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8"/>
  <workbookPr hidePivotFieldList="1" defaultThemeVersion="166925"/>
  <mc:AlternateContent xmlns:mc="http://schemas.openxmlformats.org/markup-compatibility/2006">
    <mc:Choice Requires="x15">
      <x15ac:absPath xmlns:x15ac="http://schemas.microsoft.com/office/spreadsheetml/2010/11/ac" url="G:\Data_Analyst\"/>
    </mc:Choice>
  </mc:AlternateContent>
  <xr:revisionPtr revIDLastSave="0" documentId="13_ncr:1_{CB3C6B99-0F6C-4672-BEB0-DF50C7936E65}" xr6:coauthVersionLast="47" xr6:coauthVersionMax="47" xr10:uidLastSave="{00000000-0000-0000-0000-000000000000}"/>
  <bookViews>
    <workbookView xWindow="-120" yWindow="-120" windowWidth="20730" windowHeight="11040" activeTab="5" xr2:uid="{26D4546B-D2A1-4444-8EAF-A6228F96F0C1}"/>
  </bookViews>
  <sheets>
    <sheet name="Data" sheetId="1" r:id="rId1"/>
    <sheet name="Sheet1" sheetId="3" r:id="rId2"/>
    <sheet name="India Staff" sheetId="2" r:id="rId3"/>
    <sheet name="Sheet2" sheetId="4" r:id="rId4"/>
    <sheet name="All Staff" sheetId="5" r:id="rId5"/>
    <sheet name="Report Card" sheetId="6" r:id="rId6"/>
  </sheets>
  <definedNames>
    <definedName name="_xlnm._FilterDatabase" localSheetId="0" hidden="1">Data!$C$5:$I$105</definedName>
    <definedName name="_xlnm._FilterDatabase" localSheetId="2" hidden="1">'India Staff'!$B$2:$H$114</definedName>
    <definedName name="_xlcn.WorksheetConnection_blankdatafile.xlsxStaff1" hidden="1">Staff[]</definedName>
    <definedName name="ExternalData_1" localSheetId="4" hidden="1">'All Staff'!$B$2:$I$185</definedName>
    <definedName name="Slicer_Country">#N/A</definedName>
  </definedNames>
  <calcPr calcId="191029"/>
  <pivotCaches>
    <pivotCache cacheId="0" r:id="rId7"/>
    <pivotCache cacheId="25" r:id="rId8"/>
    <pivotCache cacheId="28" r:id="rId9"/>
  </pivotCaches>
  <extLst>
    <ext xmlns:x14="http://schemas.microsoft.com/office/spreadsheetml/2009/9/main" uri="{876F7934-8845-4945-9796-88D515C7AA90}">
      <x14:pivotCaches>
        <pivotCache cacheId="1" r:id="rId10"/>
      </x14:pivotCaches>
    </ex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lank-data-file.xlsx!Staff"/>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6" l="1"/>
  <c r="I3" i="6"/>
  <c r="H3" i="6"/>
  <c r="E3" i="6"/>
  <c r="D3" i="6"/>
  <c r="C3" i="6"/>
  <c r="M30" i="5"/>
  <c r="N5" i="5"/>
  <c r="N4" i="5"/>
  <c r="M5" i="5"/>
  <c r="M4" i="5"/>
  <c r="J19" i="5"/>
  <c r="M15" i="5" s="1" a="1"/>
  <c r="M15" i="5" s="1"/>
  <c r="J143" i="5"/>
  <c r="J21" i="5"/>
  <c r="J176" i="5"/>
  <c r="J47" i="5"/>
  <c r="J131" i="5"/>
  <c r="J125" i="5"/>
  <c r="J91" i="5"/>
  <c r="J157" i="5"/>
  <c r="J147" i="5"/>
  <c r="J135" i="5"/>
  <c r="J25" i="5"/>
  <c r="J9" i="5"/>
  <c r="J164" i="5"/>
  <c r="J33" i="5"/>
  <c r="J182" i="5"/>
  <c r="J83" i="5"/>
  <c r="J109" i="5"/>
  <c r="J103" i="5"/>
  <c r="J45" i="5"/>
  <c r="J121" i="5"/>
  <c r="J7" i="5"/>
  <c r="J93" i="5"/>
  <c r="J11" i="5"/>
  <c r="J141" i="5"/>
  <c r="J51" i="5"/>
  <c r="J172" i="5"/>
  <c r="J13" i="5"/>
  <c r="J161" i="5"/>
  <c r="J23" i="5"/>
  <c r="J71" i="5"/>
  <c r="J139" i="5"/>
  <c r="J111" i="5"/>
  <c r="J35" i="5"/>
  <c r="J159" i="5"/>
  <c r="J184" i="5"/>
  <c r="J166" i="5"/>
  <c r="J174" i="5"/>
  <c r="J31" i="5"/>
  <c r="J99" i="5"/>
  <c r="J37" i="5"/>
  <c r="J115" i="5"/>
  <c r="J3" i="5"/>
  <c r="J95" i="5"/>
  <c r="J53" i="5"/>
  <c r="J149" i="5"/>
  <c r="J49" i="5"/>
  <c r="J127" i="5"/>
  <c r="J85" i="5"/>
  <c r="J101" i="5"/>
  <c r="J123" i="5"/>
  <c r="J61" i="5"/>
  <c r="J178" i="5"/>
  <c r="J67" i="5"/>
  <c r="J65" i="5"/>
  <c r="J129" i="5"/>
  <c r="J29" i="5"/>
  <c r="J113" i="5"/>
  <c r="J119" i="5"/>
  <c r="J77" i="5"/>
  <c r="J39" i="5"/>
  <c r="J17" i="5"/>
  <c r="J155" i="5"/>
  <c r="J137" i="5"/>
  <c r="J15" i="5"/>
  <c r="J89" i="5"/>
  <c r="J168" i="5"/>
  <c r="J117" i="5"/>
  <c r="J40" i="5"/>
  <c r="J79" i="5"/>
  <c r="J73" i="5"/>
  <c r="J81" i="5"/>
  <c r="J59" i="5"/>
  <c r="J151" i="5"/>
  <c r="J180" i="5"/>
  <c r="J105" i="5"/>
  <c r="J170" i="5"/>
  <c r="J145" i="5"/>
  <c r="J75" i="5"/>
  <c r="J5" i="5"/>
  <c r="J63" i="5"/>
  <c r="J153" i="5"/>
  <c r="J69" i="5"/>
  <c r="J97" i="5"/>
  <c r="J43" i="5"/>
  <c r="J107" i="5"/>
  <c r="J55" i="5"/>
  <c r="J87" i="5"/>
  <c r="J57" i="5"/>
  <c r="J27" i="5"/>
  <c r="J133" i="5"/>
  <c r="J167" i="5"/>
  <c r="J88" i="5"/>
  <c r="J38" i="5"/>
  <c r="J177" i="5"/>
  <c r="J41" i="5"/>
  <c r="J162" i="5"/>
  <c r="J28" i="5"/>
  <c r="J64" i="5"/>
  <c r="J44" i="5"/>
  <c r="J185" i="5"/>
  <c r="J160" i="5"/>
  <c r="J70" i="5"/>
  <c r="J80" i="5"/>
  <c r="J154" i="5"/>
  <c r="J20" i="5"/>
  <c r="J138" i="5"/>
  <c r="J10" i="5"/>
  <c r="J50" i="5"/>
  <c r="J16" i="5"/>
  <c r="J100" i="5"/>
  <c r="J54" i="5"/>
  <c r="J74" i="5"/>
  <c r="J52" i="5"/>
  <c r="J32" i="5"/>
  <c r="J66" i="5"/>
  <c r="J94" i="5"/>
  <c r="J120" i="5"/>
  <c r="J6" i="5"/>
  <c r="J102" i="5"/>
  <c r="J60" i="5"/>
  <c r="J98" i="5"/>
  <c r="J179" i="5"/>
  <c r="J108" i="5"/>
  <c r="J158" i="5"/>
  <c r="J34" i="5"/>
  <c r="J140" i="5"/>
  <c r="J134" i="5"/>
  <c r="J144" i="5"/>
  <c r="J30" i="5"/>
  <c r="J36" i="5"/>
  <c r="J106" i="5"/>
  <c r="J118" i="5"/>
  <c r="J114" i="5"/>
  <c r="J130" i="5"/>
  <c r="J165" i="5"/>
  <c r="J110" i="5"/>
  <c r="J78" i="5"/>
  <c r="J112" i="5"/>
  <c r="J56" i="5"/>
  <c r="J183" i="5"/>
  <c r="J26" i="5"/>
  <c r="J22" i="5"/>
  <c r="J175" i="5"/>
  <c r="J84" i="5"/>
  <c r="J90" i="5"/>
  <c r="J156" i="5"/>
  <c r="J169" i="5"/>
  <c r="J82" i="5"/>
  <c r="J181" i="5"/>
  <c r="J104" i="5"/>
  <c r="J173" i="5"/>
  <c r="J126" i="5"/>
  <c r="J150" i="5"/>
  <c r="J46" i="5"/>
  <c r="J124" i="5"/>
  <c r="J48" i="5"/>
  <c r="J132" i="5"/>
  <c r="J72" i="5"/>
  <c r="J24" i="5"/>
  <c r="J62" i="5"/>
  <c r="J146" i="5"/>
  <c r="J122" i="5"/>
  <c r="J142" i="5"/>
  <c r="J171" i="5"/>
  <c r="J4" i="5"/>
  <c r="J152" i="5"/>
  <c r="J12" i="5"/>
  <c r="J128" i="5"/>
  <c r="J8" i="5"/>
  <c r="J148" i="5"/>
  <c r="J136" i="5"/>
  <c r="J116" i="5"/>
  <c r="J18" i="5"/>
  <c r="J58" i="5"/>
  <c r="J68" i="5"/>
  <c r="J14" i="5"/>
  <c r="J96" i="5"/>
  <c r="J92" i="5"/>
  <c r="J76" i="5"/>
  <c r="J86" i="5"/>
  <c r="J42" i="5"/>
  <c r="J163" i="5"/>
  <c r="M3" i="5"/>
  <c r="M8" i="5" s="1"/>
  <c r="D102" i="3"/>
  <c r="F102" i="3"/>
  <c r="G102" i="3"/>
  <c r="L33" i="5" l="1" a="1"/>
  <c r="L33" i="5" s="1"/>
  <c r="M7" i="5"/>
  <c r="M6"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BFE338C-1C20-473F-BD18-BD41749B2791}" keepAlive="1" name="Query - india_staff" description="Connection to the 'india_staff' query in the workbook." type="5" refreshedVersion="0" background="1">
    <dbPr connection="Provider=Microsoft.Mashup.OleDb.1;Data Source=$Workbook$;Location=india_staff;Extended Properties=&quot;&quot;" command="SELECT * FROM [india_staff]"/>
  </connection>
  <connection id="2" xr16:uid="{9E1C9059-055F-41AB-BAF9-C3710DCF09C0}"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7A084FBD-5DD1-4A23-97C4-A340CA96E753}"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D22A3AE6-A96C-43C7-8DAB-57F500D9519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2D2FF2A3-D794-4EFE-A4FF-4053979ED270}" name="WorksheetConnection_blank-data-file.xlsx!Staff" type="102" refreshedVersion="8" minRefreshableVersion="5">
    <extLst>
      <ext xmlns:x15="http://schemas.microsoft.com/office/spreadsheetml/2010/11/main" uri="{DE250136-89BD-433C-8126-D09CA5730AF9}">
        <x15:connection id="Staff" autoDelete="1">
          <x15:rangePr sourceName="_xlcn.WorksheetConnection_blankdatafile.xlsxStaff1"/>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3">
    <s v="ThisWorkbookDataModel"/>
    <s v="{[Staff].[Country].&amp;[IND]}"/>
    <s v="{[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1" v="0"/>
    </bk>
  </cellMetadata>
  <valueMetadata count="2">
    <bk>
      <rc t="2" v="0"/>
    </bk>
    <bk>
      <rc t="2" v="1"/>
    </bk>
  </valueMetadata>
</metadata>
</file>

<file path=xl/sharedStrings.xml><?xml version="1.0" encoding="utf-8"?>
<sst xmlns="http://schemas.openxmlformats.org/spreadsheetml/2006/main" count="2689" uniqueCount="232">
  <si>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</si>
  <si>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</si>
  <si>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</si>
  <si>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</si>
  <si>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</si>
  <si>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</si>
  <si>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</si>
  <si>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</si>
  <si>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</si>
  <si>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</si>
  <si>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</si>
  <si>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</si>
  <si>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</si>
  <si>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</si>
  <si>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</si>
  <si>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</si>
  <si>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</si>
  <si>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</si>
  <si>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</si>
  <si>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</si>
  <si>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</si>
  <si>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</si>
  <si>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</si>
  <si>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</si>
  <si>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</si>
  <si>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</si>
  <si>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</si>
  <si>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</si>
  <si>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</si>
  <si>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</si>
  <si>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</si>
  <si>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</si>
  <si>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</si>
  <si>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</si>
  <si>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</si>
  <si>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</si>
  <si>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</si>
  <si>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</si>
  <si>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</si>
  <si>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</si>
  <si>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</si>
  <si>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</si>
  <si>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</si>
  <si>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</si>
  <si>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</si>
  <si>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</si>
  <si>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</si>
  <si>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</si>
  <si>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</si>
  <si>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</si>
  <si>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</si>
  <si>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</si>
  <si>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</si>
  <si>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</si>
  <si>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</si>
  <si>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</si>
  <si>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</si>
  <si>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</si>
  <si>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</si>
  <si>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</si>
  <si>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</si>
  <si>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</si>
  <si>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</si>
  <si>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</si>
  <si>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</si>
  <si>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</si>
  <si>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</si>
  <si>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</si>
  <si>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</si>
  <si>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</si>
  <si>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</si>
  <si>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</si>
  <si>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</si>
  <si>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</si>
  <si>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</si>
  <si>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</si>
  <si>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</si>
  <si>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</si>
  <si>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</si>
  <si>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</si>
  <si>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</si>
  <si>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</si>
  <si>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</si>
  <si>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</si>
  <si>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</si>
  <si>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</si>
  <si>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</si>
  <si>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</si>
  <si>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</si>
  <si>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</si>
  <si>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</si>
  <si>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</si>
  <si>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</si>
  <si>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</si>
  <si>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</si>
  <si>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</si>
  <si>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</si>
  <si>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</si>
  <si>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</si>
  <si>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</si>
  <si>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</si>
  <si>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</si>
  <si>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</si>
  <si>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</si>
  <si>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</si>
  <si>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</si>
  <si>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</si>
  <si>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</si>
  <si>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</si>
  <si>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</si>
  <si>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</si>
  <si>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</si>
  <si>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</si>
  <si>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</si>
  <si>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</si>
  <si>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</si>
  <si>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</si>
  <si>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</si>
  <si>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</si>
  <si>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</si>
  <si>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</si>
  <si>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</si>
  <si>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</si>
  <si>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</si>
  <si>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</si>
  <si>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</si>
  <si>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</si>
  <si>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</si>
  <si>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</si>
  <si>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</si>
  <si>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</si>
  <si>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</si>
  <si>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</si>
  <si>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</si>
  <si>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</si>
  <si>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</si>
  <si>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</si>
  <si>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</si>
  <si>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</si>
  <si>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</si>
  <si>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</si>
  <si>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</si>
  <si>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</si>
  <si>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</si>
  <si>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</si>
  <si>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</si>
  <si>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</si>
  <si>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</si>
  <si>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</si>
  <si>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</si>
  <si>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</si>
  <si>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</si>
  <si>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</si>
  <si>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</si>
  <si>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</si>
  <si>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</si>
  <si>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</si>
  <si>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</si>
  <si>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</si>
  <si>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</si>
  <si>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</si>
  <si>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</si>
  <si>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</si>
  <si>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</si>
  <si>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</si>
  <si>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</si>
  <si>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</si>
  <si>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</si>
  <si>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</si>
  <si>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</si>
  <si>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</si>
  <si>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</si>
  <si>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</si>
  <si>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</si>
  <si>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</si>
  <si>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</si>
  <si>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</si>
  <si>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</si>
  <si>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</si>
  <si>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</si>
  <si>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</si>
  <si>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</si>
  <si>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</si>
  <si>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</si>
  <si>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</si>
  <si>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</si>
  <si>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</si>
  <si>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</si>
  <si>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</si>
  <si>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</si>
  <si>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</si>
  <si>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</si>
  <si>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</si>
  <si>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</si>
  <si>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</si>
  <si>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</si>
  <si>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</si>
  <si>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</si>
  <si>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</si>
  <si>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</si>
  <si>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</si>
  <si>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</si>
  <si>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</si>
  <si>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</si>
  <si>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</si>
  <si>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</si>
  <si>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t>
  </si>
  <si>
    <t>NZ</t>
  </si>
  <si>
    <t>Count of employees</t>
  </si>
  <si>
    <t>Average Salary</t>
  </si>
  <si>
    <t>Average Age</t>
  </si>
  <si>
    <t>Average Tenure</t>
  </si>
  <si>
    <t>Female ratio(%)</t>
  </si>
  <si>
    <t>Tenure</t>
  </si>
  <si>
    <t xml:space="preserve">Ratio of Salary $90,000&gt; </t>
  </si>
  <si>
    <t>Info Finder -1 :</t>
  </si>
  <si>
    <t>Info Finder -2 :</t>
  </si>
  <si>
    <t>Info Finder -3 :</t>
  </si>
  <si>
    <t>Department Name</t>
  </si>
  <si>
    <t>Number of People</t>
  </si>
  <si>
    <t>male vs female</t>
  </si>
  <si>
    <t>Column Labels</t>
  </si>
  <si>
    <t>Grand Total</t>
  </si>
  <si>
    <t>Count of Name</t>
  </si>
  <si>
    <t>Values</t>
  </si>
  <si>
    <t>Average of Age</t>
  </si>
  <si>
    <t>Average of Salary</t>
  </si>
  <si>
    <t>Average of Tenure</t>
  </si>
  <si>
    <t>NZ Staff</t>
  </si>
  <si>
    <t>Female Ratio</t>
  </si>
  <si>
    <t>IND Staff</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</si>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</sst>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164" formatCode="&quot;$&quot;#,##0.0_);[Red]\(&quot;$&quot;#,##0.0\)"/>
    <numFmt numFmtId="165" formatCode="&quot;$&quot;#,##0.00"/>
    <numFmt numFmtId="166" formatCode="0.0"/>
  </numFmts>
  <fonts count="7" x14ac:knownFonts="1">
    <font>
      <sz val="11"/>
      <color theme="1"/>
      <name val="Calibri"/>
      <family val="2"/>
      <scheme val="minor"/>
    </font>
    <font>
      <sz val="28"/>
      <color theme="1"/>
      <name val="Segoe UI Light"/>
      <family val="2"/>
    </font>
    <font>
      <b/>
      <sz val="11"/>
      <color theme="0"/>
      <name val="Calibri"/>
      <family val="2"/>
      <scheme val="minor"/>
    </font>
    <font>
      <b/>
      <sz val="12"/>
      <color theme="1"/>
      <name val="Calibri"/>
      <family val="2"/>
      <scheme val="minor"/>
    </font>
    <font>
      <b/>
      <sz val="14"/>
      <color theme="1"/>
      <name val="Calibri"/>
      <family val="2"/>
      <scheme val="minor"/>
    </font>
    <font>
      <b/>
      <sz val="18"/>
      <color theme="2"/>
      <name val="Calibri"/>
      <family val="2"/>
      <scheme val="minor"/>
    </font>
    <font>
      <sz val="48"/>
      <color theme="2"/>
      <name val="Calibri"/>
      <family val="2"/>
      <scheme val="minor"/>
    </font>
  </fonts>
  <fills count="10">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9"/>
        <bgColor theme="9"/>
      </patternFill>
    </fill>
    <fill>
      <patternFill patternType="solid">
        <fgColor theme="8"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theme="2" tint="-0.249977111117893"/>
        <bgColor indexed="64"/>
      </patternFill>
    </fill>
    <fill>
      <patternFill patternType="solid">
        <fgColor theme="5" tint="-0.249977111117893"/>
        <bgColor indexed="64"/>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32">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164" fontId="0" fillId="0" borderId="0" xfId="0" applyNumberFormat="1"/>
    <xf numFmtId="0" fontId="0" fillId="0" borderId="0" xfId="0" applyAlignment="1">
      <alignment horizontal="center"/>
    </xf>
    <xf numFmtId="14" fontId="0" fillId="0" borderId="0" xfId="0" applyNumberFormat="1"/>
    <xf numFmtId="2" fontId="0" fillId="0" borderId="0" xfId="0" applyNumberFormat="1"/>
    <xf numFmtId="1" fontId="0" fillId="0" borderId="0" xfId="0" applyNumberFormat="1"/>
    <xf numFmtId="0" fontId="0" fillId="5" borderId="0" xfId="0" applyFill="1"/>
    <xf numFmtId="165" fontId="0" fillId="5" borderId="0" xfId="0" applyNumberFormat="1" applyFill="1"/>
    <xf numFmtId="6" fontId="0" fillId="5" borderId="0" xfId="0" applyNumberFormat="1" applyFill="1"/>
    <xf numFmtId="9" fontId="0" fillId="5" borderId="0" xfId="0" applyNumberFormat="1" applyFill="1"/>
    <xf numFmtId="0" fontId="2" fillId="4" borderId="1" xfId="0" applyFont="1" applyFill="1" applyBorder="1" applyAlignment="1">
      <alignment horizontal="left"/>
    </xf>
    <xf numFmtId="0" fontId="2" fillId="4" borderId="2" xfId="0" applyFont="1" applyFill="1" applyBorder="1" applyAlignment="1">
      <alignment horizontal="left"/>
    </xf>
    <xf numFmtId="2" fontId="2" fillId="4" borderId="3" xfId="0" applyNumberFormat="1" applyFont="1" applyFill="1" applyBorder="1" applyAlignment="1">
      <alignment horizontal="left"/>
    </xf>
    <xf numFmtId="0" fontId="0" fillId="6" borderId="0" xfId="0" applyFill="1"/>
    <xf numFmtId="0" fontId="0" fillId="0" borderId="0" xfId="0" applyAlignment="1">
      <alignment horizontal="left"/>
    </xf>
    <xf numFmtId="0" fontId="0" fillId="7" borderId="0" xfId="0" applyFill="1" applyAlignment="1">
      <alignment horizontal="left"/>
    </xf>
    <xf numFmtId="0" fontId="4" fillId="0" borderId="0" xfId="0" applyFont="1"/>
    <xf numFmtId="0" fontId="3" fillId="0" borderId="0" xfId="0" applyFont="1" applyAlignment="1">
      <alignment horizontal="center"/>
    </xf>
    <xf numFmtId="0" fontId="3" fillId="8" borderId="0" xfId="0" applyFont="1" applyFill="1" applyAlignment="1">
      <alignment horizontal="center"/>
    </xf>
    <xf numFmtId="0" fontId="0" fillId="0" borderId="0" xfId="0" pivotButton="1"/>
    <xf numFmtId="166" fontId="0" fillId="0" borderId="0" xfId="0" applyNumberFormat="1"/>
    <xf numFmtId="8" fontId="5" fillId="2" borderId="0" xfId="0" applyNumberFormat="1" applyFont="1" applyFill="1" applyAlignment="1">
      <alignment horizontal="center" vertical="center"/>
    </xf>
    <xf numFmtId="9" fontId="6" fillId="2" borderId="0" xfId="0" applyNumberFormat="1" applyFont="1" applyFill="1" applyAlignment="1">
      <alignment horizontal="center" vertical="center"/>
    </xf>
    <xf numFmtId="0" fontId="6" fillId="2" borderId="0" xfId="0" applyFont="1" applyFill="1" applyAlignment="1">
      <alignment horizontal="center" vertical="center"/>
    </xf>
    <xf numFmtId="0" fontId="6" fillId="9" borderId="0" xfId="0" applyFont="1" applyFill="1" applyAlignment="1">
      <alignment horizontal="center" vertical="center"/>
    </xf>
    <xf numFmtId="9" fontId="6" fillId="9" borderId="0" xfId="0" applyNumberFormat="1" applyFont="1" applyFill="1" applyAlignment="1">
      <alignment horizontal="center" vertical="center"/>
    </xf>
    <xf numFmtId="8" fontId="5" fillId="9" borderId="0" xfId="0" applyNumberFormat="1" applyFont="1" applyFill="1" applyAlignment="1">
      <alignment horizontal="center" vertical="center"/>
    </xf>
    <xf numFmtId="0" fontId="0" fillId="0" borderId="0" xfId="0" applyNumberFormat="1"/>
  </cellXfs>
  <cellStyles count="1">
    <cellStyle name="Normal" xfId="0" builtinId="0"/>
  </cellStyles>
  <dxfs count="11">
    <dxf>
      <font>
        <color rgb="FF9C0006"/>
      </font>
      <fill>
        <patternFill>
          <bgColor rgb="FFFFC7CE"/>
        </patternFill>
      </fill>
    </dxf>
    <dxf>
      <numFmt numFmtId="2" formatCode="0.00"/>
    </dxf>
    <dxf>
      <alignment horizontal="center" vertical="bottom" textRotation="0" wrapText="0" indent="0" justifyLastLine="0" shrinkToFit="0" readingOrder="0"/>
    </dxf>
    <dxf>
      <numFmt numFmtId="1" formatCode="0"/>
    </dxf>
    <dxf>
      <numFmt numFmtId="0" formatCode="General"/>
    </dxf>
    <dxf>
      <numFmt numFmtId="19" formatCode="m/d/yyyy"/>
    </dxf>
    <dxf>
      <numFmt numFmtId="0" formatCode="General"/>
    </dxf>
    <dxf>
      <numFmt numFmtId="0" formatCode="General"/>
    </dxf>
    <dxf>
      <numFmt numFmtId="20" formatCode="d\-mmm\-yy"/>
    </dxf>
    <dxf>
      <numFmt numFmtId="164" formatCode="&quot;$&quot;#,##0.0_);[Red]\(&quot;$&quot;#,##0.0\)"/>
    </dxf>
    <dxf>
      <numFmt numFmtId="20" formatCode="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4.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Cleaning Excel-4.xlsx]Report Card!PivotTable1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'Report Card'!$C$34</c:f>
              <c:strCache>
                <c:ptCount val="1"/>
                <c:pt idx="0">
                  <c:v>Total</c:v>
                </c:pt>
              </c:strCache>
            </c:strRef>
          </c:tx>
          <c:spPr>
            <a:solidFill>
              <a:schemeClr val="accent1"/>
            </a:solidFill>
            <a:ln>
              <a:noFill/>
            </a:ln>
            <a:effectLst/>
          </c:spPr>
          <c:invertIfNegative val="0"/>
          <c:cat>
            <c:strRef>
              <c:f>'Report Card'!$B$35:$B$40</c:f>
              <c:strCache>
                <c:ptCount val="5"/>
                <c:pt idx="0">
                  <c:v>Website</c:v>
                </c:pt>
                <c:pt idx="1">
                  <c:v>Procurement</c:v>
                </c:pt>
                <c:pt idx="2">
                  <c:v>Finance</c:v>
                </c:pt>
                <c:pt idx="3">
                  <c:v>Sales</c:v>
                </c:pt>
                <c:pt idx="4">
                  <c:v>HR</c:v>
                </c:pt>
              </c:strCache>
            </c:strRef>
          </c:cat>
          <c:val>
            <c:numRef>
              <c:f>'Report Card'!$C$35:$C$40</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8B7F-4E6B-97A6-C78D729E4180}"/>
            </c:ext>
          </c:extLst>
        </c:ser>
        <c:dLbls>
          <c:showLegendKey val="0"/>
          <c:showVal val="0"/>
          <c:showCatName val="0"/>
          <c:showSerName val="0"/>
          <c:showPercent val="0"/>
          <c:showBubbleSize val="0"/>
        </c:dLbls>
        <c:gapWidth val="182"/>
        <c:axId val="724121615"/>
        <c:axId val="724124015"/>
      </c:barChart>
      <c:catAx>
        <c:axId val="724121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124015"/>
        <c:crosses val="autoZero"/>
        <c:auto val="1"/>
        <c:lblAlgn val="ctr"/>
        <c:lblOffset val="100"/>
        <c:noMultiLvlLbl val="0"/>
      </c:catAx>
      <c:valAx>
        <c:axId val="7241240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121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Cleaning Excel-4.xlsx]Report Card!PivotTable2</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'Report Card'!$F$34</c:f>
              <c:strCache>
                <c:ptCount val="1"/>
                <c:pt idx="0">
                  <c:v>Total</c:v>
                </c:pt>
              </c:strCache>
            </c:strRef>
          </c:tx>
          <c:spPr>
            <a:solidFill>
              <a:schemeClr val="accent2"/>
            </a:solidFill>
            <a:ln>
              <a:noFill/>
            </a:ln>
            <a:effectLst/>
          </c:spPr>
          <c:invertIfNegative val="0"/>
          <c:cat>
            <c:strRef>
              <c:f>'Report Card'!$E$35:$E$40</c:f>
              <c:strCache>
                <c:ptCount val="5"/>
                <c:pt idx="0">
                  <c:v>Procurement</c:v>
                </c:pt>
                <c:pt idx="1">
                  <c:v>Website</c:v>
                </c:pt>
                <c:pt idx="2">
                  <c:v>Finance</c:v>
                </c:pt>
                <c:pt idx="3">
                  <c:v>Sales</c:v>
                </c:pt>
                <c:pt idx="4">
                  <c:v>HR</c:v>
                </c:pt>
              </c:strCache>
            </c:strRef>
          </c:cat>
          <c:val>
            <c:numRef>
              <c:f>'Report Card'!$F$35:$F$40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933D-4916-8339-43CC04C1FB39}"/>
            </c:ext>
          </c:extLst>
        </c:ser>
        <c:dLbls>
          <c:showLegendKey val="0"/>
          <c:showVal val="0"/>
          <c:showCatName val="0"/>
          <c:showSerName val="0"/>
          <c:showPercent val="0"/>
          <c:showBubbleSize val="0"/>
        </c:dLbls>
        <c:gapWidth val="182"/>
        <c:axId val="720888719"/>
        <c:axId val="726533695"/>
      </c:barChart>
      <c:catAx>
        <c:axId val="7208887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533695"/>
        <c:crosses val="autoZero"/>
        <c:auto val="1"/>
        <c:lblAlgn val="ctr"/>
        <c:lblOffset val="100"/>
        <c:noMultiLvlLbl val="0"/>
      </c:catAx>
      <c:valAx>
        <c:axId val="7265336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888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Cleaning Excel-4.xlsx]Report Card!PivotTable2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IND</a:t>
            </a:r>
          </a:p>
        </c:rich>
      </c:tx>
      <c:layout>
        <c:manualLayout>
          <c:xMode val="edge"/>
          <c:yMode val="edge"/>
          <c:x val="0.48107248562014854"/>
          <c:y val="0.1173281911189672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'Report Card'!$F$34</c:f>
              <c:strCache>
                <c:ptCount val="1"/>
                <c:pt idx="0">
                  <c:v>Total</c:v>
                </c:pt>
              </c:strCache>
            </c:strRef>
          </c:tx>
          <c:spPr>
            <a:solidFill>
              <a:schemeClr val="accent2"/>
            </a:solidFill>
            <a:ln>
              <a:noFill/>
            </a:ln>
            <a:effectLst/>
          </c:spPr>
          <c:invertIfNegative val="0"/>
          <c:cat>
            <c:strRef>
              <c:f>'Report Card'!$E$35:$E$40</c:f>
              <c:strCache>
                <c:ptCount val="5"/>
                <c:pt idx="0">
                  <c:v>Procurement</c:v>
                </c:pt>
                <c:pt idx="1">
                  <c:v>Website</c:v>
                </c:pt>
                <c:pt idx="2">
                  <c:v>Finance</c:v>
                </c:pt>
                <c:pt idx="3">
                  <c:v>Sales</c:v>
                </c:pt>
                <c:pt idx="4">
                  <c:v>HR</c:v>
                </c:pt>
              </c:strCache>
            </c:strRef>
          </c:cat>
          <c:val>
            <c:numRef>
              <c:f>'Report Card'!$F$35:$F$40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FF70-4053-8444-DD6CF73DF9F3}"/>
            </c:ext>
          </c:extLst>
        </c:ser>
        <c:dLbls>
          <c:showLegendKey val="0"/>
          <c:showVal val="0"/>
          <c:showCatName val="0"/>
          <c:showSerName val="0"/>
          <c:showPercent val="0"/>
          <c:showBubbleSize val="0"/>
        </c:dLbls>
        <c:gapWidth val="182"/>
        <c:axId val="720888719"/>
        <c:axId val="726533695"/>
      </c:barChart>
      <c:catAx>
        <c:axId val="72088871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533695"/>
        <c:crosses val="autoZero"/>
        <c:auto val="1"/>
        <c:lblAlgn val="ctr"/>
        <c:lblOffset val="100"/>
        <c:noMultiLvlLbl val="0"/>
      </c:catAx>
      <c:valAx>
        <c:axId val="726533695"/>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888719"/>
        <c:crosses val="autoZero"/>
        <c:crossBetween val="between"/>
      </c:valAx>
      <c:spPr>
        <a:noFill/>
        <a:ln w="0">
          <a:solidFill>
            <a:schemeClr val="accent1">
              <a:alpha val="95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Cleaning Excel-4.xlsx]Report Card!PivotTable1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NZ</a:t>
            </a:r>
          </a:p>
        </c:rich>
      </c:tx>
      <c:layout>
        <c:manualLayout>
          <c:xMode val="edge"/>
          <c:yMode val="edge"/>
          <c:x val="0.4979178605539637"/>
          <c:y val="0.1547916266564240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'Report Card'!$C$34</c:f>
              <c:strCache>
                <c:ptCount val="1"/>
                <c:pt idx="0">
                  <c:v>Total</c:v>
                </c:pt>
              </c:strCache>
            </c:strRef>
          </c:tx>
          <c:spPr>
            <a:solidFill>
              <a:schemeClr val="accent1"/>
            </a:solidFill>
            <a:ln>
              <a:noFill/>
            </a:ln>
            <a:effectLst/>
          </c:spPr>
          <c:invertIfNegative val="0"/>
          <c:cat>
            <c:strRef>
              <c:f>'Report Card'!$B$35:$B$40</c:f>
              <c:strCache>
                <c:ptCount val="5"/>
                <c:pt idx="0">
                  <c:v>Website</c:v>
                </c:pt>
                <c:pt idx="1">
                  <c:v>Procurement</c:v>
                </c:pt>
                <c:pt idx="2">
                  <c:v>Finance</c:v>
                </c:pt>
                <c:pt idx="3">
                  <c:v>Sales</c:v>
                </c:pt>
                <c:pt idx="4">
                  <c:v>HR</c:v>
                </c:pt>
              </c:strCache>
            </c:strRef>
          </c:cat>
          <c:val>
            <c:numRef>
              <c:f>'Report Card'!$C$35:$C$40</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7819-4965-8897-DE0685FB5FD8}"/>
            </c:ext>
          </c:extLst>
        </c:ser>
        <c:dLbls>
          <c:showLegendKey val="0"/>
          <c:showVal val="0"/>
          <c:showCatName val="0"/>
          <c:showSerName val="0"/>
          <c:showPercent val="0"/>
          <c:showBubbleSize val="0"/>
        </c:dLbls>
        <c:gapWidth val="182"/>
        <c:axId val="724121615"/>
        <c:axId val="724124015"/>
      </c:barChart>
      <c:catAx>
        <c:axId val="72412161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124015"/>
        <c:crosses val="autoZero"/>
        <c:auto val="1"/>
        <c:lblAlgn val="ctr"/>
        <c:lblOffset val="100"/>
        <c:noMultiLvlLbl val="0"/>
      </c:catAx>
      <c:valAx>
        <c:axId val="724124015"/>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121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15</xdr:col>
      <xdr:colOff>132839</xdr:colOff>
      <xdr:row>65</xdr:row>
      <xdr:rowOff>13725</xdr:rowOff>
    </xdr:from>
    <xdr:to>
      <xdr:col>17</xdr:col>
      <xdr:colOff>384381</xdr:colOff>
      <xdr:row>69</xdr:row>
      <xdr:rowOff>133146</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F863DA82-BBE2-926E-8D20-6F8A667A8A82}"/>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3119613" y="12805902"/>
              <a:ext cx="1828800" cy="8978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714375</xdr:colOff>
      <xdr:row>39</xdr:row>
      <xdr:rowOff>57150</xdr:rowOff>
    </xdr:from>
    <xdr:to>
      <xdr:col>9</xdr:col>
      <xdr:colOff>285749</xdr:colOff>
      <xdr:row>51</xdr:row>
      <xdr:rowOff>114300</xdr:rowOff>
    </xdr:to>
    <xdr:graphicFrame macro="">
      <xdr:nvGraphicFramePr>
        <xdr:cNvPr id="2" name="Chart 1">
          <a:extLst>
            <a:ext uri="{FF2B5EF4-FFF2-40B4-BE49-F238E27FC236}">
              <a16:creationId xmlns:a16="http://schemas.microsoft.com/office/drawing/2014/main" id="{27C3C031-9B4D-1F12-FED8-D4036EA0ED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523875</xdr:colOff>
      <xdr:row>40</xdr:row>
      <xdr:rowOff>152400</xdr:rowOff>
    </xdr:from>
    <xdr:to>
      <xdr:col>5</xdr:col>
      <xdr:colOff>180975</xdr:colOff>
      <xdr:row>53</xdr:row>
      <xdr:rowOff>9525</xdr:rowOff>
    </xdr:to>
    <xdr:graphicFrame macro="">
      <xdr:nvGraphicFramePr>
        <xdr:cNvPr id="3" name="Chart 2">
          <a:extLst>
            <a:ext uri="{FF2B5EF4-FFF2-40B4-BE49-F238E27FC236}">
              <a16:creationId xmlns:a16="http://schemas.microsoft.com/office/drawing/2014/main" id="{E7787298-B235-6C8E-B29E-FB5B3AEF1A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0</xdr:colOff>
      <xdr:row>3</xdr:row>
      <xdr:rowOff>0</xdr:rowOff>
    </xdr:from>
    <xdr:to>
      <xdr:col>9</xdr:col>
      <xdr:colOff>1162050</xdr:colOff>
      <xdr:row>15</xdr:row>
      <xdr:rowOff>47625</xdr:rowOff>
    </xdr:to>
    <xdr:graphicFrame macro="">
      <xdr:nvGraphicFramePr>
        <xdr:cNvPr id="10" name="Chart 9">
          <a:extLst>
            <a:ext uri="{FF2B5EF4-FFF2-40B4-BE49-F238E27FC236}">
              <a16:creationId xmlns:a16="http://schemas.microsoft.com/office/drawing/2014/main" id="{2338C157-C5A4-4FB8-A3B5-80FEB99F4B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9526</xdr:colOff>
      <xdr:row>3</xdr:row>
      <xdr:rowOff>9525</xdr:rowOff>
    </xdr:from>
    <xdr:to>
      <xdr:col>4</xdr:col>
      <xdr:colOff>1190626</xdr:colOff>
      <xdr:row>15</xdr:row>
      <xdr:rowOff>66675</xdr:rowOff>
    </xdr:to>
    <xdr:graphicFrame macro="">
      <xdr:nvGraphicFramePr>
        <xdr:cNvPr id="12" name="Chart 11">
          <a:extLst>
            <a:ext uri="{FF2B5EF4-FFF2-40B4-BE49-F238E27FC236}">
              <a16:creationId xmlns:a16="http://schemas.microsoft.com/office/drawing/2014/main" id="{F9DA7AB8-5747-4932-A7F7-77EDF2DA6B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44.144007060182" backgroundQuery="1" createdVersion="8" refreshedVersion="8" minRefreshableVersion="3" recordCount="0" supportSubquery="1" supportAdvancedDrill="1" xr:uid="{DC2F9873-68A6-48CE-B028-9A9129FE5FBA}">
  <cacheSource type="external" connectionId="4"/>
  <cacheFields count="6">
    <cacheField name="[Staff].[Gender].[Gender]" caption="Gender" numFmtId="0" hierarchy="1" level="1">
      <sharedItems count="2">
        <s v="Female"/>
        <s v="Male"/>
      </sharedItems>
    </cacheField>
    <cacheField name="[Measures].[Count of Name]" caption="Count of Name" numFmtId="0" hierarchy="12" level="32767"/>
    <cacheField name="[Measures].[Average of Age]" caption="Average of Age" numFmtId="0" hierarchy="13" level="32767"/>
    <cacheField name="[Measures].[Average of Salary]" caption="Average of Salary" numFmtId="0" hierarchy="15" level="32767"/>
    <cacheField name="[Measures].[Average of Tenure]" caption="Average of Tenure" numFmtId="0" hierarchy="17" level="32767"/>
    <cacheField name="[Staff].[Country].[Country]" caption="Country" numFmtId="0" hierarchy="7" level="1">
      <sharedItems containsSemiMixedTypes="0" containsNonDate="0" containsString="0"/>
    </cacheField>
  </cacheFields>
  <cacheHierarchies count="18">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44.212178587964" backgroundQuery="1" createdVersion="8" refreshedVersion="8" minRefreshableVersion="3" recordCount="0" supportSubquery="1" supportAdvancedDrill="1" xr:uid="{E0F4CCAE-BB43-45A7-8A47-F1775BF9C774}">
  <cacheSource type="external" connectionId="4"/>
  <cacheFields count="3">
    <cacheField name="[Staff].[Department].[Department]" caption="Department" numFmtId="0" hierarchy="5" level="1">
      <sharedItems count="5">
        <s v="Finance"/>
        <s v="HR"/>
        <s v="Procurement"/>
        <s v="Sales"/>
        <s v="Website"/>
      </sharedItems>
    </cacheField>
    <cacheField name="[Measures].[Count of Name]" caption="Count of Name" numFmtId="0" hierarchy="12" level="32767"/>
    <cacheField name="[Staff].[Country].[Country]" caption="Country" numFmtId="0" hierarchy="7" level="1">
      <sharedItems containsSemiMixedTypes="0" containsNonDate="0" containsString="0"/>
    </cacheField>
  </cacheFields>
  <cacheHierarchies count="18">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44.213266435188" backgroundQuery="1" createdVersion="8" refreshedVersion="8" minRefreshableVersion="3" recordCount="0" supportSubquery="1" supportAdvancedDrill="1" xr:uid="{539D0506-F62F-42BD-B72C-93C8E24A72F9}">
  <cacheSource type="external" connectionId="4"/>
  <cacheFields count="3">
    <cacheField name="[Staff].[Department].[Department]" caption="Department" numFmtId="0" hierarchy="5" level="1">
      <sharedItems count="5">
        <s v="Finance"/>
        <s v="HR"/>
        <s v="Procurement"/>
        <s v="Sales"/>
        <s v="Website"/>
      </sharedItems>
    </cacheField>
    <cacheField name="[Measures].[Count of Name]" caption="Count of Name" numFmtId="0" hierarchy="12" level="32767"/>
    <cacheField name="[Staff].[Country].[Country]" caption="Country" numFmtId="0" hierarchy="7" level="1">
      <sharedItems containsSemiMixedTypes="0" containsNonDate="0" containsString="0"/>
    </cacheField>
  </cacheFields>
  <cacheHierarchies count="18">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44.118584374999" backgroundQuery="1" createdVersion="3" refreshedVersion="8" minRefreshableVersion="3" recordCount="0" supportSubquery="1" supportAdvancedDrill="1" xr:uid="{6DFF811D-64AE-4101-8F95-F4EFB8262C30}">
  <cacheSource type="external" connectionId="4">
    <extLst>
      <ext xmlns:x14="http://schemas.microsoft.com/office/spreadsheetml/2009/9/main" uri="{F057638F-6D5F-4e77-A914-E7F072B9BCA8}">
        <x14:sourceConnection name="ThisWorkbookDataModel"/>
      </ext>
    </extLst>
  </cacheSource>
  <cacheFields count="0"/>
  <cacheHierarchies count="18">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106317719"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DA7515C-D540-4C73-91F7-3909075527BC}" name="PivotTable1"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66:O71"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3">
    <i>
      <x/>
    </i>
    <i>
      <x v="1"/>
    </i>
    <i t="grand">
      <x/>
    </i>
  </colItems>
  <dataFields count="4">
    <dataField name="Count of Name" fld="1" subtotal="count" baseField="0" baseItem="0"/>
    <dataField name="Average of Age" fld="2" subtotal="average" baseField="0" baseItem="0" numFmtId="166"/>
    <dataField name="Average of Salary" fld="3" subtotal="average" baseField="0" baseItem="0" numFmtId="166"/>
    <dataField name="Average of Tenure" fld="4" subtotal="average" baseField="0" baseItem="0" numFmtId="166"/>
  </dataFields>
  <pivotHierarchies count="18">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Dark2"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16F64F-BBE4-4AD3-84EE-9EF84BAC1C09}" name="PivotTable2"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E34:F4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xis="axisPage" allDrilled="1" subtotalTop="0" showAll="0" dataSourceSort="1" defaultSubtotal="0" defaultAttributeDrillState="1"/>
  </pivotFields>
  <rowFields count="1">
    <field x="0"/>
  </rowFields>
  <rowItems count="6">
    <i>
      <x v="2"/>
    </i>
    <i>
      <x v="4"/>
    </i>
    <i>
      <x/>
    </i>
    <i>
      <x v="3"/>
    </i>
    <i>
      <x v="1"/>
    </i>
    <i t="grand">
      <x/>
    </i>
  </rowItems>
  <colItems count="1">
    <i/>
  </colItems>
  <pageFields count="1">
    <pageField fld="2" hier="7" name="[Staff].[Country].&amp;[IND]" cap="IND"/>
  </pageFields>
  <dataFields count="1">
    <dataField name="Count of Name" fld="1" subtotal="count" baseField="0" baseItem="0"/>
  </dataFields>
  <chartFormats count="2">
    <chartFormat chart="2"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Hierarchies count="18">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4108546-8DB5-428A-AA2E-256435730DE1}" name="PivotTable1"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34:C4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xis="axisPage" allDrilled="1" subtotalTop="0" showAll="0" dataSourceSort="1" defaultSubtotal="0" defaultAttributeDrillState="1"/>
  </pivotFields>
  <rowFields count="1">
    <field x="0"/>
  </rowFields>
  <rowItems count="6">
    <i>
      <x v="4"/>
    </i>
    <i>
      <x v="2"/>
    </i>
    <i>
      <x/>
    </i>
    <i>
      <x v="3"/>
    </i>
    <i>
      <x v="1"/>
    </i>
    <i t="grand">
      <x/>
    </i>
  </rowItems>
  <colItems count="1">
    <i/>
  </colItems>
  <pageFields count="1">
    <pageField fld="2" hier="7" name="[Staff].[Country].&amp;[NZ]" cap="NZ"/>
  </pageFields>
  <dataFields count="1">
    <dataField name="Count of Name" fld="1" subtotal="count" baseField="0" baseItem="0"/>
  </dataFields>
  <chartFormats count="3">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18">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B6B1E6DF-B2AE-46DC-8667-48505D8E4197}" autoFormatId="16" applyNumberFormats="0" applyBorderFormats="0" applyFontFormats="0" applyPatternFormats="0" applyAlignmentFormats="0" applyWidthHeightFormats="0">
  <queryTableRefresh nextId="11" unboundColumnsRight="1">
    <queryTableFields count="9">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68E73F99-3B41-40FB-AE5B-D119C8F7C2DD}" sourceName="[Staff].[Country]">
  <pivotTables>
    <pivotTable tabId="5" name="PivotTable1"/>
  </pivotTables>
  <data>
    <olap pivotCacheId="1106317719">
      <levels count="2">
        <level uniqueName="[Staff].[Country].[(All)]" sourceCaption="(All)" count="0"/>
        <level uniqueName="[Staff].[Country].[Country]" sourceCaption="Country" count="2">
          <ranges>
            <range startItem="0">
              <i n="[Staff].[Country].&amp;[IND]" c="IND"/>
              <i n="[Staff].[Country].&amp;[NZ]" c="NZ"/>
            </range>
          </ranges>
        </level>
      </levels>
      <selections count="1">
        <selection n="[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4F6691CD-2A70-4E2E-90F0-624A5C2DDBB7}" cache="Slicer_Country" caption="Country" level="1" style="SlicerStyleDark4"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B73CE1-84A1-4FC4-885A-4D187E72685F}" name="nz_staff" displayName="nz_staff" ref="A1:G102" totalsRowCount="1">
  <autoFilter ref="A1:G101" xr:uid="{7AB73CE1-84A1-4FC4-885A-4D187E72685F}"/>
  <tableColumns count="7">
    <tableColumn id="1" xr3:uid="{7C7C8D4D-D3D4-4741-880B-3926798416C4}" name="Name" totalsRowLabel="Total"/>
    <tableColumn id="2" xr3:uid="{6C7825CB-BABD-4722-8132-8549B3C9647D}" name="Gender"/>
    <tableColumn id="3" xr3:uid="{D456D8A3-1CFF-4292-B0C4-160681E2A10C}" name="Department"/>
    <tableColumn id="4" xr3:uid="{9FC04FD8-411F-4B18-BCB8-F2F30D32BADB}" name="Age" totalsRowFunction="average"/>
    <tableColumn id="5" xr3:uid="{DF11F75A-E8EA-465F-8D29-32AACB38767E}" name="Date Joined" dataDxfId="10"/>
    <tableColumn id="6" xr3:uid="{04C41E33-0E22-4971-8DAC-11B3CD5006B4}" name="Salary" totalsRowFunction="average" dataDxfId="9"/>
    <tableColumn id="7" xr3:uid="{0E75372D-B00B-4840-AFE2-128F3E5548E7}" name="Rating" totalsRowFunction="count"/>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01B0FA-ACB1-4D15-9DB6-88AC0D70BCD7}" name="india_staff" displayName="india_staff" ref="B2:H114" totalsRowShown="0">
  <autoFilter ref="B2:H114" xr:uid="{9401B0FA-ACB1-4D15-9DB6-88AC0D70BCD7}"/>
  <tableColumns count="7">
    <tableColumn id="1" xr3:uid="{52E93081-CDF0-4BFC-95E7-800B6B8A69D4}" name="Name"/>
    <tableColumn id="2" xr3:uid="{DE3D13C8-7FD7-4AA6-B63D-B642C980E72C}" name="Gender"/>
    <tableColumn id="3" xr3:uid="{71B560A9-E420-428A-AA39-C227C2896621}" name="Age"/>
    <tableColumn id="4" xr3:uid="{41535ECF-2886-4A6C-9905-3E40B8BAD46C}" name="Rating"/>
    <tableColumn id="5" xr3:uid="{A7A4B7CB-04C3-40C1-B937-B9003BCB1C5E}" name="Date Joined" dataDxfId="8"/>
    <tableColumn id="6" xr3:uid="{F8AC6B8B-440D-4EB3-8638-E4F81417F487}" name="Department"/>
    <tableColumn id="7" xr3:uid="{36CC557C-04A5-4A6A-B25F-D711480832F0}" name="Salary"/>
  </tableColumns>
  <tableStyleInfo name="TableStyleLight1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5DCE51-59BF-4661-AAAE-AB38F7CA2D41}" name="Staff" displayName="Staff" ref="B2:J185" tableType="queryTable" totalsRowShown="0">
  <autoFilter ref="B2:J185" xr:uid="{745DCE51-59BF-4661-AAAE-AB38F7CA2D41}"/>
  <sortState xmlns:xlrd2="http://schemas.microsoft.com/office/spreadsheetml/2017/richdata2" ref="B3:J185">
    <sortCondition ref="H2:H185"/>
  </sortState>
  <tableColumns count="9">
    <tableColumn id="1" xr3:uid="{7794A443-E9EF-4B8B-B754-A3AC846CDC01}" uniqueName="1" name="Name" queryTableFieldId="1" dataDxfId="7"/>
    <tableColumn id="2" xr3:uid="{BA444C91-E2A3-439D-818F-E29BFC20BE6F}" uniqueName="2" name="Gender" queryTableFieldId="2" dataDxfId="6"/>
    <tableColumn id="3" xr3:uid="{9C37E6E9-D6EC-42AB-91CA-207B77FCD180}" uniqueName="3" name="Age" queryTableFieldId="3"/>
    <tableColumn id="4" xr3:uid="{7C5F93F6-33D0-4D13-9A07-A8BBEE379B1B}" uniqueName="4" name="Rating" queryTableFieldId="4"/>
    <tableColumn id="5" xr3:uid="{2805FC04-0C9A-499C-9537-78A2FE4AD812}" uniqueName="5" name="Date Joined" queryTableFieldId="5" dataDxfId="5"/>
    <tableColumn id="6" xr3:uid="{38F63BF8-6554-4A89-BC4C-790647974D43}" uniqueName="6" name="Department" queryTableFieldId="6" dataDxfId="4"/>
    <tableColumn id="7" xr3:uid="{B6C99261-11AA-4AF6-82E5-7A1497FD636D}" uniqueName="7" name="Salary" queryTableFieldId="7" dataDxfId="3"/>
    <tableColumn id="8" xr3:uid="{4B1CE519-CC93-4E4F-9547-127711507E72}" uniqueName="8" name="Country" queryTableFieldId="8" dataDxfId="2"/>
    <tableColumn id="9" xr3:uid="{180C23FD-25F1-4705-BCEE-445460DF98F9}" uniqueName="9" name="Tenure" queryTableFieldId="9" dataDxfId="1">
      <calculatedColumnFormula>(TODAY()-Staff[[#This Row],[Date Joined]])/365</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5"/>
  <sheetViews>
    <sheetView showGridLines="0" workbookViewId="0">
      <selection activeCell="G1" sqref="G1"/>
    </sheetView>
  </sheetViews>
  <sheetFormatPr defaultRowHeight="15" x14ac:dyDescent="0.25"/>
  <cols>
    <col min="1" max="1" width="1.7109375" customWidth="1"/>
    <col min="2" max="2" width="3.7109375" customWidth="1"/>
    <col min="7" max="7" width="10.140625" bestFit="1" customWidth="1"/>
  </cols>
  <sheetData>
    <row r="1" spans="1:9" s="2" customFormat="1" ht="52.5" customHeight="1" x14ac:dyDescent="0.25">
      <c r="A1" s="1"/>
      <c r="C1" s="3" t="s">
        <v>110</v>
      </c>
    </row>
    <row r="5" spans="1:9" x14ac:dyDescent="0.25">
      <c r="C5" t="s">
        <v>0</v>
      </c>
      <c r="D5" t="s">
        <v>1</v>
      </c>
      <c r="E5" t="s">
        <v>2</v>
      </c>
      <c r="F5" t="s">
        <v>3</v>
      </c>
      <c r="G5" s="4" t="s">
        <v>4</v>
      </c>
      <c r="H5" t="s">
        <v>5</v>
      </c>
      <c r="I5" t="s">
        <v>6</v>
      </c>
    </row>
    <row r="6" spans="1:9" x14ac:dyDescent="0.25">
      <c r="C6" t="s">
        <v>58</v>
      </c>
      <c r="D6" t="s">
        <v>15</v>
      </c>
      <c r="E6" t="s">
        <v>19</v>
      </c>
      <c r="F6">
        <v>22</v>
      </c>
      <c r="G6" s="4">
        <v>44446</v>
      </c>
      <c r="H6">
        <v>112780</v>
      </c>
      <c r="I6" t="s">
        <v>13</v>
      </c>
    </row>
    <row r="7" spans="1:9" x14ac:dyDescent="0.25">
      <c r="C7" t="s">
        <v>70</v>
      </c>
      <c r="D7" t="s">
        <v>15</v>
      </c>
      <c r="E7" t="s">
        <v>9</v>
      </c>
      <c r="F7">
        <v>46</v>
      </c>
      <c r="G7" s="4">
        <v>44758</v>
      </c>
      <c r="H7">
        <v>70610</v>
      </c>
      <c r="I7" t="s">
        <v>16</v>
      </c>
    </row>
    <row r="8" spans="1:9" x14ac:dyDescent="0.25">
      <c r="C8" t="s">
        <v>75</v>
      </c>
      <c r="D8" t="s">
        <v>8</v>
      </c>
      <c r="E8" t="s">
        <v>19</v>
      </c>
      <c r="F8">
        <v>28</v>
      </c>
      <c r="G8" s="4">
        <v>44357</v>
      </c>
      <c r="H8">
        <v>53240</v>
      </c>
      <c r="I8" t="s">
        <v>16</v>
      </c>
    </row>
    <row r="9" spans="1:9" x14ac:dyDescent="0.25">
      <c r="C9" t="s">
        <v>49</v>
      </c>
      <c r="E9" t="s">
        <v>21</v>
      </c>
      <c r="F9">
        <v>37</v>
      </c>
      <c r="G9" s="4">
        <v>44146</v>
      </c>
      <c r="H9">
        <v>115440</v>
      </c>
      <c r="I9" t="s">
        <v>24</v>
      </c>
    </row>
    <row r="10" spans="1:9" x14ac:dyDescent="0.25">
      <c r="C10" t="s">
        <v>65</v>
      </c>
      <c r="D10" t="s">
        <v>15</v>
      </c>
      <c r="E10" t="s">
        <v>19</v>
      </c>
      <c r="F10">
        <v>32</v>
      </c>
      <c r="G10" s="4">
        <v>44465</v>
      </c>
      <c r="H10">
        <v>53540</v>
      </c>
      <c r="I10" t="s">
        <v>16</v>
      </c>
    </row>
    <row r="11" spans="1:9" x14ac:dyDescent="0.25">
      <c r="C11" t="s">
        <v>81</v>
      </c>
      <c r="D11" t="s">
        <v>8</v>
      </c>
      <c r="E11" t="s">
        <v>9</v>
      </c>
      <c r="F11">
        <v>30</v>
      </c>
      <c r="G11" s="4">
        <v>44861</v>
      </c>
      <c r="H11">
        <v>112570</v>
      </c>
      <c r="I11" t="s">
        <v>16</v>
      </c>
    </row>
    <row r="12" spans="1:9" x14ac:dyDescent="0.25">
      <c r="C12" t="s">
        <v>51</v>
      </c>
      <c r="D12" t="s">
        <v>15</v>
      </c>
      <c r="E12" t="s">
        <v>9</v>
      </c>
      <c r="F12">
        <v>33</v>
      </c>
      <c r="G12" s="4">
        <v>44701</v>
      </c>
      <c r="H12">
        <v>48530</v>
      </c>
      <c r="I12" t="s">
        <v>13</v>
      </c>
    </row>
    <row r="13" spans="1:9" x14ac:dyDescent="0.25">
      <c r="C13" t="s">
        <v>61</v>
      </c>
      <c r="D13" t="s">
        <v>8</v>
      </c>
      <c r="E13" t="s">
        <v>12</v>
      </c>
      <c r="F13">
        <v>24</v>
      </c>
      <c r="G13" s="4">
        <v>44148</v>
      </c>
      <c r="H13">
        <v>62780</v>
      </c>
      <c r="I13" t="s">
        <v>16</v>
      </c>
    </row>
    <row r="14" spans="1:9" x14ac:dyDescent="0.25">
      <c r="C14" t="s">
        <v>82</v>
      </c>
      <c r="D14" t="s">
        <v>15</v>
      </c>
      <c r="E14" t="s">
        <v>12</v>
      </c>
      <c r="F14">
        <v>33</v>
      </c>
      <c r="G14" s="4">
        <v>44509</v>
      </c>
      <c r="H14">
        <v>53870</v>
      </c>
      <c r="I14" t="s">
        <v>16</v>
      </c>
    </row>
    <row r="15" spans="1:9" x14ac:dyDescent="0.25">
      <c r="C15" t="s">
        <v>60</v>
      </c>
      <c r="D15" t="s">
        <v>8</v>
      </c>
      <c r="E15" t="s">
        <v>56</v>
      </c>
      <c r="F15">
        <v>27</v>
      </c>
      <c r="G15" s="4">
        <v>44122</v>
      </c>
      <c r="H15">
        <v>119110</v>
      </c>
      <c r="I15" t="s">
        <v>16</v>
      </c>
    </row>
    <row r="16" spans="1:9" x14ac:dyDescent="0.25">
      <c r="C16" t="s">
        <v>87</v>
      </c>
      <c r="D16" t="s">
        <v>15</v>
      </c>
      <c r="E16" t="s">
        <v>12</v>
      </c>
      <c r="F16">
        <v>29</v>
      </c>
      <c r="G16" s="4">
        <v>44180</v>
      </c>
      <c r="H16">
        <v>112110</v>
      </c>
      <c r="I16" t="s">
        <v>24</v>
      </c>
    </row>
    <row r="17" spans="3:9" x14ac:dyDescent="0.25">
      <c r="C17" t="s">
        <v>76</v>
      </c>
      <c r="D17" t="s">
        <v>15</v>
      </c>
      <c r="E17" t="s">
        <v>19</v>
      </c>
      <c r="F17">
        <v>25</v>
      </c>
      <c r="G17" s="4">
        <v>44383</v>
      </c>
      <c r="H17">
        <v>65700</v>
      </c>
      <c r="I17" t="s">
        <v>16</v>
      </c>
    </row>
    <row r="18" spans="3:9" x14ac:dyDescent="0.25">
      <c r="C18" t="s">
        <v>97</v>
      </c>
      <c r="D18" t="s">
        <v>15</v>
      </c>
      <c r="E18" t="s">
        <v>12</v>
      </c>
      <c r="F18">
        <v>37</v>
      </c>
      <c r="G18" s="4">
        <v>44701</v>
      </c>
      <c r="H18">
        <v>69070</v>
      </c>
      <c r="I18" t="s">
        <v>16</v>
      </c>
    </row>
    <row r="19" spans="3:9" x14ac:dyDescent="0.25">
      <c r="C19" t="s">
        <v>22</v>
      </c>
      <c r="D19" t="s">
        <v>15</v>
      </c>
      <c r="E19" t="s">
        <v>12</v>
      </c>
      <c r="F19">
        <v>20</v>
      </c>
      <c r="G19" s="4">
        <v>44459</v>
      </c>
      <c r="H19">
        <v>107700</v>
      </c>
      <c r="I19" t="s">
        <v>16</v>
      </c>
    </row>
    <row r="20" spans="3:9" x14ac:dyDescent="0.25">
      <c r="C20" t="s">
        <v>84</v>
      </c>
      <c r="D20" t="s">
        <v>8</v>
      </c>
      <c r="E20" t="s">
        <v>12</v>
      </c>
      <c r="F20">
        <v>32</v>
      </c>
      <c r="G20" s="4">
        <v>44354</v>
      </c>
      <c r="H20">
        <v>43840</v>
      </c>
      <c r="I20" t="s">
        <v>13</v>
      </c>
    </row>
    <row r="21" spans="3:9" x14ac:dyDescent="0.25">
      <c r="C21" t="s">
        <v>105</v>
      </c>
      <c r="D21" t="s">
        <v>15</v>
      </c>
      <c r="E21" t="s">
        <v>9</v>
      </c>
      <c r="F21">
        <v>40</v>
      </c>
      <c r="G21" s="4">
        <v>44263</v>
      </c>
      <c r="H21">
        <v>99750</v>
      </c>
      <c r="I21" t="s">
        <v>16</v>
      </c>
    </row>
    <row r="22" spans="3:9" x14ac:dyDescent="0.25">
      <c r="C22" t="s">
        <v>47</v>
      </c>
      <c r="D22" t="s">
        <v>15</v>
      </c>
      <c r="E22" t="s">
        <v>9</v>
      </c>
      <c r="F22">
        <v>21</v>
      </c>
      <c r="G22" s="4">
        <v>44104</v>
      </c>
      <c r="H22">
        <v>37920</v>
      </c>
      <c r="I22" t="s">
        <v>16</v>
      </c>
    </row>
    <row r="23" spans="3:9" x14ac:dyDescent="0.25">
      <c r="C23" t="s">
        <v>31</v>
      </c>
      <c r="D23" t="s">
        <v>15</v>
      </c>
      <c r="E23" t="s">
        <v>9</v>
      </c>
      <c r="F23">
        <v>21</v>
      </c>
      <c r="G23" s="4">
        <v>44762</v>
      </c>
      <c r="H23">
        <v>57090</v>
      </c>
      <c r="I23" t="s">
        <v>16</v>
      </c>
    </row>
    <row r="24" spans="3:9" x14ac:dyDescent="0.25">
      <c r="C24" t="s">
        <v>30</v>
      </c>
      <c r="D24" t="s">
        <v>8</v>
      </c>
      <c r="E24" t="s">
        <v>12</v>
      </c>
      <c r="F24">
        <v>31</v>
      </c>
      <c r="G24" s="4">
        <v>44145</v>
      </c>
      <c r="H24">
        <v>41980</v>
      </c>
      <c r="I24" t="s">
        <v>16</v>
      </c>
    </row>
    <row r="25" spans="3:9" x14ac:dyDescent="0.25">
      <c r="C25" t="s">
        <v>78</v>
      </c>
      <c r="D25" t="s">
        <v>15</v>
      </c>
      <c r="E25" t="s">
        <v>56</v>
      </c>
      <c r="F25">
        <v>21</v>
      </c>
      <c r="G25" s="4">
        <v>44242</v>
      </c>
      <c r="H25">
        <v>75880</v>
      </c>
      <c r="I25" t="s">
        <v>16</v>
      </c>
    </row>
    <row r="26" spans="3:9" x14ac:dyDescent="0.25">
      <c r="C26" t="s">
        <v>36</v>
      </c>
      <c r="D26" t="s">
        <v>8</v>
      </c>
      <c r="E26" t="s">
        <v>21</v>
      </c>
      <c r="F26">
        <v>34</v>
      </c>
      <c r="G26" s="4">
        <v>44653</v>
      </c>
      <c r="H26">
        <v>58940</v>
      </c>
      <c r="I26" t="s">
        <v>16</v>
      </c>
    </row>
    <row r="27" spans="3:9" x14ac:dyDescent="0.25">
      <c r="C27" t="s">
        <v>27</v>
      </c>
      <c r="D27" t="s">
        <v>8</v>
      </c>
      <c r="E27" t="s">
        <v>21</v>
      </c>
      <c r="F27">
        <v>30</v>
      </c>
      <c r="G27" s="4">
        <v>44389</v>
      </c>
      <c r="H27">
        <v>67910</v>
      </c>
      <c r="I27" t="s">
        <v>24</v>
      </c>
    </row>
    <row r="28" spans="3:9" x14ac:dyDescent="0.25">
      <c r="C28" t="s">
        <v>26</v>
      </c>
      <c r="D28" t="s">
        <v>8</v>
      </c>
      <c r="E28" t="s">
        <v>12</v>
      </c>
      <c r="F28">
        <v>31</v>
      </c>
      <c r="G28" s="4">
        <v>44663</v>
      </c>
      <c r="H28">
        <v>58100</v>
      </c>
      <c r="I28" t="s">
        <v>16</v>
      </c>
    </row>
    <row r="29" spans="3:9" x14ac:dyDescent="0.25">
      <c r="C29" t="s">
        <v>53</v>
      </c>
      <c r="D29" t="s">
        <v>15</v>
      </c>
      <c r="E29" t="s">
        <v>21</v>
      </c>
      <c r="F29">
        <v>27</v>
      </c>
      <c r="G29" s="4">
        <v>44567</v>
      </c>
      <c r="H29">
        <v>48980</v>
      </c>
      <c r="I29" t="s">
        <v>16</v>
      </c>
    </row>
    <row r="30" spans="3:9" x14ac:dyDescent="0.25">
      <c r="C30" t="s">
        <v>20</v>
      </c>
      <c r="E30" t="s">
        <v>21</v>
      </c>
      <c r="F30">
        <v>30</v>
      </c>
      <c r="G30" s="4">
        <v>44597</v>
      </c>
      <c r="H30">
        <v>64000</v>
      </c>
      <c r="I30" t="s">
        <v>16</v>
      </c>
    </row>
    <row r="31" spans="3:9" x14ac:dyDescent="0.25">
      <c r="C31" t="s">
        <v>7</v>
      </c>
      <c r="D31" t="s">
        <v>8</v>
      </c>
      <c r="E31" t="s">
        <v>9</v>
      </c>
      <c r="F31">
        <v>42</v>
      </c>
      <c r="G31" s="4">
        <v>44779</v>
      </c>
      <c r="H31">
        <v>75000</v>
      </c>
      <c r="I31" t="s">
        <v>10</v>
      </c>
    </row>
    <row r="32" spans="3:9" x14ac:dyDescent="0.25">
      <c r="C32" t="s">
        <v>74</v>
      </c>
      <c r="D32" t="s">
        <v>8</v>
      </c>
      <c r="E32" t="s">
        <v>12</v>
      </c>
      <c r="F32">
        <v>40</v>
      </c>
      <c r="G32" s="4">
        <v>44337</v>
      </c>
      <c r="H32">
        <v>87620</v>
      </c>
      <c r="I32" t="s">
        <v>16</v>
      </c>
    </row>
    <row r="33" spans="3:9" x14ac:dyDescent="0.25">
      <c r="C33" t="s">
        <v>44</v>
      </c>
      <c r="D33" t="s">
        <v>8</v>
      </c>
      <c r="E33" t="s">
        <v>12</v>
      </c>
      <c r="F33">
        <v>29</v>
      </c>
      <c r="G33" s="4">
        <v>44023</v>
      </c>
      <c r="H33">
        <v>34980</v>
      </c>
      <c r="I33" t="s">
        <v>16</v>
      </c>
    </row>
    <row r="34" spans="3:9" x14ac:dyDescent="0.25">
      <c r="C34" t="s">
        <v>35</v>
      </c>
      <c r="D34" t="s">
        <v>8</v>
      </c>
      <c r="E34" t="s">
        <v>21</v>
      </c>
      <c r="F34">
        <v>28</v>
      </c>
      <c r="G34" s="4">
        <v>44185</v>
      </c>
      <c r="H34">
        <v>75970</v>
      </c>
      <c r="I34" t="s">
        <v>16</v>
      </c>
    </row>
    <row r="35" spans="3:9" x14ac:dyDescent="0.25">
      <c r="C35" t="s">
        <v>38</v>
      </c>
      <c r="D35" t="s">
        <v>8</v>
      </c>
      <c r="E35" t="s">
        <v>21</v>
      </c>
      <c r="F35">
        <v>34</v>
      </c>
      <c r="G35" s="4">
        <v>44612</v>
      </c>
      <c r="H35">
        <v>60130</v>
      </c>
      <c r="I35" t="s">
        <v>16</v>
      </c>
    </row>
    <row r="36" spans="3:9" x14ac:dyDescent="0.25">
      <c r="C36" t="s">
        <v>41</v>
      </c>
      <c r="D36" t="s">
        <v>8</v>
      </c>
      <c r="E36" t="s">
        <v>12</v>
      </c>
      <c r="F36">
        <v>33</v>
      </c>
      <c r="G36" s="4">
        <v>44374</v>
      </c>
      <c r="H36">
        <v>75480</v>
      </c>
      <c r="I36" t="s">
        <v>42</v>
      </c>
    </row>
    <row r="37" spans="3:9" x14ac:dyDescent="0.25">
      <c r="C37" t="s">
        <v>40</v>
      </c>
      <c r="D37" t="s">
        <v>15</v>
      </c>
      <c r="E37" t="s">
        <v>9</v>
      </c>
      <c r="F37">
        <v>33</v>
      </c>
      <c r="G37" s="4">
        <v>44164</v>
      </c>
      <c r="H37">
        <v>115920</v>
      </c>
      <c r="I37" t="s">
        <v>16</v>
      </c>
    </row>
    <row r="38" spans="3:9" x14ac:dyDescent="0.25">
      <c r="C38" t="s">
        <v>48</v>
      </c>
      <c r="D38" t="s">
        <v>8</v>
      </c>
      <c r="E38" t="s">
        <v>19</v>
      </c>
      <c r="F38">
        <v>36</v>
      </c>
      <c r="G38" s="4">
        <v>44494</v>
      </c>
      <c r="H38">
        <v>78540</v>
      </c>
      <c r="I38" t="s">
        <v>16</v>
      </c>
    </row>
    <row r="39" spans="3:9" x14ac:dyDescent="0.25">
      <c r="C39" t="s">
        <v>34</v>
      </c>
      <c r="D39" t="s">
        <v>15</v>
      </c>
      <c r="E39" t="s">
        <v>9</v>
      </c>
      <c r="F39">
        <v>25</v>
      </c>
      <c r="G39" s="4">
        <v>44726</v>
      </c>
      <c r="H39">
        <v>109190</v>
      </c>
      <c r="I39" t="s">
        <v>13</v>
      </c>
    </row>
    <row r="40" spans="3:9" x14ac:dyDescent="0.25">
      <c r="C40" t="s">
        <v>73</v>
      </c>
      <c r="D40" t="s">
        <v>8</v>
      </c>
      <c r="E40" t="s">
        <v>19</v>
      </c>
      <c r="F40">
        <v>34</v>
      </c>
      <c r="G40" s="4">
        <v>44721</v>
      </c>
      <c r="H40">
        <v>49630</v>
      </c>
      <c r="I40" t="s">
        <v>24</v>
      </c>
    </row>
    <row r="41" spans="3:9" x14ac:dyDescent="0.25">
      <c r="C41" t="s">
        <v>107</v>
      </c>
      <c r="D41" t="s">
        <v>8</v>
      </c>
      <c r="E41" t="s">
        <v>9</v>
      </c>
      <c r="F41">
        <v>28</v>
      </c>
      <c r="G41" s="4">
        <v>44630</v>
      </c>
      <c r="H41">
        <v>99970</v>
      </c>
      <c r="I41" t="s">
        <v>16</v>
      </c>
    </row>
    <row r="42" spans="3:9" x14ac:dyDescent="0.25">
      <c r="C42" t="s">
        <v>71</v>
      </c>
      <c r="D42" t="s">
        <v>8</v>
      </c>
      <c r="E42" t="s">
        <v>12</v>
      </c>
      <c r="F42">
        <v>33</v>
      </c>
      <c r="G42" s="4">
        <v>44190</v>
      </c>
      <c r="H42">
        <v>96140</v>
      </c>
      <c r="I42" t="s">
        <v>16</v>
      </c>
    </row>
    <row r="43" spans="3:9" x14ac:dyDescent="0.25">
      <c r="C43" t="s">
        <v>50</v>
      </c>
      <c r="D43" t="s">
        <v>15</v>
      </c>
      <c r="E43" t="s">
        <v>9</v>
      </c>
      <c r="F43">
        <v>31</v>
      </c>
      <c r="G43" s="4">
        <v>44724</v>
      </c>
      <c r="H43">
        <v>103550</v>
      </c>
      <c r="I43" t="s">
        <v>16</v>
      </c>
    </row>
    <row r="44" spans="3:9" x14ac:dyDescent="0.25">
      <c r="C44" t="s">
        <v>14</v>
      </c>
      <c r="D44" t="s">
        <v>15</v>
      </c>
      <c r="E44" t="s">
        <v>12</v>
      </c>
      <c r="F44">
        <v>31</v>
      </c>
      <c r="G44" s="4">
        <v>44511</v>
      </c>
      <c r="H44">
        <v>48950</v>
      </c>
      <c r="I44" t="s">
        <v>16</v>
      </c>
    </row>
    <row r="45" spans="3:9" x14ac:dyDescent="0.25">
      <c r="C45" t="s">
        <v>63</v>
      </c>
      <c r="D45" t="s">
        <v>15</v>
      </c>
      <c r="E45" t="s">
        <v>21</v>
      </c>
      <c r="F45">
        <v>24</v>
      </c>
      <c r="G45" s="4">
        <v>44436</v>
      </c>
      <c r="H45">
        <v>52610</v>
      </c>
      <c r="I45" t="s">
        <v>24</v>
      </c>
    </row>
    <row r="46" spans="3:9" x14ac:dyDescent="0.25">
      <c r="C46" t="s">
        <v>72</v>
      </c>
      <c r="D46" t="s">
        <v>8</v>
      </c>
      <c r="E46" t="s">
        <v>9</v>
      </c>
      <c r="F46">
        <v>36</v>
      </c>
      <c r="G46" s="4">
        <v>44529</v>
      </c>
      <c r="H46">
        <v>78390</v>
      </c>
      <c r="I46" t="s">
        <v>16</v>
      </c>
    </row>
    <row r="47" spans="3:9" x14ac:dyDescent="0.25">
      <c r="C47" t="s">
        <v>88</v>
      </c>
      <c r="D47" t="s">
        <v>8</v>
      </c>
      <c r="E47" t="s">
        <v>21</v>
      </c>
      <c r="F47">
        <v>33</v>
      </c>
      <c r="G47" s="4">
        <v>44809</v>
      </c>
      <c r="H47">
        <v>86570</v>
      </c>
      <c r="I47" t="s">
        <v>16</v>
      </c>
    </row>
    <row r="48" spans="3:9" x14ac:dyDescent="0.25">
      <c r="C48" t="s">
        <v>92</v>
      </c>
      <c r="D48" t="s">
        <v>8</v>
      </c>
      <c r="E48" t="s">
        <v>12</v>
      </c>
      <c r="F48">
        <v>27</v>
      </c>
      <c r="G48" s="4">
        <v>44686</v>
      </c>
      <c r="H48">
        <v>83750</v>
      </c>
      <c r="I48" t="s">
        <v>16</v>
      </c>
    </row>
    <row r="49" spans="3:9" x14ac:dyDescent="0.25">
      <c r="C49" t="s">
        <v>102</v>
      </c>
      <c r="D49" t="s">
        <v>8</v>
      </c>
      <c r="E49" t="s">
        <v>21</v>
      </c>
      <c r="F49">
        <v>34</v>
      </c>
      <c r="G49" s="4">
        <v>44445</v>
      </c>
      <c r="H49">
        <v>92450</v>
      </c>
      <c r="I49" t="s">
        <v>16</v>
      </c>
    </row>
    <row r="50" spans="3:9" x14ac:dyDescent="0.25">
      <c r="C50" t="s">
        <v>64</v>
      </c>
      <c r="D50" t="s">
        <v>15</v>
      </c>
      <c r="E50" t="s">
        <v>12</v>
      </c>
      <c r="F50">
        <v>20</v>
      </c>
      <c r="G50" s="4">
        <v>44183</v>
      </c>
      <c r="H50">
        <v>112650</v>
      </c>
      <c r="I50" t="s">
        <v>16</v>
      </c>
    </row>
    <row r="51" spans="3:9" x14ac:dyDescent="0.25">
      <c r="C51" t="s">
        <v>104</v>
      </c>
      <c r="D51" t="s">
        <v>15</v>
      </c>
      <c r="E51" t="s">
        <v>9</v>
      </c>
      <c r="F51">
        <v>20</v>
      </c>
      <c r="G51" s="4">
        <v>44744</v>
      </c>
      <c r="H51">
        <v>79570</v>
      </c>
      <c r="I51" t="s">
        <v>16</v>
      </c>
    </row>
    <row r="52" spans="3:9" x14ac:dyDescent="0.25">
      <c r="C52" t="s">
        <v>91</v>
      </c>
      <c r="D52" t="s">
        <v>8</v>
      </c>
      <c r="E52" t="s">
        <v>19</v>
      </c>
      <c r="F52">
        <v>20</v>
      </c>
      <c r="G52" s="4">
        <v>44537</v>
      </c>
      <c r="H52">
        <v>68900</v>
      </c>
      <c r="I52" t="s">
        <v>24</v>
      </c>
    </row>
    <row r="53" spans="3:9" x14ac:dyDescent="0.25">
      <c r="C53" t="s">
        <v>39</v>
      </c>
      <c r="D53" t="s">
        <v>8</v>
      </c>
      <c r="E53" t="s">
        <v>12</v>
      </c>
      <c r="F53">
        <v>25</v>
      </c>
      <c r="G53" s="4">
        <v>44694</v>
      </c>
      <c r="H53">
        <v>80700</v>
      </c>
      <c r="I53" t="s">
        <v>13</v>
      </c>
    </row>
    <row r="54" spans="3:9" x14ac:dyDescent="0.25">
      <c r="C54" t="s">
        <v>100</v>
      </c>
      <c r="D54" t="s">
        <v>15</v>
      </c>
      <c r="E54" t="s">
        <v>9</v>
      </c>
      <c r="F54">
        <v>19</v>
      </c>
      <c r="G54" s="4">
        <v>44277</v>
      </c>
      <c r="H54">
        <v>58960</v>
      </c>
      <c r="I54" t="s">
        <v>16</v>
      </c>
    </row>
    <row r="55" spans="3:9" x14ac:dyDescent="0.25">
      <c r="C55" t="s">
        <v>106</v>
      </c>
      <c r="D55" t="s">
        <v>15</v>
      </c>
      <c r="E55" t="s">
        <v>12</v>
      </c>
      <c r="F55">
        <v>36</v>
      </c>
      <c r="G55" s="4">
        <v>44019</v>
      </c>
      <c r="H55">
        <v>118840</v>
      </c>
      <c r="I55" t="s">
        <v>16</v>
      </c>
    </row>
    <row r="56" spans="3:9" x14ac:dyDescent="0.25">
      <c r="C56" t="s">
        <v>29</v>
      </c>
      <c r="D56" t="s">
        <v>15</v>
      </c>
      <c r="E56" t="s">
        <v>21</v>
      </c>
      <c r="F56">
        <v>28</v>
      </c>
      <c r="G56" s="4">
        <v>44041</v>
      </c>
      <c r="H56">
        <v>48170</v>
      </c>
      <c r="I56" t="s">
        <v>13</v>
      </c>
    </row>
    <row r="57" spans="3:9" x14ac:dyDescent="0.25">
      <c r="C57" t="s">
        <v>108</v>
      </c>
      <c r="D57" t="s">
        <v>8</v>
      </c>
      <c r="E57" t="s">
        <v>56</v>
      </c>
      <c r="F57">
        <v>32</v>
      </c>
      <c r="G57" s="4">
        <v>44400</v>
      </c>
      <c r="H57">
        <v>45510</v>
      </c>
      <c r="I57" t="s">
        <v>16</v>
      </c>
    </row>
    <row r="58" spans="3:9" x14ac:dyDescent="0.25">
      <c r="C58" t="s">
        <v>64</v>
      </c>
      <c r="D58" t="s">
        <v>15</v>
      </c>
      <c r="E58" t="s">
        <v>9</v>
      </c>
      <c r="F58">
        <v>34</v>
      </c>
      <c r="G58" s="4">
        <v>44703</v>
      </c>
      <c r="H58">
        <v>112650</v>
      </c>
      <c r="I58" t="s">
        <v>16</v>
      </c>
    </row>
    <row r="59" spans="3:9" x14ac:dyDescent="0.25">
      <c r="C59" t="s">
        <v>83</v>
      </c>
      <c r="D59" t="s">
        <v>8</v>
      </c>
      <c r="E59" t="s">
        <v>9</v>
      </c>
      <c r="F59">
        <v>36</v>
      </c>
      <c r="G59" s="4">
        <v>44085</v>
      </c>
      <c r="H59">
        <v>114890</v>
      </c>
      <c r="I59" t="s">
        <v>16</v>
      </c>
    </row>
    <row r="60" spans="3:9" x14ac:dyDescent="0.25">
      <c r="C60" t="s">
        <v>67</v>
      </c>
      <c r="D60" t="s">
        <v>15</v>
      </c>
      <c r="E60" t="s">
        <v>12</v>
      </c>
      <c r="F60">
        <v>30</v>
      </c>
      <c r="G60" s="4">
        <v>44850</v>
      </c>
      <c r="H60">
        <v>69710</v>
      </c>
      <c r="I60" t="s">
        <v>16</v>
      </c>
    </row>
    <row r="61" spans="3:9" x14ac:dyDescent="0.25">
      <c r="C61" t="s">
        <v>94</v>
      </c>
      <c r="D61" t="s">
        <v>15</v>
      </c>
      <c r="E61" t="s">
        <v>21</v>
      </c>
      <c r="F61">
        <v>36</v>
      </c>
      <c r="G61" s="4">
        <v>44333</v>
      </c>
      <c r="H61">
        <v>71380</v>
      </c>
      <c r="I61" t="s">
        <v>16</v>
      </c>
    </row>
    <row r="62" spans="3:9" x14ac:dyDescent="0.25">
      <c r="C62" t="s">
        <v>33</v>
      </c>
      <c r="D62" t="s">
        <v>8</v>
      </c>
      <c r="E62" t="s">
        <v>19</v>
      </c>
      <c r="F62">
        <v>38</v>
      </c>
      <c r="G62" s="4">
        <v>44377</v>
      </c>
      <c r="H62">
        <v>109160</v>
      </c>
      <c r="I62" t="s">
        <v>10</v>
      </c>
    </row>
    <row r="63" spans="3:9" x14ac:dyDescent="0.25">
      <c r="C63" t="s">
        <v>98</v>
      </c>
      <c r="D63" t="s">
        <v>15</v>
      </c>
      <c r="E63" t="s">
        <v>9</v>
      </c>
      <c r="F63">
        <v>27</v>
      </c>
      <c r="G63" s="4">
        <v>44609</v>
      </c>
      <c r="H63">
        <v>113280</v>
      </c>
      <c r="I63" t="s">
        <v>42</v>
      </c>
    </row>
    <row r="64" spans="3:9" x14ac:dyDescent="0.25">
      <c r="C64" t="s">
        <v>25</v>
      </c>
      <c r="D64" t="s">
        <v>15</v>
      </c>
      <c r="E64" t="s">
        <v>12</v>
      </c>
      <c r="F64">
        <v>30</v>
      </c>
      <c r="G64" s="4">
        <v>44273</v>
      </c>
      <c r="H64">
        <v>69120</v>
      </c>
      <c r="I64" t="s">
        <v>16</v>
      </c>
    </row>
    <row r="65" spans="3:9" x14ac:dyDescent="0.25">
      <c r="C65" t="s">
        <v>55</v>
      </c>
      <c r="D65" t="s">
        <v>8</v>
      </c>
      <c r="E65" t="s">
        <v>56</v>
      </c>
      <c r="F65">
        <v>37</v>
      </c>
      <c r="G65" s="4">
        <v>44451</v>
      </c>
      <c r="H65">
        <v>118100</v>
      </c>
      <c r="I65" t="s">
        <v>16</v>
      </c>
    </row>
    <row r="66" spans="3:9" x14ac:dyDescent="0.25">
      <c r="C66" t="s">
        <v>62</v>
      </c>
      <c r="D66" t="s">
        <v>8</v>
      </c>
      <c r="E66" t="s">
        <v>9</v>
      </c>
      <c r="F66">
        <v>22</v>
      </c>
      <c r="G66" s="4">
        <v>44450</v>
      </c>
      <c r="H66">
        <v>76900</v>
      </c>
      <c r="I66" t="s">
        <v>13</v>
      </c>
    </row>
    <row r="67" spans="3:9" x14ac:dyDescent="0.25">
      <c r="C67" t="s">
        <v>17</v>
      </c>
      <c r="D67" t="s">
        <v>8</v>
      </c>
      <c r="E67" t="s">
        <v>12</v>
      </c>
      <c r="F67">
        <v>43</v>
      </c>
      <c r="G67" s="4">
        <v>45045</v>
      </c>
      <c r="H67">
        <v>114870</v>
      </c>
      <c r="I67" t="s">
        <v>16</v>
      </c>
    </row>
    <row r="68" spans="3:9" x14ac:dyDescent="0.25">
      <c r="C68" t="s">
        <v>52</v>
      </c>
      <c r="E68" t="s">
        <v>12</v>
      </c>
      <c r="F68">
        <v>32</v>
      </c>
      <c r="G68" s="4">
        <v>44774</v>
      </c>
      <c r="H68">
        <v>91310</v>
      </c>
      <c r="I68" t="s">
        <v>16</v>
      </c>
    </row>
    <row r="69" spans="3:9" x14ac:dyDescent="0.25">
      <c r="C69" t="s">
        <v>43</v>
      </c>
      <c r="D69" t="s">
        <v>8</v>
      </c>
      <c r="E69" t="s">
        <v>9</v>
      </c>
      <c r="F69">
        <v>28</v>
      </c>
      <c r="G69" s="4">
        <v>44486</v>
      </c>
      <c r="H69">
        <v>104770</v>
      </c>
      <c r="I69" t="s">
        <v>16</v>
      </c>
    </row>
    <row r="70" spans="3:9" x14ac:dyDescent="0.25">
      <c r="C70" t="s">
        <v>89</v>
      </c>
      <c r="D70" t="s">
        <v>15</v>
      </c>
      <c r="E70" t="s">
        <v>19</v>
      </c>
      <c r="F70">
        <v>27</v>
      </c>
      <c r="G70" s="4">
        <v>44134</v>
      </c>
      <c r="H70">
        <v>54970</v>
      </c>
      <c r="I70" t="s">
        <v>16</v>
      </c>
    </row>
    <row r="71" spans="3:9" x14ac:dyDescent="0.25">
      <c r="C71" t="s">
        <v>11</v>
      </c>
      <c r="E71" t="s">
        <v>12</v>
      </c>
      <c r="F71">
        <v>26</v>
      </c>
      <c r="G71" s="4">
        <v>44271</v>
      </c>
      <c r="H71">
        <v>90700</v>
      </c>
      <c r="I71" t="s">
        <v>13</v>
      </c>
    </row>
    <row r="72" spans="3:9" x14ac:dyDescent="0.25">
      <c r="C72" t="s">
        <v>109</v>
      </c>
      <c r="D72" t="s">
        <v>8</v>
      </c>
      <c r="E72" t="s">
        <v>19</v>
      </c>
      <c r="F72">
        <v>38</v>
      </c>
      <c r="G72" s="4">
        <v>44329</v>
      </c>
      <c r="H72">
        <v>56870</v>
      </c>
      <c r="I72" t="s">
        <v>13</v>
      </c>
    </row>
    <row r="73" spans="3:9" x14ac:dyDescent="0.25">
      <c r="C73" t="s">
        <v>77</v>
      </c>
      <c r="D73" t="s">
        <v>8</v>
      </c>
      <c r="E73" t="s">
        <v>19</v>
      </c>
      <c r="F73">
        <v>25</v>
      </c>
      <c r="G73" s="4">
        <v>44205</v>
      </c>
      <c r="H73">
        <v>92700</v>
      </c>
      <c r="I73" t="s">
        <v>16</v>
      </c>
    </row>
    <row r="74" spans="3:9" x14ac:dyDescent="0.25">
      <c r="C74" t="s">
        <v>32</v>
      </c>
      <c r="D74" t="s">
        <v>8</v>
      </c>
      <c r="E74" t="s">
        <v>21</v>
      </c>
      <c r="F74">
        <v>21</v>
      </c>
      <c r="G74" s="4">
        <v>44317</v>
      </c>
      <c r="H74">
        <v>65920</v>
      </c>
      <c r="I74" t="s">
        <v>16</v>
      </c>
    </row>
    <row r="75" spans="3:9" x14ac:dyDescent="0.25">
      <c r="C75" t="s">
        <v>59</v>
      </c>
      <c r="D75" t="s">
        <v>15</v>
      </c>
      <c r="E75" t="s">
        <v>9</v>
      </c>
      <c r="F75">
        <v>26</v>
      </c>
      <c r="G75" s="4">
        <v>44225</v>
      </c>
      <c r="H75">
        <v>47360</v>
      </c>
      <c r="I75" t="s">
        <v>16</v>
      </c>
    </row>
    <row r="76" spans="3:9" x14ac:dyDescent="0.25">
      <c r="C76" t="s">
        <v>37</v>
      </c>
      <c r="D76" t="s">
        <v>15</v>
      </c>
      <c r="E76" t="s">
        <v>9</v>
      </c>
      <c r="F76">
        <v>30</v>
      </c>
      <c r="G76" s="4">
        <v>44666</v>
      </c>
      <c r="H76">
        <v>60570</v>
      </c>
      <c r="I76" t="s">
        <v>16</v>
      </c>
    </row>
    <row r="77" spans="3:9" x14ac:dyDescent="0.25">
      <c r="C77" t="s">
        <v>96</v>
      </c>
      <c r="D77" t="s">
        <v>8</v>
      </c>
      <c r="E77" t="s">
        <v>9</v>
      </c>
      <c r="F77">
        <v>28</v>
      </c>
      <c r="G77" s="4">
        <v>44649</v>
      </c>
      <c r="H77">
        <v>104120</v>
      </c>
      <c r="I77" t="s">
        <v>16</v>
      </c>
    </row>
    <row r="78" spans="3:9" x14ac:dyDescent="0.25">
      <c r="C78" t="s">
        <v>23</v>
      </c>
      <c r="D78" t="s">
        <v>15</v>
      </c>
      <c r="E78" t="s">
        <v>12</v>
      </c>
      <c r="F78">
        <v>37</v>
      </c>
      <c r="G78" s="4">
        <v>44338</v>
      </c>
      <c r="H78">
        <v>88050</v>
      </c>
      <c r="I78" t="s">
        <v>24</v>
      </c>
    </row>
    <row r="79" spans="3:9" x14ac:dyDescent="0.25">
      <c r="C79" t="s">
        <v>103</v>
      </c>
      <c r="D79" t="s">
        <v>15</v>
      </c>
      <c r="E79" t="s">
        <v>12</v>
      </c>
      <c r="F79">
        <v>24</v>
      </c>
      <c r="G79" s="4">
        <v>44686</v>
      </c>
      <c r="H79">
        <v>100420</v>
      </c>
      <c r="I79" t="s">
        <v>16</v>
      </c>
    </row>
    <row r="80" spans="3:9" x14ac:dyDescent="0.25">
      <c r="C80" t="s">
        <v>54</v>
      </c>
      <c r="D80" t="s">
        <v>8</v>
      </c>
      <c r="E80" t="s">
        <v>9</v>
      </c>
      <c r="F80">
        <v>30</v>
      </c>
      <c r="G80" s="4">
        <v>44850</v>
      </c>
      <c r="H80">
        <v>114180</v>
      </c>
      <c r="I80" t="s">
        <v>16</v>
      </c>
    </row>
    <row r="81" spans="3:9" x14ac:dyDescent="0.25">
      <c r="C81" t="s">
        <v>86</v>
      </c>
      <c r="D81" t="s">
        <v>8</v>
      </c>
      <c r="E81" t="s">
        <v>12</v>
      </c>
      <c r="F81">
        <v>21</v>
      </c>
      <c r="G81" s="4">
        <v>44678</v>
      </c>
      <c r="H81">
        <v>33920</v>
      </c>
      <c r="I81" t="s">
        <v>16</v>
      </c>
    </row>
    <row r="82" spans="3:9" x14ac:dyDescent="0.25">
      <c r="C82" t="s">
        <v>69</v>
      </c>
      <c r="D82" t="s">
        <v>15</v>
      </c>
      <c r="E82" t="s">
        <v>9</v>
      </c>
      <c r="F82">
        <v>23</v>
      </c>
      <c r="G82" s="4">
        <v>44440</v>
      </c>
      <c r="H82">
        <v>106460</v>
      </c>
      <c r="I82" t="s">
        <v>16</v>
      </c>
    </row>
    <row r="83" spans="3:9" x14ac:dyDescent="0.25">
      <c r="C83" t="s">
        <v>57</v>
      </c>
      <c r="D83" t="s">
        <v>15</v>
      </c>
      <c r="E83" t="s">
        <v>9</v>
      </c>
      <c r="F83">
        <v>35</v>
      </c>
      <c r="G83" s="4">
        <v>44727</v>
      </c>
      <c r="H83">
        <v>40400</v>
      </c>
      <c r="I83" t="s">
        <v>16</v>
      </c>
    </row>
    <row r="84" spans="3:9" x14ac:dyDescent="0.25">
      <c r="C84" t="s">
        <v>68</v>
      </c>
      <c r="D84" t="s">
        <v>15</v>
      </c>
      <c r="E84" t="s">
        <v>21</v>
      </c>
      <c r="F84">
        <v>27</v>
      </c>
      <c r="G84" s="4">
        <v>44236</v>
      </c>
      <c r="H84">
        <v>91650</v>
      </c>
      <c r="I84" t="s">
        <v>13</v>
      </c>
    </row>
    <row r="85" spans="3:9" x14ac:dyDescent="0.25">
      <c r="C85" t="s">
        <v>99</v>
      </c>
      <c r="D85" t="s">
        <v>15</v>
      </c>
      <c r="E85" t="s">
        <v>19</v>
      </c>
      <c r="F85">
        <v>43</v>
      </c>
      <c r="G85" s="4">
        <v>44620</v>
      </c>
      <c r="H85">
        <v>36040</v>
      </c>
      <c r="I85" t="s">
        <v>16</v>
      </c>
    </row>
    <row r="86" spans="3:9" x14ac:dyDescent="0.25">
      <c r="C86" t="s">
        <v>101</v>
      </c>
      <c r="D86" t="s">
        <v>8</v>
      </c>
      <c r="E86" t="s">
        <v>12</v>
      </c>
      <c r="F86">
        <v>40</v>
      </c>
      <c r="G86" s="4">
        <v>44381</v>
      </c>
      <c r="H86">
        <v>104410</v>
      </c>
      <c r="I86" t="s">
        <v>16</v>
      </c>
    </row>
    <row r="87" spans="3:9" x14ac:dyDescent="0.25">
      <c r="C87" t="s">
        <v>85</v>
      </c>
      <c r="D87" t="s">
        <v>15</v>
      </c>
      <c r="E87" t="s">
        <v>21</v>
      </c>
      <c r="F87">
        <v>30</v>
      </c>
      <c r="G87" s="4">
        <v>44606</v>
      </c>
      <c r="H87">
        <v>96800</v>
      </c>
      <c r="I87" t="s">
        <v>16</v>
      </c>
    </row>
    <row r="88" spans="3:9" x14ac:dyDescent="0.25">
      <c r="C88" t="s">
        <v>28</v>
      </c>
      <c r="D88" t="s">
        <v>8</v>
      </c>
      <c r="E88" t="s">
        <v>21</v>
      </c>
      <c r="F88">
        <v>34</v>
      </c>
      <c r="G88" s="4">
        <v>44459</v>
      </c>
      <c r="H88">
        <v>85000</v>
      </c>
      <c r="I88" t="s">
        <v>16</v>
      </c>
    </row>
    <row r="89" spans="3:9" x14ac:dyDescent="0.25">
      <c r="C89" t="s">
        <v>80</v>
      </c>
      <c r="D89" t="s">
        <v>15</v>
      </c>
      <c r="E89" t="s">
        <v>19</v>
      </c>
      <c r="F89">
        <v>28</v>
      </c>
      <c r="G89" s="4">
        <v>44820</v>
      </c>
      <c r="H89">
        <v>43510</v>
      </c>
      <c r="I89" t="s">
        <v>42</v>
      </c>
    </row>
    <row r="90" spans="3:9" x14ac:dyDescent="0.25">
      <c r="C90" t="s">
        <v>79</v>
      </c>
      <c r="D90" t="s">
        <v>15</v>
      </c>
      <c r="E90" t="s">
        <v>21</v>
      </c>
      <c r="F90">
        <v>33</v>
      </c>
      <c r="G90" s="4">
        <v>44243</v>
      </c>
      <c r="H90">
        <v>59430</v>
      </c>
      <c r="I90" t="s">
        <v>16</v>
      </c>
    </row>
    <row r="91" spans="3:9" x14ac:dyDescent="0.25">
      <c r="C91" t="s">
        <v>93</v>
      </c>
      <c r="D91" t="s">
        <v>8</v>
      </c>
      <c r="E91" t="s">
        <v>21</v>
      </c>
      <c r="F91">
        <v>33</v>
      </c>
      <c r="G91" s="4">
        <v>44067</v>
      </c>
      <c r="H91">
        <v>65360</v>
      </c>
      <c r="I91" t="s">
        <v>16</v>
      </c>
    </row>
    <row r="92" spans="3:9" x14ac:dyDescent="0.25">
      <c r="C92" t="s">
        <v>66</v>
      </c>
      <c r="D92" t="s">
        <v>8</v>
      </c>
      <c r="E92" t="s">
        <v>9</v>
      </c>
      <c r="F92">
        <v>32</v>
      </c>
      <c r="G92" s="4">
        <v>44611</v>
      </c>
      <c r="H92">
        <v>41570</v>
      </c>
      <c r="I92" t="s">
        <v>16</v>
      </c>
    </row>
    <row r="93" spans="3:9" x14ac:dyDescent="0.25">
      <c r="C93" t="s">
        <v>95</v>
      </c>
      <c r="D93" t="s">
        <v>8</v>
      </c>
      <c r="E93" t="s">
        <v>12</v>
      </c>
      <c r="F93">
        <v>33</v>
      </c>
      <c r="G93" s="4">
        <v>44312</v>
      </c>
      <c r="H93">
        <v>75280</v>
      </c>
      <c r="I93" t="s">
        <v>16</v>
      </c>
    </row>
    <row r="94" spans="3:9" x14ac:dyDescent="0.25">
      <c r="C94" t="s">
        <v>18</v>
      </c>
      <c r="D94" t="s">
        <v>15</v>
      </c>
      <c r="E94" t="s">
        <v>19</v>
      </c>
      <c r="F94">
        <v>33</v>
      </c>
      <c r="G94" s="4">
        <v>44385</v>
      </c>
      <c r="H94">
        <v>74550</v>
      </c>
      <c r="I94" t="s">
        <v>16</v>
      </c>
    </row>
    <row r="95" spans="3:9" x14ac:dyDescent="0.25">
      <c r="C95" t="s">
        <v>45</v>
      </c>
      <c r="D95" t="s">
        <v>15</v>
      </c>
      <c r="E95" t="s">
        <v>9</v>
      </c>
      <c r="F95">
        <v>30</v>
      </c>
      <c r="G95" s="4">
        <v>44701</v>
      </c>
      <c r="H95">
        <v>67950</v>
      </c>
      <c r="I95" t="s">
        <v>16</v>
      </c>
    </row>
    <row r="96" spans="3:9" x14ac:dyDescent="0.25">
      <c r="C96" t="s">
        <v>90</v>
      </c>
      <c r="D96" t="s">
        <v>15</v>
      </c>
      <c r="E96" t="s">
        <v>21</v>
      </c>
      <c r="F96">
        <v>42</v>
      </c>
      <c r="G96" s="4">
        <v>44731</v>
      </c>
      <c r="H96">
        <v>70270</v>
      </c>
      <c r="I96" t="s">
        <v>24</v>
      </c>
    </row>
    <row r="97" spans="3:9" x14ac:dyDescent="0.25">
      <c r="C97" t="s">
        <v>46</v>
      </c>
      <c r="D97" t="s">
        <v>15</v>
      </c>
      <c r="E97" t="s">
        <v>9</v>
      </c>
      <c r="F97">
        <v>26</v>
      </c>
      <c r="G97" s="4">
        <v>44411</v>
      </c>
      <c r="H97">
        <v>53540</v>
      </c>
      <c r="I97" t="s">
        <v>16</v>
      </c>
    </row>
    <row r="98" spans="3:9" x14ac:dyDescent="0.25">
      <c r="C98" t="s">
        <v>58</v>
      </c>
      <c r="D98" t="s">
        <v>15</v>
      </c>
      <c r="E98" t="s">
        <v>19</v>
      </c>
      <c r="F98">
        <v>22</v>
      </c>
      <c r="G98">
        <v>44446</v>
      </c>
      <c r="H98">
        <v>112780</v>
      </c>
      <c r="I98" t="s">
        <v>13</v>
      </c>
    </row>
    <row r="99" spans="3:9" x14ac:dyDescent="0.25">
      <c r="C99" t="s">
        <v>70</v>
      </c>
      <c r="D99" t="s">
        <v>15</v>
      </c>
      <c r="E99" t="s">
        <v>9</v>
      </c>
      <c r="F99">
        <v>46</v>
      </c>
      <c r="G99">
        <v>44758</v>
      </c>
      <c r="H99">
        <v>70610</v>
      </c>
      <c r="I99" t="s">
        <v>16</v>
      </c>
    </row>
    <row r="100" spans="3:9" x14ac:dyDescent="0.25">
      <c r="C100" t="s">
        <v>75</v>
      </c>
      <c r="D100" t="s">
        <v>8</v>
      </c>
      <c r="E100" t="s">
        <v>19</v>
      </c>
      <c r="F100">
        <v>28</v>
      </c>
      <c r="G100">
        <v>44357</v>
      </c>
      <c r="H100">
        <v>53240</v>
      </c>
      <c r="I100" t="s">
        <v>16</v>
      </c>
    </row>
    <row r="101" spans="3:9" x14ac:dyDescent="0.25">
      <c r="C101" t="s">
        <v>49</v>
      </c>
      <c r="E101" t="s">
        <v>21</v>
      </c>
      <c r="F101">
        <v>37</v>
      </c>
      <c r="G101">
        <v>44146</v>
      </c>
      <c r="H101">
        <v>115440</v>
      </c>
      <c r="I101" t="s">
        <v>24</v>
      </c>
    </row>
    <row r="102" spans="3:9" x14ac:dyDescent="0.25">
      <c r="C102" t="s">
        <v>65</v>
      </c>
      <c r="D102" t="s">
        <v>15</v>
      </c>
      <c r="E102" t="s">
        <v>19</v>
      </c>
      <c r="F102">
        <v>32</v>
      </c>
      <c r="G102">
        <v>44465</v>
      </c>
      <c r="H102">
        <v>53540</v>
      </c>
      <c r="I102" t="s">
        <v>16</v>
      </c>
    </row>
    <row r="103" spans="3:9" x14ac:dyDescent="0.25">
      <c r="C103" t="s">
        <v>81</v>
      </c>
      <c r="D103" t="s">
        <v>8</v>
      </c>
      <c r="E103" t="s">
        <v>9</v>
      </c>
      <c r="F103">
        <v>30</v>
      </c>
      <c r="G103">
        <v>44861</v>
      </c>
      <c r="H103">
        <v>112570</v>
      </c>
      <c r="I103" t="s">
        <v>16</v>
      </c>
    </row>
    <row r="104" spans="3:9" x14ac:dyDescent="0.25">
      <c r="C104" t="s">
        <v>51</v>
      </c>
      <c r="D104" t="s">
        <v>15</v>
      </c>
      <c r="E104" t="s">
        <v>9</v>
      </c>
      <c r="F104">
        <v>33</v>
      </c>
      <c r="G104">
        <v>44701</v>
      </c>
      <c r="H104">
        <v>48530</v>
      </c>
      <c r="I104" t="s">
        <v>13</v>
      </c>
    </row>
    <row r="105" spans="3:9" x14ac:dyDescent="0.25">
      <c r="C105" t="s">
        <v>61</v>
      </c>
      <c r="D105" t="s">
        <v>8</v>
      </c>
      <c r="E105" t="s">
        <v>12</v>
      </c>
      <c r="F105">
        <v>24</v>
      </c>
      <c r="G105">
        <v>44148</v>
      </c>
      <c r="H105">
        <v>62780</v>
      </c>
      <c r="I105"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95828-681E-467F-A9F6-A052478BD9BE}">
  <dimension ref="A1:G102"/>
  <sheetViews>
    <sheetView workbookViewId="0">
      <selection activeCell="B5" sqref="B5"/>
    </sheetView>
  </sheetViews>
  <sheetFormatPr defaultRowHeight="15" x14ac:dyDescent="0.25"/>
  <cols>
    <col min="1" max="1" width="21.42578125" bestFit="1" customWidth="1"/>
    <col min="2" max="2" width="9.85546875" customWidth="1"/>
    <col min="3" max="3" width="13.85546875" customWidth="1"/>
    <col min="5" max="5" width="14.85546875" customWidth="1"/>
    <col min="6" max="6" width="12.42578125" customWidth="1"/>
    <col min="7" max="7" width="14.28515625" bestFit="1" customWidth="1"/>
  </cols>
  <sheetData>
    <row r="1" spans="1:7" x14ac:dyDescent="0.25">
      <c r="A1" t="s">
        <v>0</v>
      </c>
      <c r="B1" t="s">
        <v>1</v>
      </c>
      <c r="C1" t="s">
        <v>2</v>
      </c>
      <c r="D1" t="s">
        <v>3</v>
      </c>
      <c r="E1" s="4" t="s">
        <v>4</v>
      </c>
      <c r="F1" t="s">
        <v>5</v>
      </c>
      <c r="G1" t="s">
        <v>6</v>
      </c>
    </row>
    <row r="2" spans="1:7" x14ac:dyDescent="0.25">
      <c r="A2" t="s">
        <v>58</v>
      </c>
      <c r="B2" t="s">
        <v>15</v>
      </c>
      <c r="C2" t="s">
        <v>19</v>
      </c>
      <c r="D2">
        <v>22</v>
      </c>
      <c r="E2" s="4">
        <v>44446</v>
      </c>
      <c r="F2" s="5">
        <v>112780</v>
      </c>
      <c r="G2" t="s">
        <v>13</v>
      </c>
    </row>
    <row r="3" spans="1:7" x14ac:dyDescent="0.25">
      <c r="A3" t="s">
        <v>70</v>
      </c>
      <c r="B3" t="s">
        <v>15</v>
      </c>
      <c r="C3" t="s">
        <v>9</v>
      </c>
      <c r="D3">
        <v>46</v>
      </c>
      <c r="E3" s="4">
        <v>44758</v>
      </c>
      <c r="F3" s="5">
        <v>70610</v>
      </c>
      <c r="G3" t="s">
        <v>16</v>
      </c>
    </row>
    <row r="4" spans="1:7" x14ac:dyDescent="0.25">
      <c r="A4" t="s">
        <v>75</v>
      </c>
      <c r="B4" t="s">
        <v>8</v>
      </c>
      <c r="C4" t="s">
        <v>19</v>
      </c>
      <c r="D4">
        <v>28</v>
      </c>
      <c r="E4" s="4">
        <v>44357</v>
      </c>
      <c r="F4" s="5">
        <v>53240</v>
      </c>
      <c r="G4" t="s">
        <v>16</v>
      </c>
    </row>
    <row r="5" spans="1:7" x14ac:dyDescent="0.25">
      <c r="A5" t="s">
        <v>49</v>
      </c>
      <c r="C5" t="s">
        <v>21</v>
      </c>
      <c r="D5">
        <v>37</v>
      </c>
      <c r="E5" s="4">
        <v>44146</v>
      </c>
      <c r="F5" s="5">
        <v>115440</v>
      </c>
      <c r="G5" t="s">
        <v>24</v>
      </c>
    </row>
    <row r="6" spans="1:7" x14ac:dyDescent="0.25">
      <c r="A6" t="s">
        <v>65</v>
      </c>
      <c r="B6" t="s">
        <v>15</v>
      </c>
      <c r="C6" t="s">
        <v>19</v>
      </c>
      <c r="D6">
        <v>32</v>
      </c>
      <c r="E6" s="4">
        <v>44465</v>
      </c>
      <c r="F6" s="5">
        <v>53540</v>
      </c>
      <c r="G6" t="s">
        <v>16</v>
      </c>
    </row>
    <row r="7" spans="1:7" x14ac:dyDescent="0.25">
      <c r="A7" t="s">
        <v>81</v>
      </c>
      <c r="B7" t="s">
        <v>8</v>
      </c>
      <c r="C7" t="s">
        <v>9</v>
      </c>
      <c r="D7">
        <v>30</v>
      </c>
      <c r="E7" s="4">
        <v>44861</v>
      </c>
      <c r="F7" s="5">
        <v>112570</v>
      </c>
      <c r="G7" t="s">
        <v>16</v>
      </c>
    </row>
    <row r="8" spans="1:7" x14ac:dyDescent="0.25">
      <c r="A8" t="s">
        <v>51</v>
      </c>
      <c r="B8" t="s">
        <v>15</v>
      </c>
      <c r="C8" t="s">
        <v>9</v>
      </c>
      <c r="D8">
        <v>33</v>
      </c>
      <c r="E8" s="4">
        <v>44701</v>
      </c>
      <c r="F8" s="5">
        <v>48530</v>
      </c>
      <c r="G8" t="s">
        <v>13</v>
      </c>
    </row>
    <row r="9" spans="1:7" x14ac:dyDescent="0.25">
      <c r="A9" t="s">
        <v>61</v>
      </c>
      <c r="B9" t="s">
        <v>8</v>
      </c>
      <c r="C9" t="s">
        <v>12</v>
      </c>
      <c r="D9">
        <v>24</v>
      </c>
      <c r="E9" s="4">
        <v>44148</v>
      </c>
      <c r="F9" s="5">
        <v>62780</v>
      </c>
      <c r="G9" t="s">
        <v>16</v>
      </c>
    </row>
    <row r="10" spans="1:7" x14ac:dyDescent="0.25">
      <c r="A10" t="s">
        <v>82</v>
      </c>
      <c r="B10" t="s">
        <v>15</v>
      </c>
      <c r="C10" t="s">
        <v>12</v>
      </c>
      <c r="D10">
        <v>33</v>
      </c>
      <c r="E10" s="4">
        <v>44509</v>
      </c>
      <c r="F10" s="5">
        <v>53870</v>
      </c>
      <c r="G10" t="s">
        <v>16</v>
      </c>
    </row>
    <row r="11" spans="1:7" x14ac:dyDescent="0.25">
      <c r="A11" t="s">
        <v>60</v>
      </c>
      <c r="B11" t="s">
        <v>8</v>
      </c>
      <c r="C11" t="s">
        <v>56</v>
      </c>
      <c r="D11">
        <v>27</v>
      </c>
      <c r="E11" s="4">
        <v>44122</v>
      </c>
      <c r="F11" s="5">
        <v>119110</v>
      </c>
      <c r="G11" t="s">
        <v>16</v>
      </c>
    </row>
    <row r="12" spans="1:7" x14ac:dyDescent="0.25">
      <c r="A12" t="s">
        <v>87</v>
      </c>
      <c r="B12" t="s">
        <v>15</v>
      </c>
      <c r="C12" t="s">
        <v>12</v>
      </c>
      <c r="D12">
        <v>29</v>
      </c>
      <c r="E12" s="4">
        <v>44180</v>
      </c>
      <c r="F12" s="5">
        <v>112110</v>
      </c>
      <c r="G12" t="s">
        <v>24</v>
      </c>
    </row>
    <row r="13" spans="1:7" x14ac:dyDescent="0.25">
      <c r="A13" t="s">
        <v>76</v>
      </c>
      <c r="B13" t="s">
        <v>15</v>
      </c>
      <c r="C13" t="s">
        <v>19</v>
      </c>
      <c r="D13">
        <v>25</v>
      </c>
      <c r="E13" s="4">
        <v>44383</v>
      </c>
      <c r="F13" s="5">
        <v>65700</v>
      </c>
      <c r="G13" t="s">
        <v>16</v>
      </c>
    </row>
    <row r="14" spans="1:7" x14ac:dyDescent="0.25">
      <c r="A14" t="s">
        <v>97</v>
      </c>
      <c r="B14" t="s">
        <v>15</v>
      </c>
      <c r="C14" t="s">
        <v>12</v>
      </c>
      <c r="D14">
        <v>37</v>
      </c>
      <c r="E14" s="4">
        <v>44701</v>
      </c>
      <c r="F14" s="5">
        <v>69070</v>
      </c>
      <c r="G14" t="s">
        <v>16</v>
      </c>
    </row>
    <row r="15" spans="1:7" x14ac:dyDescent="0.25">
      <c r="A15" t="s">
        <v>22</v>
      </c>
      <c r="B15" t="s">
        <v>15</v>
      </c>
      <c r="C15" t="s">
        <v>12</v>
      </c>
      <c r="D15">
        <v>20</v>
      </c>
      <c r="E15" s="4">
        <v>44459</v>
      </c>
      <c r="F15" s="5">
        <v>107700</v>
      </c>
      <c r="G15" t="s">
        <v>16</v>
      </c>
    </row>
    <row r="16" spans="1:7" x14ac:dyDescent="0.25">
      <c r="A16" t="s">
        <v>84</v>
      </c>
      <c r="B16" t="s">
        <v>8</v>
      </c>
      <c r="C16" t="s">
        <v>12</v>
      </c>
      <c r="D16">
        <v>32</v>
      </c>
      <c r="E16" s="4">
        <v>44354</v>
      </c>
      <c r="F16" s="5">
        <v>43840</v>
      </c>
      <c r="G16" t="s">
        <v>13</v>
      </c>
    </row>
    <row r="17" spans="1:7" x14ac:dyDescent="0.25">
      <c r="A17" t="s">
        <v>105</v>
      </c>
      <c r="B17" t="s">
        <v>15</v>
      </c>
      <c r="C17" t="s">
        <v>9</v>
      </c>
      <c r="D17">
        <v>40</v>
      </c>
      <c r="E17" s="4">
        <v>44263</v>
      </c>
      <c r="F17" s="5">
        <v>99750</v>
      </c>
      <c r="G17" t="s">
        <v>16</v>
      </c>
    </row>
    <row r="18" spans="1:7" x14ac:dyDescent="0.25">
      <c r="A18" t="s">
        <v>47</v>
      </c>
      <c r="B18" t="s">
        <v>15</v>
      </c>
      <c r="C18" t="s">
        <v>9</v>
      </c>
      <c r="D18">
        <v>21</v>
      </c>
      <c r="E18" s="4">
        <v>44104</v>
      </c>
      <c r="F18" s="5">
        <v>37920</v>
      </c>
      <c r="G18" t="s">
        <v>16</v>
      </c>
    </row>
    <row r="19" spans="1:7" x14ac:dyDescent="0.25">
      <c r="A19" t="s">
        <v>31</v>
      </c>
      <c r="B19" t="s">
        <v>15</v>
      </c>
      <c r="C19" t="s">
        <v>9</v>
      </c>
      <c r="D19">
        <v>21</v>
      </c>
      <c r="E19" s="4">
        <v>44762</v>
      </c>
      <c r="F19" s="5">
        <v>57090</v>
      </c>
      <c r="G19" t="s">
        <v>16</v>
      </c>
    </row>
    <row r="20" spans="1:7" x14ac:dyDescent="0.25">
      <c r="A20" t="s">
        <v>30</v>
      </c>
      <c r="B20" t="s">
        <v>8</v>
      </c>
      <c r="C20" t="s">
        <v>12</v>
      </c>
      <c r="D20">
        <v>31</v>
      </c>
      <c r="E20" s="4">
        <v>44145</v>
      </c>
      <c r="F20" s="5">
        <v>41980</v>
      </c>
      <c r="G20" t="s">
        <v>16</v>
      </c>
    </row>
    <row r="21" spans="1:7" x14ac:dyDescent="0.25">
      <c r="A21" t="s">
        <v>78</v>
      </c>
      <c r="B21" t="s">
        <v>15</v>
      </c>
      <c r="C21" t="s">
        <v>56</v>
      </c>
      <c r="D21">
        <v>21</v>
      </c>
      <c r="E21" s="4">
        <v>44242</v>
      </c>
      <c r="F21" s="5">
        <v>75880</v>
      </c>
      <c r="G21" t="s">
        <v>16</v>
      </c>
    </row>
    <row r="22" spans="1:7" x14ac:dyDescent="0.25">
      <c r="A22" t="s">
        <v>36</v>
      </c>
      <c r="B22" t="s">
        <v>8</v>
      </c>
      <c r="C22" t="s">
        <v>21</v>
      </c>
      <c r="D22">
        <v>34</v>
      </c>
      <c r="E22" s="4">
        <v>44653</v>
      </c>
      <c r="F22" s="5">
        <v>58940</v>
      </c>
      <c r="G22" t="s">
        <v>16</v>
      </c>
    </row>
    <row r="23" spans="1:7" x14ac:dyDescent="0.25">
      <c r="A23" t="s">
        <v>27</v>
      </c>
      <c r="B23" t="s">
        <v>8</v>
      </c>
      <c r="C23" t="s">
        <v>21</v>
      </c>
      <c r="D23">
        <v>30</v>
      </c>
      <c r="E23" s="4">
        <v>44389</v>
      </c>
      <c r="F23" s="5">
        <v>67910</v>
      </c>
      <c r="G23" t="s">
        <v>24</v>
      </c>
    </row>
    <row r="24" spans="1:7" x14ac:dyDescent="0.25">
      <c r="A24" t="s">
        <v>26</v>
      </c>
      <c r="B24" t="s">
        <v>8</v>
      </c>
      <c r="C24" t="s">
        <v>12</v>
      </c>
      <c r="D24">
        <v>31</v>
      </c>
      <c r="E24" s="4">
        <v>44663</v>
      </c>
      <c r="F24" s="5">
        <v>58100</v>
      </c>
      <c r="G24" t="s">
        <v>16</v>
      </c>
    </row>
    <row r="25" spans="1:7" x14ac:dyDescent="0.25">
      <c r="A25" t="s">
        <v>53</v>
      </c>
      <c r="B25" t="s">
        <v>15</v>
      </c>
      <c r="C25" t="s">
        <v>21</v>
      </c>
      <c r="D25">
        <v>27</v>
      </c>
      <c r="E25" s="4">
        <v>44567</v>
      </c>
      <c r="F25" s="5">
        <v>48980</v>
      </c>
      <c r="G25" t="s">
        <v>16</v>
      </c>
    </row>
    <row r="26" spans="1:7" x14ac:dyDescent="0.25">
      <c r="A26" t="s">
        <v>20</v>
      </c>
      <c r="C26" t="s">
        <v>21</v>
      </c>
      <c r="D26">
        <v>30</v>
      </c>
      <c r="E26" s="4">
        <v>44597</v>
      </c>
      <c r="F26" s="5">
        <v>64000</v>
      </c>
      <c r="G26" t="s">
        <v>16</v>
      </c>
    </row>
    <row r="27" spans="1:7" x14ac:dyDescent="0.25">
      <c r="A27" t="s">
        <v>7</v>
      </c>
      <c r="B27" t="s">
        <v>8</v>
      </c>
      <c r="C27" t="s">
        <v>9</v>
      </c>
      <c r="D27">
        <v>42</v>
      </c>
      <c r="E27" s="4">
        <v>44779</v>
      </c>
      <c r="F27" s="5">
        <v>75000</v>
      </c>
      <c r="G27" t="s">
        <v>10</v>
      </c>
    </row>
    <row r="28" spans="1:7" x14ac:dyDescent="0.25">
      <c r="A28" t="s">
        <v>74</v>
      </c>
      <c r="B28" t="s">
        <v>8</v>
      </c>
      <c r="C28" t="s">
        <v>12</v>
      </c>
      <c r="D28">
        <v>40</v>
      </c>
      <c r="E28" s="4">
        <v>44337</v>
      </c>
      <c r="F28" s="5">
        <v>87620</v>
      </c>
      <c r="G28" t="s">
        <v>16</v>
      </c>
    </row>
    <row r="29" spans="1:7" x14ac:dyDescent="0.25">
      <c r="A29" t="s">
        <v>44</v>
      </c>
      <c r="B29" t="s">
        <v>8</v>
      </c>
      <c r="C29" t="s">
        <v>12</v>
      </c>
      <c r="D29">
        <v>29</v>
      </c>
      <c r="E29" s="4">
        <v>44023</v>
      </c>
      <c r="F29" s="5">
        <v>34980</v>
      </c>
      <c r="G29" t="s">
        <v>16</v>
      </c>
    </row>
    <row r="30" spans="1:7" x14ac:dyDescent="0.25">
      <c r="A30" t="s">
        <v>35</v>
      </c>
      <c r="B30" t="s">
        <v>8</v>
      </c>
      <c r="C30" t="s">
        <v>21</v>
      </c>
      <c r="D30">
        <v>28</v>
      </c>
      <c r="E30" s="4">
        <v>44185</v>
      </c>
      <c r="F30" s="5">
        <v>75970</v>
      </c>
      <c r="G30" t="s">
        <v>16</v>
      </c>
    </row>
    <row r="31" spans="1:7" x14ac:dyDescent="0.25">
      <c r="A31" t="s">
        <v>38</v>
      </c>
      <c r="B31" t="s">
        <v>8</v>
      </c>
      <c r="C31" t="s">
        <v>21</v>
      </c>
      <c r="D31">
        <v>34</v>
      </c>
      <c r="E31" s="4">
        <v>44612</v>
      </c>
      <c r="F31" s="5">
        <v>60130</v>
      </c>
      <c r="G31" t="s">
        <v>16</v>
      </c>
    </row>
    <row r="32" spans="1:7" x14ac:dyDescent="0.25">
      <c r="A32" t="s">
        <v>41</v>
      </c>
      <c r="B32" t="s">
        <v>8</v>
      </c>
      <c r="C32" t="s">
        <v>12</v>
      </c>
      <c r="D32">
        <v>33</v>
      </c>
      <c r="E32" s="4">
        <v>44374</v>
      </c>
      <c r="F32" s="5">
        <v>75480</v>
      </c>
      <c r="G32" t="s">
        <v>42</v>
      </c>
    </row>
    <row r="33" spans="1:7" x14ac:dyDescent="0.25">
      <c r="A33" t="s">
        <v>40</v>
      </c>
      <c r="B33" t="s">
        <v>15</v>
      </c>
      <c r="C33" t="s">
        <v>9</v>
      </c>
      <c r="D33">
        <v>33</v>
      </c>
      <c r="E33" s="4">
        <v>44164</v>
      </c>
      <c r="F33" s="5">
        <v>115920</v>
      </c>
      <c r="G33" t="s">
        <v>16</v>
      </c>
    </row>
    <row r="34" spans="1:7" x14ac:dyDescent="0.25">
      <c r="A34" t="s">
        <v>48</v>
      </c>
      <c r="B34" t="s">
        <v>8</v>
      </c>
      <c r="C34" t="s">
        <v>19</v>
      </c>
      <c r="D34">
        <v>36</v>
      </c>
      <c r="E34" s="4">
        <v>44494</v>
      </c>
      <c r="F34" s="5">
        <v>78540</v>
      </c>
      <c r="G34" t="s">
        <v>16</v>
      </c>
    </row>
    <row r="35" spans="1:7" x14ac:dyDescent="0.25">
      <c r="A35" t="s">
        <v>34</v>
      </c>
      <c r="B35" t="s">
        <v>15</v>
      </c>
      <c r="C35" t="s">
        <v>9</v>
      </c>
      <c r="D35">
        <v>25</v>
      </c>
      <c r="E35" s="4">
        <v>44726</v>
      </c>
      <c r="F35" s="5">
        <v>109190</v>
      </c>
      <c r="G35" t="s">
        <v>13</v>
      </c>
    </row>
    <row r="36" spans="1:7" x14ac:dyDescent="0.25">
      <c r="A36" t="s">
        <v>73</v>
      </c>
      <c r="B36" t="s">
        <v>8</v>
      </c>
      <c r="C36" t="s">
        <v>19</v>
      </c>
      <c r="D36">
        <v>34</v>
      </c>
      <c r="E36" s="4">
        <v>44721</v>
      </c>
      <c r="F36" s="5">
        <v>49630</v>
      </c>
      <c r="G36" t="s">
        <v>24</v>
      </c>
    </row>
    <row r="37" spans="1:7" x14ac:dyDescent="0.25">
      <c r="A37" t="s">
        <v>107</v>
      </c>
      <c r="B37" t="s">
        <v>8</v>
      </c>
      <c r="C37" t="s">
        <v>9</v>
      </c>
      <c r="D37">
        <v>28</v>
      </c>
      <c r="E37" s="4">
        <v>44630</v>
      </c>
      <c r="F37" s="5">
        <v>99970</v>
      </c>
      <c r="G37" t="s">
        <v>16</v>
      </c>
    </row>
    <row r="38" spans="1:7" x14ac:dyDescent="0.25">
      <c r="A38" t="s">
        <v>71</v>
      </c>
      <c r="B38" t="s">
        <v>8</v>
      </c>
      <c r="C38" t="s">
        <v>12</v>
      </c>
      <c r="D38">
        <v>33</v>
      </c>
      <c r="E38" s="4">
        <v>44190</v>
      </c>
      <c r="F38" s="5">
        <v>96140</v>
      </c>
      <c r="G38" t="s">
        <v>16</v>
      </c>
    </row>
    <row r="39" spans="1:7" x14ac:dyDescent="0.25">
      <c r="A39" t="s">
        <v>50</v>
      </c>
      <c r="B39" t="s">
        <v>15</v>
      </c>
      <c r="C39" t="s">
        <v>9</v>
      </c>
      <c r="D39">
        <v>31</v>
      </c>
      <c r="E39" s="4">
        <v>44724</v>
      </c>
      <c r="F39" s="5">
        <v>103550</v>
      </c>
      <c r="G39" t="s">
        <v>16</v>
      </c>
    </row>
    <row r="40" spans="1:7" x14ac:dyDescent="0.25">
      <c r="A40" t="s">
        <v>14</v>
      </c>
      <c r="B40" t="s">
        <v>15</v>
      </c>
      <c r="C40" t="s">
        <v>12</v>
      </c>
      <c r="D40">
        <v>31</v>
      </c>
      <c r="E40" s="4">
        <v>44511</v>
      </c>
      <c r="F40" s="5">
        <v>48950</v>
      </c>
      <c r="G40" t="s">
        <v>16</v>
      </c>
    </row>
    <row r="41" spans="1:7" x14ac:dyDescent="0.25">
      <c r="A41" t="s">
        <v>63</v>
      </c>
      <c r="B41" t="s">
        <v>15</v>
      </c>
      <c r="C41" t="s">
        <v>21</v>
      </c>
      <c r="D41">
        <v>24</v>
      </c>
      <c r="E41" s="4">
        <v>44436</v>
      </c>
      <c r="F41" s="5">
        <v>52610</v>
      </c>
      <c r="G41" t="s">
        <v>24</v>
      </c>
    </row>
    <row r="42" spans="1:7" x14ac:dyDescent="0.25">
      <c r="A42" t="s">
        <v>72</v>
      </c>
      <c r="B42" t="s">
        <v>8</v>
      </c>
      <c r="C42" t="s">
        <v>9</v>
      </c>
      <c r="D42">
        <v>36</v>
      </c>
      <c r="E42" s="4">
        <v>44529</v>
      </c>
      <c r="F42" s="5">
        <v>78390</v>
      </c>
      <c r="G42" t="s">
        <v>16</v>
      </c>
    </row>
    <row r="43" spans="1:7" x14ac:dyDescent="0.25">
      <c r="A43" t="s">
        <v>88</v>
      </c>
      <c r="B43" t="s">
        <v>8</v>
      </c>
      <c r="C43" t="s">
        <v>21</v>
      </c>
      <c r="D43">
        <v>33</v>
      </c>
      <c r="E43" s="4">
        <v>44809</v>
      </c>
      <c r="F43" s="5">
        <v>86570</v>
      </c>
      <c r="G43" t="s">
        <v>16</v>
      </c>
    </row>
    <row r="44" spans="1:7" x14ac:dyDescent="0.25">
      <c r="A44" t="s">
        <v>92</v>
      </c>
      <c r="B44" t="s">
        <v>8</v>
      </c>
      <c r="C44" t="s">
        <v>12</v>
      </c>
      <c r="D44">
        <v>27</v>
      </c>
      <c r="E44" s="4">
        <v>44686</v>
      </c>
      <c r="F44" s="5">
        <v>83750</v>
      </c>
      <c r="G44" t="s">
        <v>16</v>
      </c>
    </row>
    <row r="45" spans="1:7" x14ac:dyDescent="0.25">
      <c r="A45" t="s">
        <v>102</v>
      </c>
      <c r="B45" t="s">
        <v>8</v>
      </c>
      <c r="C45" t="s">
        <v>21</v>
      </c>
      <c r="D45">
        <v>34</v>
      </c>
      <c r="E45" s="4">
        <v>44445</v>
      </c>
      <c r="F45" s="5">
        <v>92450</v>
      </c>
      <c r="G45" t="s">
        <v>16</v>
      </c>
    </row>
    <row r="46" spans="1:7" x14ac:dyDescent="0.25">
      <c r="A46" t="s">
        <v>64</v>
      </c>
      <c r="B46" t="s">
        <v>15</v>
      </c>
      <c r="C46" t="s">
        <v>12</v>
      </c>
      <c r="D46">
        <v>20</v>
      </c>
      <c r="E46" s="4">
        <v>44183</v>
      </c>
      <c r="F46" s="5">
        <v>112650</v>
      </c>
      <c r="G46" t="s">
        <v>16</v>
      </c>
    </row>
    <row r="47" spans="1:7" x14ac:dyDescent="0.25">
      <c r="A47" t="s">
        <v>104</v>
      </c>
      <c r="B47" t="s">
        <v>15</v>
      </c>
      <c r="C47" t="s">
        <v>9</v>
      </c>
      <c r="D47">
        <v>20</v>
      </c>
      <c r="E47" s="4">
        <v>44744</v>
      </c>
      <c r="F47" s="5">
        <v>79570</v>
      </c>
      <c r="G47" t="s">
        <v>16</v>
      </c>
    </row>
    <row r="48" spans="1:7" x14ac:dyDescent="0.25">
      <c r="A48" t="s">
        <v>91</v>
      </c>
      <c r="B48" t="s">
        <v>8</v>
      </c>
      <c r="C48" t="s">
        <v>19</v>
      </c>
      <c r="D48">
        <v>20</v>
      </c>
      <c r="E48" s="4">
        <v>44537</v>
      </c>
      <c r="F48" s="5">
        <v>68900</v>
      </c>
      <c r="G48" t="s">
        <v>24</v>
      </c>
    </row>
    <row r="49" spans="1:7" x14ac:dyDescent="0.25">
      <c r="A49" t="s">
        <v>39</v>
      </c>
      <c r="B49" t="s">
        <v>8</v>
      </c>
      <c r="C49" t="s">
        <v>12</v>
      </c>
      <c r="D49">
        <v>25</v>
      </c>
      <c r="E49" s="4">
        <v>44694</v>
      </c>
      <c r="F49" s="5">
        <v>80700</v>
      </c>
      <c r="G49" t="s">
        <v>13</v>
      </c>
    </row>
    <row r="50" spans="1:7" x14ac:dyDescent="0.25">
      <c r="A50" t="s">
        <v>100</v>
      </c>
      <c r="B50" t="s">
        <v>15</v>
      </c>
      <c r="C50" t="s">
        <v>9</v>
      </c>
      <c r="D50">
        <v>19</v>
      </c>
      <c r="E50" s="4">
        <v>44277</v>
      </c>
      <c r="F50" s="5">
        <v>58960</v>
      </c>
      <c r="G50" t="s">
        <v>16</v>
      </c>
    </row>
    <row r="51" spans="1:7" x14ac:dyDescent="0.25">
      <c r="A51" t="s">
        <v>106</v>
      </c>
      <c r="B51" t="s">
        <v>15</v>
      </c>
      <c r="C51" t="s">
        <v>12</v>
      </c>
      <c r="D51">
        <v>36</v>
      </c>
      <c r="E51" s="4">
        <v>44019</v>
      </c>
      <c r="F51" s="5">
        <v>118840</v>
      </c>
      <c r="G51" t="s">
        <v>16</v>
      </c>
    </row>
    <row r="52" spans="1:7" x14ac:dyDescent="0.25">
      <c r="A52" t="s">
        <v>29</v>
      </c>
      <c r="B52" t="s">
        <v>15</v>
      </c>
      <c r="C52" t="s">
        <v>21</v>
      </c>
      <c r="D52">
        <v>28</v>
      </c>
      <c r="E52" s="4">
        <v>44041</v>
      </c>
      <c r="F52" s="5">
        <v>48170</v>
      </c>
      <c r="G52" t="s">
        <v>13</v>
      </c>
    </row>
    <row r="53" spans="1:7" x14ac:dyDescent="0.25">
      <c r="A53" t="s">
        <v>108</v>
      </c>
      <c r="B53" t="s">
        <v>8</v>
      </c>
      <c r="C53" t="s">
        <v>56</v>
      </c>
      <c r="D53">
        <v>32</v>
      </c>
      <c r="E53" s="4">
        <v>44400</v>
      </c>
      <c r="F53" s="5">
        <v>45510</v>
      </c>
      <c r="G53" t="s">
        <v>16</v>
      </c>
    </row>
    <row r="54" spans="1:7" x14ac:dyDescent="0.25">
      <c r="A54" t="s">
        <v>64</v>
      </c>
      <c r="B54" t="s">
        <v>15</v>
      </c>
      <c r="C54" t="s">
        <v>9</v>
      </c>
      <c r="D54">
        <v>34</v>
      </c>
      <c r="E54" s="4">
        <v>44703</v>
      </c>
      <c r="F54" s="5">
        <v>112650</v>
      </c>
      <c r="G54" t="s">
        <v>16</v>
      </c>
    </row>
    <row r="55" spans="1:7" x14ac:dyDescent="0.25">
      <c r="A55" t="s">
        <v>83</v>
      </c>
      <c r="B55" t="s">
        <v>8</v>
      </c>
      <c r="C55" t="s">
        <v>9</v>
      </c>
      <c r="D55">
        <v>36</v>
      </c>
      <c r="E55" s="4">
        <v>44085</v>
      </c>
      <c r="F55" s="5">
        <v>114890</v>
      </c>
      <c r="G55" t="s">
        <v>16</v>
      </c>
    </row>
    <row r="56" spans="1:7" x14ac:dyDescent="0.25">
      <c r="A56" t="s">
        <v>67</v>
      </c>
      <c r="B56" t="s">
        <v>15</v>
      </c>
      <c r="C56" t="s">
        <v>12</v>
      </c>
      <c r="D56">
        <v>30</v>
      </c>
      <c r="E56" s="4">
        <v>44850</v>
      </c>
      <c r="F56" s="5">
        <v>69710</v>
      </c>
      <c r="G56" t="s">
        <v>16</v>
      </c>
    </row>
    <row r="57" spans="1:7" x14ac:dyDescent="0.25">
      <c r="A57" t="s">
        <v>94</v>
      </c>
      <c r="B57" t="s">
        <v>15</v>
      </c>
      <c r="C57" t="s">
        <v>21</v>
      </c>
      <c r="D57">
        <v>36</v>
      </c>
      <c r="E57" s="4">
        <v>44333</v>
      </c>
      <c r="F57" s="5">
        <v>71380</v>
      </c>
      <c r="G57" t="s">
        <v>16</v>
      </c>
    </row>
    <row r="58" spans="1:7" x14ac:dyDescent="0.25">
      <c r="A58" t="s">
        <v>33</v>
      </c>
      <c r="B58" t="s">
        <v>8</v>
      </c>
      <c r="C58" t="s">
        <v>19</v>
      </c>
      <c r="D58">
        <v>38</v>
      </c>
      <c r="E58" s="4">
        <v>44377</v>
      </c>
      <c r="F58" s="5">
        <v>109160</v>
      </c>
      <c r="G58" t="s">
        <v>10</v>
      </c>
    </row>
    <row r="59" spans="1:7" x14ac:dyDescent="0.25">
      <c r="A59" t="s">
        <v>98</v>
      </c>
      <c r="B59" t="s">
        <v>15</v>
      </c>
      <c r="C59" t="s">
        <v>9</v>
      </c>
      <c r="D59">
        <v>27</v>
      </c>
      <c r="E59" s="4">
        <v>44609</v>
      </c>
      <c r="F59" s="5">
        <v>113280</v>
      </c>
      <c r="G59" t="s">
        <v>42</v>
      </c>
    </row>
    <row r="60" spans="1:7" x14ac:dyDescent="0.25">
      <c r="A60" t="s">
        <v>25</v>
      </c>
      <c r="B60" t="s">
        <v>15</v>
      </c>
      <c r="C60" t="s">
        <v>12</v>
      </c>
      <c r="D60">
        <v>30</v>
      </c>
      <c r="E60" s="4">
        <v>44273</v>
      </c>
      <c r="F60" s="5">
        <v>69120</v>
      </c>
      <c r="G60" t="s">
        <v>16</v>
      </c>
    </row>
    <row r="61" spans="1:7" x14ac:dyDescent="0.25">
      <c r="A61" t="s">
        <v>55</v>
      </c>
      <c r="B61" t="s">
        <v>8</v>
      </c>
      <c r="C61" t="s">
        <v>56</v>
      </c>
      <c r="D61">
        <v>37</v>
      </c>
      <c r="E61" s="4">
        <v>44451</v>
      </c>
      <c r="F61" s="5">
        <v>118100</v>
      </c>
      <c r="G61" t="s">
        <v>16</v>
      </c>
    </row>
    <row r="62" spans="1:7" x14ac:dyDescent="0.25">
      <c r="A62" t="s">
        <v>62</v>
      </c>
      <c r="B62" t="s">
        <v>8</v>
      </c>
      <c r="C62" t="s">
        <v>9</v>
      </c>
      <c r="D62">
        <v>22</v>
      </c>
      <c r="E62" s="4">
        <v>44450</v>
      </c>
      <c r="F62" s="5">
        <v>76900</v>
      </c>
      <c r="G62" t="s">
        <v>13</v>
      </c>
    </row>
    <row r="63" spans="1:7" x14ac:dyDescent="0.25">
      <c r="A63" t="s">
        <v>17</v>
      </c>
      <c r="B63" t="s">
        <v>8</v>
      </c>
      <c r="C63" t="s">
        <v>12</v>
      </c>
      <c r="D63">
        <v>43</v>
      </c>
      <c r="E63" s="4">
        <v>45045</v>
      </c>
      <c r="F63" s="5">
        <v>114870</v>
      </c>
      <c r="G63" t="s">
        <v>16</v>
      </c>
    </row>
    <row r="64" spans="1:7" x14ac:dyDescent="0.25">
      <c r="A64" t="s">
        <v>52</v>
      </c>
      <c r="C64" t="s">
        <v>12</v>
      </c>
      <c r="D64">
        <v>32</v>
      </c>
      <c r="E64" s="4">
        <v>44774</v>
      </c>
      <c r="F64" s="5">
        <v>91310</v>
      </c>
      <c r="G64" t="s">
        <v>16</v>
      </c>
    </row>
    <row r="65" spans="1:7" x14ac:dyDescent="0.25">
      <c r="A65" t="s">
        <v>43</v>
      </c>
      <c r="B65" t="s">
        <v>8</v>
      </c>
      <c r="C65" t="s">
        <v>9</v>
      </c>
      <c r="D65">
        <v>28</v>
      </c>
      <c r="E65" s="4">
        <v>44486</v>
      </c>
      <c r="F65" s="5">
        <v>104770</v>
      </c>
      <c r="G65" t="s">
        <v>16</v>
      </c>
    </row>
    <row r="66" spans="1:7" x14ac:dyDescent="0.25">
      <c r="A66" t="s">
        <v>89</v>
      </c>
      <c r="B66" t="s">
        <v>15</v>
      </c>
      <c r="C66" t="s">
        <v>19</v>
      </c>
      <c r="D66">
        <v>27</v>
      </c>
      <c r="E66" s="4">
        <v>44134</v>
      </c>
      <c r="F66" s="5">
        <v>54970</v>
      </c>
      <c r="G66" t="s">
        <v>16</v>
      </c>
    </row>
    <row r="67" spans="1:7" x14ac:dyDescent="0.25">
      <c r="A67" t="s">
        <v>11</v>
      </c>
      <c r="C67" t="s">
        <v>12</v>
      </c>
      <c r="D67">
        <v>26</v>
      </c>
      <c r="E67" s="4">
        <v>44271</v>
      </c>
      <c r="F67" s="5">
        <v>90700</v>
      </c>
      <c r="G67" t="s">
        <v>13</v>
      </c>
    </row>
    <row r="68" spans="1:7" x14ac:dyDescent="0.25">
      <c r="A68" t="s">
        <v>109</v>
      </c>
      <c r="B68" t="s">
        <v>8</v>
      </c>
      <c r="C68" t="s">
        <v>19</v>
      </c>
      <c r="D68">
        <v>38</v>
      </c>
      <c r="E68" s="4">
        <v>44329</v>
      </c>
      <c r="F68" s="5">
        <v>56870</v>
      </c>
      <c r="G68" t="s">
        <v>13</v>
      </c>
    </row>
    <row r="69" spans="1:7" x14ac:dyDescent="0.25">
      <c r="A69" t="s">
        <v>77</v>
      </c>
      <c r="B69" t="s">
        <v>8</v>
      </c>
      <c r="C69" t="s">
        <v>19</v>
      </c>
      <c r="D69">
        <v>25</v>
      </c>
      <c r="E69" s="4">
        <v>44205</v>
      </c>
      <c r="F69" s="5">
        <v>92700</v>
      </c>
      <c r="G69" t="s">
        <v>16</v>
      </c>
    </row>
    <row r="70" spans="1:7" x14ac:dyDescent="0.25">
      <c r="A70" t="s">
        <v>32</v>
      </c>
      <c r="B70" t="s">
        <v>8</v>
      </c>
      <c r="C70" t="s">
        <v>21</v>
      </c>
      <c r="D70">
        <v>21</v>
      </c>
      <c r="E70" s="4">
        <v>44317</v>
      </c>
      <c r="F70" s="5">
        <v>65920</v>
      </c>
      <c r="G70" t="s">
        <v>16</v>
      </c>
    </row>
    <row r="71" spans="1:7" x14ac:dyDescent="0.25">
      <c r="A71" t="s">
        <v>59</v>
      </c>
      <c r="B71" t="s">
        <v>15</v>
      </c>
      <c r="C71" t="s">
        <v>9</v>
      </c>
      <c r="D71">
        <v>26</v>
      </c>
      <c r="E71" s="4">
        <v>44225</v>
      </c>
      <c r="F71" s="5">
        <v>47360</v>
      </c>
      <c r="G71" t="s">
        <v>16</v>
      </c>
    </row>
    <row r="72" spans="1:7" x14ac:dyDescent="0.25">
      <c r="A72" t="s">
        <v>37</v>
      </c>
      <c r="B72" t="s">
        <v>15</v>
      </c>
      <c r="C72" t="s">
        <v>9</v>
      </c>
      <c r="D72">
        <v>30</v>
      </c>
      <c r="E72" s="4">
        <v>44666</v>
      </c>
      <c r="F72" s="5">
        <v>60570</v>
      </c>
      <c r="G72" t="s">
        <v>16</v>
      </c>
    </row>
    <row r="73" spans="1:7" x14ac:dyDescent="0.25">
      <c r="A73" t="s">
        <v>96</v>
      </c>
      <c r="B73" t="s">
        <v>8</v>
      </c>
      <c r="C73" t="s">
        <v>9</v>
      </c>
      <c r="D73">
        <v>28</v>
      </c>
      <c r="E73" s="4">
        <v>44649</v>
      </c>
      <c r="F73" s="5">
        <v>104120</v>
      </c>
      <c r="G73" t="s">
        <v>16</v>
      </c>
    </row>
    <row r="74" spans="1:7" x14ac:dyDescent="0.25">
      <c r="A74" t="s">
        <v>23</v>
      </c>
      <c r="B74" t="s">
        <v>15</v>
      </c>
      <c r="C74" t="s">
        <v>12</v>
      </c>
      <c r="D74">
        <v>37</v>
      </c>
      <c r="E74" s="4">
        <v>44338</v>
      </c>
      <c r="F74" s="5">
        <v>88050</v>
      </c>
      <c r="G74" t="s">
        <v>24</v>
      </c>
    </row>
    <row r="75" spans="1:7" x14ac:dyDescent="0.25">
      <c r="A75" t="s">
        <v>103</v>
      </c>
      <c r="B75" t="s">
        <v>15</v>
      </c>
      <c r="C75" t="s">
        <v>12</v>
      </c>
      <c r="D75">
        <v>24</v>
      </c>
      <c r="E75" s="4">
        <v>44686</v>
      </c>
      <c r="F75" s="5">
        <v>100420</v>
      </c>
      <c r="G75" t="s">
        <v>16</v>
      </c>
    </row>
    <row r="76" spans="1:7" x14ac:dyDescent="0.25">
      <c r="A76" t="s">
        <v>54</v>
      </c>
      <c r="B76" t="s">
        <v>8</v>
      </c>
      <c r="C76" t="s">
        <v>9</v>
      </c>
      <c r="D76">
        <v>30</v>
      </c>
      <c r="E76" s="4">
        <v>44850</v>
      </c>
      <c r="F76" s="5">
        <v>114180</v>
      </c>
      <c r="G76" t="s">
        <v>16</v>
      </c>
    </row>
    <row r="77" spans="1:7" x14ac:dyDescent="0.25">
      <c r="A77" t="s">
        <v>86</v>
      </c>
      <c r="B77" t="s">
        <v>8</v>
      </c>
      <c r="C77" t="s">
        <v>12</v>
      </c>
      <c r="D77">
        <v>21</v>
      </c>
      <c r="E77" s="4">
        <v>44678</v>
      </c>
      <c r="F77" s="5">
        <v>33920</v>
      </c>
      <c r="G77" t="s">
        <v>16</v>
      </c>
    </row>
    <row r="78" spans="1:7" x14ac:dyDescent="0.25">
      <c r="A78" t="s">
        <v>69</v>
      </c>
      <c r="B78" t="s">
        <v>15</v>
      </c>
      <c r="C78" t="s">
        <v>9</v>
      </c>
      <c r="D78">
        <v>23</v>
      </c>
      <c r="E78" s="4">
        <v>44440</v>
      </c>
      <c r="F78" s="5">
        <v>106460</v>
      </c>
      <c r="G78" t="s">
        <v>16</v>
      </c>
    </row>
    <row r="79" spans="1:7" x14ac:dyDescent="0.25">
      <c r="A79" t="s">
        <v>57</v>
      </c>
      <c r="B79" t="s">
        <v>15</v>
      </c>
      <c r="C79" t="s">
        <v>9</v>
      </c>
      <c r="D79">
        <v>35</v>
      </c>
      <c r="E79" s="4">
        <v>44727</v>
      </c>
      <c r="F79" s="5">
        <v>40400</v>
      </c>
      <c r="G79" t="s">
        <v>16</v>
      </c>
    </row>
    <row r="80" spans="1:7" x14ac:dyDescent="0.25">
      <c r="A80" t="s">
        <v>68</v>
      </c>
      <c r="B80" t="s">
        <v>15</v>
      </c>
      <c r="C80" t="s">
        <v>21</v>
      </c>
      <c r="D80">
        <v>27</v>
      </c>
      <c r="E80" s="4">
        <v>44236</v>
      </c>
      <c r="F80" s="5">
        <v>91650</v>
      </c>
      <c r="G80" t="s">
        <v>13</v>
      </c>
    </row>
    <row r="81" spans="1:7" x14ac:dyDescent="0.25">
      <c r="A81" t="s">
        <v>99</v>
      </c>
      <c r="B81" t="s">
        <v>15</v>
      </c>
      <c r="C81" t="s">
        <v>19</v>
      </c>
      <c r="D81">
        <v>43</v>
      </c>
      <c r="E81" s="4">
        <v>44620</v>
      </c>
      <c r="F81" s="5">
        <v>36040</v>
      </c>
      <c r="G81" t="s">
        <v>16</v>
      </c>
    </row>
    <row r="82" spans="1:7" x14ac:dyDescent="0.25">
      <c r="A82" t="s">
        <v>101</v>
      </c>
      <c r="B82" t="s">
        <v>8</v>
      </c>
      <c r="C82" t="s">
        <v>12</v>
      </c>
      <c r="D82">
        <v>40</v>
      </c>
      <c r="E82" s="4">
        <v>44381</v>
      </c>
      <c r="F82" s="5">
        <v>104410</v>
      </c>
      <c r="G82" t="s">
        <v>16</v>
      </c>
    </row>
    <row r="83" spans="1:7" x14ac:dyDescent="0.25">
      <c r="A83" t="s">
        <v>85</v>
      </c>
      <c r="B83" t="s">
        <v>15</v>
      </c>
      <c r="C83" t="s">
        <v>21</v>
      </c>
      <c r="D83">
        <v>30</v>
      </c>
      <c r="E83" s="4">
        <v>44606</v>
      </c>
      <c r="F83" s="5">
        <v>96800</v>
      </c>
      <c r="G83" t="s">
        <v>16</v>
      </c>
    </row>
    <row r="84" spans="1:7" x14ac:dyDescent="0.25">
      <c r="A84" t="s">
        <v>28</v>
      </c>
      <c r="B84" t="s">
        <v>8</v>
      </c>
      <c r="C84" t="s">
        <v>21</v>
      </c>
      <c r="D84">
        <v>34</v>
      </c>
      <c r="E84" s="4">
        <v>44459</v>
      </c>
      <c r="F84" s="5">
        <v>85000</v>
      </c>
      <c r="G84" t="s">
        <v>16</v>
      </c>
    </row>
    <row r="85" spans="1:7" x14ac:dyDescent="0.25">
      <c r="A85" t="s">
        <v>80</v>
      </c>
      <c r="B85" t="s">
        <v>15</v>
      </c>
      <c r="C85" t="s">
        <v>19</v>
      </c>
      <c r="D85">
        <v>28</v>
      </c>
      <c r="E85" s="4">
        <v>44820</v>
      </c>
      <c r="F85" s="5">
        <v>43510</v>
      </c>
      <c r="G85" t="s">
        <v>42</v>
      </c>
    </row>
    <row r="86" spans="1:7" x14ac:dyDescent="0.25">
      <c r="A86" t="s">
        <v>79</v>
      </c>
      <c r="B86" t="s">
        <v>15</v>
      </c>
      <c r="C86" t="s">
        <v>21</v>
      </c>
      <c r="D86">
        <v>33</v>
      </c>
      <c r="E86" s="4">
        <v>44243</v>
      </c>
      <c r="F86" s="5">
        <v>59430</v>
      </c>
      <c r="G86" t="s">
        <v>16</v>
      </c>
    </row>
    <row r="87" spans="1:7" x14ac:dyDescent="0.25">
      <c r="A87" t="s">
        <v>93</v>
      </c>
      <c r="B87" t="s">
        <v>8</v>
      </c>
      <c r="C87" t="s">
        <v>21</v>
      </c>
      <c r="D87">
        <v>33</v>
      </c>
      <c r="E87" s="4">
        <v>44067</v>
      </c>
      <c r="F87" s="5">
        <v>65360</v>
      </c>
      <c r="G87" t="s">
        <v>16</v>
      </c>
    </row>
    <row r="88" spans="1:7" x14ac:dyDescent="0.25">
      <c r="A88" t="s">
        <v>66</v>
      </c>
      <c r="B88" t="s">
        <v>8</v>
      </c>
      <c r="C88" t="s">
        <v>9</v>
      </c>
      <c r="D88">
        <v>32</v>
      </c>
      <c r="E88" s="4">
        <v>44611</v>
      </c>
      <c r="F88" s="5">
        <v>41570</v>
      </c>
      <c r="G88" t="s">
        <v>16</v>
      </c>
    </row>
    <row r="89" spans="1:7" x14ac:dyDescent="0.25">
      <c r="A89" t="s">
        <v>95</v>
      </c>
      <c r="B89" t="s">
        <v>8</v>
      </c>
      <c r="C89" t="s">
        <v>12</v>
      </c>
      <c r="D89">
        <v>33</v>
      </c>
      <c r="E89" s="4">
        <v>44312</v>
      </c>
      <c r="F89" s="5">
        <v>75280</v>
      </c>
      <c r="G89" t="s">
        <v>16</v>
      </c>
    </row>
    <row r="90" spans="1:7" x14ac:dyDescent="0.25">
      <c r="A90" t="s">
        <v>18</v>
      </c>
      <c r="B90" t="s">
        <v>15</v>
      </c>
      <c r="C90" t="s">
        <v>19</v>
      </c>
      <c r="D90">
        <v>33</v>
      </c>
      <c r="E90" s="4">
        <v>44385</v>
      </c>
      <c r="F90" s="5">
        <v>74550</v>
      </c>
      <c r="G90" t="s">
        <v>16</v>
      </c>
    </row>
    <row r="91" spans="1:7" x14ac:dyDescent="0.25">
      <c r="A91" t="s">
        <v>45</v>
      </c>
      <c r="B91" t="s">
        <v>15</v>
      </c>
      <c r="C91" t="s">
        <v>9</v>
      </c>
      <c r="D91">
        <v>30</v>
      </c>
      <c r="E91" s="4">
        <v>44701</v>
      </c>
      <c r="F91" s="5">
        <v>67950</v>
      </c>
      <c r="G91" t="s">
        <v>16</v>
      </c>
    </row>
    <row r="92" spans="1:7" x14ac:dyDescent="0.25">
      <c r="A92" t="s">
        <v>90</v>
      </c>
      <c r="B92" t="s">
        <v>15</v>
      </c>
      <c r="C92" t="s">
        <v>21</v>
      </c>
      <c r="D92">
        <v>42</v>
      </c>
      <c r="E92" s="4">
        <v>44731</v>
      </c>
      <c r="F92" s="5">
        <v>70270</v>
      </c>
      <c r="G92" t="s">
        <v>24</v>
      </c>
    </row>
    <row r="93" spans="1:7" x14ac:dyDescent="0.25">
      <c r="A93" t="s">
        <v>46</v>
      </c>
      <c r="B93" t="s">
        <v>15</v>
      </c>
      <c r="C93" t="s">
        <v>9</v>
      </c>
      <c r="D93">
        <v>26</v>
      </c>
      <c r="E93" s="4">
        <v>44411</v>
      </c>
      <c r="F93" s="5">
        <v>53540</v>
      </c>
      <c r="G93" t="s">
        <v>16</v>
      </c>
    </row>
    <row r="94" spans="1:7" x14ac:dyDescent="0.25">
      <c r="A94" t="s">
        <v>58</v>
      </c>
      <c r="B94" t="s">
        <v>15</v>
      </c>
      <c r="C94" t="s">
        <v>19</v>
      </c>
      <c r="D94">
        <v>22</v>
      </c>
      <c r="E94" s="4">
        <v>44446</v>
      </c>
      <c r="F94" s="5">
        <v>112780</v>
      </c>
      <c r="G94" t="s">
        <v>13</v>
      </c>
    </row>
    <row r="95" spans="1:7" x14ac:dyDescent="0.25">
      <c r="A95" t="s">
        <v>70</v>
      </c>
      <c r="B95" t="s">
        <v>15</v>
      </c>
      <c r="C95" t="s">
        <v>9</v>
      </c>
      <c r="D95">
        <v>46</v>
      </c>
      <c r="E95" s="4">
        <v>44758</v>
      </c>
      <c r="F95" s="5">
        <v>70610</v>
      </c>
      <c r="G95" t="s">
        <v>16</v>
      </c>
    </row>
    <row r="96" spans="1:7" x14ac:dyDescent="0.25">
      <c r="A96" t="s">
        <v>75</v>
      </c>
      <c r="B96" t="s">
        <v>8</v>
      </c>
      <c r="C96" t="s">
        <v>19</v>
      </c>
      <c r="D96">
        <v>28</v>
      </c>
      <c r="E96" s="4">
        <v>44357</v>
      </c>
      <c r="F96" s="5">
        <v>53240</v>
      </c>
      <c r="G96" t="s">
        <v>16</v>
      </c>
    </row>
    <row r="97" spans="1:7" x14ac:dyDescent="0.25">
      <c r="A97" t="s">
        <v>49</v>
      </c>
      <c r="C97" t="s">
        <v>21</v>
      </c>
      <c r="D97">
        <v>37</v>
      </c>
      <c r="E97" s="4">
        <v>44146</v>
      </c>
      <c r="F97" s="5">
        <v>115440</v>
      </c>
      <c r="G97" t="s">
        <v>24</v>
      </c>
    </row>
    <row r="98" spans="1:7" x14ac:dyDescent="0.25">
      <c r="A98" t="s">
        <v>65</v>
      </c>
      <c r="B98" t="s">
        <v>15</v>
      </c>
      <c r="C98" t="s">
        <v>19</v>
      </c>
      <c r="D98">
        <v>32</v>
      </c>
      <c r="E98" s="4">
        <v>44465</v>
      </c>
      <c r="F98" s="5">
        <v>53540</v>
      </c>
      <c r="G98" t="s">
        <v>16</v>
      </c>
    </row>
    <row r="99" spans="1:7" x14ac:dyDescent="0.25">
      <c r="A99" t="s">
        <v>81</v>
      </c>
      <c r="B99" t="s">
        <v>8</v>
      </c>
      <c r="C99" t="s">
        <v>9</v>
      </c>
      <c r="D99">
        <v>30</v>
      </c>
      <c r="E99" s="4">
        <v>44861</v>
      </c>
      <c r="F99" s="5">
        <v>112570</v>
      </c>
      <c r="G99" t="s">
        <v>16</v>
      </c>
    </row>
    <row r="100" spans="1:7" x14ac:dyDescent="0.25">
      <c r="A100" t="s">
        <v>51</v>
      </c>
      <c r="B100" t="s">
        <v>15</v>
      </c>
      <c r="C100" t="s">
        <v>9</v>
      </c>
      <c r="D100">
        <v>33</v>
      </c>
      <c r="E100" s="4">
        <v>44701</v>
      </c>
      <c r="F100" s="5">
        <v>48530</v>
      </c>
      <c r="G100" t="s">
        <v>13</v>
      </c>
    </row>
    <row r="101" spans="1:7" x14ac:dyDescent="0.25">
      <c r="A101" t="s">
        <v>61</v>
      </c>
      <c r="B101" t="s">
        <v>8</v>
      </c>
      <c r="C101" t="s">
        <v>12</v>
      </c>
      <c r="D101">
        <v>24</v>
      </c>
      <c r="E101" s="4">
        <v>44148</v>
      </c>
      <c r="F101" s="5">
        <v>62780</v>
      </c>
      <c r="G101" t="s">
        <v>16</v>
      </c>
    </row>
    <row r="102" spans="1:7" x14ac:dyDescent="0.25">
      <c r="A102" t="s">
        <v>203</v>
      </c>
      <c r="D102">
        <f>SUBTOTAL(101,nz_staff[Age])</f>
        <v>30.52</v>
      </c>
      <c r="F102" s="5">
        <f>SUBTOTAL(101,nz_staff[Salary])</f>
        <v>77472.100000000006</v>
      </c>
      <c r="G102">
        <f>SUBTOTAL(103,nz_staff[Rating])</f>
        <v>100</v>
      </c>
    </row>
  </sheetData>
  <conditionalFormatting sqref="A2:A102">
    <cfRule type="duplicateValues" dxfId="0" priority="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workbookViewId="0">
      <selection activeCell="E5" sqref="E5"/>
    </sheetView>
  </sheetViews>
  <sheetFormatPr defaultRowHeight="15" x14ac:dyDescent="0.25"/>
  <cols>
    <col min="2" max="8" width="9.42578125" customWidth="1"/>
  </cols>
  <sheetData>
    <row r="2" spans="2:8" x14ac:dyDescent="0.25">
      <c r="B2" t="s">
        <v>0</v>
      </c>
      <c r="C2" t="s">
        <v>1</v>
      </c>
      <c r="D2" t="s">
        <v>3</v>
      </c>
      <c r="E2" t="s">
        <v>6</v>
      </c>
      <c r="F2" t="s">
        <v>4</v>
      </c>
      <c r="G2" t="s">
        <v>2</v>
      </c>
      <c r="H2" t="s">
        <v>5</v>
      </c>
    </row>
    <row r="3" spans="2:8" x14ac:dyDescent="0.25">
      <c r="B3" t="s">
        <v>156</v>
      </c>
      <c r="C3" t="s">
        <v>15</v>
      </c>
      <c r="D3">
        <v>20</v>
      </c>
      <c r="E3" t="s">
        <v>16</v>
      </c>
      <c r="F3" s="4">
        <v>44122</v>
      </c>
      <c r="G3" t="s">
        <v>12</v>
      </c>
      <c r="H3">
        <v>112650</v>
      </c>
    </row>
    <row r="4" spans="2:8" x14ac:dyDescent="0.25">
      <c r="B4" t="s">
        <v>176</v>
      </c>
      <c r="C4" t="s">
        <v>8</v>
      </c>
      <c r="D4">
        <v>32</v>
      </c>
      <c r="E4" t="s">
        <v>13</v>
      </c>
      <c r="F4" s="4">
        <v>44293</v>
      </c>
      <c r="G4" t="s">
        <v>12</v>
      </c>
      <c r="H4">
        <v>43840</v>
      </c>
    </row>
    <row r="5" spans="2:8" x14ac:dyDescent="0.25">
      <c r="B5" t="s">
        <v>143</v>
      </c>
      <c r="C5" t="s">
        <v>15</v>
      </c>
      <c r="D5">
        <v>31</v>
      </c>
      <c r="E5" t="s">
        <v>16</v>
      </c>
      <c r="F5" s="4">
        <v>44663</v>
      </c>
      <c r="G5" t="s">
        <v>9</v>
      </c>
      <c r="H5">
        <v>103550</v>
      </c>
    </row>
    <row r="6" spans="2:8" x14ac:dyDescent="0.25">
      <c r="B6" t="s">
        <v>201</v>
      </c>
      <c r="C6" t="s">
        <v>8</v>
      </c>
      <c r="D6">
        <v>32</v>
      </c>
      <c r="E6" t="s">
        <v>16</v>
      </c>
      <c r="F6" s="4">
        <v>44339</v>
      </c>
      <c r="G6" t="s">
        <v>56</v>
      </c>
      <c r="H6">
        <v>45510</v>
      </c>
    </row>
    <row r="7" spans="2:8" x14ac:dyDescent="0.25">
      <c r="B7" t="s">
        <v>142</v>
      </c>
      <c r="D7">
        <v>37</v>
      </c>
      <c r="E7" t="s">
        <v>24</v>
      </c>
      <c r="F7" s="4">
        <v>44085</v>
      </c>
      <c r="G7" t="s">
        <v>21</v>
      </c>
      <c r="H7">
        <v>115440</v>
      </c>
    </row>
    <row r="8" spans="2:8" x14ac:dyDescent="0.25">
      <c r="B8" t="s">
        <v>202</v>
      </c>
      <c r="C8" t="s">
        <v>8</v>
      </c>
      <c r="D8">
        <v>38</v>
      </c>
      <c r="E8" t="s">
        <v>13</v>
      </c>
      <c r="F8" s="4">
        <v>44268</v>
      </c>
      <c r="G8" t="s">
        <v>19</v>
      </c>
      <c r="H8">
        <v>56870</v>
      </c>
    </row>
    <row r="9" spans="2:8" x14ac:dyDescent="0.25">
      <c r="B9" t="s">
        <v>169</v>
      </c>
      <c r="C9" t="s">
        <v>8</v>
      </c>
      <c r="D9">
        <v>25</v>
      </c>
      <c r="E9" t="s">
        <v>16</v>
      </c>
      <c r="F9" s="4">
        <v>44144</v>
      </c>
      <c r="G9" t="s">
        <v>19</v>
      </c>
      <c r="H9">
        <v>92700</v>
      </c>
    </row>
    <row r="10" spans="2:8" x14ac:dyDescent="0.25">
      <c r="B10" t="s">
        <v>145</v>
      </c>
      <c r="D10">
        <v>32</v>
      </c>
      <c r="E10" t="s">
        <v>16</v>
      </c>
      <c r="F10" s="4">
        <v>44713</v>
      </c>
      <c r="G10" t="s">
        <v>12</v>
      </c>
      <c r="H10">
        <v>91310</v>
      </c>
    </row>
    <row r="11" spans="2:8" x14ac:dyDescent="0.25">
      <c r="B11" t="s">
        <v>115</v>
      </c>
      <c r="C11" t="s">
        <v>15</v>
      </c>
      <c r="D11">
        <v>33</v>
      </c>
      <c r="E11" t="s">
        <v>16</v>
      </c>
      <c r="F11" s="4">
        <v>44324</v>
      </c>
      <c r="G11" t="s">
        <v>19</v>
      </c>
      <c r="H11">
        <v>74550</v>
      </c>
    </row>
    <row r="12" spans="2:8" x14ac:dyDescent="0.25">
      <c r="B12" t="s">
        <v>128</v>
      </c>
      <c r="C12" t="s">
        <v>15</v>
      </c>
      <c r="D12">
        <v>25</v>
      </c>
      <c r="E12" t="s">
        <v>13</v>
      </c>
      <c r="F12" s="4">
        <v>44665</v>
      </c>
      <c r="G12" t="s">
        <v>9</v>
      </c>
      <c r="H12">
        <v>109190</v>
      </c>
    </row>
    <row r="13" spans="2:8" x14ac:dyDescent="0.25">
      <c r="B13" t="s">
        <v>194</v>
      </c>
      <c r="C13" t="s">
        <v>8</v>
      </c>
      <c r="D13">
        <v>40</v>
      </c>
      <c r="E13" t="s">
        <v>16</v>
      </c>
      <c r="F13" s="4">
        <v>44320</v>
      </c>
      <c r="G13" t="s">
        <v>12</v>
      </c>
      <c r="H13">
        <v>104410</v>
      </c>
    </row>
    <row r="14" spans="2:8" x14ac:dyDescent="0.25">
      <c r="B14" t="s">
        <v>177</v>
      </c>
      <c r="C14" t="s">
        <v>15</v>
      </c>
      <c r="D14">
        <v>30</v>
      </c>
      <c r="E14" t="s">
        <v>16</v>
      </c>
      <c r="F14" s="4">
        <v>44544</v>
      </c>
      <c r="G14" t="s">
        <v>21</v>
      </c>
      <c r="H14">
        <v>96800</v>
      </c>
    </row>
    <row r="15" spans="2:8" x14ac:dyDescent="0.25">
      <c r="B15" t="s">
        <v>123</v>
      </c>
      <c r="C15" t="s">
        <v>15</v>
      </c>
      <c r="D15">
        <v>28</v>
      </c>
      <c r="E15" t="s">
        <v>13</v>
      </c>
      <c r="F15" s="4">
        <v>43980</v>
      </c>
      <c r="G15" t="s">
        <v>21</v>
      </c>
      <c r="H15">
        <v>48170</v>
      </c>
    </row>
    <row r="16" spans="2:8" x14ac:dyDescent="0.25">
      <c r="B16" t="s">
        <v>140</v>
      </c>
      <c r="C16" t="s">
        <v>15</v>
      </c>
      <c r="D16">
        <v>21</v>
      </c>
      <c r="E16" t="s">
        <v>16</v>
      </c>
      <c r="F16" s="4">
        <v>44042</v>
      </c>
      <c r="G16" t="s">
        <v>9</v>
      </c>
      <c r="H16">
        <v>37920</v>
      </c>
    </row>
    <row r="17" spans="2:8" x14ac:dyDescent="0.25">
      <c r="B17" t="s">
        <v>178</v>
      </c>
      <c r="C17" t="s">
        <v>15</v>
      </c>
      <c r="D17">
        <v>34</v>
      </c>
      <c r="E17" t="s">
        <v>16</v>
      </c>
      <c r="F17" s="4">
        <v>44642</v>
      </c>
      <c r="G17" t="s">
        <v>9</v>
      </c>
      <c r="H17">
        <v>112650</v>
      </c>
    </row>
    <row r="18" spans="2:8" x14ac:dyDescent="0.25">
      <c r="B18" t="s">
        <v>165</v>
      </c>
      <c r="C18" t="s">
        <v>8</v>
      </c>
      <c r="D18">
        <v>34</v>
      </c>
      <c r="E18" t="s">
        <v>24</v>
      </c>
      <c r="F18" s="4">
        <v>44660</v>
      </c>
      <c r="G18" t="s">
        <v>19</v>
      </c>
      <c r="H18">
        <v>49630</v>
      </c>
    </row>
    <row r="19" spans="2:8" x14ac:dyDescent="0.25">
      <c r="B19" t="s">
        <v>199</v>
      </c>
      <c r="C19" t="s">
        <v>15</v>
      </c>
      <c r="D19">
        <v>36</v>
      </c>
      <c r="E19" t="s">
        <v>16</v>
      </c>
      <c r="F19" s="4">
        <v>43958</v>
      </c>
      <c r="G19" t="s">
        <v>12</v>
      </c>
      <c r="H19">
        <v>118840</v>
      </c>
    </row>
    <row r="20" spans="2:8" x14ac:dyDescent="0.25">
      <c r="B20" t="s">
        <v>159</v>
      </c>
      <c r="C20" t="s">
        <v>15</v>
      </c>
      <c r="D20">
        <v>30</v>
      </c>
      <c r="E20" t="s">
        <v>16</v>
      </c>
      <c r="F20" s="4">
        <v>44789</v>
      </c>
      <c r="G20" t="s">
        <v>12</v>
      </c>
      <c r="H20">
        <v>69710</v>
      </c>
    </row>
    <row r="21" spans="2:8" x14ac:dyDescent="0.25">
      <c r="B21" t="s">
        <v>197</v>
      </c>
      <c r="C21" t="s">
        <v>15</v>
      </c>
      <c r="D21">
        <v>20</v>
      </c>
      <c r="E21" t="s">
        <v>16</v>
      </c>
      <c r="F21" s="4">
        <v>44683</v>
      </c>
      <c r="G21" t="s">
        <v>9</v>
      </c>
      <c r="H21">
        <v>79570</v>
      </c>
    </row>
    <row r="22" spans="2:8" x14ac:dyDescent="0.25">
      <c r="B22" t="s">
        <v>154</v>
      </c>
      <c r="C22" t="s">
        <v>8</v>
      </c>
      <c r="D22">
        <v>22</v>
      </c>
      <c r="E22" t="s">
        <v>13</v>
      </c>
      <c r="F22" s="4">
        <v>44388</v>
      </c>
      <c r="G22" t="s">
        <v>9</v>
      </c>
      <c r="H22">
        <v>76900</v>
      </c>
    </row>
    <row r="23" spans="2:8" x14ac:dyDescent="0.25">
      <c r="B23" t="s">
        <v>182</v>
      </c>
      <c r="C23" t="s">
        <v>15</v>
      </c>
      <c r="D23">
        <v>27</v>
      </c>
      <c r="E23" t="s">
        <v>16</v>
      </c>
      <c r="F23" s="4">
        <v>44073</v>
      </c>
      <c r="G23" t="s">
        <v>19</v>
      </c>
      <c r="H23">
        <v>54970</v>
      </c>
    </row>
    <row r="24" spans="2:8" x14ac:dyDescent="0.25">
      <c r="B24" t="s">
        <v>118</v>
      </c>
      <c r="C24" t="s">
        <v>15</v>
      </c>
      <c r="D24">
        <v>37</v>
      </c>
      <c r="E24" t="s">
        <v>24</v>
      </c>
      <c r="F24" s="4">
        <v>44277</v>
      </c>
      <c r="G24" t="s">
        <v>12</v>
      </c>
      <c r="H24">
        <v>88050</v>
      </c>
    </row>
    <row r="25" spans="2:8" x14ac:dyDescent="0.25">
      <c r="B25" t="s">
        <v>192</v>
      </c>
      <c r="C25" t="s">
        <v>15</v>
      </c>
      <c r="D25">
        <v>43</v>
      </c>
      <c r="E25" t="s">
        <v>16</v>
      </c>
      <c r="F25" s="4">
        <v>44558</v>
      </c>
      <c r="G25" t="s">
        <v>19</v>
      </c>
      <c r="H25">
        <v>36040</v>
      </c>
    </row>
    <row r="26" spans="2:8" x14ac:dyDescent="0.25">
      <c r="B26" t="s">
        <v>111</v>
      </c>
      <c r="C26" t="s">
        <v>8</v>
      </c>
      <c r="D26">
        <v>42</v>
      </c>
      <c r="E26" t="s">
        <v>10</v>
      </c>
      <c r="F26" s="4">
        <v>44718</v>
      </c>
      <c r="G26" t="s">
        <v>9</v>
      </c>
      <c r="H26">
        <v>75000</v>
      </c>
    </row>
    <row r="27" spans="2:8" x14ac:dyDescent="0.25">
      <c r="B27" t="s">
        <v>149</v>
      </c>
      <c r="C27" t="s">
        <v>15</v>
      </c>
      <c r="D27">
        <v>35</v>
      </c>
      <c r="E27" t="s">
        <v>16</v>
      </c>
      <c r="F27" s="4">
        <v>44666</v>
      </c>
      <c r="G27" t="s">
        <v>9</v>
      </c>
      <c r="H27">
        <v>40400</v>
      </c>
    </row>
    <row r="28" spans="2:8" x14ac:dyDescent="0.25">
      <c r="B28" t="s">
        <v>196</v>
      </c>
      <c r="C28" t="s">
        <v>15</v>
      </c>
      <c r="D28">
        <v>24</v>
      </c>
      <c r="E28" t="s">
        <v>16</v>
      </c>
      <c r="F28" s="4">
        <v>44625</v>
      </c>
      <c r="G28" t="s">
        <v>12</v>
      </c>
      <c r="H28">
        <v>100420</v>
      </c>
    </row>
    <row r="29" spans="2:8" x14ac:dyDescent="0.25">
      <c r="B29" t="s">
        <v>120</v>
      </c>
      <c r="C29" t="s">
        <v>8</v>
      </c>
      <c r="D29">
        <v>31</v>
      </c>
      <c r="E29" t="s">
        <v>16</v>
      </c>
      <c r="F29" s="4">
        <v>44604</v>
      </c>
      <c r="G29" t="s">
        <v>12</v>
      </c>
      <c r="H29">
        <v>58100</v>
      </c>
    </row>
    <row r="30" spans="2:8" x14ac:dyDescent="0.25">
      <c r="B30" t="s">
        <v>114</v>
      </c>
      <c r="C30" t="s">
        <v>8</v>
      </c>
      <c r="D30">
        <v>44</v>
      </c>
      <c r="E30" t="s">
        <v>16</v>
      </c>
      <c r="F30" s="4">
        <v>44985</v>
      </c>
      <c r="G30" t="s">
        <v>12</v>
      </c>
      <c r="H30">
        <v>114870</v>
      </c>
    </row>
    <row r="31" spans="2:8" x14ac:dyDescent="0.25">
      <c r="B31" t="s">
        <v>158</v>
      </c>
      <c r="C31" t="s">
        <v>8</v>
      </c>
      <c r="D31">
        <v>32</v>
      </c>
      <c r="E31" t="s">
        <v>16</v>
      </c>
      <c r="F31" s="4">
        <v>44549</v>
      </c>
      <c r="G31" t="s">
        <v>9</v>
      </c>
      <c r="H31">
        <v>41570</v>
      </c>
    </row>
    <row r="32" spans="2:8" x14ac:dyDescent="0.25">
      <c r="B32" t="s">
        <v>173</v>
      </c>
      <c r="C32" t="s">
        <v>8</v>
      </c>
      <c r="D32">
        <v>30</v>
      </c>
      <c r="E32" t="s">
        <v>16</v>
      </c>
      <c r="F32" s="4">
        <v>44800</v>
      </c>
      <c r="G32" t="s">
        <v>9</v>
      </c>
      <c r="H32">
        <v>112570</v>
      </c>
    </row>
    <row r="33" spans="2:8" x14ac:dyDescent="0.25">
      <c r="B33" t="s">
        <v>151</v>
      </c>
      <c r="C33" t="s">
        <v>15</v>
      </c>
      <c r="D33">
        <v>26</v>
      </c>
      <c r="E33" t="s">
        <v>16</v>
      </c>
      <c r="F33" s="4">
        <v>44164</v>
      </c>
      <c r="G33" t="s">
        <v>9</v>
      </c>
      <c r="H33">
        <v>47360</v>
      </c>
    </row>
    <row r="34" spans="2:8" x14ac:dyDescent="0.25">
      <c r="B34" t="s">
        <v>126</v>
      </c>
      <c r="C34" t="s">
        <v>8</v>
      </c>
      <c r="D34">
        <v>21</v>
      </c>
      <c r="E34" t="s">
        <v>16</v>
      </c>
      <c r="F34" s="4">
        <v>44256</v>
      </c>
      <c r="G34" t="s">
        <v>21</v>
      </c>
      <c r="H34">
        <v>65920</v>
      </c>
    </row>
    <row r="35" spans="2:8" x14ac:dyDescent="0.25">
      <c r="B35" t="s">
        <v>200</v>
      </c>
      <c r="C35" t="s">
        <v>8</v>
      </c>
      <c r="D35">
        <v>28</v>
      </c>
      <c r="E35" t="s">
        <v>16</v>
      </c>
      <c r="F35" s="4">
        <v>44571</v>
      </c>
      <c r="G35" t="s">
        <v>9</v>
      </c>
      <c r="H35">
        <v>99970</v>
      </c>
    </row>
    <row r="36" spans="2:8" x14ac:dyDescent="0.25">
      <c r="B36" t="s">
        <v>133</v>
      </c>
      <c r="C36" t="s">
        <v>8</v>
      </c>
      <c r="D36">
        <v>25</v>
      </c>
      <c r="E36" t="s">
        <v>13</v>
      </c>
      <c r="F36" s="4">
        <v>44633</v>
      </c>
      <c r="G36" t="s">
        <v>12</v>
      </c>
      <c r="H36">
        <v>80700</v>
      </c>
    </row>
    <row r="37" spans="2:8" x14ac:dyDescent="0.25">
      <c r="B37" t="s">
        <v>155</v>
      </c>
      <c r="C37" t="s">
        <v>15</v>
      </c>
      <c r="D37">
        <v>24</v>
      </c>
      <c r="E37" t="s">
        <v>24</v>
      </c>
      <c r="F37" s="4">
        <v>44375</v>
      </c>
      <c r="G37" t="s">
        <v>21</v>
      </c>
      <c r="H37">
        <v>52610</v>
      </c>
    </row>
    <row r="38" spans="2:8" x14ac:dyDescent="0.25">
      <c r="B38" t="s">
        <v>180</v>
      </c>
      <c r="C38" t="s">
        <v>15</v>
      </c>
      <c r="D38">
        <v>29</v>
      </c>
      <c r="E38" t="s">
        <v>24</v>
      </c>
      <c r="F38" s="4">
        <v>44119</v>
      </c>
      <c r="G38" t="s">
        <v>12</v>
      </c>
      <c r="H38">
        <v>112110</v>
      </c>
    </row>
    <row r="39" spans="2:8" x14ac:dyDescent="0.25">
      <c r="B39" t="s">
        <v>152</v>
      </c>
      <c r="C39" t="s">
        <v>8</v>
      </c>
      <c r="D39">
        <v>27</v>
      </c>
      <c r="E39" t="s">
        <v>16</v>
      </c>
      <c r="F39" s="4">
        <v>44061</v>
      </c>
      <c r="G39" t="s">
        <v>56</v>
      </c>
      <c r="H39">
        <v>119110</v>
      </c>
    </row>
    <row r="40" spans="2:8" x14ac:dyDescent="0.25">
      <c r="B40" t="s">
        <v>150</v>
      </c>
      <c r="C40" t="s">
        <v>15</v>
      </c>
      <c r="D40">
        <v>22</v>
      </c>
      <c r="E40" t="s">
        <v>13</v>
      </c>
      <c r="F40" s="4">
        <v>44384</v>
      </c>
      <c r="G40" t="s">
        <v>19</v>
      </c>
      <c r="H40">
        <v>112780</v>
      </c>
    </row>
    <row r="41" spans="2:8" x14ac:dyDescent="0.25">
      <c r="B41" t="s">
        <v>175</v>
      </c>
      <c r="C41" t="s">
        <v>8</v>
      </c>
      <c r="D41">
        <v>36</v>
      </c>
      <c r="E41" t="s">
        <v>16</v>
      </c>
      <c r="F41" s="4">
        <v>44023</v>
      </c>
      <c r="G41" t="s">
        <v>9</v>
      </c>
      <c r="H41">
        <v>114890</v>
      </c>
    </row>
    <row r="42" spans="2:8" x14ac:dyDescent="0.25">
      <c r="B42" t="s">
        <v>146</v>
      </c>
      <c r="C42" t="s">
        <v>15</v>
      </c>
      <c r="D42">
        <v>27</v>
      </c>
      <c r="E42" t="s">
        <v>16</v>
      </c>
      <c r="F42" s="4">
        <v>44506</v>
      </c>
      <c r="G42" t="s">
        <v>21</v>
      </c>
      <c r="H42">
        <v>48980</v>
      </c>
    </row>
    <row r="43" spans="2:8" x14ac:dyDescent="0.25">
      <c r="B43" t="s">
        <v>170</v>
      </c>
      <c r="C43" t="s">
        <v>15</v>
      </c>
      <c r="D43">
        <v>21</v>
      </c>
      <c r="E43" t="s">
        <v>16</v>
      </c>
      <c r="F43" s="4">
        <v>44180</v>
      </c>
      <c r="G43" t="s">
        <v>56</v>
      </c>
      <c r="H43">
        <v>75880</v>
      </c>
    </row>
    <row r="44" spans="2:8" x14ac:dyDescent="0.25">
      <c r="B44" t="s">
        <v>167</v>
      </c>
      <c r="C44" t="s">
        <v>8</v>
      </c>
      <c r="D44">
        <v>28</v>
      </c>
      <c r="E44" t="s">
        <v>16</v>
      </c>
      <c r="F44" s="4">
        <v>44296</v>
      </c>
      <c r="G44" t="s">
        <v>19</v>
      </c>
      <c r="H44">
        <v>53240</v>
      </c>
    </row>
    <row r="45" spans="2:8" x14ac:dyDescent="0.25">
      <c r="B45" t="s">
        <v>122</v>
      </c>
      <c r="C45" t="s">
        <v>8</v>
      </c>
      <c r="D45">
        <v>34</v>
      </c>
      <c r="E45" t="s">
        <v>16</v>
      </c>
      <c r="F45" s="4">
        <v>44397</v>
      </c>
      <c r="G45" t="s">
        <v>21</v>
      </c>
      <c r="H45">
        <v>85000</v>
      </c>
    </row>
    <row r="46" spans="2:8" x14ac:dyDescent="0.25">
      <c r="B46" t="s">
        <v>179</v>
      </c>
      <c r="C46" t="s">
        <v>8</v>
      </c>
      <c r="D46">
        <v>21</v>
      </c>
      <c r="E46" t="s">
        <v>16</v>
      </c>
      <c r="F46" s="4">
        <v>44619</v>
      </c>
      <c r="G46" t="s">
        <v>12</v>
      </c>
      <c r="H46">
        <v>33920</v>
      </c>
    </row>
    <row r="47" spans="2:8" x14ac:dyDescent="0.25">
      <c r="B47" t="s">
        <v>188</v>
      </c>
      <c r="C47" t="s">
        <v>8</v>
      </c>
      <c r="D47">
        <v>33</v>
      </c>
      <c r="E47" t="s">
        <v>16</v>
      </c>
      <c r="F47" s="4">
        <v>44253</v>
      </c>
      <c r="G47" t="s">
        <v>12</v>
      </c>
      <c r="H47">
        <v>75280</v>
      </c>
    </row>
    <row r="48" spans="2:8" x14ac:dyDescent="0.25">
      <c r="B48" t="s">
        <v>130</v>
      </c>
      <c r="C48" t="s">
        <v>8</v>
      </c>
      <c r="D48">
        <v>34</v>
      </c>
      <c r="E48" t="s">
        <v>16</v>
      </c>
      <c r="F48" s="4">
        <v>44594</v>
      </c>
      <c r="G48" t="s">
        <v>21</v>
      </c>
      <c r="H48">
        <v>58940</v>
      </c>
    </row>
    <row r="49" spans="2:8" x14ac:dyDescent="0.25">
      <c r="B49" t="s">
        <v>136</v>
      </c>
      <c r="C49" t="s">
        <v>8</v>
      </c>
      <c r="D49">
        <v>28</v>
      </c>
      <c r="E49" t="s">
        <v>16</v>
      </c>
      <c r="F49" s="4">
        <v>44425</v>
      </c>
      <c r="G49" t="s">
        <v>9</v>
      </c>
      <c r="H49">
        <v>104770</v>
      </c>
    </row>
    <row r="50" spans="2:8" x14ac:dyDescent="0.25">
      <c r="B50" t="s">
        <v>125</v>
      </c>
      <c r="C50" t="s">
        <v>15</v>
      </c>
      <c r="D50">
        <v>21</v>
      </c>
      <c r="E50" t="s">
        <v>16</v>
      </c>
      <c r="F50" s="4">
        <v>44701</v>
      </c>
      <c r="G50" t="s">
        <v>9</v>
      </c>
      <c r="H50">
        <v>57090</v>
      </c>
    </row>
    <row r="51" spans="2:8" x14ac:dyDescent="0.25">
      <c r="B51" t="s">
        <v>160</v>
      </c>
      <c r="C51" t="s">
        <v>15</v>
      </c>
      <c r="D51">
        <v>27</v>
      </c>
      <c r="E51" t="s">
        <v>13</v>
      </c>
      <c r="F51" s="4">
        <v>44174</v>
      </c>
      <c r="G51" t="s">
        <v>21</v>
      </c>
      <c r="H51">
        <v>91650</v>
      </c>
    </row>
    <row r="52" spans="2:8" x14ac:dyDescent="0.25">
      <c r="B52" t="s">
        <v>183</v>
      </c>
      <c r="C52" t="s">
        <v>15</v>
      </c>
      <c r="D52">
        <v>42</v>
      </c>
      <c r="E52" t="s">
        <v>24</v>
      </c>
      <c r="F52" s="4">
        <v>44670</v>
      </c>
      <c r="G52" t="s">
        <v>21</v>
      </c>
      <c r="H52">
        <v>70270</v>
      </c>
    </row>
    <row r="53" spans="2:8" x14ac:dyDescent="0.25">
      <c r="B53" t="s">
        <v>129</v>
      </c>
      <c r="C53" t="s">
        <v>8</v>
      </c>
      <c r="D53">
        <v>28</v>
      </c>
      <c r="E53" t="s">
        <v>16</v>
      </c>
      <c r="F53" s="4">
        <v>44124</v>
      </c>
      <c r="G53" t="s">
        <v>21</v>
      </c>
      <c r="H53">
        <v>75970</v>
      </c>
    </row>
    <row r="54" spans="2:8" x14ac:dyDescent="0.25">
      <c r="B54" t="s">
        <v>112</v>
      </c>
      <c r="D54">
        <v>27</v>
      </c>
      <c r="E54" t="s">
        <v>13</v>
      </c>
      <c r="F54" s="4">
        <v>44212</v>
      </c>
      <c r="G54" t="s">
        <v>12</v>
      </c>
      <c r="H54">
        <v>90700</v>
      </c>
    </row>
    <row r="55" spans="2:8" x14ac:dyDescent="0.25">
      <c r="B55" t="s">
        <v>131</v>
      </c>
      <c r="C55" t="s">
        <v>15</v>
      </c>
      <c r="D55">
        <v>30</v>
      </c>
      <c r="E55" t="s">
        <v>16</v>
      </c>
      <c r="F55" s="4">
        <v>44607</v>
      </c>
      <c r="G55" t="s">
        <v>9</v>
      </c>
      <c r="H55">
        <v>60570</v>
      </c>
    </row>
    <row r="56" spans="2:8" x14ac:dyDescent="0.25">
      <c r="B56" t="s">
        <v>134</v>
      </c>
      <c r="C56" t="s">
        <v>15</v>
      </c>
      <c r="D56">
        <v>33</v>
      </c>
      <c r="E56" t="s">
        <v>16</v>
      </c>
      <c r="F56" s="4">
        <v>44103</v>
      </c>
      <c r="G56" t="s">
        <v>9</v>
      </c>
      <c r="H56">
        <v>115920</v>
      </c>
    </row>
    <row r="57" spans="2:8" x14ac:dyDescent="0.25">
      <c r="B57" t="s">
        <v>186</v>
      </c>
      <c r="C57" t="s">
        <v>8</v>
      </c>
      <c r="D57">
        <v>33</v>
      </c>
      <c r="E57" t="s">
        <v>16</v>
      </c>
      <c r="F57" s="4">
        <v>44006</v>
      </c>
      <c r="G57" t="s">
        <v>21</v>
      </c>
      <c r="H57">
        <v>65360</v>
      </c>
    </row>
    <row r="58" spans="2:8" x14ac:dyDescent="0.25">
      <c r="B58" t="s">
        <v>116</v>
      </c>
      <c r="D58">
        <v>30</v>
      </c>
      <c r="E58" t="s">
        <v>16</v>
      </c>
      <c r="F58" s="4">
        <v>44535</v>
      </c>
      <c r="G58" t="s">
        <v>21</v>
      </c>
      <c r="H58">
        <v>64000</v>
      </c>
    </row>
    <row r="59" spans="2:8" x14ac:dyDescent="0.25">
      <c r="B59" t="s">
        <v>195</v>
      </c>
      <c r="C59" t="s">
        <v>8</v>
      </c>
      <c r="D59">
        <v>34</v>
      </c>
      <c r="E59" t="s">
        <v>16</v>
      </c>
      <c r="F59" s="4">
        <v>44383</v>
      </c>
      <c r="G59" t="s">
        <v>21</v>
      </c>
      <c r="H59">
        <v>92450</v>
      </c>
    </row>
    <row r="60" spans="2:8" x14ac:dyDescent="0.25">
      <c r="B60" t="s">
        <v>113</v>
      </c>
      <c r="C60" t="s">
        <v>15</v>
      </c>
      <c r="D60">
        <v>31</v>
      </c>
      <c r="E60" t="s">
        <v>16</v>
      </c>
      <c r="F60" s="4">
        <v>44450</v>
      </c>
      <c r="G60" t="s">
        <v>12</v>
      </c>
      <c r="H60">
        <v>48950</v>
      </c>
    </row>
    <row r="61" spans="2:8" x14ac:dyDescent="0.25">
      <c r="B61" t="s">
        <v>185</v>
      </c>
      <c r="C61" t="s">
        <v>8</v>
      </c>
      <c r="D61">
        <v>27</v>
      </c>
      <c r="E61" t="s">
        <v>16</v>
      </c>
      <c r="F61" s="4">
        <v>44625</v>
      </c>
      <c r="G61" t="s">
        <v>12</v>
      </c>
      <c r="H61">
        <v>83750</v>
      </c>
    </row>
    <row r="62" spans="2:8" x14ac:dyDescent="0.25">
      <c r="B62" t="s">
        <v>166</v>
      </c>
      <c r="C62" t="s">
        <v>8</v>
      </c>
      <c r="D62">
        <v>40</v>
      </c>
      <c r="E62" t="s">
        <v>16</v>
      </c>
      <c r="F62" s="4">
        <v>44276</v>
      </c>
      <c r="G62" t="s">
        <v>12</v>
      </c>
      <c r="H62">
        <v>87620</v>
      </c>
    </row>
    <row r="63" spans="2:8" x14ac:dyDescent="0.25">
      <c r="B63" t="s">
        <v>184</v>
      </c>
      <c r="C63" t="s">
        <v>8</v>
      </c>
      <c r="D63">
        <v>20</v>
      </c>
      <c r="E63" t="s">
        <v>24</v>
      </c>
      <c r="F63" s="4">
        <v>44476</v>
      </c>
      <c r="G63" t="s">
        <v>19</v>
      </c>
      <c r="H63">
        <v>68900</v>
      </c>
    </row>
    <row r="64" spans="2:8" x14ac:dyDescent="0.25">
      <c r="B64" t="s">
        <v>157</v>
      </c>
      <c r="C64" t="s">
        <v>15</v>
      </c>
      <c r="D64">
        <v>32</v>
      </c>
      <c r="E64" t="s">
        <v>16</v>
      </c>
      <c r="F64" s="4">
        <v>44403</v>
      </c>
      <c r="G64" t="s">
        <v>19</v>
      </c>
      <c r="H64">
        <v>53540</v>
      </c>
    </row>
    <row r="65" spans="2:8" x14ac:dyDescent="0.25">
      <c r="B65" t="s">
        <v>172</v>
      </c>
      <c r="C65" t="s">
        <v>15</v>
      </c>
      <c r="D65">
        <v>28</v>
      </c>
      <c r="E65" t="s">
        <v>42</v>
      </c>
      <c r="F65" s="4">
        <v>44758</v>
      </c>
      <c r="G65" t="s">
        <v>19</v>
      </c>
      <c r="H65">
        <v>43510</v>
      </c>
    </row>
    <row r="66" spans="2:8" x14ac:dyDescent="0.25">
      <c r="B66" t="s">
        <v>127</v>
      </c>
      <c r="C66" t="s">
        <v>8</v>
      </c>
      <c r="D66">
        <v>38</v>
      </c>
      <c r="E66" t="s">
        <v>10</v>
      </c>
      <c r="F66" s="4">
        <v>44316</v>
      </c>
      <c r="G66" t="s">
        <v>19</v>
      </c>
      <c r="H66">
        <v>109160</v>
      </c>
    </row>
    <row r="67" spans="2:8" x14ac:dyDescent="0.25">
      <c r="B67" t="s">
        <v>198</v>
      </c>
      <c r="C67" t="s">
        <v>15</v>
      </c>
      <c r="D67">
        <v>40</v>
      </c>
      <c r="E67" t="s">
        <v>16</v>
      </c>
      <c r="F67" s="4">
        <v>44204</v>
      </c>
      <c r="G67" t="s">
        <v>9</v>
      </c>
      <c r="H67">
        <v>99750</v>
      </c>
    </row>
    <row r="68" spans="2:8" x14ac:dyDescent="0.25">
      <c r="B68" t="s">
        <v>124</v>
      </c>
      <c r="C68" t="s">
        <v>8</v>
      </c>
      <c r="D68">
        <v>31</v>
      </c>
      <c r="E68" t="s">
        <v>16</v>
      </c>
      <c r="F68" s="4">
        <v>44084</v>
      </c>
      <c r="G68" t="s">
        <v>12</v>
      </c>
      <c r="H68">
        <v>41980</v>
      </c>
    </row>
    <row r="69" spans="2:8" x14ac:dyDescent="0.25">
      <c r="B69" t="s">
        <v>187</v>
      </c>
      <c r="C69" t="s">
        <v>15</v>
      </c>
      <c r="D69">
        <v>36</v>
      </c>
      <c r="E69" t="s">
        <v>16</v>
      </c>
      <c r="F69" s="4">
        <v>44272</v>
      </c>
      <c r="G69" t="s">
        <v>21</v>
      </c>
      <c r="H69">
        <v>71380</v>
      </c>
    </row>
    <row r="70" spans="2:8" x14ac:dyDescent="0.25">
      <c r="B70" t="s">
        <v>191</v>
      </c>
      <c r="C70" t="s">
        <v>15</v>
      </c>
      <c r="D70">
        <v>27</v>
      </c>
      <c r="E70" t="s">
        <v>42</v>
      </c>
      <c r="F70" s="4">
        <v>44547</v>
      </c>
      <c r="G70" t="s">
        <v>9</v>
      </c>
      <c r="H70">
        <v>113280</v>
      </c>
    </row>
    <row r="71" spans="2:8" x14ac:dyDescent="0.25">
      <c r="B71" t="s">
        <v>181</v>
      </c>
      <c r="C71" t="s">
        <v>8</v>
      </c>
      <c r="D71">
        <v>33</v>
      </c>
      <c r="E71" t="s">
        <v>16</v>
      </c>
      <c r="F71" s="4">
        <v>44747</v>
      </c>
      <c r="G71" t="s">
        <v>21</v>
      </c>
      <c r="H71">
        <v>86570</v>
      </c>
    </row>
    <row r="72" spans="2:8" x14ac:dyDescent="0.25">
      <c r="B72" t="s">
        <v>139</v>
      </c>
      <c r="C72" t="s">
        <v>15</v>
      </c>
      <c r="D72">
        <v>26</v>
      </c>
      <c r="E72" t="s">
        <v>16</v>
      </c>
      <c r="F72" s="4">
        <v>44350</v>
      </c>
      <c r="G72" t="s">
        <v>9</v>
      </c>
      <c r="H72">
        <v>53540</v>
      </c>
    </row>
    <row r="73" spans="2:8" x14ac:dyDescent="0.25">
      <c r="B73" t="s">
        <v>190</v>
      </c>
      <c r="C73" t="s">
        <v>15</v>
      </c>
      <c r="D73">
        <v>37</v>
      </c>
      <c r="E73" t="s">
        <v>16</v>
      </c>
      <c r="F73" s="4">
        <v>44640</v>
      </c>
      <c r="G73" t="s">
        <v>12</v>
      </c>
      <c r="H73">
        <v>69070</v>
      </c>
    </row>
    <row r="74" spans="2:8" x14ac:dyDescent="0.25">
      <c r="B74" t="s">
        <v>121</v>
      </c>
      <c r="C74" t="s">
        <v>8</v>
      </c>
      <c r="D74">
        <v>30</v>
      </c>
      <c r="E74" t="s">
        <v>24</v>
      </c>
      <c r="F74" s="4">
        <v>44328</v>
      </c>
      <c r="G74" t="s">
        <v>21</v>
      </c>
      <c r="H74">
        <v>67910</v>
      </c>
    </row>
    <row r="75" spans="2:8" x14ac:dyDescent="0.25">
      <c r="B75" t="s">
        <v>119</v>
      </c>
      <c r="C75" t="s">
        <v>15</v>
      </c>
      <c r="D75">
        <v>30</v>
      </c>
      <c r="E75" t="s">
        <v>16</v>
      </c>
      <c r="F75" s="4">
        <v>44214</v>
      </c>
      <c r="G75" t="s">
        <v>12</v>
      </c>
      <c r="H75">
        <v>69120</v>
      </c>
    </row>
    <row r="76" spans="2:8" x14ac:dyDescent="0.25">
      <c r="B76" t="s">
        <v>132</v>
      </c>
      <c r="C76" t="s">
        <v>8</v>
      </c>
      <c r="D76">
        <v>34</v>
      </c>
      <c r="E76" t="s">
        <v>16</v>
      </c>
      <c r="F76" s="4">
        <v>44550</v>
      </c>
      <c r="G76" t="s">
        <v>21</v>
      </c>
      <c r="H76">
        <v>60130</v>
      </c>
    </row>
    <row r="77" spans="2:8" x14ac:dyDescent="0.25">
      <c r="B77" t="s">
        <v>161</v>
      </c>
      <c r="C77" t="s">
        <v>15</v>
      </c>
      <c r="D77">
        <v>23</v>
      </c>
      <c r="E77" t="s">
        <v>16</v>
      </c>
      <c r="F77" s="4">
        <v>44378</v>
      </c>
      <c r="G77" t="s">
        <v>9</v>
      </c>
      <c r="H77">
        <v>106460</v>
      </c>
    </row>
    <row r="78" spans="2:8" x14ac:dyDescent="0.25">
      <c r="B78" t="s">
        <v>148</v>
      </c>
      <c r="C78" t="s">
        <v>8</v>
      </c>
      <c r="D78">
        <v>37</v>
      </c>
      <c r="E78" t="s">
        <v>16</v>
      </c>
      <c r="F78" s="4">
        <v>44389</v>
      </c>
      <c r="G78" t="s">
        <v>56</v>
      </c>
      <c r="H78">
        <v>118100</v>
      </c>
    </row>
    <row r="79" spans="2:8" x14ac:dyDescent="0.25">
      <c r="B79" t="s">
        <v>164</v>
      </c>
      <c r="C79" t="s">
        <v>8</v>
      </c>
      <c r="D79">
        <v>36</v>
      </c>
      <c r="E79" t="s">
        <v>16</v>
      </c>
      <c r="F79" s="4">
        <v>44468</v>
      </c>
      <c r="G79" t="s">
        <v>9</v>
      </c>
      <c r="H79">
        <v>78390</v>
      </c>
    </row>
    <row r="80" spans="2:8" x14ac:dyDescent="0.25">
      <c r="B80" t="s">
        <v>147</v>
      </c>
      <c r="C80" t="s">
        <v>8</v>
      </c>
      <c r="D80">
        <v>30</v>
      </c>
      <c r="E80" t="s">
        <v>16</v>
      </c>
      <c r="F80" s="4">
        <v>44789</v>
      </c>
      <c r="G80" t="s">
        <v>9</v>
      </c>
      <c r="H80">
        <v>114180</v>
      </c>
    </row>
    <row r="81" spans="2:8" x14ac:dyDescent="0.25">
      <c r="B81" t="s">
        <v>189</v>
      </c>
      <c r="C81" t="s">
        <v>8</v>
      </c>
      <c r="D81">
        <v>28</v>
      </c>
      <c r="E81" t="s">
        <v>16</v>
      </c>
      <c r="F81" s="4">
        <v>44590</v>
      </c>
      <c r="G81" t="s">
        <v>9</v>
      </c>
      <c r="H81">
        <v>104120</v>
      </c>
    </row>
    <row r="82" spans="2:8" x14ac:dyDescent="0.25">
      <c r="B82" t="s">
        <v>138</v>
      </c>
      <c r="C82" t="s">
        <v>15</v>
      </c>
      <c r="D82">
        <v>30</v>
      </c>
      <c r="E82" t="s">
        <v>16</v>
      </c>
      <c r="F82" s="4">
        <v>44640</v>
      </c>
      <c r="G82" t="s">
        <v>9</v>
      </c>
      <c r="H82">
        <v>67950</v>
      </c>
    </row>
    <row r="83" spans="2:8" x14ac:dyDescent="0.25">
      <c r="B83" t="s">
        <v>137</v>
      </c>
      <c r="C83" t="s">
        <v>8</v>
      </c>
      <c r="D83">
        <v>29</v>
      </c>
      <c r="E83" t="s">
        <v>16</v>
      </c>
      <c r="F83" s="4">
        <v>43962</v>
      </c>
      <c r="G83" t="s">
        <v>12</v>
      </c>
      <c r="H83">
        <v>34980</v>
      </c>
    </row>
    <row r="84" spans="2:8" x14ac:dyDescent="0.25">
      <c r="B84" t="s">
        <v>153</v>
      </c>
      <c r="C84" t="s">
        <v>8</v>
      </c>
      <c r="D84">
        <v>24</v>
      </c>
      <c r="E84" t="s">
        <v>16</v>
      </c>
      <c r="F84" s="4">
        <v>44087</v>
      </c>
      <c r="G84" t="s">
        <v>12</v>
      </c>
      <c r="H84">
        <v>62780</v>
      </c>
    </row>
    <row r="85" spans="2:8" x14ac:dyDescent="0.25">
      <c r="B85" t="s">
        <v>117</v>
      </c>
      <c r="C85" t="s">
        <v>15</v>
      </c>
      <c r="D85">
        <v>20</v>
      </c>
      <c r="E85" t="s">
        <v>16</v>
      </c>
      <c r="F85" s="4">
        <v>44397</v>
      </c>
      <c r="G85" t="s">
        <v>12</v>
      </c>
      <c r="H85">
        <v>107700</v>
      </c>
    </row>
    <row r="86" spans="2:8" x14ac:dyDescent="0.25">
      <c r="B86" t="s">
        <v>168</v>
      </c>
      <c r="C86" t="s">
        <v>15</v>
      </c>
      <c r="D86">
        <v>25</v>
      </c>
      <c r="E86" t="s">
        <v>16</v>
      </c>
      <c r="F86" s="4">
        <v>44322</v>
      </c>
      <c r="G86" t="s">
        <v>19</v>
      </c>
      <c r="H86">
        <v>65700</v>
      </c>
    </row>
    <row r="87" spans="2:8" x14ac:dyDescent="0.25">
      <c r="B87" t="s">
        <v>135</v>
      </c>
      <c r="C87" t="s">
        <v>8</v>
      </c>
      <c r="D87">
        <v>33</v>
      </c>
      <c r="E87" t="s">
        <v>42</v>
      </c>
      <c r="F87" s="4">
        <v>44313</v>
      </c>
      <c r="G87" t="s">
        <v>12</v>
      </c>
      <c r="H87">
        <v>75480</v>
      </c>
    </row>
    <row r="88" spans="2:8" x14ac:dyDescent="0.25">
      <c r="B88" t="s">
        <v>174</v>
      </c>
      <c r="C88" t="s">
        <v>15</v>
      </c>
      <c r="D88">
        <v>33</v>
      </c>
      <c r="E88" t="s">
        <v>16</v>
      </c>
      <c r="F88" s="4">
        <v>44448</v>
      </c>
      <c r="G88" t="s">
        <v>12</v>
      </c>
      <c r="H88">
        <v>53870</v>
      </c>
    </row>
    <row r="89" spans="2:8" x14ac:dyDescent="0.25">
      <c r="B89" t="s">
        <v>141</v>
      </c>
      <c r="C89" t="s">
        <v>8</v>
      </c>
      <c r="D89">
        <v>36</v>
      </c>
      <c r="E89" t="s">
        <v>16</v>
      </c>
      <c r="F89" s="4">
        <v>44433</v>
      </c>
      <c r="G89" t="s">
        <v>19</v>
      </c>
      <c r="H89">
        <v>78540</v>
      </c>
    </row>
    <row r="90" spans="2:8" x14ac:dyDescent="0.25">
      <c r="B90" t="s">
        <v>193</v>
      </c>
      <c r="C90" t="s">
        <v>15</v>
      </c>
      <c r="D90">
        <v>19</v>
      </c>
      <c r="E90" t="s">
        <v>16</v>
      </c>
      <c r="F90" s="4">
        <v>44218</v>
      </c>
      <c r="G90" t="s">
        <v>9</v>
      </c>
      <c r="H90">
        <v>58960</v>
      </c>
    </row>
    <row r="91" spans="2:8" x14ac:dyDescent="0.25">
      <c r="B91" t="s">
        <v>162</v>
      </c>
      <c r="C91" t="s">
        <v>15</v>
      </c>
      <c r="D91">
        <v>46</v>
      </c>
      <c r="E91" t="s">
        <v>16</v>
      </c>
      <c r="F91" s="4">
        <v>44697</v>
      </c>
      <c r="G91" t="s">
        <v>9</v>
      </c>
      <c r="H91">
        <v>70610</v>
      </c>
    </row>
    <row r="92" spans="2:8" x14ac:dyDescent="0.25">
      <c r="B92" t="s">
        <v>171</v>
      </c>
      <c r="C92" t="s">
        <v>15</v>
      </c>
      <c r="D92">
        <v>33</v>
      </c>
      <c r="E92" t="s">
        <v>16</v>
      </c>
      <c r="F92" s="4">
        <v>44181</v>
      </c>
      <c r="G92" t="s">
        <v>21</v>
      </c>
      <c r="H92">
        <v>59430</v>
      </c>
    </row>
    <row r="93" spans="2:8" x14ac:dyDescent="0.25">
      <c r="B93" t="s">
        <v>144</v>
      </c>
      <c r="C93" t="s">
        <v>15</v>
      </c>
      <c r="D93">
        <v>33</v>
      </c>
      <c r="E93" t="s">
        <v>13</v>
      </c>
      <c r="F93" s="4">
        <v>44640</v>
      </c>
      <c r="G93" t="s">
        <v>9</v>
      </c>
      <c r="H93">
        <v>48530</v>
      </c>
    </row>
    <row r="94" spans="2:8" x14ac:dyDescent="0.25">
      <c r="B94" t="s">
        <v>163</v>
      </c>
      <c r="C94" t="s">
        <v>8</v>
      </c>
      <c r="D94">
        <v>33</v>
      </c>
      <c r="E94" t="s">
        <v>16</v>
      </c>
      <c r="F94" s="4">
        <v>44129</v>
      </c>
      <c r="G94" t="s">
        <v>12</v>
      </c>
      <c r="H94">
        <v>96140</v>
      </c>
    </row>
    <row r="95" spans="2:8" x14ac:dyDescent="0.25">
      <c r="B95" t="s">
        <v>156</v>
      </c>
      <c r="C95" t="s">
        <v>15</v>
      </c>
      <c r="D95">
        <v>20</v>
      </c>
      <c r="E95" t="s">
        <v>16</v>
      </c>
      <c r="F95" s="4">
        <v>44122</v>
      </c>
      <c r="G95" t="s">
        <v>12</v>
      </c>
      <c r="H95">
        <v>112650</v>
      </c>
    </row>
    <row r="96" spans="2:8" x14ac:dyDescent="0.25">
      <c r="B96" t="s">
        <v>176</v>
      </c>
      <c r="C96" t="s">
        <v>8</v>
      </c>
      <c r="D96">
        <v>32</v>
      </c>
      <c r="E96" t="s">
        <v>13</v>
      </c>
      <c r="F96" s="4">
        <v>44293</v>
      </c>
      <c r="G96" t="s">
        <v>12</v>
      </c>
      <c r="H96">
        <v>43840</v>
      </c>
    </row>
    <row r="97" spans="2:8" x14ac:dyDescent="0.25">
      <c r="B97" t="s">
        <v>143</v>
      </c>
      <c r="C97" t="s">
        <v>15</v>
      </c>
      <c r="D97">
        <v>31</v>
      </c>
      <c r="E97" t="s">
        <v>16</v>
      </c>
      <c r="F97" s="4">
        <v>44663</v>
      </c>
      <c r="G97" t="s">
        <v>9</v>
      </c>
      <c r="H97">
        <v>103550</v>
      </c>
    </row>
    <row r="98" spans="2:8" x14ac:dyDescent="0.25">
      <c r="B98" t="s">
        <v>201</v>
      </c>
      <c r="C98" t="s">
        <v>8</v>
      </c>
      <c r="D98">
        <v>32</v>
      </c>
      <c r="E98" t="s">
        <v>16</v>
      </c>
      <c r="F98" s="4">
        <v>44339</v>
      </c>
      <c r="G98" t="s">
        <v>56</v>
      </c>
      <c r="H98">
        <v>45510</v>
      </c>
    </row>
    <row r="99" spans="2:8" x14ac:dyDescent="0.25">
      <c r="B99" t="s">
        <v>142</v>
      </c>
      <c r="D99">
        <v>37</v>
      </c>
      <c r="E99" t="s">
        <v>24</v>
      </c>
      <c r="F99" s="4">
        <v>44085</v>
      </c>
      <c r="G99" t="s">
        <v>21</v>
      </c>
      <c r="H99">
        <v>115440</v>
      </c>
    </row>
    <row r="100" spans="2:8" x14ac:dyDescent="0.25">
      <c r="B100" t="s">
        <v>202</v>
      </c>
      <c r="C100" t="s">
        <v>8</v>
      </c>
      <c r="D100">
        <v>38</v>
      </c>
      <c r="E100" t="s">
        <v>13</v>
      </c>
      <c r="F100" s="4">
        <v>44268</v>
      </c>
      <c r="G100" t="s">
        <v>19</v>
      </c>
      <c r="H100">
        <v>56870</v>
      </c>
    </row>
    <row r="101" spans="2:8" x14ac:dyDescent="0.25">
      <c r="B101" t="s">
        <v>169</v>
      </c>
      <c r="C101" t="s">
        <v>8</v>
      </c>
      <c r="D101">
        <v>25</v>
      </c>
      <c r="E101" t="s">
        <v>16</v>
      </c>
      <c r="F101" s="4">
        <v>44144</v>
      </c>
      <c r="G101" t="s">
        <v>19</v>
      </c>
      <c r="H101">
        <v>92700</v>
      </c>
    </row>
    <row r="102" spans="2:8" x14ac:dyDescent="0.25">
      <c r="B102" t="s">
        <v>145</v>
      </c>
      <c r="D102">
        <v>32</v>
      </c>
      <c r="E102" t="s">
        <v>16</v>
      </c>
      <c r="F102" s="4">
        <v>44713</v>
      </c>
      <c r="G102" t="s">
        <v>12</v>
      </c>
      <c r="H102">
        <v>91310</v>
      </c>
    </row>
    <row r="103" spans="2:8" x14ac:dyDescent="0.25">
      <c r="B103" t="s">
        <v>115</v>
      </c>
      <c r="C103" t="s">
        <v>15</v>
      </c>
      <c r="D103">
        <v>33</v>
      </c>
      <c r="E103" t="s">
        <v>16</v>
      </c>
      <c r="F103" s="4">
        <v>44324</v>
      </c>
      <c r="G103" t="s">
        <v>19</v>
      </c>
      <c r="H103">
        <v>74550</v>
      </c>
    </row>
    <row r="104" spans="2:8" x14ac:dyDescent="0.25">
      <c r="B104" t="s">
        <v>128</v>
      </c>
      <c r="C104" t="s">
        <v>15</v>
      </c>
      <c r="D104">
        <v>25</v>
      </c>
      <c r="E104" t="s">
        <v>13</v>
      </c>
      <c r="F104" s="4">
        <v>44665</v>
      </c>
      <c r="G104" t="s">
        <v>9</v>
      </c>
      <c r="H104">
        <v>109190</v>
      </c>
    </row>
    <row r="105" spans="2:8" x14ac:dyDescent="0.25">
      <c r="B105" t="s">
        <v>194</v>
      </c>
      <c r="C105" t="s">
        <v>8</v>
      </c>
      <c r="D105">
        <v>40</v>
      </c>
      <c r="E105" t="s">
        <v>16</v>
      </c>
      <c r="F105" s="4">
        <v>44320</v>
      </c>
      <c r="G105" t="s">
        <v>12</v>
      </c>
      <c r="H105">
        <v>104410</v>
      </c>
    </row>
    <row r="106" spans="2:8" x14ac:dyDescent="0.25">
      <c r="B106" t="s">
        <v>177</v>
      </c>
      <c r="C106" t="s">
        <v>15</v>
      </c>
      <c r="D106">
        <v>30</v>
      </c>
      <c r="E106" t="s">
        <v>16</v>
      </c>
      <c r="F106" s="4">
        <v>44544</v>
      </c>
      <c r="G106" t="s">
        <v>21</v>
      </c>
      <c r="H106">
        <v>96800</v>
      </c>
    </row>
    <row r="107" spans="2:8" x14ac:dyDescent="0.25">
      <c r="B107" t="s">
        <v>123</v>
      </c>
      <c r="C107" t="s">
        <v>15</v>
      </c>
      <c r="D107">
        <v>28</v>
      </c>
      <c r="E107" t="s">
        <v>13</v>
      </c>
      <c r="F107" s="4">
        <v>43980</v>
      </c>
      <c r="G107" t="s">
        <v>21</v>
      </c>
      <c r="H107">
        <v>48170</v>
      </c>
    </row>
    <row r="108" spans="2:8" x14ac:dyDescent="0.25">
      <c r="B108" t="s">
        <v>140</v>
      </c>
      <c r="C108" t="s">
        <v>15</v>
      </c>
      <c r="D108">
        <v>21</v>
      </c>
      <c r="E108" t="s">
        <v>16</v>
      </c>
      <c r="F108" s="4">
        <v>44042</v>
      </c>
      <c r="G108" t="s">
        <v>9</v>
      </c>
      <c r="H108">
        <v>37920</v>
      </c>
    </row>
    <row r="109" spans="2:8" x14ac:dyDescent="0.25">
      <c r="B109" t="s">
        <v>178</v>
      </c>
      <c r="C109" t="s">
        <v>15</v>
      </c>
      <c r="D109">
        <v>34</v>
      </c>
      <c r="E109" t="s">
        <v>16</v>
      </c>
      <c r="F109" s="4">
        <v>44642</v>
      </c>
      <c r="G109" t="s">
        <v>9</v>
      </c>
      <c r="H109">
        <v>112650</v>
      </c>
    </row>
    <row r="110" spans="2:8" x14ac:dyDescent="0.25">
      <c r="B110" t="s">
        <v>165</v>
      </c>
      <c r="C110" t="s">
        <v>8</v>
      </c>
      <c r="D110">
        <v>34</v>
      </c>
      <c r="E110" t="s">
        <v>24</v>
      </c>
      <c r="F110" s="4">
        <v>44660</v>
      </c>
      <c r="G110" t="s">
        <v>19</v>
      </c>
      <c r="H110">
        <v>49630</v>
      </c>
    </row>
    <row r="111" spans="2:8" x14ac:dyDescent="0.25">
      <c r="B111" t="s">
        <v>199</v>
      </c>
      <c r="C111" t="s">
        <v>15</v>
      </c>
      <c r="D111">
        <v>36</v>
      </c>
      <c r="E111" t="s">
        <v>16</v>
      </c>
      <c r="F111" s="4">
        <v>43958</v>
      </c>
      <c r="G111" t="s">
        <v>12</v>
      </c>
      <c r="H111">
        <v>118840</v>
      </c>
    </row>
    <row r="112" spans="2:8" x14ac:dyDescent="0.25">
      <c r="B112" t="s">
        <v>159</v>
      </c>
      <c r="C112" t="s">
        <v>15</v>
      </c>
      <c r="D112">
        <v>30</v>
      </c>
      <c r="E112" t="s">
        <v>16</v>
      </c>
      <c r="F112" s="4">
        <v>44789</v>
      </c>
      <c r="G112" t="s">
        <v>12</v>
      </c>
      <c r="H112">
        <v>69710</v>
      </c>
    </row>
    <row r="113" spans="2:8" x14ac:dyDescent="0.25">
      <c r="B113" t="s">
        <v>197</v>
      </c>
      <c r="C113" t="s">
        <v>15</v>
      </c>
      <c r="D113">
        <v>20</v>
      </c>
      <c r="E113" t="s">
        <v>16</v>
      </c>
      <c r="F113" s="4">
        <v>44683</v>
      </c>
      <c r="G113" t="s">
        <v>9</v>
      </c>
      <c r="H113">
        <v>79570</v>
      </c>
    </row>
    <row r="114" spans="2:8" x14ac:dyDescent="0.25">
      <c r="B114" t="s">
        <v>154</v>
      </c>
      <c r="C114" t="s">
        <v>8</v>
      </c>
      <c r="D114">
        <v>22</v>
      </c>
      <c r="E114" t="s">
        <v>13</v>
      </c>
      <c r="F114" s="4">
        <v>44388</v>
      </c>
      <c r="G114" t="s">
        <v>9</v>
      </c>
      <c r="H114">
        <v>76900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DAC74-B5CF-47A4-A1D0-9EEF49D1FC4A}">
  <dimension ref="B2:H114"/>
  <sheetViews>
    <sheetView workbookViewId="0">
      <selection activeCell="E10" sqref="E10"/>
    </sheetView>
  </sheetViews>
  <sheetFormatPr defaultRowHeight="15" x14ac:dyDescent="0.25"/>
  <cols>
    <col min="2" max="2" width="30" bestFit="1" customWidth="1"/>
    <col min="3" max="3" width="9.85546875" customWidth="1"/>
    <col min="5" max="5" width="14.28515625" bestFit="1" customWidth="1"/>
    <col min="6" max="6" width="13.5703125" customWidth="1"/>
    <col min="7" max="7" width="13.85546875" customWidth="1"/>
    <col min="8" max="8" width="10.28515625" customWidth="1"/>
  </cols>
  <sheetData>
    <row r="2" spans="2:8" x14ac:dyDescent="0.25">
      <c r="B2" t="s">
        <v>0</v>
      </c>
      <c r="C2" t="s">
        <v>1</v>
      </c>
      <c r="D2" t="s">
        <v>3</v>
      </c>
      <c r="E2" t="s">
        <v>6</v>
      </c>
      <c r="F2" t="s">
        <v>4</v>
      </c>
      <c r="G2" t="s">
        <v>2</v>
      </c>
      <c r="H2" t="s">
        <v>5</v>
      </c>
    </row>
    <row r="3" spans="2:8" x14ac:dyDescent="0.25">
      <c r="B3" t="s">
        <v>156</v>
      </c>
      <c r="C3" t="s">
        <v>15</v>
      </c>
      <c r="D3">
        <v>20</v>
      </c>
      <c r="E3" t="s">
        <v>16</v>
      </c>
      <c r="F3" s="4">
        <v>44122</v>
      </c>
      <c r="G3" t="s">
        <v>12</v>
      </c>
      <c r="H3">
        <v>112650</v>
      </c>
    </row>
    <row r="4" spans="2:8" x14ac:dyDescent="0.25">
      <c r="B4" t="s">
        <v>176</v>
      </c>
      <c r="C4" t="s">
        <v>8</v>
      </c>
      <c r="D4">
        <v>32</v>
      </c>
      <c r="E4" t="s">
        <v>13</v>
      </c>
      <c r="F4" s="4">
        <v>44293</v>
      </c>
      <c r="G4" t="s">
        <v>12</v>
      </c>
      <c r="H4">
        <v>43840</v>
      </c>
    </row>
    <row r="5" spans="2:8" x14ac:dyDescent="0.25">
      <c r="B5" t="s">
        <v>143</v>
      </c>
      <c r="C5" t="s">
        <v>15</v>
      </c>
      <c r="D5">
        <v>31</v>
      </c>
      <c r="E5" t="s">
        <v>16</v>
      </c>
      <c r="F5" s="4">
        <v>44663</v>
      </c>
      <c r="G5" t="s">
        <v>9</v>
      </c>
      <c r="H5">
        <v>103550</v>
      </c>
    </row>
    <row r="6" spans="2:8" x14ac:dyDescent="0.25">
      <c r="B6" t="s">
        <v>201</v>
      </c>
      <c r="C6" t="s">
        <v>8</v>
      </c>
      <c r="D6">
        <v>32</v>
      </c>
      <c r="E6" t="s">
        <v>16</v>
      </c>
      <c r="F6" s="4">
        <v>44339</v>
      </c>
      <c r="G6" t="s">
        <v>56</v>
      </c>
      <c r="H6">
        <v>45510</v>
      </c>
    </row>
    <row r="7" spans="2:8" x14ac:dyDescent="0.25">
      <c r="B7" t="s">
        <v>142</v>
      </c>
      <c r="D7">
        <v>37</v>
      </c>
      <c r="E7" t="s">
        <v>24</v>
      </c>
      <c r="F7" s="4">
        <v>44085</v>
      </c>
      <c r="G7" t="s">
        <v>21</v>
      </c>
      <c r="H7">
        <v>115440</v>
      </c>
    </row>
    <row r="8" spans="2:8" x14ac:dyDescent="0.25">
      <c r="B8" t="s">
        <v>202</v>
      </c>
      <c r="C8" t="s">
        <v>8</v>
      </c>
      <c r="D8">
        <v>38</v>
      </c>
      <c r="E8" t="s">
        <v>13</v>
      </c>
      <c r="F8" s="4">
        <v>44268</v>
      </c>
      <c r="G8" t="s">
        <v>19</v>
      </c>
      <c r="H8">
        <v>56870</v>
      </c>
    </row>
    <row r="9" spans="2:8" x14ac:dyDescent="0.25">
      <c r="B9" t="s">
        <v>169</v>
      </c>
      <c r="C9" t="s">
        <v>8</v>
      </c>
      <c r="D9">
        <v>25</v>
      </c>
      <c r="E9" t="s">
        <v>16</v>
      </c>
      <c r="F9" s="4">
        <v>44144</v>
      </c>
      <c r="G9" t="s">
        <v>19</v>
      </c>
      <c r="H9">
        <v>92700</v>
      </c>
    </row>
    <row r="10" spans="2:8" x14ac:dyDescent="0.25">
      <c r="B10" t="s">
        <v>145</v>
      </c>
      <c r="D10">
        <v>32</v>
      </c>
      <c r="E10" t="s">
        <v>16</v>
      </c>
      <c r="F10" s="4">
        <v>44713</v>
      </c>
      <c r="G10" t="s">
        <v>12</v>
      </c>
      <c r="H10">
        <v>91310</v>
      </c>
    </row>
    <row r="11" spans="2:8" x14ac:dyDescent="0.25">
      <c r="B11" t="s">
        <v>115</v>
      </c>
      <c r="C11" t="s">
        <v>15</v>
      </c>
      <c r="D11">
        <v>33</v>
      </c>
      <c r="E11" t="s">
        <v>16</v>
      </c>
      <c r="F11" s="4">
        <v>44324</v>
      </c>
      <c r="G11" t="s">
        <v>19</v>
      </c>
      <c r="H11">
        <v>74550</v>
      </c>
    </row>
    <row r="12" spans="2:8" x14ac:dyDescent="0.25">
      <c r="B12" t="s">
        <v>128</v>
      </c>
      <c r="C12" t="s">
        <v>15</v>
      </c>
      <c r="D12">
        <v>25</v>
      </c>
      <c r="E12" t="s">
        <v>13</v>
      </c>
      <c r="F12" s="4">
        <v>44665</v>
      </c>
      <c r="G12" t="s">
        <v>9</v>
      </c>
      <c r="H12">
        <v>109190</v>
      </c>
    </row>
    <row r="13" spans="2:8" x14ac:dyDescent="0.25">
      <c r="B13" t="s">
        <v>194</v>
      </c>
      <c r="C13" t="s">
        <v>8</v>
      </c>
      <c r="D13">
        <v>40</v>
      </c>
      <c r="E13" t="s">
        <v>16</v>
      </c>
      <c r="F13" s="4">
        <v>44320</v>
      </c>
      <c r="G13" t="s">
        <v>12</v>
      </c>
      <c r="H13">
        <v>104410</v>
      </c>
    </row>
    <row r="14" spans="2:8" x14ac:dyDescent="0.25">
      <c r="B14" t="s">
        <v>177</v>
      </c>
      <c r="C14" t="s">
        <v>15</v>
      </c>
      <c r="D14">
        <v>30</v>
      </c>
      <c r="E14" t="s">
        <v>16</v>
      </c>
      <c r="F14" s="4">
        <v>44544</v>
      </c>
      <c r="G14" t="s">
        <v>21</v>
      </c>
      <c r="H14">
        <v>96800</v>
      </c>
    </row>
    <row r="15" spans="2:8" x14ac:dyDescent="0.25">
      <c r="B15" t="s">
        <v>123</v>
      </c>
      <c r="C15" t="s">
        <v>15</v>
      </c>
      <c r="D15">
        <v>28</v>
      </c>
      <c r="E15" t="s">
        <v>13</v>
      </c>
      <c r="F15" s="4">
        <v>43980</v>
      </c>
      <c r="G15" t="s">
        <v>21</v>
      </c>
      <c r="H15">
        <v>48170</v>
      </c>
    </row>
    <row r="16" spans="2:8" x14ac:dyDescent="0.25">
      <c r="B16" t="s">
        <v>140</v>
      </c>
      <c r="C16" t="s">
        <v>15</v>
      </c>
      <c r="D16">
        <v>21</v>
      </c>
      <c r="E16" t="s">
        <v>16</v>
      </c>
      <c r="F16" s="4">
        <v>44042</v>
      </c>
      <c r="G16" t="s">
        <v>9</v>
      </c>
      <c r="H16">
        <v>37920</v>
      </c>
    </row>
    <row r="17" spans="2:8" x14ac:dyDescent="0.25">
      <c r="B17" t="s">
        <v>178</v>
      </c>
      <c r="C17" t="s">
        <v>15</v>
      </c>
      <c r="D17">
        <v>34</v>
      </c>
      <c r="E17" t="s">
        <v>16</v>
      </c>
      <c r="F17" s="4">
        <v>44642</v>
      </c>
      <c r="G17" t="s">
        <v>9</v>
      </c>
      <c r="H17">
        <v>112650</v>
      </c>
    </row>
    <row r="18" spans="2:8" x14ac:dyDescent="0.25">
      <c r="B18" t="s">
        <v>165</v>
      </c>
      <c r="C18" t="s">
        <v>8</v>
      </c>
      <c r="D18">
        <v>34</v>
      </c>
      <c r="E18" t="s">
        <v>24</v>
      </c>
      <c r="F18" s="4">
        <v>44660</v>
      </c>
      <c r="G18" t="s">
        <v>19</v>
      </c>
      <c r="H18">
        <v>49630</v>
      </c>
    </row>
    <row r="19" spans="2:8" x14ac:dyDescent="0.25">
      <c r="B19" t="s">
        <v>199</v>
      </c>
      <c r="C19" t="s">
        <v>15</v>
      </c>
      <c r="D19">
        <v>36</v>
      </c>
      <c r="E19" t="s">
        <v>16</v>
      </c>
      <c r="F19" s="4">
        <v>43958</v>
      </c>
      <c r="G19" t="s">
        <v>12</v>
      </c>
      <c r="H19">
        <v>118840</v>
      </c>
    </row>
    <row r="20" spans="2:8" x14ac:dyDescent="0.25">
      <c r="B20" t="s">
        <v>159</v>
      </c>
      <c r="C20" t="s">
        <v>15</v>
      </c>
      <c r="D20">
        <v>30</v>
      </c>
      <c r="E20" t="s">
        <v>16</v>
      </c>
      <c r="F20" s="4">
        <v>44789</v>
      </c>
      <c r="G20" t="s">
        <v>12</v>
      </c>
      <c r="H20">
        <v>69710</v>
      </c>
    </row>
    <row r="21" spans="2:8" x14ac:dyDescent="0.25">
      <c r="B21" t="s">
        <v>197</v>
      </c>
      <c r="C21" t="s">
        <v>15</v>
      </c>
      <c r="D21">
        <v>20</v>
      </c>
      <c r="E21" t="s">
        <v>16</v>
      </c>
      <c r="F21" s="4">
        <v>44683</v>
      </c>
      <c r="G21" t="s">
        <v>9</v>
      </c>
      <c r="H21">
        <v>79570</v>
      </c>
    </row>
    <row r="22" spans="2:8" x14ac:dyDescent="0.25">
      <c r="B22" t="s">
        <v>154</v>
      </c>
      <c r="C22" t="s">
        <v>8</v>
      </c>
      <c r="D22">
        <v>22</v>
      </c>
      <c r="E22" t="s">
        <v>13</v>
      </c>
      <c r="F22" s="4">
        <v>44388</v>
      </c>
      <c r="G22" t="s">
        <v>9</v>
      </c>
      <c r="H22">
        <v>76900</v>
      </c>
    </row>
    <row r="23" spans="2:8" x14ac:dyDescent="0.25">
      <c r="B23" t="s">
        <v>182</v>
      </c>
      <c r="C23" t="s">
        <v>15</v>
      </c>
      <c r="D23">
        <v>27</v>
      </c>
      <c r="E23" t="s">
        <v>16</v>
      </c>
      <c r="F23" s="4">
        <v>44073</v>
      </c>
      <c r="G23" t="s">
        <v>19</v>
      </c>
      <c r="H23">
        <v>54970</v>
      </c>
    </row>
    <row r="24" spans="2:8" x14ac:dyDescent="0.25">
      <c r="B24" t="s">
        <v>118</v>
      </c>
      <c r="C24" t="s">
        <v>15</v>
      </c>
      <c r="D24">
        <v>37</v>
      </c>
      <c r="E24" t="s">
        <v>24</v>
      </c>
      <c r="F24" s="4">
        <v>44277</v>
      </c>
      <c r="G24" t="s">
        <v>12</v>
      </c>
      <c r="H24">
        <v>88050</v>
      </c>
    </row>
    <row r="25" spans="2:8" x14ac:dyDescent="0.25">
      <c r="B25" t="s">
        <v>192</v>
      </c>
      <c r="C25" t="s">
        <v>15</v>
      </c>
      <c r="D25">
        <v>43</v>
      </c>
      <c r="E25" t="s">
        <v>16</v>
      </c>
      <c r="F25" s="4">
        <v>44558</v>
      </c>
      <c r="G25" t="s">
        <v>19</v>
      </c>
      <c r="H25">
        <v>36040</v>
      </c>
    </row>
    <row r="26" spans="2:8" x14ac:dyDescent="0.25">
      <c r="B26" t="s">
        <v>111</v>
      </c>
      <c r="C26" t="s">
        <v>8</v>
      </c>
      <c r="D26">
        <v>42</v>
      </c>
      <c r="E26" t="s">
        <v>10</v>
      </c>
      <c r="F26" s="4">
        <v>44718</v>
      </c>
      <c r="G26" t="s">
        <v>9</v>
      </c>
      <c r="H26">
        <v>75000</v>
      </c>
    </row>
    <row r="27" spans="2:8" x14ac:dyDescent="0.25">
      <c r="B27" t="s">
        <v>149</v>
      </c>
      <c r="C27" t="s">
        <v>15</v>
      </c>
      <c r="D27">
        <v>35</v>
      </c>
      <c r="E27" t="s">
        <v>16</v>
      </c>
      <c r="F27" s="4">
        <v>44666</v>
      </c>
      <c r="G27" t="s">
        <v>9</v>
      </c>
      <c r="H27">
        <v>40400</v>
      </c>
    </row>
    <row r="28" spans="2:8" x14ac:dyDescent="0.25">
      <c r="B28" t="s">
        <v>196</v>
      </c>
      <c r="C28" t="s">
        <v>15</v>
      </c>
      <c r="D28">
        <v>24</v>
      </c>
      <c r="E28" t="s">
        <v>16</v>
      </c>
      <c r="F28" s="4">
        <v>44625</v>
      </c>
      <c r="G28" t="s">
        <v>12</v>
      </c>
      <c r="H28">
        <v>100420</v>
      </c>
    </row>
    <row r="29" spans="2:8" x14ac:dyDescent="0.25">
      <c r="B29" t="s">
        <v>120</v>
      </c>
      <c r="C29" t="s">
        <v>8</v>
      </c>
      <c r="D29">
        <v>31</v>
      </c>
      <c r="E29" t="s">
        <v>16</v>
      </c>
      <c r="F29" s="4">
        <v>44604</v>
      </c>
      <c r="G29" t="s">
        <v>12</v>
      </c>
      <c r="H29">
        <v>58100</v>
      </c>
    </row>
    <row r="30" spans="2:8" x14ac:dyDescent="0.25">
      <c r="B30" t="s">
        <v>114</v>
      </c>
      <c r="C30" t="s">
        <v>8</v>
      </c>
      <c r="D30">
        <v>44</v>
      </c>
      <c r="E30" t="s">
        <v>16</v>
      </c>
      <c r="F30" s="4">
        <v>44985</v>
      </c>
      <c r="G30" t="s">
        <v>12</v>
      </c>
      <c r="H30">
        <v>114870</v>
      </c>
    </row>
    <row r="31" spans="2:8" x14ac:dyDescent="0.25">
      <c r="B31" t="s">
        <v>158</v>
      </c>
      <c r="C31" t="s">
        <v>8</v>
      </c>
      <c r="D31">
        <v>32</v>
      </c>
      <c r="E31" t="s">
        <v>16</v>
      </c>
      <c r="F31" s="4">
        <v>44549</v>
      </c>
      <c r="G31" t="s">
        <v>9</v>
      </c>
      <c r="H31">
        <v>41570</v>
      </c>
    </row>
    <row r="32" spans="2:8" x14ac:dyDescent="0.25">
      <c r="B32" t="s">
        <v>173</v>
      </c>
      <c r="C32" t="s">
        <v>8</v>
      </c>
      <c r="D32">
        <v>30</v>
      </c>
      <c r="E32" t="s">
        <v>16</v>
      </c>
      <c r="F32" s="4">
        <v>44800</v>
      </c>
      <c r="G32" t="s">
        <v>9</v>
      </c>
      <c r="H32">
        <v>112570</v>
      </c>
    </row>
    <row r="33" spans="2:8" x14ac:dyDescent="0.25">
      <c r="B33" t="s">
        <v>151</v>
      </c>
      <c r="C33" t="s">
        <v>15</v>
      </c>
      <c r="D33">
        <v>26</v>
      </c>
      <c r="E33" t="s">
        <v>16</v>
      </c>
      <c r="F33" s="4">
        <v>44164</v>
      </c>
      <c r="G33" t="s">
        <v>9</v>
      </c>
      <c r="H33">
        <v>47360</v>
      </c>
    </row>
    <row r="34" spans="2:8" x14ac:dyDescent="0.25">
      <c r="B34" t="s">
        <v>126</v>
      </c>
      <c r="C34" t="s">
        <v>8</v>
      </c>
      <c r="D34">
        <v>21</v>
      </c>
      <c r="E34" t="s">
        <v>16</v>
      </c>
      <c r="F34" s="4">
        <v>44256</v>
      </c>
      <c r="G34" t="s">
        <v>21</v>
      </c>
      <c r="H34">
        <v>65920</v>
      </c>
    </row>
    <row r="35" spans="2:8" x14ac:dyDescent="0.25">
      <c r="B35" t="s">
        <v>200</v>
      </c>
      <c r="C35" t="s">
        <v>8</v>
      </c>
      <c r="D35">
        <v>28</v>
      </c>
      <c r="E35" t="s">
        <v>16</v>
      </c>
      <c r="F35" s="4">
        <v>44571</v>
      </c>
      <c r="G35" t="s">
        <v>9</v>
      </c>
      <c r="H35">
        <v>99970</v>
      </c>
    </row>
    <row r="36" spans="2:8" x14ac:dyDescent="0.25">
      <c r="B36" t="s">
        <v>133</v>
      </c>
      <c r="C36" t="s">
        <v>8</v>
      </c>
      <c r="D36">
        <v>25</v>
      </c>
      <c r="E36" t="s">
        <v>13</v>
      </c>
      <c r="F36" s="4">
        <v>44633</v>
      </c>
      <c r="G36" t="s">
        <v>12</v>
      </c>
      <c r="H36">
        <v>80700</v>
      </c>
    </row>
    <row r="37" spans="2:8" x14ac:dyDescent="0.25">
      <c r="B37" t="s">
        <v>155</v>
      </c>
      <c r="C37" t="s">
        <v>15</v>
      </c>
      <c r="D37">
        <v>24</v>
      </c>
      <c r="E37" t="s">
        <v>24</v>
      </c>
      <c r="F37" s="4">
        <v>44375</v>
      </c>
      <c r="G37" t="s">
        <v>21</v>
      </c>
      <c r="H37">
        <v>52610</v>
      </c>
    </row>
    <row r="38" spans="2:8" x14ac:dyDescent="0.25">
      <c r="B38" t="s">
        <v>180</v>
      </c>
      <c r="C38" t="s">
        <v>15</v>
      </c>
      <c r="D38">
        <v>29</v>
      </c>
      <c r="E38" t="s">
        <v>24</v>
      </c>
      <c r="F38" s="4">
        <v>44119</v>
      </c>
      <c r="G38" t="s">
        <v>12</v>
      </c>
      <c r="H38">
        <v>112110</v>
      </c>
    </row>
    <row r="39" spans="2:8" x14ac:dyDescent="0.25">
      <c r="B39" t="s">
        <v>152</v>
      </c>
      <c r="C39" t="s">
        <v>8</v>
      </c>
      <c r="D39">
        <v>27</v>
      </c>
      <c r="E39" t="s">
        <v>16</v>
      </c>
      <c r="F39" s="4">
        <v>44061</v>
      </c>
      <c r="G39" t="s">
        <v>56</v>
      </c>
      <c r="H39">
        <v>119110</v>
      </c>
    </row>
    <row r="40" spans="2:8" x14ac:dyDescent="0.25">
      <c r="B40" t="s">
        <v>150</v>
      </c>
      <c r="C40" t="s">
        <v>15</v>
      </c>
      <c r="D40">
        <v>22</v>
      </c>
      <c r="E40" t="s">
        <v>13</v>
      </c>
      <c r="F40" s="4">
        <v>44384</v>
      </c>
      <c r="G40" t="s">
        <v>19</v>
      </c>
      <c r="H40">
        <v>112780</v>
      </c>
    </row>
    <row r="41" spans="2:8" x14ac:dyDescent="0.25">
      <c r="B41" t="s">
        <v>175</v>
      </c>
      <c r="C41" t="s">
        <v>8</v>
      </c>
      <c r="D41">
        <v>36</v>
      </c>
      <c r="E41" t="s">
        <v>16</v>
      </c>
      <c r="F41" s="4">
        <v>44023</v>
      </c>
      <c r="G41" t="s">
        <v>9</v>
      </c>
      <c r="H41">
        <v>114890</v>
      </c>
    </row>
    <row r="42" spans="2:8" x14ac:dyDescent="0.25">
      <c r="B42" t="s">
        <v>146</v>
      </c>
      <c r="C42" t="s">
        <v>15</v>
      </c>
      <c r="D42">
        <v>27</v>
      </c>
      <c r="E42" t="s">
        <v>16</v>
      </c>
      <c r="F42" s="4">
        <v>44506</v>
      </c>
      <c r="G42" t="s">
        <v>21</v>
      </c>
      <c r="H42">
        <v>48980</v>
      </c>
    </row>
    <row r="43" spans="2:8" x14ac:dyDescent="0.25">
      <c r="B43" t="s">
        <v>170</v>
      </c>
      <c r="C43" t="s">
        <v>15</v>
      </c>
      <c r="D43">
        <v>21</v>
      </c>
      <c r="E43" t="s">
        <v>16</v>
      </c>
      <c r="F43" s="4">
        <v>44180</v>
      </c>
      <c r="G43" t="s">
        <v>56</v>
      </c>
      <c r="H43">
        <v>75880</v>
      </c>
    </row>
    <row r="44" spans="2:8" x14ac:dyDescent="0.25">
      <c r="B44" t="s">
        <v>167</v>
      </c>
      <c r="C44" t="s">
        <v>8</v>
      </c>
      <c r="D44">
        <v>28</v>
      </c>
      <c r="E44" t="s">
        <v>16</v>
      </c>
      <c r="F44" s="4">
        <v>44296</v>
      </c>
      <c r="G44" t="s">
        <v>19</v>
      </c>
      <c r="H44">
        <v>53240</v>
      </c>
    </row>
    <row r="45" spans="2:8" x14ac:dyDescent="0.25">
      <c r="B45" t="s">
        <v>122</v>
      </c>
      <c r="C45" t="s">
        <v>8</v>
      </c>
      <c r="D45">
        <v>34</v>
      </c>
      <c r="E45" t="s">
        <v>16</v>
      </c>
      <c r="F45" s="4">
        <v>44397</v>
      </c>
      <c r="G45" t="s">
        <v>21</v>
      </c>
      <c r="H45">
        <v>85000</v>
      </c>
    </row>
    <row r="46" spans="2:8" x14ac:dyDescent="0.25">
      <c r="B46" t="s">
        <v>179</v>
      </c>
      <c r="C46" t="s">
        <v>8</v>
      </c>
      <c r="D46">
        <v>21</v>
      </c>
      <c r="E46" t="s">
        <v>16</v>
      </c>
      <c r="F46" s="4">
        <v>44619</v>
      </c>
      <c r="G46" t="s">
        <v>12</v>
      </c>
      <c r="H46">
        <v>33920</v>
      </c>
    </row>
    <row r="47" spans="2:8" x14ac:dyDescent="0.25">
      <c r="B47" t="s">
        <v>188</v>
      </c>
      <c r="C47" t="s">
        <v>8</v>
      </c>
      <c r="D47">
        <v>33</v>
      </c>
      <c r="E47" t="s">
        <v>16</v>
      </c>
      <c r="F47" s="4">
        <v>44253</v>
      </c>
      <c r="G47" t="s">
        <v>12</v>
      </c>
      <c r="H47">
        <v>75280</v>
      </c>
    </row>
    <row r="48" spans="2:8" x14ac:dyDescent="0.25">
      <c r="B48" t="s">
        <v>130</v>
      </c>
      <c r="C48" t="s">
        <v>8</v>
      </c>
      <c r="D48">
        <v>34</v>
      </c>
      <c r="E48" t="s">
        <v>16</v>
      </c>
      <c r="F48" s="4">
        <v>44594</v>
      </c>
      <c r="G48" t="s">
        <v>21</v>
      </c>
      <c r="H48">
        <v>58940</v>
      </c>
    </row>
    <row r="49" spans="2:8" x14ac:dyDescent="0.25">
      <c r="B49" t="s">
        <v>136</v>
      </c>
      <c r="C49" t="s">
        <v>8</v>
      </c>
      <c r="D49">
        <v>28</v>
      </c>
      <c r="E49" t="s">
        <v>16</v>
      </c>
      <c r="F49" s="4">
        <v>44425</v>
      </c>
      <c r="G49" t="s">
        <v>9</v>
      </c>
      <c r="H49">
        <v>104770</v>
      </c>
    </row>
    <row r="50" spans="2:8" x14ac:dyDescent="0.25">
      <c r="B50" t="s">
        <v>125</v>
      </c>
      <c r="C50" t="s">
        <v>15</v>
      </c>
      <c r="D50">
        <v>21</v>
      </c>
      <c r="E50" t="s">
        <v>16</v>
      </c>
      <c r="F50" s="4">
        <v>44701</v>
      </c>
      <c r="G50" t="s">
        <v>9</v>
      </c>
      <c r="H50">
        <v>57090</v>
      </c>
    </row>
    <row r="51" spans="2:8" x14ac:dyDescent="0.25">
      <c r="B51" t="s">
        <v>160</v>
      </c>
      <c r="C51" t="s">
        <v>15</v>
      </c>
      <c r="D51">
        <v>27</v>
      </c>
      <c r="E51" t="s">
        <v>13</v>
      </c>
      <c r="F51" s="4">
        <v>44174</v>
      </c>
      <c r="G51" t="s">
        <v>21</v>
      </c>
      <c r="H51">
        <v>91650</v>
      </c>
    </row>
    <row r="52" spans="2:8" x14ac:dyDescent="0.25">
      <c r="B52" t="s">
        <v>183</v>
      </c>
      <c r="C52" t="s">
        <v>15</v>
      </c>
      <c r="D52">
        <v>42</v>
      </c>
      <c r="E52" t="s">
        <v>24</v>
      </c>
      <c r="F52" s="4">
        <v>44670</v>
      </c>
      <c r="G52" t="s">
        <v>21</v>
      </c>
      <c r="H52">
        <v>70270</v>
      </c>
    </row>
    <row r="53" spans="2:8" x14ac:dyDescent="0.25">
      <c r="B53" t="s">
        <v>129</v>
      </c>
      <c r="C53" t="s">
        <v>8</v>
      </c>
      <c r="D53">
        <v>28</v>
      </c>
      <c r="E53" t="s">
        <v>16</v>
      </c>
      <c r="F53" s="4">
        <v>44124</v>
      </c>
      <c r="G53" t="s">
        <v>21</v>
      </c>
      <c r="H53">
        <v>75970</v>
      </c>
    </row>
    <row r="54" spans="2:8" x14ac:dyDescent="0.25">
      <c r="B54" t="s">
        <v>112</v>
      </c>
      <c r="D54">
        <v>27</v>
      </c>
      <c r="E54" t="s">
        <v>13</v>
      </c>
      <c r="F54" s="4">
        <v>44212</v>
      </c>
      <c r="G54" t="s">
        <v>12</v>
      </c>
      <c r="H54">
        <v>90700</v>
      </c>
    </row>
    <row r="55" spans="2:8" x14ac:dyDescent="0.25">
      <c r="B55" t="s">
        <v>131</v>
      </c>
      <c r="C55" t="s">
        <v>15</v>
      </c>
      <c r="D55">
        <v>30</v>
      </c>
      <c r="E55" t="s">
        <v>16</v>
      </c>
      <c r="F55" s="4">
        <v>44607</v>
      </c>
      <c r="G55" t="s">
        <v>9</v>
      </c>
      <c r="H55">
        <v>60570</v>
      </c>
    </row>
    <row r="56" spans="2:8" x14ac:dyDescent="0.25">
      <c r="B56" t="s">
        <v>134</v>
      </c>
      <c r="C56" t="s">
        <v>15</v>
      </c>
      <c r="D56">
        <v>33</v>
      </c>
      <c r="E56" t="s">
        <v>16</v>
      </c>
      <c r="F56" s="4">
        <v>44103</v>
      </c>
      <c r="G56" t="s">
        <v>9</v>
      </c>
      <c r="H56">
        <v>115920</v>
      </c>
    </row>
    <row r="57" spans="2:8" x14ac:dyDescent="0.25">
      <c r="B57" t="s">
        <v>186</v>
      </c>
      <c r="C57" t="s">
        <v>8</v>
      </c>
      <c r="D57">
        <v>33</v>
      </c>
      <c r="E57" t="s">
        <v>16</v>
      </c>
      <c r="F57" s="4">
        <v>44006</v>
      </c>
      <c r="G57" t="s">
        <v>21</v>
      </c>
      <c r="H57">
        <v>65360</v>
      </c>
    </row>
    <row r="58" spans="2:8" x14ac:dyDescent="0.25">
      <c r="B58" t="s">
        <v>116</v>
      </c>
      <c r="D58">
        <v>30</v>
      </c>
      <c r="E58" t="s">
        <v>16</v>
      </c>
      <c r="F58" s="4">
        <v>44535</v>
      </c>
      <c r="G58" t="s">
        <v>21</v>
      </c>
      <c r="H58">
        <v>64000</v>
      </c>
    </row>
    <row r="59" spans="2:8" x14ac:dyDescent="0.25">
      <c r="B59" t="s">
        <v>195</v>
      </c>
      <c r="C59" t="s">
        <v>8</v>
      </c>
      <c r="D59">
        <v>34</v>
      </c>
      <c r="E59" t="s">
        <v>16</v>
      </c>
      <c r="F59" s="4">
        <v>44383</v>
      </c>
      <c r="G59" t="s">
        <v>21</v>
      </c>
      <c r="H59">
        <v>92450</v>
      </c>
    </row>
    <row r="60" spans="2:8" x14ac:dyDescent="0.25">
      <c r="B60" t="s">
        <v>113</v>
      </c>
      <c r="C60" t="s">
        <v>15</v>
      </c>
      <c r="D60">
        <v>31</v>
      </c>
      <c r="E60" t="s">
        <v>16</v>
      </c>
      <c r="F60" s="4">
        <v>44450</v>
      </c>
      <c r="G60" t="s">
        <v>12</v>
      </c>
      <c r="H60">
        <v>48950</v>
      </c>
    </row>
    <row r="61" spans="2:8" x14ac:dyDescent="0.25">
      <c r="B61" t="s">
        <v>185</v>
      </c>
      <c r="C61" t="s">
        <v>8</v>
      </c>
      <c r="D61">
        <v>27</v>
      </c>
      <c r="E61" t="s">
        <v>16</v>
      </c>
      <c r="F61" s="4">
        <v>44625</v>
      </c>
      <c r="G61" t="s">
        <v>12</v>
      </c>
      <c r="H61">
        <v>83750</v>
      </c>
    </row>
    <row r="62" spans="2:8" x14ac:dyDescent="0.25">
      <c r="B62" t="s">
        <v>166</v>
      </c>
      <c r="C62" t="s">
        <v>8</v>
      </c>
      <c r="D62">
        <v>40</v>
      </c>
      <c r="E62" t="s">
        <v>16</v>
      </c>
      <c r="F62" s="4">
        <v>44276</v>
      </c>
      <c r="G62" t="s">
        <v>12</v>
      </c>
      <c r="H62">
        <v>87620</v>
      </c>
    </row>
    <row r="63" spans="2:8" x14ac:dyDescent="0.25">
      <c r="B63" t="s">
        <v>184</v>
      </c>
      <c r="C63" t="s">
        <v>8</v>
      </c>
      <c r="D63">
        <v>20</v>
      </c>
      <c r="E63" t="s">
        <v>24</v>
      </c>
      <c r="F63" s="4">
        <v>44476</v>
      </c>
      <c r="G63" t="s">
        <v>19</v>
      </c>
      <c r="H63">
        <v>68900</v>
      </c>
    </row>
    <row r="64" spans="2:8" x14ac:dyDescent="0.25">
      <c r="B64" t="s">
        <v>157</v>
      </c>
      <c r="C64" t="s">
        <v>15</v>
      </c>
      <c r="D64">
        <v>32</v>
      </c>
      <c r="E64" t="s">
        <v>16</v>
      </c>
      <c r="F64" s="4">
        <v>44403</v>
      </c>
      <c r="G64" t="s">
        <v>19</v>
      </c>
      <c r="H64">
        <v>53540</v>
      </c>
    </row>
    <row r="65" spans="2:8" x14ac:dyDescent="0.25">
      <c r="B65" t="s">
        <v>172</v>
      </c>
      <c r="C65" t="s">
        <v>15</v>
      </c>
      <c r="D65">
        <v>28</v>
      </c>
      <c r="E65" t="s">
        <v>42</v>
      </c>
      <c r="F65" s="4">
        <v>44758</v>
      </c>
      <c r="G65" t="s">
        <v>19</v>
      </c>
      <c r="H65">
        <v>43510</v>
      </c>
    </row>
    <row r="66" spans="2:8" x14ac:dyDescent="0.25">
      <c r="B66" t="s">
        <v>127</v>
      </c>
      <c r="C66" t="s">
        <v>8</v>
      </c>
      <c r="D66">
        <v>38</v>
      </c>
      <c r="E66" t="s">
        <v>10</v>
      </c>
      <c r="F66" s="4">
        <v>44316</v>
      </c>
      <c r="G66" t="s">
        <v>19</v>
      </c>
      <c r="H66">
        <v>109160</v>
      </c>
    </row>
    <row r="67" spans="2:8" x14ac:dyDescent="0.25">
      <c r="B67" t="s">
        <v>198</v>
      </c>
      <c r="C67" t="s">
        <v>15</v>
      </c>
      <c r="D67">
        <v>40</v>
      </c>
      <c r="E67" t="s">
        <v>16</v>
      </c>
      <c r="F67" s="4">
        <v>44204</v>
      </c>
      <c r="G67" t="s">
        <v>9</v>
      </c>
      <c r="H67">
        <v>99750</v>
      </c>
    </row>
    <row r="68" spans="2:8" x14ac:dyDescent="0.25">
      <c r="B68" t="s">
        <v>124</v>
      </c>
      <c r="C68" t="s">
        <v>8</v>
      </c>
      <c r="D68">
        <v>31</v>
      </c>
      <c r="E68" t="s">
        <v>16</v>
      </c>
      <c r="F68" s="4">
        <v>44084</v>
      </c>
      <c r="G68" t="s">
        <v>12</v>
      </c>
      <c r="H68">
        <v>41980</v>
      </c>
    </row>
    <row r="69" spans="2:8" x14ac:dyDescent="0.25">
      <c r="B69" t="s">
        <v>187</v>
      </c>
      <c r="C69" t="s">
        <v>15</v>
      </c>
      <c r="D69">
        <v>36</v>
      </c>
      <c r="E69" t="s">
        <v>16</v>
      </c>
      <c r="F69" s="4">
        <v>44272</v>
      </c>
      <c r="G69" t="s">
        <v>21</v>
      </c>
      <c r="H69">
        <v>71380</v>
      </c>
    </row>
    <row r="70" spans="2:8" x14ac:dyDescent="0.25">
      <c r="B70" t="s">
        <v>191</v>
      </c>
      <c r="C70" t="s">
        <v>15</v>
      </c>
      <c r="D70">
        <v>27</v>
      </c>
      <c r="E70" t="s">
        <v>42</v>
      </c>
      <c r="F70" s="4">
        <v>44547</v>
      </c>
      <c r="G70" t="s">
        <v>9</v>
      </c>
      <c r="H70">
        <v>113280</v>
      </c>
    </row>
    <row r="71" spans="2:8" x14ac:dyDescent="0.25">
      <c r="B71" t="s">
        <v>181</v>
      </c>
      <c r="C71" t="s">
        <v>8</v>
      </c>
      <c r="D71">
        <v>33</v>
      </c>
      <c r="E71" t="s">
        <v>16</v>
      </c>
      <c r="F71" s="4">
        <v>44747</v>
      </c>
      <c r="G71" t="s">
        <v>21</v>
      </c>
      <c r="H71">
        <v>86570</v>
      </c>
    </row>
    <row r="72" spans="2:8" x14ac:dyDescent="0.25">
      <c r="B72" t="s">
        <v>139</v>
      </c>
      <c r="C72" t="s">
        <v>15</v>
      </c>
      <c r="D72">
        <v>26</v>
      </c>
      <c r="E72" t="s">
        <v>16</v>
      </c>
      <c r="F72" s="4">
        <v>44350</v>
      </c>
      <c r="G72" t="s">
        <v>9</v>
      </c>
      <c r="H72">
        <v>53540</v>
      </c>
    </row>
    <row r="73" spans="2:8" x14ac:dyDescent="0.25">
      <c r="B73" t="s">
        <v>190</v>
      </c>
      <c r="C73" t="s">
        <v>15</v>
      </c>
      <c r="D73">
        <v>37</v>
      </c>
      <c r="E73" t="s">
        <v>16</v>
      </c>
      <c r="F73" s="4">
        <v>44640</v>
      </c>
      <c r="G73" t="s">
        <v>12</v>
      </c>
      <c r="H73">
        <v>69070</v>
      </c>
    </row>
    <row r="74" spans="2:8" x14ac:dyDescent="0.25">
      <c r="B74" t="s">
        <v>121</v>
      </c>
      <c r="C74" t="s">
        <v>8</v>
      </c>
      <c r="D74">
        <v>30</v>
      </c>
      <c r="E74" t="s">
        <v>24</v>
      </c>
      <c r="F74" s="4">
        <v>44328</v>
      </c>
      <c r="G74" t="s">
        <v>21</v>
      </c>
      <c r="H74">
        <v>67910</v>
      </c>
    </row>
    <row r="75" spans="2:8" x14ac:dyDescent="0.25">
      <c r="B75" t="s">
        <v>119</v>
      </c>
      <c r="C75" t="s">
        <v>15</v>
      </c>
      <c r="D75">
        <v>30</v>
      </c>
      <c r="E75" t="s">
        <v>16</v>
      </c>
      <c r="F75" s="4">
        <v>44214</v>
      </c>
      <c r="G75" t="s">
        <v>12</v>
      </c>
      <c r="H75">
        <v>69120</v>
      </c>
    </row>
    <row r="76" spans="2:8" x14ac:dyDescent="0.25">
      <c r="B76" t="s">
        <v>132</v>
      </c>
      <c r="C76" t="s">
        <v>8</v>
      </c>
      <c r="D76">
        <v>34</v>
      </c>
      <c r="E76" t="s">
        <v>16</v>
      </c>
      <c r="F76" s="4">
        <v>44550</v>
      </c>
      <c r="G76" t="s">
        <v>21</v>
      </c>
      <c r="H76">
        <v>60130</v>
      </c>
    </row>
    <row r="77" spans="2:8" x14ac:dyDescent="0.25">
      <c r="B77" t="s">
        <v>161</v>
      </c>
      <c r="C77" t="s">
        <v>15</v>
      </c>
      <c r="D77">
        <v>23</v>
      </c>
      <c r="E77" t="s">
        <v>16</v>
      </c>
      <c r="F77" s="4">
        <v>44378</v>
      </c>
      <c r="G77" t="s">
        <v>9</v>
      </c>
      <c r="H77">
        <v>106460</v>
      </c>
    </row>
    <row r="78" spans="2:8" x14ac:dyDescent="0.25">
      <c r="B78" t="s">
        <v>148</v>
      </c>
      <c r="C78" t="s">
        <v>8</v>
      </c>
      <c r="D78">
        <v>37</v>
      </c>
      <c r="E78" t="s">
        <v>16</v>
      </c>
      <c r="F78" s="4">
        <v>44389</v>
      </c>
      <c r="G78" t="s">
        <v>56</v>
      </c>
      <c r="H78">
        <v>118100</v>
      </c>
    </row>
    <row r="79" spans="2:8" x14ac:dyDescent="0.25">
      <c r="B79" t="s">
        <v>164</v>
      </c>
      <c r="C79" t="s">
        <v>8</v>
      </c>
      <c r="D79">
        <v>36</v>
      </c>
      <c r="E79" t="s">
        <v>16</v>
      </c>
      <c r="F79" s="4">
        <v>44468</v>
      </c>
      <c r="G79" t="s">
        <v>9</v>
      </c>
      <c r="H79">
        <v>78390</v>
      </c>
    </row>
    <row r="80" spans="2:8" x14ac:dyDescent="0.25">
      <c r="B80" t="s">
        <v>147</v>
      </c>
      <c r="C80" t="s">
        <v>8</v>
      </c>
      <c r="D80">
        <v>30</v>
      </c>
      <c r="E80" t="s">
        <v>16</v>
      </c>
      <c r="F80" s="4">
        <v>44789</v>
      </c>
      <c r="G80" t="s">
        <v>9</v>
      </c>
      <c r="H80">
        <v>114180</v>
      </c>
    </row>
    <row r="81" spans="2:8" x14ac:dyDescent="0.25">
      <c r="B81" t="s">
        <v>189</v>
      </c>
      <c r="C81" t="s">
        <v>8</v>
      </c>
      <c r="D81">
        <v>28</v>
      </c>
      <c r="E81" t="s">
        <v>16</v>
      </c>
      <c r="F81" s="4">
        <v>44590</v>
      </c>
      <c r="G81" t="s">
        <v>9</v>
      </c>
      <c r="H81">
        <v>104120</v>
      </c>
    </row>
    <row r="82" spans="2:8" x14ac:dyDescent="0.25">
      <c r="B82" t="s">
        <v>138</v>
      </c>
      <c r="C82" t="s">
        <v>15</v>
      </c>
      <c r="D82">
        <v>30</v>
      </c>
      <c r="E82" t="s">
        <v>16</v>
      </c>
      <c r="F82" s="4">
        <v>44640</v>
      </c>
      <c r="G82" t="s">
        <v>9</v>
      </c>
      <c r="H82">
        <v>67950</v>
      </c>
    </row>
    <row r="83" spans="2:8" x14ac:dyDescent="0.25">
      <c r="B83" t="s">
        <v>137</v>
      </c>
      <c r="C83" t="s">
        <v>8</v>
      </c>
      <c r="D83">
        <v>29</v>
      </c>
      <c r="E83" t="s">
        <v>16</v>
      </c>
      <c r="F83" s="4">
        <v>43962</v>
      </c>
      <c r="G83" t="s">
        <v>12</v>
      </c>
      <c r="H83">
        <v>34980</v>
      </c>
    </row>
    <row r="84" spans="2:8" x14ac:dyDescent="0.25">
      <c r="B84" t="s">
        <v>153</v>
      </c>
      <c r="C84" t="s">
        <v>8</v>
      </c>
      <c r="D84">
        <v>24</v>
      </c>
      <c r="E84" t="s">
        <v>16</v>
      </c>
      <c r="F84" s="4">
        <v>44087</v>
      </c>
      <c r="G84" t="s">
        <v>12</v>
      </c>
      <c r="H84">
        <v>62780</v>
      </c>
    </row>
    <row r="85" spans="2:8" x14ac:dyDescent="0.25">
      <c r="B85" t="s">
        <v>117</v>
      </c>
      <c r="C85" t="s">
        <v>15</v>
      </c>
      <c r="D85">
        <v>20</v>
      </c>
      <c r="E85" t="s">
        <v>16</v>
      </c>
      <c r="F85" s="4">
        <v>44397</v>
      </c>
      <c r="G85" t="s">
        <v>12</v>
      </c>
      <c r="H85">
        <v>107700</v>
      </c>
    </row>
    <row r="86" spans="2:8" x14ac:dyDescent="0.25">
      <c r="B86" t="s">
        <v>168</v>
      </c>
      <c r="C86" t="s">
        <v>15</v>
      </c>
      <c r="D86">
        <v>25</v>
      </c>
      <c r="E86" t="s">
        <v>16</v>
      </c>
      <c r="F86" s="4">
        <v>44322</v>
      </c>
      <c r="G86" t="s">
        <v>19</v>
      </c>
      <c r="H86">
        <v>65700</v>
      </c>
    </row>
    <row r="87" spans="2:8" x14ac:dyDescent="0.25">
      <c r="B87" t="s">
        <v>135</v>
      </c>
      <c r="C87" t="s">
        <v>8</v>
      </c>
      <c r="D87">
        <v>33</v>
      </c>
      <c r="E87" t="s">
        <v>42</v>
      </c>
      <c r="F87" s="4">
        <v>44313</v>
      </c>
      <c r="G87" t="s">
        <v>12</v>
      </c>
      <c r="H87">
        <v>75480</v>
      </c>
    </row>
    <row r="88" spans="2:8" x14ac:dyDescent="0.25">
      <c r="B88" t="s">
        <v>174</v>
      </c>
      <c r="C88" t="s">
        <v>15</v>
      </c>
      <c r="D88">
        <v>33</v>
      </c>
      <c r="E88" t="s">
        <v>16</v>
      </c>
      <c r="F88" s="4">
        <v>44448</v>
      </c>
      <c r="G88" t="s">
        <v>12</v>
      </c>
      <c r="H88">
        <v>53870</v>
      </c>
    </row>
    <row r="89" spans="2:8" x14ac:dyDescent="0.25">
      <c r="B89" t="s">
        <v>141</v>
      </c>
      <c r="C89" t="s">
        <v>8</v>
      </c>
      <c r="D89">
        <v>36</v>
      </c>
      <c r="E89" t="s">
        <v>16</v>
      </c>
      <c r="F89" s="4">
        <v>44433</v>
      </c>
      <c r="G89" t="s">
        <v>19</v>
      </c>
      <c r="H89">
        <v>78540</v>
      </c>
    </row>
    <row r="90" spans="2:8" x14ac:dyDescent="0.25">
      <c r="B90" t="s">
        <v>193</v>
      </c>
      <c r="C90" t="s">
        <v>15</v>
      </c>
      <c r="D90">
        <v>19</v>
      </c>
      <c r="E90" t="s">
        <v>16</v>
      </c>
      <c r="F90" s="4">
        <v>44218</v>
      </c>
      <c r="G90" t="s">
        <v>9</v>
      </c>
      <c r="H90">
        <v>58960</v>
      </c>
    </row>
    <row r="91" spans="2:8" x14ac:dyDescent="0.25">
      <c r="B91" t="s">
        <v>162</v>
      </c>
      <c r="C91" t="s">
        <v>15</v>
      </c>
      <c r="D91">
        <v>46</v>
      </c>
      <c r="E91" t="s">
        <v>16</v>
      </c>
      <c r="F91" s="4">
        <v>44697</v>
      </c>
      <c r="G91" t="s">
        <v>9</v>
      </c>
      <c r="H91">
        <v>70610</v>
      </c>
    </row>
    <row r="92" spans="2:8" x14ac:dyDescent="0.25">
      <c r="B92" t="s">
        <v>171</v>
      </c>
      <c r="C92" t="s">
        <v>15</v>
      </c>
      <c r="D92">
        <v>33</v>
      </c>
      <c r="E92" t="s">
        <v>16</v>
      </c>
      <c r="F92" s="4">
        <v>44181</v>
      </c>
      <c r="G92" t="s">
        <v>21</v>
      </c>
      <c r="H92">
        <v>59430</v>
      </c>
    </row>
    <row r="93" spans="2:8" x14ac:dyDescent="0.25">
      <c r="B93" t="s">
        <v>144</v>
      </c>
      <c r="C93" t="s">
        <v>15</v>
      </c>
      <c r="D93">
        <v>33</v>
      </c>
      <c r="E93" t="s">
        <v>13</v>
      </c>
      <c r="F93" s="4">
        <v>44640</v>
      </c>
      <c r="G93" t="s">
        <v>9</v>
      </c>
      <c r="H93">
        <v>48530</v>
      </c>
    </row>
    <row r="94" spans="2:8" x14ac:dyDescent="0.25">
      <c r="B94" t="s">
        <v>163</v>
      </c>
      <c r="C94" t="s">
        <v>8</v>
      </c>
      <c r="D94">
        <v>33</v>
      </c>
      <c r="E94" t="s">
        <v>16</v>
      </c>
      <c r="F94" s="4">
        <v>44129</v>
      </c>
      <c r="G94" t="s">
        <v>12</v>
      </c>
      <c r="H94">
        <v>96140</v>
      </c>
    </row>
    <row r="95" spans="2:8" x14ac:dyDescent="0.25">
      <c r="B95" t="s">
        <v>156</v>
      </c>
      <c r="C95" t="s">
        <v>15</v>
      </c>
      <c r="D95">
        <v>20</v>
      </c>
      <c r="E95" t="s">
        <v>16</v>
      </c>
      <c r="F95" s="4">
        <v>44122</v>
      </c>
      <c r="G95" t="s">
        <v>12</v>
      </c>
      <c r="H95">
        <v>112650</v>
      </c>
    </row>
    <row r="96" spans="2:8" x14ac:dyDescent="0.25">
      <c r="B96" t="s">
        <v>176</v>
      </c>
      <c r="C96" t="s">
        <v>8</v>
      </c>
      <c r="D96">
        <v>32</v>
      </c>
      <c r="E96" t="s">
        <v>13</v>
      </c>
      <c r="F96" s="4">
        <v>44293</v>
      </c>
      <c r="G96" t="s">
        <v>12</v>
      </c>
      <c r="H96">
        <v>43840</v>
      </c>
    </row>
    <row r="97" spans="2:8" x14ac:dyDescent="0.25">
      <c r="B97" t="s">
        <v>143</v>
      </c>
      <c r="C97" t="s">
        <v>15</v>
      </c>
      <c r="D97">
        <v>31</v>
      </c>
      <c r="E97" t="s">
        <v>16</v>
      </c>
      <c r="F97" s="4">
        <v>44663</v>
      </c>
      <c r="G97" t="s">
        <v>9</v>
      </c>
      <c r="H97">
        <v>103550</v>
      </c>
    </row>
    <row r="98" spans="2:8" x14ac:dyDescent="0.25">
      <c r="B98" t="s">
        <v>201</v>
      </c>
      <c r="C98" t="s">
        <v>8</v>
      </c>
      <c r="D98">
        <v>32</v>
      </c>
      <c r="E98" t="s">
        <v>16</v>
      </c>
      <c r="F98" s="4">
        <v>44339</v>
      </c>
      <c r="G98" t="s">
        <v>56</v>
      </c>
      <c r="H98">
        <v>45510</v>
      </c>
    </row>
    <row r="99" spans="2:8" x14ac:dyDescent="0.25">
      <c r="B99" t="s">
        <v>142</v>
      </c>
      <c r="D99">
        <v>37</v>
      </c>
      <c r="E99" t="s">
        <v>24</v>
      </c>
      <c r="F99" s="4">
        <v>44085</v>
      </c>
      <c r="G99" t="s">
        <v>21</v>
      </c>
      <c r="H99">
        <v>115440</v>
      </c>
    </row>
    <row r="100" spans="2:8" x14ac:dyDescent="0.25">
      <c r="B100" t="s">
        <v>202</v>
      </c>
      <c r="C100" t="s">
        <v>8</v>
      </c>
      <c r="D100">
        <v>38</v>
      </c>
      <c r="E100" t="s">
        <v>13</v>
      </c>
      <c r="F100" s="4">
        <v>44268</v>
      </c>
      <c r="G100" t="s">
        <v>19</v>
      </c>
      <c r="H100">
        <v>56870</v>
      </c>
    </row>
    <row r="101" spans="2:8" x14ac:dyDescent="0.25">
      <c r="B101" t="s">
        <v>169</v>
      </c>
      <c r="C101" t="s">
        <v>8</v>
      </c>
      <c r="D101">
        <v>25</v>
      </c>
      <c r="E101" t="s">
        <v>16</v>
      </c>
      <c r="F101" s="4">
        <v>44144</v>
      </c>
      <c r="G101" t="s">
        <v>19</v>
      </c>
      <c r="H101">
        <v>92700</v>
      </c>
    </row>
    <row r="102" spans="2:8" x14ac:dyDescent="0.25">
      <c r="B102" t="s">
        <v>145</v>
      </c>
      <c r="D102">
        <v>32</v>
      </c>
      <c r="E102" t="s">
        <v>16</v>
      </c>
      <c r="F102" s="4">
        <v>44713</v>
      </c>
      <c r="G102" t="s">
        <v>12</v>
      </c>
      <c r="H102">
        <v>91310</v>
      </c>
    </row>
    <row r="103" spans="2:8" x14ac:dyDescent="0.25">
      <c r="B103" t="s">
        <v>115</v>
      </c>
      <c r="C103" t="s">
        <v>15</v>
      </c>
      <c r="D103">
        <v>33</v>
      </c>
      <c r="E103" t="s">
        <v>16</v>
      </c>
      <c r="F103" s="4">
        <v>44324</v>
      </c>
      <c r="G103" t="s">
        <v>19</v>
      </c>
      <c r="H103">
        <v>74550</v>
      </c>
    </row>
    <row r="104" spans="2:8" x14ac:dyDescent="0.25">
      <c r="B104" t="s">
        <v>128</v>
      </c>
      <c r="C104" t="s">
        <v>15</v>
      </c>
      <c r="D104">
        <v>25</v>
      </c>
      <c r="E104" t="s">
        <v>13</v>
      </c>
      <c r="F104" s="4">
        <v>44665</v>
      </c>
      <c r="G104" t="s">
        <v>9</v>
      </c>
      <c r="H104">
        <v>109190</v>
      </c>
    </row>
    <row r="105" spans="2:8" x14ac:dyDescent="0.25">
      <c r="B105" t="s">
        <v>194</v>
      </c>
      <c r="C105" t="s">
        <v>8</v>
      </c>
      <c r="D105">
        <v>40</v>
      </c>
      <c r="E105" t="s">
        <v>16</v>
      </c>
      <c r="F105" s="4">
        <v>44320</v>
      </c>
      <c r="G105" t="s">
        <v>12</v>
      </c>
      <c r="H105">
        <v>104410</v>
      </c>
    </row>
    <row r="106" spans="2:8" x14ac:dyDescent="0.25">
      <c r="B106" t="s">
        <v>177</v>
      </c>
      <c r="C106" t="s">
        <v>15</v>
      </c>
      <c r="D106">
        <v>30</v>
      </c>
      <c r="E106" t="s">
        <v>16</v>
      </c>
      <c r="F106" s="4">
        <v>44544</v>
      </c>
      <c r="G106" t="s">
        <v>21</v>
      </c>
      <c r="H106">
        <v>96800</v>
      </c>
    </row>
    <row r="107" spans="2:8" x14ac:dyDescent="0.25">
      <c r="B107" t="s">
        <v>123</v>
      </c>
      <c r="C107" t="s">
        <v>15</v>
      </c>
      <c r="D107">
        <v>28</v>
      </c>
      <c r="E107" t="s">
        <v>13</v>
      </c>
      <c r="F107" s="4">
        <v>43980</v>
      </c>
      <c r="G107" t="s">
        <v>21</v>
      </c>
      <c r="H107">
        <v>48170</v>
      </c>
    </row>
    <row r="108" spans="2:8" x14ac:dyDescent="0.25">
      <c r="B108" t="s">
        <v>140</v>
      </c>
      <c r="C108" t="s">
        <v>15</v>
      </c>
      <c r="D108">
        <v>21</v>
      </c>
      <c r="E108" t="s">
        <v>16</v>
      </c>
      <c r="F108" s="4">
        <v>44042</v>
      </c>
      <c r="G108" t="s">
        <v>9</v>
      </c>
      <c r="H108">
        <v>37920</v>
      </c>
    </row>
    <row r="109" spans="2:8" x14ac:dyDescent="0.25">
      <c r="B109" t="s">
        <v>178</v>
      </c>
      <c r="C109" t="s">
        <v>15</v>
      </c>
      <c r="D109">
        <v>34</v>
      </c>
      <c r="E109" t="s">
        <v>16</v>
      </c>
      <c r="F109" s="4">
        <v>44642</v>
      </c>
      <c r="G109" t="s">
        <v>9</v>
      </c>
      <c r="H109">
        <v>112650</v>
      </c>
    </row>
    <row r="110" spans="2:8" x14ac:dyDescent="0.25">
      <c r="B110" t="s">
        <v>165</v>
      </c>
      <c r="C110" t="s">
        <v>8</v>
      </c>
      <c r="D110">
        <v>34</v>
      </c>
      <c r="E110" t="s">
        <v>24</v>
      </c>
      <c r="F110" s="4">
        <v>44660</v>
      </c>
      <c r="G110" t="s">
        <v>19</v>
      </c>
      <c r="H110">
        <v>49630</v>
      </c>
    </row>
    <row r="111" spans="2:8" x14ac:dyDescent="0.25">
      <c r="B111" t="s">
        <v>199</v>
      </c>
      <c r="C111" t="s">
        <v>15</v>
      </c>
      <c r="D111">
        <v>36</v>
      </c>
      <c r="E111" t="s">
        <v>16</v>
      </c>
      <c r="F111" s="4">
        <v>43958</v>
      </c>
      <c r="G111" t="s">
        <v>12</v>
      </c>
      <c r="H111">
        <v>118840</v>
      </c>
    </row>
    <row r="112" spans="2:8" x14ac:dyDescent="0.25">
      <c r="B112" t="s">
        <v>159</v>
      </c>
      <c r="C112" t="s">
        <v>15</v>
      </c>
      <c r="D112">
        <v>30</v>
      </c>
      <c r="E112" t="s">
        <v>16</v>
      </c>
      <c r="F112" s="4">
        <v>44789</v>
      </c>
      <c r="G112" t="s">
        <v>12</v>
      </c>
      <c r="H112">
        <v>69710</v>
      </c>
    </row>
    <row r="113" spans="2:8" x14ac:dyDescent="0.25">
      <c r="B113" t="s">
        <v>197</v>
      </c>
      <c r="C113" t="s">
        <v>15</v>
      </c>
      <c r="D113">
        <v>20</v>
      </c>
      <c r="E113" t="s">
        <v>16</v>
      </c>
      <c r="F113" s="4">
        <v>44683</v>
      </c>
      <c r="G113" t="s">
        <v>9</v>
      </c>
      <c r="H113">
        <v>79570</v>
      </c>
    </row>
    <row r="114" spans="2:8" x14ac:dyDescent="0.25">
      <c r="B114" t="s">
        <v>154</v>
      </c>
      <c r="C114" t="s">
        <v>8</v>
      </c>
      <c r="D114">
        <v>22</v>
      </c>
      <c r="E114" t="s">
        <v>13</v>
      </c>
      <c r="F114" s="4">
        <v>44388</v>
      </c>
      <c r="G114" t="s">
        <v>9</v>
      </c>
      <c r="H114">
        <v>76900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2555D-8A8F-47E5-A4C1-2F6ECDD62E85}">
  <sheetPr>
    <tabColor rgb="FF00B050"/>
  </sheetPr>
  <dimension ref="B2:O185"/>
  <sheetViews>
    <sheetView zoomScale="93" zoomScaleNormal="93" workbookViewId="0">
      <selection activeCell="H6" sqref="H6"/>
    </sheetView>
  </sheetViews>
  <sheetFormatPr defaultRowHeight="15" x14ac:dyDescent="0.25"/>
  <cols>
    <col min="2" max="2" width="30" bestFit="1" customWidth="1"/>
    <col min="3" max="3" width="10" bestFit="1" customWidth="1"/>
    <col min="4" max="4" width="6.7109375" bestFit="1" customWidth="1"/>
    <col min="5" max="5" width="14.28515625" bestFit="1" customWidth="1"/>
    <col min="6" max="6" width="13.7109375" bestFit="1" customWidth="1"/>
    <col min="7" max="7" width="14" bestFit="1" customWidth="1"/>
    <col min="8" max="8" width="11.140625" bestFit="1" customWidth="1"/>
    <col min="9" max="9" width="12.5703125" style="6" bestFit="1" customWidth="1"/>
    <col min="10" max="10" width="10.7109375" style="8" bestFit="1" customWidth="1"/>
    <col min="11" max="11" width="6.28515625" customWidth="1"/>
    <col min="12" max="12" width="17.5703125" bestFit="1" customWidth="1"/>
    <col min="13" max="13" width="16.7109375" bestFit="1" customWidth="1"/>
    <col min="14" max="14" width="10" customWidth="1"/>
    <col min="15" max="17" width="11.85546875" bestFit="1" customWidth="1"/>
    <col min="18" max="18" width="16.7109375" bestFit="1" customWidth="1"/>
    <col min="19" max="19" width="20" bestFit="1" customWidth="1"/>
    <col min="20" max="20" width="16.42578125" bestFit="1" customWidth="1"/>
  </cols>
  <sheetData>
    <row r="2" spans="2:14" ht="18.75" x14ac:dyDescent="0.3">
      <c r="B2" t="s">
        <v>0</v>
      </c>
      <c r="C2" t="s">
        <v>1</v>
      </c>
      <c r="D2" t="s">
        <v>3</v>
      </c>
      <c r="E2" t="s">
        <v>6</v>
      </c>
      <c r="F2" t="s">
        <v>4</v>
      </c>
      <c r="G2" t="s">
        <v>2</v>
      </c>
      <c r="H2" t="s">
        <v>5</v>
      </c>
      <c r="I2" s="6" t="s">
        <v>204</v>
      </c>
      <c r="J2" s="8" t="s">
        <v>213</v>
      </c>
      <c r="L2" s="20" t="s">
        <v>215</v>
      </c>
    </row>
    <row r="3" spans="2:14" x14ac:dyDescent="0.25">
      <c r="B3" t="s">
        <v>179</v>
      </c>
      <c r="C3" t="s">
        <v>8</v>
      </c>
      <c r="D3">
        <v>21</v>
      </c>
      <c r="E3" t="s">
        <v>16</v>
      </c>
      <c r="F3" s="7">
        <v>44619</v>
      </c>
      <c r="G3" t="s">
        <v>12</v>
      </c>
      <c r="H3" s="9">
        <v>33920</v>
      </c>
      <c r="I3" s="6" t="s">
        <v>205</v>
      </c>
      <c r="J3" s="8">
        <f ca="1">(TODAY()-Staff[[#This Row],[Date Joined]])/365</f>
        <v>2.2602739726027399</v>
      </c>
      <c r="K3" s="7"/>
      <c r="L3" s="10" t="s">
        <v>208</v>
      </c>
      <c r="M3" s="10">
        <f>COUNTA(Staff[Name])</f>
        <v>183</v>
      </c>
      <c r="N3" s="10"/>
    </row>
    <row r="4" spans="2:14" x14ac:dyDescent="0.25">
      <c r="B4" t="s">
        <v>86</v>
      </c>
      <c r="C4" t="s">
        <v>8</v>
      </c>
      <c r="D4">
        <v>21</v>
      </c>
      <c r="E4" t="s">
        <v>16</v>
      </c>
      <c r="F4" s="7">
        <v>44678</v>
      </c>
      <c r="G4" t="s">
        <v>12</v>
      </c>
      <c r="H4" s="9">
        <v>33920</v>
      </c>
      <c r="I4" s="6" t="s">
        <v>207</v>
      </c>
      <c r="J4" s="8">
        <f ca="1">(TODAY()-Staff[[#This Row],[Date Joined]])/365</f>
        <v>2.0986301369863014</v>
      </c>
      <c r="K4" s="7"/>
      <c r="L4" s="10" t="s">
        <v>209</v>
      </c>
      <c r="M4" s="11">
        <f>AVERAGE(Staff[Salary])</f>
        <v>77173.715846994543</v>
      </c>
      <c r="N4" s="12">
        <f>MEDIAN(Staff[Salary])</f>
        <v>75000</v>
      </c>
    </row>
    <row r="5" spans="2:14" x14ac:dyDescent="0.25">
      <c r="B5" t="s">
        <v>137</v>
      </c>
      <c r="C5" t="s">
        <v>8</v>
      </c>
      <c r="D5">
        <v>29</v>
      </c>
      <c r="E5" t="s">
        <v>16</v>
      </c>
      <c r="F5" s="7">
        <v>43962</v>
      </c>
      <c r="G5" t="s">
        <v>12</v>
      </c>
      <c r="H5" s="9">
        <v>34980</v>
      </c>
      <c r="I5" s="6" t="s">
        <v>205</v>
      </c>
      <c r="J5" s="8">
        <f ca="1">(TODAY()-Staff[[#This Row],[Date Joined]])/365</f>
        <v>4.0602739726027401</v>
      </c>
      <c r="K5" s="7"/>
      <c r="L5" s="10" t="s">
        <v>210</v>
      </c>
      <c r="M5" s="10">
        <f>AVERAGE(Staff[Age])</f>
        <v>30.42622950819672</v>
      </c>
      <c r="N5" s="10">
        <f>MEDIAN(Staff[Age])</f>
        <v>30</v>
      </c>
    </row>
    <row r="6" spans="2:14" x14ac:dyDescent="0.25">
      <c r="B6" t="s">
        <v>44</v>
      </c>
      <c r="C6" t="s">
        <v>8</v>
      </c>
      <c r="D6">
        <v>29</v>
      </c>
      <c r="E6" t="s">
        <v>16</v>
      </c>
      <c r="F6" s="7">
        <v>44023</v>
      </c>
      <c r="G6" t="s">
        <v>12</v>
      </c>
      <c r="H6" s="9">
        <v>34980</v>
      </c>
      <c r="I6" s="6" t="s">
        <v>207</v>
      </c>
      <c r="J6" s="8">
        <f ca="1">(TODAY()-Staff[[#This Row],[Date Joined]])/365</f>
        <v>3.893150684931507</v>
      </c>
      <c r="K6" s="7"/>
      <c r="L6" s="10" t="s">
        <v>211</v>
      </c>
      <c r="M6" s="10">
        <f ca="1">AVERAGE(Staff[Tenure])</f>
        <v>2.7697731866157653</v>
      </c>
      <c r="N6" s="10"/>
    </row>
    <row r="7" spans="2:14" x14ac:dyDescent="0.25">
      <c r="B7" t="s">
        <v>192</v>
      </c>
      <c r="C7" t="s">
        <v>15</v>
      </c>
      <c r="D7">
        <v>43</v>
      </c>
      <c r="E7" t="s">
        <v>16</v>
      </c>
      <c r="F7" s="7">
        <v>44558</v>
      </c>
      <c r="G7" t="s">
        <v>19</v>
      </c>
      <c r="H7" s="9">
        <v>36040</v>
      </c>
      <c r="I7" s="6" t="s">
        <v>205</v>
      </c>
      <c r="J7" s="8">
        <f ca="1">(TODAY()-Staff[[#This Row],[Date Joined]])/365</f>
        <v>2.4273972602739726</v>
      </c>
      <c r="K7" s="7"/>
      <c r="L7" s="10" t="s">
        <v>212</v>
      </c>
      <c r="M7" s="13">
        <f>COUNTIFS(Staff[Gender],"Female")/M3</f>
        <v>0.46994535519125685</v>
      </c>
      <c r="N7" s="10"/>
    </row>
    <row r="8" spans="2:14" x14ac:dyDescent="0.25">
      <c r="B8" t="s">
        <v>99</v>
      </c>
      <c r="C8" t="s">
        <v>15</v>
      </c>
      <c r="D8">
        <v>43</v>
      </c>
      <c r="E8" t="s">
        <v>16</v>
      </c>
      <c r="F8" s="7">
        <v>44620</v>
      </c>
      <c r="G8" t="s">
        <v>19</v>
      </c>
      <c r="H8" s="9">
        <v>36040</v>
      </c>
      <c r="I8" s="6" t="s">
        <v>207</v>
      </c>
      <c r="J8" s="8">
        <f ca="1">(TODAY()-Staff[[#This Row],[Date Joined]])/365</f>
        <v>2.2575342465753425</v>
      </c>
      <c r="K8" s="7"/>
      <c r="L8" s="10" t="s">
        <v>214</v>
      </c>
      <c r="M8" s="13">
        <f>COUNTIFS(Staff[Salary],"&lt;90000")/M3</f>
        <v>0.65573770491803274</v>
      </c>
      <c r="N8" s="10"/>
    </row>
    <row r="9" spans="2:14" x14ac:dyDescent="0.25">
      <c r="B9" t="s">
        <v>140</v>
      </c>
      <c r="C9" t="s">
        <v>15</v>
      </c>
      <c r="D9">
        <v>21</v>
      </c>
      <c r="E9" t="s">
        <v>16</v>
      </c>
      <c r="F9" s="7">
        <v>44042</v>
      </c>
      <c r="G9" t="s">
        <v>9</v>
      </c>
      <c r="H9" s="9">
        <v>37920</v>
      </c>
      <c r="I9" s="6" t="s">
        <v>205</v>
      </c>
      <c r="J9" s="8">
        <f ca="1">(TODAY()-Staff[[#This Row],[Date Joined]])/365</f>
        <v>3.8410958904109589</v>
      </c>
      <c r="K9" s="7"/>
    </row>
    <row r="10" spans="2:14" x14ac:dyDescent="0.25">
      <c r="B10" t="s">
        <v>47</v>
      </c>
      <c r="C10" t="s">
        <v>15</v>
      </c>
      <c r="D10">
        <v>21</v>
      </c>
      <c r="E10" t="s">
        <v>16</v>
      </c>
      <c r="F10" s="7">
        <v>44104</v>
      </c>
      <c r="G10" t="s">
        <v>9</v>
      </c>
      <c r="H10" s="9">
        <v>37920</v>
      </c>
      <c r="I10" s="6" t="s">
        <v>207</v>
      </c>
      <c r="J10" s="8">
        <f ca="1">(TODAY()-Staff[[#This Row],[Date Joined]])/365</f>
        <v>3.6712328767123288</v>
      </c>
      <c r="K10" s="7"/>
    </row>
    <row r="11" spans="2:14" x14ac:dyDescent="0.25">
      <c r="B11" t="s">
        <v>149</v>
      </c>
      <c r="C11" t="s">
        <v>15</v>
      </c>
      <c r="D11">
        <v>35</v>
      </c>
      <c r="E11" t="s">
        <v>16</v>
      </c>
      <c r="F11" s="7">
        <v>44666</v>
      </c>
      <c r="G11" t="s">
        <v>9</v>
      </c>
      <c r="H11" s="9">
        <v>40400</v>
      </c>
      <c r="I11" s="6" t="s">
        <v>205</v>
      </c>
      <c r="J11" s="8">
        <f ca="1">(TODAY()-Staff[[#This Row],[Date Joined]])/365</f>
        <v>2.1315068493150684</v>
      </c>
      <c r="K11" s="7"/>
    </row>
    <row r="12" spans="2:14" ht="18.75" x14ac:dyDescent="0.3">
      <c r="B12" t="s">
        <v>57</v>
      </c>
      <c r="C12" t="s">
        <v>15</v>
      </c>
      <c r="D12">
        <v>35</v>
      </c>
      <c r="E12" t="s">
        <v>16</v>
      </c>
      <c r="F12" s="7">
        <v>44727</v>
      </c>
      <c r="G12" t="s">
        <v>9</v>
      </c>
      <c r="H12" s="9">
        <v>40400</v>
      </c>
      <c r="I12" s="6" t="s">
        <v>207</v>
      </c>
      <c r="J12" s="8">
        <f ca="1">(TODAY()-Staff[[#This Row],[Date Joined]])/365</f>
        <v>1.9643835616438357</v>
      </c>
      <c r="K12" s="7"/>
      <c r="L12" s="20" t="s">
        <v>216</v>
      </c>
    </row>
    <row r="13" spans="2:14" x14ac:dyDescent="0.25">
      <c r="B13" t="s">
        <v>158</v>
      </c>
      <c r="C13" t="s">
        <v>8</v>
      </c>
      <c r="D13">
        <v>32</v>
      </c>
      <c r="E13" t="s">
        <v>16</v>
      </c>
      <c r="F13" s="7">
        <v>44549</v>
      </c>
      <c r="G13" t="s">
        <v>9</v>
      </c>
      <c r="H13" s="9">
        <v>41570</v>
      </c>
      <c r="I13" s="6" t="s">
        <v>205</v>
      </c>
      <c r="J13" s="8">
        <f ca="1">(TODAY()-Staff[[#This Row],[Date Joined]])/365</f>
        <v>2.452054794520548</v>
      </c>
      <c r="K13" s="7"/>
    </row>
    <row r="14" spans="2:14" x14ac:dyDescent="0.25">
      <c r="B14" t="s">
        <v>66</v>
      </c>
      <c r="C14" t="s">
        <v>8</v>
      </c>
      <c r="D14">
        <v>32</v>
      </c>
      <c r="E14" t="s">
        <v>16</v>
      </c>
      <c r="F14" s="7">
        <v>44611</v>
      </c>
      <c r="G14" t="s">
        <v>9</v>
      </c>
      <c r="H14" s="9">
        <v>41570</v>
      </c>
      <c r="I14" s="6" t="s">
        <v>207</v>
      </c>
      <c r="J14" s="8">
        <f ca="1">(TODAY()-Staff[[#This Row],[Date Joined]])/365</f>
        <v>2.2821917808219179</v>
      </c>
      <c r="K14" s="7"/>
      <c r="L14" s="14" t="s">
        <v>0</v>
      </c>
      <c r="M14" s="17" t="s">
        <v>176</v>
      </c>
    </row>
    <row r="15" spans="2:14" x14ac:dyDescent="0.25">
      <c r="B15" t="s">
        <v>124</v>
      </c>
      <c r="C15" t="s">
        <v>8</v>
      </c>
      <c r="D15">
        <v>31</v>
      </c>
      <c r="E15" t="s">
        <v>16</v>
      </c>
      <c r="F15" s="7">
        <v>44084</v>
      </c>
      <c r="G15" t="s">
        <v>12</v>
      </c>
      <c r="H15" s="9">
        <v>41980</v>
      </c>
      <c r="I15" s="6" t="s">
        <v>205</v>
      </c>
      <c r="J15" s="8">
        <f ca="1">(TODAY()-Staff[[#This Row],[Date Joined]])/365</f>
        <v>3.7260273972602738</v>
      </c>
      <c r="K15" s="7"/>
      <c r="L15" s="15" t="s">
        <v>1</v>
      </c>
      <c r="M15" s="19" t="str" cm="1">
        <f t="array" aca="1" ref="M15:M22" ca="1">TRANSPOSE(_xlfn.XLOOKUP(M14,Staff[Name],Staff[[Gender]:[Tenure]]))</f>
        <v>Female</v>
      </c>
    </row>
    <row r="16" spans="2:14" x14ac:dyDescent="0.25">
      <c r="B16" t="s">
        <v>30</v>
      </c>
      <c r="C16" t="s">
        <v>8</v>
      </c>
      <c r="D16">
        <v>31</v>
      </c>
      <c r="E16" t="s">
        <v>16</v>
      </c>
      <c r="F16" s="7">
        <v>44145</v>
      </c>
      <c r="G16" t="s">
        <v>12</v>
      </c>
      <c r="H16" s="9">
        <v>41980</v>
      </c>
      <c r="I16" s="6" t="s">
        <v>207</v>
      </c>
      <c r="J16" s="8">
        <f ca="1">(TODAY()-Staff[[#This Row],[Date Joined]])/365</f>
        <v>3.558904109589041</v>
      </c>
      <c r="K16" s="7"/>
      <c r="L16" s="15" t="s">
        <v>3</v>
      </c>
      <c r="M16" s="19">
        <f ca="1"/>
        <v>32</v>
      </c>
    </row>
    <row r="17" spans="2:14" x14ac:dyDescent="0.25">
      <c r="B17" t="s">
        <v>172</v>
      </c>
      <c r="C17" t="s">
        <v>15</v>
      </c>
      <c r="D17">
        <v>28</v>
      </c>
      <c r="E17" t="s">
        <v>42</v>
      </c>
      <c r="F17" s="7">
        <v>44758</v>
      </c>
      <c r="G17" t="s">
        <v>19</v>
      </c>
      <c r="H17" s="9">
        <v>43510</v>
      </c>
      <c r="I17" s="6" t="s">
        <v>205</v>
      </c>
      <c r="J17" s="8">
        <f ca="1">(TODAY()-Staff[[#This Row],[Date Joined]])/365</f>
        <v>1.8794520547945206</v>
      </c>
      <c r="K17" s="7"/>
      <c r="L17" s="15" t="s">
        <v>6</v>
      </c>
      <c r="M17" s="19" t="str">
        <f ca="1"/>
        <v>Above average</v>
      </c>
    </row>
    <row r="18" spans="2:14" x14ac:dyDescent="0.25">
      <c r="B18" t="s">
        <v>80</v>
      </c>
      <c r="C18" t="s">
        <v>15</v>
      </c>
      <c r="D18">
        <v>28</v>
      </c>
      <c r="E18" t="s">
        <v>42</v>
      </c>
      <c r="F18" s="7">
        <v>44820</v>
      </c>
      <c r="G18" t="s">
        <v>19</v>
      </c>
      <c r="H18" s="9">
        <v>43510</v>
      </c>
      <c r="I18" s="6" t="s">
        <v>207</v>
      </c>
      <c r="J18" s="8">
        <f ca="1">(TODAY()-Staff[[#This Row],[Date Joined]])/365</f>
        <v>1.7095890410958905</v>
      </c>
      <c r="K18" s="7"/>
      <c r="L18" s="15" t="s">
        <v>4</v>
      </c>
      <c r="M18" s="19">
        <f ca="1"/>
        <v>44293</v>
      </c>
    </row>
    <row r="19" spans="2:14" x14ac:dyDescent="0.25">
      <c r="B19" t="s">
        <v>176</v>
      </c>
      <c r="C19" t="s">
        <v>8</v>
      </c>
      <c r="D19">
        <v>32</v>
      </c>
      <c r="E19" t="s">
        <v>13</v>
      </c>
      <c r="F19" s="7">
        <v>44293</v>
      </c>
      <c r="G19" t="s">
        <v>12</v>
      </c>
      <c r="H19" s="9">
        <v>43840</v>
      </c>
      <c r="I19" s="6" t="s">
        <v>205</v>
      </c>
      <c r="J19" s="8">
        <f ca="1">(TODAY()-Staff[[#This Row],[Date Joined]])/365</f>
        <v>3.1534246575342464</v>
      </c>
      <c r="K19" s="7"/>
      <c r="L19" s="15" t="s">
        <v>2</v>
      </c>
      <c r="M19" s="19" t="str">
        <f ca="1"/>
        <v>Website</v>
      </c>
    </row>
    <row r="20" spans="2:14" x14ac:dyDescent="0.25">
      <c r="B20" t="s">
        <v>84</v>
      </c>
      <c r="C20" t="s">
        <v>8</v>
      </c>
      <c r="D20">
        <v>32</v>
      </c>
      <c r="E20" t="s">
        <v>13</v>
      </c>
      <c r="F20" s="7">
        <v>44354</v>
      </c>
      <c r="G20" t="s">
        <v>12</v>
      </c>
      <c r="H20" s="9">
        <v>43840</v>
      </c>
      <c r="I20" s="6" t="s">
        <v>207</v>
      </c>
      <c r="J20" s="8">
        <f ca="1">(TODAY()-Staff[[#This Row],[Date Joined]])/365</f>
        <v>2.9863013698630136</v>
      </c>
      <c r="K20" s="7"/>
      <c r="L20" s="15" t="s">
        <v>5</v>
      </c>
      <c r="M20" s="19">
        <f ca="1"/>
        <v>43840</v>
      </c>
    </row>
    <row r="21" spans="2:14" x14ac:dyDescent="0.25">
      <c r="B21" t="s">
        <v>201</v>
      </c>
      <c r="C21" t="s">
        <v>8</v>
      </c>
      <c r="D21">
        <v>32</v>
      </c>
      <c r="E21" t="s">
        <v>16</v>
      </c>
      <c r="F21" s="7">
        <v>44339</v>
      </c>
      <c r="G21" t="s">
        <v>56</v>
      </c>
      <c r="H21" s="9">
        <v>45510</v>
      </c>
      <c r="I21" s="6" t="s">
        <v>205</v>
      </c>
      <c r="J21" s="8">
        <f ca="1">(TODAY()-Staff[[#This Row],[Date Joined]])/365</f>
        <v>3.0273972602739727</v>
      </c>
      <c r="K21" s="7"/>
      <c r="L21" s="15" t="s">
        <v>204</v>
      </c>
      <c r="M21" s="19" t="str">
        <f ca="1"/>
        <v>IND</v>
      </c>
    </row>
    <row r="22" spans="2:14" x14ac:dyDescent="0.25">
      <c r="B22" t="s">
        <v>108</v>
      </c>
      <c r="C22" t="s">
        <v>8</v>
      </c>
      <c r="D22">
        <v>32</v>
      </c>
      <c r="E22" t="s">
        <v>16</v>
      </c>
      <c r="F22" s="7">
        <v>44400</v>
      </c>
      <c r="G22" t="s">
        <v>56</v>
      </c>
      <c r="H22" s="9">
        <v>45510</v>
      </c>
      <c r="I22" s="6" t="s">
        <v>207</v>
      </c>
      <c r="J22" s="8">
        <f ca="1">(TODAY()-Staff[[#This Row],[Date Joined]])/365</f>
        <v>2.8602739726027395</v>
      </c>
      <c r="K22" s="7"/>
      <c r="L22" s="16" t="s">
        <v>213</v>
      </c>
      <c r="M22" s="19">
        <f ca="1"/>
        <v>3.1534246575342464</v>
      </c>
    </row>
    <row r="23" spans="2:14" x14ac:dyDescent="0.25">
      <c r="B23" t="s">
        <v>151</v>
      </c>
      <c r="C23" t="s">
        <v>15</v>
      </c>
      <c r="D23">
        <v>26</v>
      </c>
      <c r="E23" t="s">
        <v>16</v>
      </c>
      <c r="F23" s="7">
        <v>44164</v>
      </c>
      <c r="G23" t="s">
        <v>9</v>
      </c>
      <c r="H23" s="9">
        <v>47360</v>
      </c>
      <c r="I23" s="6" t="s">
        <v>205</v>
      </c>
      <c r="J23" s="8">
        <f ca="1">(TODAY()-Staff[[#This Row],[Date Joined]])/365</f>
        <v>3.506849315068493</v>
      </c>
      <c r="K23" s="7"/>
    </row>
    <row r="24" spans="2:14" x14ac:dyDescent="0.25">
      <c r="B24" t="s">
        <v>59</v>
      </c>
      <c r="C24" t="s">
        <v>15</v>
      </c>
      <c r="D24">
        <v>26</v>
      </c>
      <c r="E24" t="s">
        <v>16</v>
      </c>
      <c r="F24" s="7">
        <v>44225</v>
      </c>
      <c r="G24" t="s">
        <v>9</v>
      </c>
      <c r="H24" s="9">
        <v>47360</v>
      </c>
      <c r="I24" s="6" t="s">
        <v>207</v>
      </c>
      <c r="J24" s="8">
        <f ca="1">(TODAY()-Staff[[#This Row],[Date Joined]])/365</f>
        <v>3.3397260273972602</v>
      </c>
      <c r="K24" s="7"/>
    </row>
    <row r="25" spans="2:14" x14ac:dyDescent="0.25">
      <c r="B25" t="s">
        <v>123</v>
      </c>
      <c r="C25" t="s">
        <v>15</v>
      </c>
      <c r="D25">
        <v>28</v>
      </c>
      <c r="E25" t="s">
        <v>13</v>
      </c>
      <c r="F25" s="7">
        <v>43980</v>
      </c>
      <c r="G25" t="s">
        <v>21</v>
      </c>
      <c r="H25" s="9">
        <v>48170</v>
      </c>
      <c r="I25" s="6" t="s">
        <v>205</v>
      </c>
      <c r="J25" s="8">
        <f ca="1">(TODAY()-Staff[[#This Row],[Date Joined]])/365</f>
        <v>4.0109589041095894</v>
      </c>
      <c r="K25" s="7"/>
    </row>
    <row r="26" spans="2:14" x14ac:dyDescent="0.25">
      <c r="B26" t="s">
        <v>29</v>
      </c>
      <c r="C26" t="s">
        <v>15</v>
      </c>
      <c r="D26">
        <v>28</v>
      </c>
      <c r="E26" t="s">
        <v>13</v>
      </c>
      <c r="F26" s="7">
        <v>44041</v>
      </c>
      <c r="G26" t="s">
        <v>21</v>
      </c>
      <c r="H26" s="9">
        <v>48170</v>
      </c>
      <c r="I26" s="6" t="s">
        <v>207</v>
      </c>
      <c r="J26" s="8">
        <f ca="1">(TODAY()-Staff[[#This Row],[Date Joined]])/365</f>
        <v>3.8438356164383563</v>
      </c>
      <c r="K26" s="7"/>
    </row>
    <row r="27" spans="2:14" ht="18.75" x14ac:dyDescent="0.3">
      <c r="B27" t="s">
        <v>144</v>
      </c>
      <c r="C27" t="s">
        <v>15</v>
      </c>
      <c r="D27">
        <v>33</v>
      </c>
      <c r="E27" t="s">
        <v>13</v>
      </c>
      <c r="F27" s="7">
        <v>44640</v>
      </c>
      <c r="G27" t="s">
        <v>9</v>
      </c>
      <c r="H27" s="9">
        <v>48530</v>
      </c>
      <c r="I27" s="6" t="s">
        <v>205</v>
      </c>
      <c r="J27" s="8">
        <f ca="1">(TODAY()-Staff[[#This Row],[Date Joined]])/365</f>
        <v>2.2027397260273971</v>
      </c>
      <c r="K27" s="7"/>
      <c r="L27" s="20" t="s">
        <v>217</v>
      </c>
    </row>
    <row r="28" spans="2:14" x14ac:dyDescent="0.25">
      <c r="B28" t="s">
        <v>51</v>
      </c>
      <c r="C28" t="s">
        <v>15</v>
      </c>
      <c r="D28">
        <v>33</v>
      </c>
      <c r="E28" t="s">
        <v>13</v>
      </c>
      <c r="F28" s="7">
        <v>44701</v>
      </c>
      <c r="G28" t="s">
        <v>9</v>
      </c>
      <c r="H28" s="9">
        <v>48530</v>
      </c>
      <c r="I28" s="6" t="s">
        <v>207</v>
      </c>
      <c r="J28" s="8">
        <f ca="1">(TODAY()-Staff[[#This Row],[Date Joined]])/365</f>
        <v>2.0356164383561643</v>
      </c>
      <c r="K28" s="7"/>
      <c r="L28" t="s">
        <v>218</v>
      </c>
      <c r="M28" s="17" t="s">
        <v>19</v>
      </c>
    </row>
    <row r="29" spans="2:14" x14ac:dyDescent="0.25">
      <c r="B29" t="s">
        <v>113</v>
      </c>
      <c r="C29" t="s">
        <v>15</v>
      </c>
      <c r="D29">
        <v>31</v>
      </c>
      <c r="E29" t="s">
        <v>16</v>
      </c>
      <c r="F29" s="7">
        <v>44450</v>
      </c>
      <c r="G29" t="s">
        <v>12</v>
      </c>
      <c r="H29" s="9">
        <v>48950</v>
      </c>
      <c r="I29" s="6" t="s">
        <v>205</v>
      </c>
      <c r="J29" s="8">
        <f ca="1">(TODAY()-Staff[[#This Row],[Date Joined]])/365</f>
        <v>2.7232876712328768</v>
      </c>
      <c r="K29" s="7"/>
    </row>
    <row r="30" spans="2:14" x14ac:dyDescent="0.25">
      <c r="B30" t="s">
        <v>14</v>
      </c>
      <c r="C30" t="s">
        <v>15</v>
      </c>
      <c r="D30">
        <v>31</v>
      </c>
      <c r="E30" t="s">
        <v>16</v>
      </c>
      <c r="F30" s="7">
        <v>44511</v>
      </c>
      <c r="G30" t="s">
        <v>12</v>
      </c>
      <c r="H30" s="9">
        <v>48950</v>
      </c>
      <c r="I30" s="6" t="s">
        <v>207</v>
      </c>
      <c r="J30" s="8">
        <f ca="1">(TODAY()-Staff[[#This Row],[Date Joined]])/365</f>
        <v>2.5561643835616437</v>
      </c>
      <c r="K30" s="7"/>
      <c r="L30" t="s">
        <v>219</v>
      </c>
      <c r="M30" s="17">
        <f>COUNTIFS(Staff[Department],M28)</f>
        <v>28</v>
      </c>
    </row>
    <row r="31" spans="2:14" x14ac:dyDescent="0.25">
      <c r="B31" t="s">
        <v>146</v>
      </c>
      <c r="C31" t="s">
        <v>15</v>
      </c>
      <c r="D31">
        <v>27</v>
      </c>
      <c r="E31" t="s">
        <v>16</v>
      </c>
      <c r="F31" s="7">
        <v>44506</v>
      </c>
      <c r="G31" t="s">
        <v>21</v>
      </c>
      <c r="H31" s="9">
        <v>48980</v>
      </c>
      <c r="I31" s="6" t="s">
        <v>205</v>
      </c>
      <c r="J31" s="8">
        <f ca="1">(TODAY()-Staff[[#This Row],[Date Joined]])/365</f>
        <v>2.56986301369863</v>
      </c>
      <c r="K31" s="7"/>
    </row>
    <row r="32" spans="2:14" ht="15.75" x14ac:dyDescent="0.25">
      <c r="B32" t="s">
        <v>53</v>
      </c>
      <c r="C32" t="s">
        <v>15</v>
      </c>
      <c r="D32">
        <v>27</v>
      </c>
      <c r="E32" t="s">
        <v>16</v>
      </c>
      <c r="F32" s="7">
        <v>44567</v>
      </c>
      <c r="G32" t="s">
        <v>21</v>
      </c>
      <c r="H32" s="9">
        <v>48980</v>
      </c>
      <c r="I32" s="6" t="s">
        <v>207</v>
      </c>
      <c r="J32" s="8">
        <f ca="1">(TODAY()-Staff[[#This Row],[Date Joined]])/365</f>
        <v>2.4027397260273973</v>
      </c>
      <c r="K32" s="7"/>
      <c r="L32" s="22" t="s">
        <v>0</v>
      </c>
      <c r="M32" s="22" t="s">
        <v>5</v>
      </c>
      <c r="N32" s="22" t="s">
        <v>6</v>
      </c>
    </row>
    <row r="33" spans="2:14" x14ac:dyDescent="0.25">
      <c r="B33" t="s">
        <v>165</v>
      </c>
      <c r="C33" t="s">
        <v>8</v>
      </c>
      <c r="D33">
        <v>34</v>
      </c>
      <c r="E33" t="s">
        <v>24</v>
      </c>
      <c r="F33" s="7">
        <v>44660</v>
      </c>
      <c r="G33" t="s">
        <v>19</v>
      </c>
      <c r="H33" s="9">
        <v>49630</v>
      </c>
      <c r="I33" s="6" t="s">
        <v>205</v>
      </c>
      <c r="J33" s="8">
        <f ca="1">(TODAY()-Staff[[#This Row],[Date Joined]])/365</f>
        <v>2.1479452054794521</v>
      </c>
      <c r="K33" s="7"/>
      <c r="L33" t="str" cm="1">
        <f t="array" aca="1" ref="L33:N60" ca="1">_xlfn._xlws.SORT(_xlfn.CHOOSECOLS(_xlfn._xlws.FILTER(Staff[],Staff[Department]=M28),1,7,4),2,-1)</f>
        <v>Krishnakanta Vellanki</v>
      </c>
      <c r="M33" s="6">
        <f ca="1"/>
        <v>112780</v>
      </c>
      <c r="N33" s="18" t="str">
        <f ca="1"/>
        <v>Above average</v>
      </c>
    </row>
    <row r="34" spans="2:14" x14ac:dyDescent="0.25">
      <c r="B34" t="s">
        <v>73</v>
      </c>
      <c r="C34" t="s">
        <v>8</v>
      </c>
      <c r="D34">
        <v>34</v>
      </c>
      <c r="E34" t="s">
        <v>24</v>
      </c>
      <c r="F34" s="7">
        <v>44721</v>
      </c>
      <c r="G34" t="s">
        <v>19</v>
      </c>
      <c r="H34" s="9">
        <v>49630</v>
      </c>
      <c r="I34" s="6" t="s">
        <v>207</v>
      </c>
      <c r="J34" s="8">
        <f ca="1">(TODAY()-Staff[[#This Row],[Date Joined]])/365</f>
        <v>1.9808219178082191</v>
      </c>
      <c r="K34" s="7"/>
      <c r="L34" t="str">
        <f ca="1"/>
        <v>Lindy Guillet</v>
      </c>
      <c r="M34" s="6">
        <f ca="1"/>
        <v>112780</v>
      </c>
      <c r="N34" s="18" t="str">
        <f ca="1"/>
        <v>Above average</v>
      </c>
    </row>
    <row r="35" spans="2:14" x14ac:dyDescent="0.25">
      <c r="B35" t="s">
        <v>155</v>
      </c>
      <c r="C35" t="s">
        <v>15</v>
      </c>
      <c r="D35">
        <v>24</v>
      </c>
      <c r="E35" t="s">
        <v>24</v>
      </c>
      <c r="F35" s="7">
        <v>44375</v>
      </c>
      <c r="G35" t="s">
        <v>21</v>
      </c>
      <c r="H35" s="9">
        <v>52610</v>
      </c>
      <c r="I35" s="6" t="s">
        <v>205</v>
      </c>
      <c r="J35" s="8">
        <f ca="1">(TODAY()-Staff[[#This Row],[Date Joined]])/365</f>
        <v>2.9287671232876713</v>
      </c>
      <c r="K35" s="7"/>
      <c r="L35" t="str">
        <f ca="1"/>
        <v>Sawini Chandan</v>
      </c>
      <c r="M35" s="6">
        <f ca="1"/>
        <v>109160</v>
      </c>
      <c r="N35" s="18" t="str">
        <f ca="1"/>
        <v>Exceptional</v>
      </c>
    </row>
    <row r="36" spans="2:14" x14ac:dyDescent="0.25">
      <c r="B36" t="s">
        <v>63</v>
      </c>
      <c r="C36" t="s">
        <v>15</v>
      </c>
      <c r="D36">
        <v>24</v>
      </c>
      <c r="E36" t="s">
        <v>24</v>
      </c>
      <c r="F36" s="7">
        <v>44436</v>
      </c>
      <c r="G36" t="s">
        <v>21</v>
      </c>
      <c r="H36" s="9">
        <v>52610</v>
      </c>
      <c r="I36" s="6" t="s">
        <v>207</v>
      </c>
      <c r="J36" s="8">
        <f ca="1">(TODAY()-Staff[[#This Row],[Date Joined]])/365</f>
        <v>2.7616438356164386</v>
      </c>
      <c r="K36" s="7"/>
      <c r="L36" t="str">
        <f ca="1"/>
        <v>Rafaelita Blaksland</v>
      </c>
      <c r="M36" s="6">
        <f ca="1"/>
        <v>109160</v>
      </c>
      <c r="N36" s="18" t="str">
        <f ca="1"/>
        <v>Exceptional</v>
      </c>
    </row>
    <row r="37" spans="2:14" x14ac:dyDescent="0.25">
      <c r="B37" t="s">
        <v>167</v>
      </c>
      <c r="C37" t="s">
        <v>8</v>
      </c>
      <c r="D37">
        <v>28</v>
      </c>
      <c r="E37" t="s">
        <v>16</v>
      </c>
      <c r="F37" s="7">
        <v>44296</v>
      </c>
      <c r="G37" t="s">
        <v>19</v>
      </c>
      <c r="H37" s="9">
        <v>53240</v>
      </c>
      <c r="I37" s="6" t="s">
        <v>205</v>
      </c>
      <c r="J37" s="8">
        <f ca="1">(TODAY()-Staff[[#This Row],[Date Joined]])/365</f>
        <v>3.1452054794520548</v>
      </c>
      <c r="K37" s="7"/>
      <c r="L37" t="str">
        <f ca="1"/>
        <v>Purnendu Vijayarangan</v>
      </c>
      <c r="M37" s="6">
        <f ca="1"/>
        <v>92700</v>
      </c>
      <c r="N37" s="18" t="str">
        <f ca="1"/>
        <v>Average</v>
      </c>
    </row>
    <row r="38" spans="2:14" x14ac:dyDescent="0.25">
      <c r="B38" t="s">
        <v>75</v>
      </c>
      <c r="C38" t="s">
        <v>8</v>
      </c>
      <c r="D38">
        <v>28</v>
      </c>
      <c r="E38" t="s">
        <v>16</v>
      </c>
      <c r="F38" s="7">
        <v>44357</v>
      </c>
      <c r="G38" t="s">
        <v>19</v>
      </c>
      <c r="H38" s="9">
        <v>53240</v>
      </c>
      <c r="I38" s="6" t="s">
        <v>207</v>
      </c>
      <c r="J38" s="8">
        <f ca="1">(TODAY()-Staff[[#This Row],[Date Joined]])/365</f>
        <v>2.978082191780822</v>
      </c>
      <c r="K38" s="7"/>
      <c r="L38" t="str">
        <f ca="1"/>
        <v>Hinda Label</v>
      </c>
      <c r="M38" s="6">
        <f ca="1"/>
        <v>92700</v>
      </c>
      <c r="N38" s="18" t="str">
        <f ca="1"/>
        <v>Average</v>
      </c>
    </row>
    <row r="39" spans="2:14" x14ac:dyDescent="0.25">
      <c r="B39" t="s">
        <v>157</v>
      </c>
      <c r="C39" t="s">
        <v>15</v>
      </c>
      <c r="D39">
        <v>32</v>
      </c>
      <c r="E39" t="s">
        <v>16</v>
      </c>
      <c r="F39" s="7">
        <v>44403</v>
      </c>
      <c r="G39" t="s">
        <v>19</v>
      </c>
      <c r="H39" s="9">
        <v>53540</v>
      </c>
      <c r="I39" s="6" t="s">
        <v>205</v>
      </c>
      <c r="J39" s="8">
        <f ca="1">(TODAY()-Staff[[#This Row],[Date Joined]])/365</f>
        <v>2.8520547945205479</v>
      </c>
      <c r="K39" s="7"/>
      <c r="L39" t="str">
        <f ca="1"/>
        <v>Shulabh Qutub Sundaramoorthy</v>
      </c>
      <c r="M39" s="6">
        <f ca="1"/>
        <v>78540</v>
      </c>
      <c r="N39" s="18" t="str">
        <f ca="1"/>
        <v>Average</v>
      </c>
    </row>
    <row r="40" spans="2:14" x14ac:dyDescent="0.25">
      <c r="B40" t="s">
        <v>139</v>
      </c>
      <c r="C40" t="s">
        <v>15</v>
      </c>
      <c r="D40">
        <v>26</v>
      </c>
      <c r="E40" t="s">
        <v>16</v>
      </c>
      <c r="F40" s="7">
        <v>44350</v>
      </c>
      <c r="G40" t="s">
        <v>9</v>
      </c>
      <c r="H40" s="9">
        <v>53540</v>
      </c>
      <c r="I40" s="6" t="s">
        <v>205</v>
      </c>
      <c r="J40" s="8">
        <f ca="1">(TODAY()-Staff[[#This Row],[Date Joined]])/365</f>
        <v>2.9972602739726026</v>
      </c>
      <c r="K40" s="7"/>
      <c r="L40" t="str">
        <f ca="1"/>
        <v>Gray Seamon</v>
      </c>
      <c r="M40" s="6">
        <f ca="1"/>
        <v>78540</v>
      </c>
      <c r="N40" s="18" t="str">
        <f ca="1"/>
        <v>Average</v>
      </c>
    </row>
    <row r="41" spans="2:14" x14ac:dyDescent="0.25">
      <c r="B41" t="s">
        <v>65</v>
      </c>
      <c r="C41" t="s">
        <v>15</v>
      </c>
      <c r="D41">
        <v>32</v>
      </c>
      <c r="E41" t="s">
        <v>16</v>
      </c>
      <c r="F41" s="7">
        <v>44465</v>
      </c>
      <c r="G41" t="s">
        <v>19</v>
      </c>
      <c r="H41" s="9">
        <v>53540</v>
      </c>
      <c r="I41" s="6" t="s">
        <v>207</v>
      </c>
      <c r="J41" s="8">
        <f ca="1">(TODAY()-Staff[[#This Row],[Date Joined]])/365</f>
        <v>2.6821917808219178</v>
      </c>
      <c r="K41" s="7"/>
      <c r="L41" t="str">
        <f ca="1"/>
        <v>Yauvani Tarpa</v>
      </c>
      <c r="M41" s="6">
        <f ca="1"/>
        <v>74550</v>
      </c>
      <c r="N41" s="18" t="str">
        <f ca="1"/>
        <v>Average</v>
      </c>
    </row>
    <row r="42" spans="2:14" x14ac:dyDescent="0.25">
      <c r="B42" t="s">
        <v>46</v>
      </c>
      <c r="C42" t="s">
        <v>15</v>
      </c>
      <c r="D42">
        <v>26</v>
      </c>
      <c r="E42" t="s">
        <v>16</v>
      </c>
      <c r="F42" s="7">
        <v>44411</v>
      </c>
      <c r="G42" t="s">
        <v>9</v>
      </c>
      <c r="H42" s="9">
        <v>53540</v>
      </c>
      <c r="I42" s="6" t="s">
        <v>207</v>
      </c>
      <c r="J42" s="8">
        <f ca="1">(TODAY()-Staff[[#This Row],[Date Joined]])/365</f>
        <v>2.8301369863013699</v>
      </c>
      <c r="K42" s="7"/>
      <c r="L42" t="str">
        <f ca="1"/>
        <v>Gigi Bohling</v>
      </c>
      <c r="M42" s="6">
        <f ca="1"/>
        <v>74550</v>
      </c>
      <c r="N42" s="18" t="str">
        <f ca="1"/>
        <v>Average</v>
      </c>
    </row>
    <row r="43" spans="2:14" x14ac:dyDescent="0.25">
      <c r="B43" t="s">
        <v>174</v>
      </c>
      <c r="C43" t="s">
        <v>15</v>
      </c>
      <c r="D43">
        <v>33</v>
      </c>
      <c r="E43" t="s">
        <v>16</v>
      </c>
      <c r="F43" s="7">
        <v>44448</v>
      </c>
      <c r="G43" t="s">
        <v>12</v>
      </c>
      <c r="H43" s="9">
        <v>53870</v>
      </c>
      <c r="I43" s="6" t="s">
        <v>205</v>
      </c>
      <c r="J43" s="8">
        <f ca="1">(TODAY()-Staff[[#This Row],[Date Joined]])/365</f>
        <v>2.7287671232876711</v>
      </c>
      <c r="K43" s="7"/>
      <c r="L43" t="str">
        <f ca="1"/>
        <v>Devasree Fullara Saurin</v>
      </c>
      <c r="M43" s="6">
        <f ca="1"/>
        <v>68900</v>
      </c>
      <c r="N43" s="18" t="str">
        <f ca="1"/>
        <v>Poor</v>
      </c>
    </row>
    <row r="44" spans="2:14" x14ac:dyDescent="0.25">
      <c r="B44" t="s">
        <v>82</v>
      </c>
      <c r="C44" t="s">
        <v>15</v>
      </c>
      <c r="D44">
        <v>33</v>
      </c>
      <c r="E44" t="s">
        <v>16</v>
      </c>
      <c r="F44" s="7">
        <v>44509</v>
      </c>
      <c r="G44" t="s">
        <v>12</v>
      </c>
      <c r="H44" s="9">
        <v>53870</v>
      </c>
      <c r="I44" s="6" t="s">
        <v>207</v>
      </c>
      <c r="J44" s="8">
        <f ca="1">(TODAY()-Staff[[#This Row],[Date Joined]])/365</f>
        <v>2.5616438356164384</v>
      </c>
      <c r="K44" s="7"/>
      <c r="L44" t="str">
        <f ca="1"/>
        <v>Hyacinthie Braybrooke</v>
      </c>
      <c r="M44" s="6">
        <f ca="1"/>
        <v>68900</v>
      </c>
      <c r="N44" s="18" t="str">
        <f ca="1"/>
        <v>Poor</v>
      </c>
    </row>
    <row r="45" spans="2:14" x14ac:dyDescent="0.25">
      <c r="B45" t="s">
        <v>182</v>
      </c>
      <c r="C45" t="s">
        <v>15</v>
      </c>
      <c r="D45">
        <v>27</v>
      </c>
      <c r="E45" t="s">
        <v>16</v>
      </c>
      <c r="F45" s="7">
        <v>44073</v>
      </c>
      <c r="G45" t="s">
        <v>19</v>
      </c>
      <c r="H45" s="9">
        <v>54970</v>
      </c>
      <c r="I45" s="6" t="s">
        <v>205</v>
      </c>
      <c r="J45" s="8">
        <f ca="1">(TODAY()-Staff[[#This Row],[Date Joined]])/365</f>
        <v>3.7561643835616438</v>
      </c>
      <c r="K45" s="7"/>
      <c r="L45" t="str">
        <f ca="1"/>
        <v>Abhaya Priyavardhan</v>
      </c>
      <c r="M45" s="6">
        <f ca="1"/>
        <v>65700</v>
      </c>
      <c r="N45" s="18" t="str">
        <f ca="1"/>
        <v>Average</v>
      </c>
    </row>
    <row r="46" spans="2:14" x14ac:dyDescent="0.25">
      <c r="B46" t="s">
        <v>89</v>
      </c>
      <c r="C46" t="s">
        <v>15</v>
      </c>
      <c r="D46">
        <v>27</v>
      </c>
      <c r="E46" t="s">
        <v>16</v>
      </c>
      <c r="F46" s="7">
        <v>44134</v>
      </c>
      <c r="G46" t="s">
        <v>19</v>
      </c>
      <c r="H46" s="9">
        <v>54970</v>
      </c>
      <c r="I46" s="6" t="s">
        <v>207</v>
      </c>
      <c r="J46" s="8">
        <f ca="1">(TODAY()-Staff[[#This Row],[Date Joined]])/365</f>
        <v>3.5890410958904111</v>
      </c>
      <c r="K46" s="7"/>
      <c r="L46" t="str">
        <f ca="1"/>
        <v>Kath Bletsoe</v>
      </c>
      <c r="M46" s="6">
        <f ca="1"/>
        <v>65700</v>
      </c>
      <c r="N46" s="18" t="str">
        <f ca="1"/>
        <v>Average</v>
      </c>
    </row>
    <row r="47" spans="2:14" x14ac:dyDescent="0.25">
      <c r="B47" t="s">
        <v>202</v>
      </c>
      <c r="C47" t="s">
        <v>8</v>
      </c>
      <c r="D47">
        <v>38</v>
      </c>
      <c r="E47" t="s">
        <v>13</v>
      </c>
      <c r="F47" s="7">
        <v>44268</v>
      </c>
      <c r="G47" t="s">
        <v>19</v>
      </c>
      <c r="H47" s="9">
        <v>56870</v>
      </c>
      <c r="I47" s="6" t="s">
        <v>205</v>
      </c>
      <c r="J47" s="8">
        <f ca="1">(TODAY()-Staff[[#This Row],[Date Joined]])/365</f>
        <v>3.2219178082191782</v>
      </c>
      <c r="K47" s="7"/>
      <c r="L47" t="str">
        <f ca="1"/>
        <v>Mirium Seemantini Shivakumar</v>
      </c>
      <c r="M47" s="6">
        <f ca="1"/>
        <v>56870</v>
      </c>
      <c r="N47" s="18" t="str">
        <f ca="1"/>
        <v>Above average</v>
      </c>
    </row>
    <row r="48" spans="2:14" x14ac:dyDescent="0.25">
      <c r="B48" t="s">
        <v>109</v>
      </c>
      <c r="C48" t="s">
        <v>8</v>
      </c>
      <c r="D48">
        <v>38</v>
      </c>
      <c r="E48" t="s">
        <v>13</v>
      </c>
      <c r="F48" s="7">
        <v>44329</v>
      </c>
      <c r="G48" t="s">
        <v>19</v>
      </c>
      <c r="H48" s="9">
        <v>56870</v>
      </c>
      <c r="I48" s="6" t="s">
        <v>207</v>
      </c>
      <c r="J48" s="8">
        <f ca="1">(TODAY()-Staff[[#This Row],[Date Joined]])/365</f>
        <v>3.0547945205479454</v>
      </c>
      <c r="K48" s="7"/>
      <c r="L48" t="str">
        <f ca="1"/>
        <v>Oran Buxcy</v>
      </c>
      <c r="M48" s="6">
        <f ca="1"/>
        <v>56870</v>
      </c>
      <c r="N48" s="18" t="str">
        <f ca="1"/>
        <v>Above average</v>
      </c>
    </row>
    <row r="49" spans="2:14" x14ac:dyDescent="0.25">
      <c r="B49" t="s">
        <v>125</v>
      </c>
      <c r="C49" t="s">
        <v>15</v>
      </c>
      <c r="D49">
        <v>21</v>
      </c>
      <c r="E49" t="s">
        <v>16</v>
      </c>
      <c r="F49" s="7">
        <v>44701</v>
      </c>
      <c r="G49" t="s">
        <v>9</v>
      </c>
      <c r="H49" s="9">
        <v>57090</v>
      </c>
      <c r="I49" s="6" t="s">
        <v>205</v>
      </c>
      <c r="J49" s="8">
        <f ca="1">(TODAY()-Staff[[#This Row],[Date Joined]])/365</f>
        <v>2.0356164383561643</v>
      </c>
      <c r="K49" s="7"/>
      <c r="L49" t="str">
        <f ca="1"/>
        <v>Sanchali Shirish</v>
      </c>
      <c r="M49" s="6">
        <f ca="1"/>
        <v>54970</v>
      </c>
      <c r="N49" s="18" t="str">
        <f ca="1"/>
        <v>Average</v>
      </c>
    </row>
    <row r="50" spans="2:14" x14ac:dyDescent="0.25">
      <c r="B50" t="s">
        <v>31</v>
      </c>
      <c r="C50" t="s">
        <v>15</v>
      </c>
      <c r="D50">
        <v>21</v>
      </c>
      <c r="E50" t="s">
        <v>16</v>
      </c>
      <c r="F50" s="7">
        <v>44762</v>
      </c>
      <c r="G50" t="s">
        <v>9</v>
      </c>
      <c r="H50" s="9">
        <v>57090</v>
      </c>
      <c r="I50" s="6" t="s">
        <v>207</v>
      </c>
      <c r="J50" s="8">
        <f ca="1">(TODAY()-Staff[[#This Row],[Date Joined]])/365</f>
        <v>1.8684931506849316</v>
      </c>
      <c r="K50" s="7"/>
      <c r="L50" t="str">
        <f ca="1"/>
        <v>Alta Kaszper</v>
      </c>
      <c r="M50" s="6">
        <f ca="1"/>
        <v>54970</v>
      </c>
      <c r="N50" s="18" t="str">
        <f ca="1"/>
        <v>Average</v>
      </c>
    </row>
    <row r="51" spans="2:14" x14ac:dyDescent="0.25">
      <c r="B51" t="s">
        <v>120</v>
      </c>
      <c r="C51" t="s">
        <v>8</v>
      </c>
      <c r="D51">
        <v>31</v>
      </c>
      <c r="E51" t="s">
        <v>16</v>
      </c>
      <c r="F51" s="7">
        <v>44604</v>
      </c>
      <c r="G51" t="s">
        <v>12</v>
      </c>
      <c r="H51" s="9">
        <v>58100</v>
      </c>
      <c r="I51" s="6" t="s">
        <v>205</v>
      </c>
      <c r="J51" s="8">
        <f ca="1">(TODAY()-Staff[[#This Row],[Date Joined]])/365</f>
        <v>2.3013698630136985</v>
      </c>
      <c r="K51" s="7"/>
      <c r="L51" t="str">
        <f ca="1"/>
        <v>Geena Raghavanpillai</v>
      </c>
      <c r="M51" s="6">
        <f ca="1"/>
        <v>53540</v>
      </c>
      <c r="N51" s="18" t="str">
        <f ca="1"/>
        <v>Average</v>
      </c>
    </row>
    <row r="52" spans="2:14" x14ac:dyDescent="0.25">
      <c r="B52" t="s">
        <v>26</v>
      </c>
      <c r="C52" t="s">
        <v>8</v>
      </c>
      <c r="D52">
        <v>31</v>
      </c>
      <c r="E52" t="s">
        <v>16</v>
      </c>
      <c r="F52" s="7">
        <v>44663</v>
      </c>
      <c r="G52" t="s">
        <v>12</v>
      </c>
      <c r="H52" s="9">
        <v>58100</v>
      </c>
      <c r="I52" s="6" t="s">
        <v>207</v>
      </c>
      <c r="J52" s="8">
        <f ca="1">(TODAY()-Staff[[#This Row],[Date Joined]])/365</f>
        <v>2.1397260273972605</v>
      </c>
      <c r="K52" s="7"/>
      <c r="L52" t="str">
        <f ca="1"/>
        <v>Hoyt D'Alesco</v>
      </c>
      <c r="M52" s="6">
        <f ca="1"/>
        <v>53540</v>
      </c>
      <c r="N52" s="18" t="str">
        <f ca="1"/>
        <v>Average</v>
      </c>
    </row>
    <row r="53" spans="2:14" x14ac:dyDescent="0.25">
      <c r="B53" t="s">
        <v>130</v>
      </c>
      <c r="C53" t="s">
        <v>8</v>
      </c>
      <c r="D53">
        <v>34</v>
      </c>
      <c r="E53" t="s">
        <v>16</v>
      </c>
      <c r="F53" s="7">
        <v>44594</v>
      </c>
      <c r="G53" t="s">
        <v>21</v>
      </c>
      <c r="H53" s="9">
        <v>58940</v>
      </c>
      <c r="I53" s="6" t="s">
        <v>205</v>
      </c>
      <c r="J53" s="8">
        <f ca="1">(TODAY()-Staff[[#This Row],[Date Joined]])/365</f>
        <v>2.3287671232876712</v>
      </c>
      <c r="K53" s="7"/>
      <c r="L53" t="str">
        <f ca="1"/>
        <v>Anumati Shyamari Meherhomji</v>
      </c>
      <c r="M53" s="6">
        <f ca="1"/>
        <v>53240</v>
      </c>
      <c r="N53" s="18" t="str">
        <f ca="1"/>
        <v>Average</v>
      </c>
    </row>
    <row r="54" spans="2:14" x14ac:dyDescent="0.25">
      <c r="B54" t="s">
        <v>36</v>
      </c>
      <c r="C54" t="s">
        <v>8</v>
      </c>
      <c r="D54">
        <v>34</v>
      </c>
      <c r="E54" t="s">
        <v>16</v>
      </c>
      <c r="F54" s="7">
        <v>44653</v>
      </c>
      <c r="G54" t="s">
        <v>21</v>
      </c>
      <c r="H54" s="9">
        <v>58940</v>
      </c>
      <c r="I54" s="6" t="s">
        <v>207</v>
      </c>
      <c r="J54" s="8">
        <f ca="1">(TODAY()-Staff[[#This Row],[Date Joined]])/365</f>
        <v>2.1671232876712327</v>
      </c>
      <c r="K54" s="7"/>
      <c r="L54" t="str">
        <f ca="1"/>
        <v>Tatum Hush</v>
      </c>
      <c r="M54" s="6">
        <f ca="1"/>
        <v>53240</v>
      </c>
      <c r="N54" s="18" t="str">
        <f ca="1"/>
        <v>Average</v>
      </c>
    </row>
    <row r="55" spans="2:14" x14ac:dyDescent="0.25">
      <c r="B55" t="s">
        <v>193</v>
      </c>
      <c r="C55" t="s">
        <v>15</v>
      </c>
      <c r="D55">
        <v>19</v>
      </c>
      <c r="E55" t="s">
        <v>16</v>
      </c>
      <c r="F55" s="7">
        <v>44218</v>
      </c>
      <c r="G55" t="s">
        <v>9</v>
      </c>
      <c r="H55" s="9">
        <v>58960</v>
      </c>
      <c r="I55" s="6" t="s">
        <v>205</v>
      </c>
      <c r="J55" s="8">
        <f ca="1">(TODAY()-Staff[[#This Row],[Date Joined]])/365</f>
        <v>3.3589041095890413</v>
      </c>
      <c r="K55" s="7"/>
      <c r="L55" t="str">
        <f ca="1"/>
        <v>Daruka Ghazali</v>
      </c>
      <c r="M55" s="6">
        <f ca="1"/>
        <v>49630</v>
      </c>
      <c r="N55" s="18" t="str">
        <f ca="1"/>
        <v>Poor</v>
      </c>
    </row>
    <row r="56" spans="2:14" x14ac:dyDescent="0.25">
      <c r="B56" t="s">
        <v>100</v>
      </c>
      <c r="C56" t="s">
        <v>15</v>
      </c>
      <c r="D56">
        <v>19</v>
      </c>
      <c r="E56" t="s">
        <v>16</v>
      </c>
      <c r="F56" s="7">
        <v>44277</v>
      </c>
      <c r="G56" t="s">
        <v>9</v>
      </c>
      <c r="H56" s="9">
        <v>58960</v>
      </c>
      <c r="I56" s="6" t="s">
        <v>207</v>
      </c>
      <c r="J56" s="8">
        <f ca="1">(TODAY()-Staff[[#This Row],[Date Joined]])/365</f>
        <v>3.1972602739726028</v>
      </c>
      <c r="K56" s="7"/>
      <c r="L56" t="str">
        <f ca="1"/>
        <v>Violante Courtonne</v>
      </c>
      <c r="M56" s="6">
        <f ca="1"/>
        <v>49630</v>
      </c>
      <c r="N56" s="18" t="str">
        <f ca="1"/>
        <v>Poor</v>
      </c>
    </row>
    <row r="57" spans="2:14" x14ac:dyDescent="0.25">
      <c r="B57" t="s">
        <v>171</v>
      </c>
      <c r="C57" t="s">
        <v>15</v>
      </c>
      <c r="D57">
        <v>33</v>
      </c>
      <c r="E57" t="s">
        <v>16</v>
      </c>
      <c r="F57" s="7">
        <v>44181</v>
      </c>
      <c r="G57" t="s">
        <v>21</v>
      </c>
      <c r="H57" s="9">
        <v>59430</v>
      </c>
      <c r="I57" s="6" t="s">
        <v>205</v>
      </c>
      <c r="J57" s="8">
        <f ca="1">(TODAY()-Staff[[#This Row],[Date Joined]])/365</f>
        <v>3.4602739726027396</v>
      </c>
      <c r="K57" s="7"/>
      <c r="L57" t="str">
        <f ca="1"/>
        <v>Rupak Mehra</v>
      </c>
      <c r="M57" s="6">
        <f ca="1"/>
        <v>43510</v>
      </c>
      <c r="N57" s="18" t="str">
        <f ca="1"/>
        <v>Very poor</v>
      </c>
    </row>
    <row r="58" spans="2:14" x14ac:dyDescent="0.25">
      <c r="B58" t="s">
        <v>79</v>
      </c>
      <c r="C58" t="s">
        <v>15</v>
      </c>
      <c r="D58">
        <v>33</v>
      </c>
      <c r="E58" t="s">
        <v>16</v>
      </c>
      <c r="F58" s="7">
        <v>44243</v>
      </c>
      <c r="G58" t="s">
        <v>21</v>
      </c>
      <c r="H58" s="9">
        <v>59430</v>
      </c>
      <c r="I58" s="6" t="s">
        <v>207</v>
      </c>
      <c r="J58" s="8">
        <f ca="1">(TODAY()-Staff[[#This Row],[Date Joined]])/365</f>
        <v>3.2904109589041095</v>
      </c>
      <c r="K58" s="7"/>
      <c r="L58" t="str">
        <f ca="1"/>
        <v>Drusy MacCombe</v>
      </c>
      <c r="M58" s="6">
        <f ca="1"/>
        <v>43510</v>
      </c>
      <c r="N58" s="18" t="str">
        <f ca="1"/>
        <v>Very poor</v>
      </c>
    </row>
    <row r="59" spans="2:14" x14ac:dyDescent="0.25">
      <c r="B59" t="s">
        <v>132</v>
      </c>
      <c r="C59" t="s">
        <v>8</v>
      </c>
      <c r="D59">
        <v>34</v>
      </c>
      <c r="E59" t="s">
        <v>16</v>
      </c>
      <c r="F59" s="7">
        <v>44550</v>
      </c>
      <c r="G59" t="s">
        <v>21</v>
      </c>
      <c r="H59" s="9">
        <v>60130</v>
      </c>
      <c r="I59" s="6" t="s">
        <v>205</v>
      </c>
      <c r="J59" s="8">
        <f ca="1">(TODAY()-Staff[[#This Row],[Date Joined]])/365</f>
        <v>2.4493150684931506</v>
      </c>
      <c r="K59" s="7"/>
      <c r="L59" t="str">
        <f ca="1"/>
        <v>Waheeda Vasuman</v>
      </c>
      <c r="M59" s="6">
        <f ca="1"/>
        <v>36040</v>
      </c>
      <c r="N59" s="18" t="str">
        <f ca="1"/>
        <v>Average</v>
      </c>
    </row>
    <row r="60" spans="2:14" x14ac:dyDescent="0.25">
      <c r="B60" t="s">
        <v>38</v>
      </c>
      <c r="C60" t="s">
        <v>8</v>
      </c>
      <c r="D60">
        <v>34</v>
      </c>
      <c r="E60" t="s">
        <v>16</v>
      </c>
      <c r="F60" s="7">
        <v>44612</v>
      </c>
      <c r="G60" t="s">
        <v>21</v>
      </c>
      <c r="H60" s="9">
        <v>60130</v>
      </c>
      <c r="I60" s="6" t="s">
        <v>207</v>
      </c>
      <c r="J60" s="8">
        <f ca="1">(TODAY()-Staff[[#This Row],[Date Joined]])/365</f>
        <v>2.2794520547945205</v>
      </c>
      <c r="K60" s="7"/>
      <c r="L60" t="str">
        <f ca="1"/>
        <v>Bili Sizey</v>
      </c>
      <c r="M60" s="6">
        <f ca="1"/>
        <v>36040</v>
      </c>
      <c r="N60" s="18" t="str">
        <f ca="1"/>
        <v>Average</v>
      </c>
    </row>
    <row r="61" spans="2:14" x14ac:dyDescent="0.25">
      <c r="B61" t="s">
        <v>131</v>
      </c>
      <c r="C61" t="s">
        <v>15</v>
      </c>
      <c r="D61">
        <v>30</v>
      </c>
      <c r="E61" t="s">
        <v>16</v>
      </c>
      <c r="F61" s="7">
        <v>44607</v>
      </c>
      <c r="G61" t="s">
        <v>9</v>
      </c>
      <c r="H61" s="9">
        <v>60570</v>
      </c>
      <c r="I61" s="6" t="s">
        <v>205</v>
      </c>
      <c r="J61" s="8">
        <f ca="1">(TODAY()-Staff[[#This Row],[Date Joined]])/365</f>
        <v>2.2931506849315069</v>
      </c>
      <c r="K61" s="7"/>
    </row>
    <row r="62" spans="2:14" x14ac:dyDescent="0.25">
      <c r="B62" t="s">
        <v>37</v>
      </c>
      <c r="C62" t="s">
        <v>15</v>
      </c>
      <c r="D62">
        <v>30</v>
      </c>
      <c r="E62" t="s">
        <v>16</v>
      </c>
      <c r="F62" s="7">
        <v>44666</v>
      </c>
      <c r="G62" t="s">
        <v>9</v>
      </c>
      <c r="H62" s="9">
        <v>60570</v>
      </c>
      <c r="I62" s="6" t="s">
        <v>207</v>
      </c>
      <c r="J62" s="8">
        <f ca="1">(TODAY()-Staff[[#This Row],[Date Joined]])/365</f>
        <v>2.1315068493150684</v>
      </c>
      <c r="K62" s="7"/>
    </row>
    <row r="63" spans="2:14" ht="15.75" x14ac:dyDescent="0.25">
      <c r="B63" t="s">
        <v>153</v>
      </c>
      <c r="C63" t="s">
        <v>8</v>
      </c>
      <c r="D63">
        <v>24</v>
      </c>
      <c r="E63" t="s">
        <v>16</v>
      </c>
      <c r="F63" s="7">
        <v>44087</v>
      </c>
      <c r="G63" t="s">
        <v>12</v>
      </c>
      <c r="H63" s="9">
        <v>62780</v>
      </c>
      <c r="I63" s="6" t="s">
        <v>205</v>
      </c>
      <c r="J63" s="8">
        <f ca="1">(TODAY()-Staff[[#This Row],[Date Joined]])/365</f>
        <v>3.7178082191780821</v>
      </c>
      <c r="K63" s="7"/>
      <c r="L63" s="21" t="s">
        <v>220</v>
      </c>
    </row>
    <row r="64" spans="2:14" x14ac:dyDescent="0.25">
      <c r="B64" t="s">
        <v>61</v>
      </c>
      <c r="C64" t="s">
        <v>8</v>
      </c>
      <c r="D64">
        <v>24</v>
      </c>
      <c r="E64" t="s">
        <v>16</v>
      </c>
      <c r="F64" s="7">
        <v>44148</v>
      </c>
      <c r="G64" t="s">
        <v>12</v>
      </c>
      <c r="H64" s="9">
        <v>62780</v>
      </c>
      <c r="I64" s="6" t="s">
        <v>207</v>
      </c>
      <c r="J64" s="8">
        <f ca="1">(TODAY()-Staff[[#This Row],[Date Joined]])/365</f>
        <v>3.5506849315068494</v>
      </c>
      <c r="K64" s="7"/>
    </row>
    <row r="65" spans="2:15" x14ac:dyDescent="0.25">
      <c r="B65" t="s">
        <v>116</v>
      </c>
      <c r="C65" t="s">
        <v>206</v>
      </c>
      <c r="D65">
        <v>30</v>
      </c>
      <c r="E65" t="s">
        <v>16</v>
      </c>
      <c r="F65" s="7">
        <v>44535</v>
      </c>
      <c r="G65" t="s">
        <v>21</v>
      </c>
      <c r="H65" s="9">
        <v>64000</v>
      </c>
      <c r="I65" s="6" t="s">
        <v>205</v>
      </c>
      <c r="J65" s="8">
        <f ca="1">(TODAY()-Staff[[#This Row],[Date Joined]])/365</f>
        <v>2.4904109589041097</v>
      </c>
      <c r="K65" s="7"/>
    </row>
    <row r="66" spans="2:15" x14ac:dyDescent="0.25">
      <c r="B66" t="s">
        <v>20</v>
      </c>
      <c r="C66" t="s">
        <v>206</v>
      </c>
      <c r="D66">
        <v>30</v>
      </c>
      <c r="E66" t="s">
        <v>16</v>
      </c>
      <c r="F66" s="7">
        <v>44597</v>
      </c>
      <c r="G66" t="s">
        <v>21</v>
      </c>
      <c r="H66" s="9">
        <v>64000</v>
      </c>
      <c r="I66" s="6" t="s">
        <v>207</v>
      </c>
      <c r="J66" s="8">
        <f ca="1">(TODAY()-Staff[[#This Row],[Date Joined]])/365</f>
        <v>2.3205479452054796</v>
      </c>
      <c r="K66" s="7"/>
      <c r="M66" s="23" t="s">
        <v>221</v>
      </c>
    </row>
    <row r="67" spans="2:15" x14ac:dyDescent="0.25">
      <c r="B67" t="s">
        <v>186</v>
      </c>
      <c r="C67" t="s">
        <v>8</v>
      </c>
      <c r="D67">
        <v>33</v>
      </c>
      <c r="E67" t="s">
        <v>16</v>
      </c>
      <c r="F67" s="7">
        <v>44006</v>
      </c>
      <c r="G67" t="s">
        <v>21</v>
      </c>
      <c r="H67" s="9">
        <v>65360</v>
      </c>
      <c r="I67" s="6" t="s">
        <v>205</v>
      </c>
      <c r="J67" s="8">
        <f ca="1">(TODAY()-Staff[[#This Row],[Date Joined]])/365</f>
        <v>3.9397260273972603</v>
      </c>
      <c r="K67" s="7"/>
      <c r="L67" s="23" t="s">
        <v>224</v>
      </c>
      <c r="M67" t="s">
        <v>8</v>
      </c>
      <c r="N67" t="s">
        <v>15</v>
      </c>
      <c r="O67" t="s">
        <v>222</v>
      </c>
    </row>
    <row r="68" spans="2:15" x14ac:dyDescent="0.25">
      <c r="B68" t="s">
        <v>93</v>
      </c>
      <c r="C68" t="s">
        <v>8</v>
      </c>
      <c r="D68">
        <v>33</v>
      </c>
      <c r="E68" t="s">
        <v>16</v>
      </c>
      <c r="F68" s="7">
        <v>44067</v>
      </c>
      <c r="G68" t="s">
        <v>21</v>
      </c>
      <c r="H68" s="9">
        <v>65360</v>
      </c>
      <c r="I68" s="6" t="s">
        <v>207</v>
      </c>
      <c r="J68" s="8">
        <f ca="1">(TODAY()-Staff[[#This Row],[Date Joined]])/365</f>
        <v>3.7726027397260276</v>
      </c>
      <c r="K68" s="7"/>
      <c r="L68" s="18" t="s">
        <v>223</v>
      </c>
      <c r="M68">
        <v>86</v>
      </c>
      <c r="N68">
        <v>89</v>
      </c>
      <c r="O68">
        <v>175</v>
      </c>
    </row>
    <row r="69" spans="2:15" x14ac:dyDescent="0.25">
      <c r="B69" t="s">
        <v>168</v>
      </c>
      <c r="C69" t="s">
        <v>15</v>
      </c>
      <c r="D69">
        <v>25</v>
      </c>
      <c r="E69" t="s">
        <v>16</v>
      </c>
      <c r="F69" s="7">
        <v>44322</v>
      </c>
      <c r="G69" t="s">
        <v>19</v>
      </c>
      <c r="H69" s="9">
        <v>65700</v>
      </c>
      <c r="I69" s="6" t="s">
        <v>205</v>
      </c>
      <c r="J69" s="8">
        <f ca="1">(TODAY()-Staff[[#This Row],[Date Joined]])/365</f>
        <v>3.0739726027397261</v>
      </c>
      <c r="K69" s="7"/>
      <c r="L69" s="18" t="s">
        <v>225</v>
      </c>
      <c r="M69" s="24">
        <v>31.406976744186046</v>
      </c>
      <c r="N69" s="24">
        <v>29.393258426966291</v>
      </c>
      <c r="O69" s="24">
        <v>30.382857142857144</v>
      </c>
    </row>
    <row r="70" spans="2:15" x14ac:dyDescent="0.25">
      <c r="B70" t="s">
        <v>76</v>
      </c>
      <c r="C70" t="s">
        <v>15</v>
      </c>
      <c r="D70">
        <v>25</v>
      </c>
      <c r="E70" t="s">
        <v>16</v>
      </c>
      <c r="F70" s="7">
        <v>44383</v>
      </c>
      <c r="G70" t="s">
        <v>19</v>
      </c>
      <c r="H70" s="9">
        <v>65700</v>
      </c>
      <c r="I70" s="6" t="s">
        <v>207</v>
      </c>
      <c r="J70" s="8">
        <f ca="1">(TODAY()-Staff[[#This Row],[Date Joined]])/365</f>
        <v>2.9068493150684933</v>
      </c>
      <c r="K70" s="7"/>
      <c r="L70" s="18" t="s">
        <v>226</v>
      </c>
      <c r="M70" s="24">
        <v>78284.186046511633</v>
      </c>
      <c r="N70" s="24">
        <v>74915.168539325838</v>
      </c>
      <c r="O70" s="24">
        <v>76570.8</v>
      </c>
    </row>
    <row r="71" spans="2:15" x14ac:dyDescent="0.25">
      <c r="B71" t="s">
        <v>126</v>
      </c>
      <c r="C71" t="s">
        <v>8</v>
      </c>
      <c r="D71">
        <v>21</v>
      </c>
      <c r="E71" t="s">
        <v>16</v>
      </c>
      <c r="F71" s="7">
        <v>44256</v>
      </c>
      <c r="G71" t="s">
        <v>21</v>
      </c>
      <c r="H71" s="9">
        <v>65920</v>
      </c>
      <c r="I71" s="6" t="s">
        <v>205</v>
      </c>
      <c r="J71" s="8">
        <f ca="1">(TODAY()-Staff[[#This Row],[Date Joined]])/365</f>
        <v>3.2547945205479452</v>
      </c>
      <c r="K71" s="7"/>
      <c r="L71" s="18" t="s">
        <v>227</v>
      </c>
      <c r="M71" s="24">
        <v>2.7723478814909202</v>
      </c>
      <c r="N71" s="24">
        <v>2.7632445744189629</v>
      </c>
      <c r="O71" s="24">
        <v>2.7677181996086109</v>
      </c>
    </row>
    <row r="72" spans="2:15" x14ac:dyDescent="0.25">
      <c r="B72" t="s">
        <v>32</v>
      </c>
      <c r="C72" t="s">
        <v>8</v>
      </c>
      <c r="D72">
        <v>21</v>
      </c>
      <c r="E72" t="s">
        <v>16</v>
      </c>
      <c r="F72" s="7">
        <v>44317</v>
      </c>
      <c r="G72" t="s">
        <v>21</v>
      </c>
      <c r="H72" s="9">
        <v>65920</v>
      </c>
      <c r="I72" s="6" t="s">
        <v>207</v>
      </c>
      <c r="J72" s="8">
        <f ca="1">(TODAY()-Staff[[#This Row],[Date Joined]])/365</f>
        <v>3.0876712328767124</v>
      </c>
      <c r="K72" s="7"/>
    </row>
    <row r="73" spans="2:15" x14ac:dyDescent="0.25">
      <c r="B73" t="s">
        <v>121</v>
      </c>
      <c r="C73" t="s">
        <v>8</v>
      </c>
      <c r="D73">
        <v>30</v>
      </c>
      <c r="E73" t="s">
        <v>24</v>
      </c>
      <c r="F73" s="7">
        <v>44328</v>
      </c>
      <c r="G73" t="s">
        <v>21</v>
      </c>
      <c r="H73" s="9">
        <v>67910</v>
      </c>
      <c r="I73" s="6" t="s">
        <v>205</v>
      </c>
      <c r="J73" s="8">
        <f ca="1">(TODAY()-Staff[[#This Row],[Date Joined]])/365</f>
        <v>3.0575342465753423</v>
      </c>
      <c r="K73" s="7"/>
    </row>
    <row r="74" spans="2:15" x14ac:dyDescent="0.25">
      <c r="B74" t="s">
        <v>27</v>
      </c>
      <c r="C74" t="s">
        <v>8</v>
      </c>
      <c r="D74">
        <v>30</v>
      </c>
      <c r="E74" t="s">
        <v>24</v>
      </c>
      <c r="F74" s="7">
        <v>44389</v>
      </c>
      <c r="G74" t="s">
        <v>21</v>
      </c>
      <c r="H74" s="9">
        <v>67910</v>
      </c>
      <c r="I74" s="6" t="s">
        <v>207</v>
      </c>
      <c r="J74" s="8">
        <f ca="1">(TODAY()-Staff[[#This Row],[Date Joined]])/365</f>
        <v>2.8904109589041096</v>
      </c>
      <c r="K74" s="7"/>
    </row>
    <row r="75" spans="2:15" x14ac:dyDescent="0.25">
      <c r="B75" t="s">
        <v>138</v>
      </c>
      <c r="C75" t="s">
        <v>15</v>
      </c>
      <c r="D75">
        <v>30</v>
      </c>
      <c r="E75" t="s">
        <v>16</v>
      </c>
      <c r="F75" s="7">
        <v>44640</v>
      </c>
      <c r="G75" t="s">
        <v>9</v>
      </c>
      <c r="H75" s="9">
        <v>67950</v>
      </c>
      <c r="I75" s="6" t="s">
        <v>205</v>
      </c>
      <c r="J75" s="8">
        <f ca="1">(TODAY()-Staff[[#This Row],[Date Joined]])/365</f>
        <v>2.2027397260273971</v>
      </c>
      <c r="K75" s="7"/>
    </row>
    <row r="76" spans="2:15" x14ac:dyDescent="0.25">
      <c r="B76" t="s">
        <v>45</v>
      </c>
      <c r="C76" t="s">
        <v>15</v>
      </c>
      <c r="D76">
        <v>30</v>
      </c>
      <c r="E76" t="s">
        <v>16</v>
      </c>
      <c r="F76" s="7">
        <v>44701</v>
      </c>
      <c r="G76" t="s">
        <v>9</v>
      </c>
      <c r="H76" s="9">
        <v>67950</v>
      </c>
      <c r="I76" s="6" t="s">
        <v>207</v>
      </c>
      <c r="J76" s="8">
        <f ca="1">(TODAY()-Staff[[#This Row],[Date Joined]])/365</f>
        <v>2.0356164383561643</v>
      </c>
      <c r="K76" s="7"/>
    </row>
    <row r="77" spans="2:15" x14ac:dyDescent="0.25">
      <c r="B77" t="s">
        <v>184</v>
      </c>
      <c r="C77" t="s">
        <v>8</v>
      </c>
      <c r="D77">
        <v>20</v>
      </c>
      <c r="E77" t="s">
        <v>24</v>
      </c>
      <c r="F77" s="7">
        <v>44476</v>
      </c>
      <c r="G77" t="s">
        <v>19</v>
      </c>
      <c r="H77" s="9">
        <v>68900</v>
      </c>
      <c r="I77" s="6" t="s">
        <v>205</v>
      </c>
      <c r="J77" s="8">
        <f ca="1">(TODAY()-Staff[[#This Row],[Date Joined]])/365</f>
        <v>2.6520547945205482</v>
      </c>
      <c r="K77" s="7"/>
    </row>
    <row r="78" spans="2:15" x14ac:dyDescent="0.25">
      <c r="B78" t="s">
        <v>91</v>
      </c>
      <c r="C78" t="s">
        <v>8</v>
      </c>
      <c r="D78">
        <v>20</v>
      </c>
      <c r="E78" t="s">
        <v>24</v>
      </c>
      <c r="F78" s="7">
        <v>44537</v>
      </c>
      <c r="G78" t="s">
        <v>19</v>
      </c>
      <c r="H78" s="9">
        <v>68900</v>
      </c>
      <c r="I78" s="6" t="s">
        <v>207</v>
      </c>
      <c r="J78" s="8">
        <f ca="1">(TODAY()-Staff[[#This Row],[Date Joined]])/365</f>
        <v>2.484931506849315</v>
      </c>
      <c r="K78" s="7"/>
    </row>
    <row r="79" spans="2:15" x14ac:dyDescent="0.25">
      <c r="B79" t="s">
        <v>190</v>
      </c>
      <c r="C79" t="s">
        <v>15</v>
      </c>
      <c r="D79">
        <v>37</v>
      </c>
      <c r="E79" t="s">
        <v>16</v>
      </c>
      <c r="F79" s="7">
        <v>44640</v>
      </c>
      <c r="G79" t="s">
        <v>12</v>
      </c>
      <c r="H79" s="9">
        <v>69070</v>
      </c>
      <c r="I79" s="6" t="s">
        <v>205</v>
      </c>
      <c r="J79" s="8">
        <f ca="1">(TODAY()-Staff[[#This Row],[Date Joined]])/365</f>
        <v>2.2027397260273971</v>
      </c>
      <c r="K79" s="7"/>
    </row>
    <row r="80" spans="2:15" x14ac:dyDescent="0.25">
      <c r="B80" t="s">
        <v>97</v>
      </c>
      <c r="C80" t="s">
        <v>15</v>
      </c>
      <c r="D80">
        <v>37</v>
      </c>
      <c r="E80" t="s">
        <v>16</v>
      </c>
      <c r="F80" s="7">
        <v>44701</v>
      </c>
      <c r="G80" t="s">
        <v>12</v>
      </c>
      <c r="H80" s="9">
        <v>69070</v>
      </c>
      <c r="I80" s="6" t="s">
        <v>207</v>
      </c>
      <c r="J80" s="8">
        <f ca="1">(TODAY()-Staff[[#This Row],[Date Joined]])/365</f>
        <v>2.0356164383561643</v>
      </c>
      <c r="K80" s="7"/>
    </row>
    <row r="81" spans="2:11" x14ac:dyDescent="0.25">
      <c r="B81" t="s">
        <v>119</v>
      </c>
      <c r="C81" t="s">
        <v>15</v>
      </c>
      <c r="D81">
        <v>30</v>
      </c>
      <c r="E81" t="s">
        <v>16</v>
      </c>
      <c r="F81" s="7">
        <v>44214</v>
      </c>
      <c r="G81" t="s">
        <v>12</v>
      </c>
      <c r="H81" s="9">
        <v>69120</v>
      </c>
      <c r="I81" s="6" t="s">
        <v>205</v>
      </c>
      <c r="J81" s="8">
        <f ca="1">(TODAY()-Staff[[#This Row],[Date Joined]])/365</f>
        <v>3.3698630136986303</v>
      </c>
      <c r="K81" s="7"/>
    </row>
    <row r="82" spans="2:11" x14ac:dyDescent="0.25">
      <c r="B82" t="s">
        <v>25</v>
      </c>
      <c r="C82" t="s">
        <v>15</v>
      </c>
      <c r="D82">
        <v>30</v>
      </c>
      <c r="E82" t="s">
        <v>16</v>
      </c>
      <c r="F82" s="7">
        <v>44273</v>
      </c>
      <c r="G82" t="s">
        <v>12</v>
      </c>
      <c r="H82" s="9">
        <v>69120</v>
      </c>
      <c r="I82" s="6" t="s">
        <v>207</v>
      </c>
      <c r="J82" s="8">
        <f ca="1">(TODAY()-Staff[[#This Row],[Date Joined]])/365</f>
        <v>3.2082191780821918</v>
      </c>
      <c r="K82" s="7"/>
    </row>
    <row r="83" spans="2:11" x14ac:dyDescent="0.25">
      <c r="B83" t="s">
        <v>159</v>
      </c>
      <c r="C83" t="s">
        <v>15</v>
      </c>
      <c r="D83">
        <v>30</v>
      </c>
      <c r="E83" t="s">
        <v>16</v>
      </c>
      <c r="F83" s="7">
        <v>44789</v>
      </c>
      <c r="G83" t="s">
        <v>12</v>
      </c>
      <c r="H83" s="9">
        <v>69710</v>
      </c>
      <c r="I83" s="6" t="s">
        <v>205</v>
      </c>
      <c r="J83" s="8">
        <f ca="1">(TODAY()-Staff[[#This Row],[Date Joined]])/365</f>
        <v>1.7945205479452055</v>
      </c>
      <c r="K83" s="7"/>
    </row>
    <row r="84" spans="2:11" x14ac:dyDescent="0.25">
      <c r="B84" t="s">
        <v>67</v>
      </c>
      <c r="C84" t="s">
        <v>15</v>
      </c>
      <c r="D84">
        <v>30</v>
      </c>
      <c r="E84" t="s">
        <v>16</v>
      </c>
      <c r="F84" s="7">
        <v>44850</v>
      </c>
      <c r="G84" t="s">
        <v>12</v>
      </c>
      <c r="H84" s="9">
        <v>69710</v>
      </c>
      <c r="I84" s="6" t="s">
        <v>207</v>
      </c>
      <c r="J84" s="8">
        <f ca="1">(TODAY()-Staff[[#This Row],[Date Joined]])/365</f>
        <v>1.6273972602739726</v>
      </c>
      <c r="K84" s="7"/>
    </row>
    <row r="85" spans="2:11" x14ac:dyDescent="0.25">
      <c r="B85" t="s">
        <v>183</v>
      </c>
      <c r="C85" t="s">
        <v>15</v>
      </c>
      <c r="D85">
        <v>42</v>
      </c>
      <c r="E85" t="s">
        <v>24</v>
      </c>
      <c r="F85" s="7">
        <v>44670</v>
      </c>
      <c r="G85" t="s">
        <v>21</v>
      </c>
      <c r="H85" s="9">
        <v>70270</v>
      </c>
      <c r="I85" s="6" t="s">
        <v>205</v>
      </c>
      <c r="J85" s="8">
        <f ca="1">(TODAY()-Staff[[#This Row],[Date Joined]])/365</f>
        <v>2.1205479452054794</v>
      </c>
      <c r="K85" s="7"/>
    </row>
    <row r="86" spans="2:11" x14ac:dyDescent="0.25">
      <c r="B86" t="s">
        <v>90</v>
      </c>
      <c r="C86" t="s">
        <v>15</v>
      </c>
      <c r="D86">
        <v>42</v>
      </c>
      <c r="E86" t="s">
        <v>24</v>
      </c>
      <c r="F86" s="7">
        <v>44731</v>
      </c>
      <c r="G86" t="s">
        <v>21</v>
      </c>
      <c r="H86" s="9">
        <v>70270</v>
      </c>
      <c r="I86" s="6" t="s">
        <v>207</v>
      </c>
      <c r="J86" s="8">
        <f ca="1">(TODAY()-Staff[[#This Row],[Date Joined]])/365</f>
        <v>1.9534246575342467</v>
      </c>
      <c r="K86" s="7"/>
    </row>
    <row r="87" spans="2:11" x14ac:dyDescent="0.25">
      <c r="B87" t="s">
        <v>162</v>
      </c>
      <c r="C87" t="s">
        <v>15</v>
      </c>
      <c r="D87">
        <v>46</v>
      </c>
      <c r="E87" t="s">
        <v>16</v>
      </c>
      <c r="F87" s="7">
        <v>44697</v>
      </c>
      <c r="G87" t="s">
        <v>9</v>
      </c>
      <c r="H87" s="9">
        <v>70610</v>
      </c>
      <c r="I87" s="6" t="s">
        <v>205</v>
      </c>
      <c r="J87" s="8">
        <f ca="1">(TODAY()-Staff[[#This Row],[Date Joined]])/365</f>
        <v>2.0465753424657533</v>
      </c>
      <c r="K87" s="7"/>
    </row>
    <row r="88" spans="2:11" x14ac:dyDescent="0.25">
      <c r="B88" t="s">
        <v>70</v>
      </c>
      <c r="C88" t="s">
        <v>15</v>
      </c>
      <c r="D88">
        <v>46</v>
      </c>
      <c r="E88" t="s">
        <v>16</v>
      </c>
      <c r="F88" s="7">
        <v>44758</v>
      </c>
      <c r="G88" t="s">
        <v>9</v>
      </c>
      <c r="H88" s="9">
        <v>70610</v>
      </c>
      <c r="I88" s="6" t="s">
        <v>207</v>
      </c>
      <c r="J88" s="8">
        <f ca="1">(TODAY()-Staff[[#This Row],[Date Joined]])/365</f>
        <v>1.8794520547945206</v>
      </c>
      <c r="K88" s="7"/>
    </row>
    <row r="89" spans="2:11" x14ac:dyDescent="0.25">
      <c r="B89" t="s">
        <v>187</v>
      </c>
      <c r="C89" t="s">
        <v>15</v>
      </c>
      <c r="D89">
        <v>36</v>
      </c>
      <c r="E89" t="s">
        <v>16</v>
      </c>
      <c r="F89" s="7">
        <v>44272</v>
      </c>
      <c r="G89" t="s">
        <v>21</v>
      </c>
      <c r="H89" s="9">
        <v>71380</v>
      </c>
      <c r="I89" s="6" t="s">
        <v>205</v>
      </c>
      <c r="J89" s="8">
        <f ca="1">(TODAY()-Staff[[#This Row],[Date Joined]])/365</f>
        <v>3.2109589041095892</v>
      </c>
      <c r="K89" s="7"/>
    </row>
    <row r="90" spans="2:11" x14ac:dyDescent="0.25">
      <c r="B90" t="s">
        <v>94</v>
      </c>
      <c r="C90" t="s">
        <v>15</v>
      </c>
      <c r="D90">
        <v>36</v>
      </c>
      <c r="E90" t="s">
        <v>16</v>
      </c>
      <c r="F90" s="7">
        <v>44333</v>
      </c>
      <c r="G90" t="s">
        <v>21</v>
      </c>
      <c r="H90" s="9">
        <v>71380</v>
      </c>
      <c r="I90" s="6" t="s">
        <v>207</v>
      </c>
      <c r="J90" s="8">
        <f ca="1">(TODAY()-Staff[[#This Row],[Date Joined]])/365</f>
        <v>3.043835616438356</v>
      </c>
      <c r="K90" s="7"/>
    </row>
    <row r="91" spans="2:11" x14ac:dyDescent="0.25">
      <c r="B91" t="s">
        <v>115</v>
      </c>
      <c r="C91" t="s">
        <v>15</v>
      </c>
      <c r="D91">
        <v>33</v>
      </c>
      <c r="E91" t="s">
        <v>16</v>
      </c>
      <c r="F91" s="7">
        <v>44324</v>
      </c>
      <c r="G91" t="s">
        <v>19</v>
      </c>
      <c r="H91" s="9">
        <v>74550</v>
      </c>
      <c r="I91" s="6" t="s">
        <v>205</v>
      </c>
      <c r="J91" s="8">
        <f ca="1">(TODAY()-Staff[[#This Row],[Date Joined]])/365</f>
        <v>3.0684931506849313</v>
      </c>
      <c r="K91" s="7"/>
    </row>
    <row r="92" spans="2:11" x14ac:dyDescent="0.25">
      <c r="B92" t="s">
        <v>18</v>
      </c>
      <c r="C92" t="s">
        <v>15</v>
      </c>
      <c r="D92">
        <v>33</v>
      </c>
      <c r="E92" t="s">
        <v>16</v>
      </c>
      <c r="F92" s="7">
        <v>44385</v>
      </c>
      <c r="G92" t="s">
        <v>19</v>
      </c>
      <c r="H92" s="9">
        <v>74550</v>
      </c>
      <c r="I92" s="6" t="s">
        <v>207</v>
      </c>
      <c r="J92" s="8">
        <f ca="1">(TODAY()-Staff[[#This Row],[Date Joined]])/365</f>
        <v>2.9013698630136986</v>
      </c>
      <c r="K92" s="7"/>
    </row>
    <row r="93" spans="2:11" x14ac:dyDescent="0.25">
      <c r="B93" t="s">
        <v>111</v>
      </c>
      <c r="C93" t="s">
        <v>8</v>
      </c>
      <c r="D93">
        <v>42</v>
      </c>
      <c r="E93" t="s">
        <v>10</v>
      </c>
      <c r="F93" s="7">
        <v>44718</v>
      </c>
      <c r="G93" t="s">
        <v>9</v>
      </c>
      <c r="H93" s="9">
        <v>75000</v>
      </c>
      <c r="I93" s="6" t="s">
        <v>205</v>
      </c>
      <c r="J93" s="8">
        <f ca="1">(TODAY()-Staff[[#This Row],[Date Joined]])/365</f>
        <v>1.989041095890411</v>
      </c>
      <c r="K93" s="7"/>
    </row>
    <row r="94" spans="2:11" x14ac:dyDescent="0.25">
      <c r="B94" t="s">
        <v>7</v>
      </c>
      <c r="C94" t="s">
        <v>8</v>
      </c>
      <c r="D94">
        <v>42</v>
      </c>
      <c r="E94" t="s">
        <v>10</v>
      </c>
      <c r="F94" s="7">
        <v>44779</v>
      </c>
      <c r="G94" t="s">
        <v>9</v>
      </c>
      <c r="H94" s="9">
        <v>75000</v>
      </c>
      <c r="I94" s="6" t="s">
        <v>207</v>
      </c>
      <c r="J94" s="8">
        <f ca="1">(TODAY()-Staff[[#This Row],[Date Joined]])/365</f>
        <v>1.821917808219178</v>
      </c>
      <c r="K94" s="7"/>
    </row>
    <row r="95" spans="2:11" x14ac:dyDescent="0.25">
      <c r="B95" t="s">
        <v>188</v>
      </c>
      <c r="C95" t="s">
        <v>8</v>
      </c>
      <c r="D95">
        <v>33</v>
      </c>
      <c r="E95" t="s">
        <v>16</v>
      </c>
      <c r="F95" s="7">
        <v>44253</v>
      </c>
      <c r="G95" t="s">
        <v>12</v>
      </c>
      <c r="H95" s="9">
        <v>75280</v>
      </c>
      <c r="I95" s="6" t="s">
        <v>205</v>
      </c>
      <c r="J95" s="8">
        <f ca="1">(TODAY()-Staff[[#This Row],[Date Joined]])/365</f>
        <v>3.2630136986301368</v>
      </c>
      <c r="K95" s="7"/>
    </row>
    <row r="96" spans="2:11" x14ac:dyDescent="0.25">
      <c r="B96" t="s">
        <v>95</v>
      </c>
      <c r="C96" t="s">
        <v>8</v>
      </c>
      <c r="D96">
        <v>33</v>
      </c>
      <c r="E96" t="s">
        <v>16</v>
      </c>
      <c r="F96" s="7">
        <v>44312</v>
      </c>
      <c r="G96" t="s">
        <v>12</v>
      </c>
      <c r="H96" s="9">
        <v>75280</v>
      </c>
      <c r="I96" s="6" t="s">
        <v>207</v>
      </c>
      <c r="J96" s="8">
        <f ca="1">(TODAY()-Staff[[#This Row],[Date Joined]])/365</f>
        <v>3.1013698630136988</v>
      </c>
      <c r="K96" s="7"/>
    </row>
    <row r="97" spans="2:11" x14ac:dyDescent="0.25">
      <c r="B97" t="s">
        <v>135</v>
      </c>
      <c r="C97" t="s">
        <v>8</v>
      </c>
      <c r="D97">
        <v>33</v>
      </c>
      <c r="E97" t="s">
        <v>42</v>
      </c>
      <c r="F97" s="7">
        <v>44313</v>
      </c>
      <c r="G97" t="s">
        <v>12</v>
      </c>
      <c r="H97" s="9">
        <v>75480</v>
      </c>
      <c r="I97" s="6" t="s">
        <v>205</v>
      </c>
      <c r="J97" s="8">
        <f ca="1">(TODAY()-Staff[[#This Row],[Date Joined]])/365</f>
        <v>3.0986301369863014</v>
      </c>
      <c r="K97" s="7"/>
    </row>
    <row r="98" spans="2:11" x14ac:dyDescent="0.25">
      <c r="B98" t="s">
        <v>41</v>
      </c>
      <c r="C98" t="s">
        <v>8</v>
      </c>
      <c r="D98">
        <v>33</v>
      </c>
      <c r="E98" t="s">
        <v>42</v>
      </c>
      <c r="F98" s="7">
        <v>44374</v>
      </c>
      <c r="G98" t="s">
        <v>12</v>
      </c>
      <c r="H98" s="9">
        <v>75480</v>
      </c>
      <c r="I98" s="6" t="s">
        <v>207</v>
      </c>
      <c r="J98" s="8">
        <f ca="1">(TODAY()-Staff[[#This Row],[Date Joined]])/365</f>
        <v>2.9315068493150687</v>
      </c>
      <c r="K98" s="7"/>
    </row>
    <row r="99" spans="2:11" x14ac:dyDescent="0.25">
      <c r="B99" t="s">
        <v>170</v>
      </c>
      <c r="C99" t="s">
        <v>15</v>
      </c>
      <c r="D99">
        <v>21</v>
      </c>
      <c r="E99" t="s">
        <v>16</v>
      </c>
      <c r="F99" s="7">
        <v>44180</v>
      </c>
      <c r="G99" t="s">
        <v>56</v>
      </c>
      <c r="H99" s="9">
        <v>75880</v>
      </c>
      <c r="I99" s="6" t="s">
        <v>205</v>
      </c>
      <c r="J99" s="8">
        <f ca="1">(TODAY()-Staff[[#This Row],[Date Joined]])/365</f>
        <v>3.463013698630137</v>
      </c>
      <c r="K99" s="7"/>
    </row>
    <row r="100" spans="2:11" x14ac:dyDescent="0.25">
      <c r="B100" t="s">
        <v>78</v>
      </c>
      <c r="C100" t="s">
        <v>15</v>
      </c>
      <c r="D100">
        <v>21</v>
      </c>
      <c r="E100" t="s">
        <v>16</v>
      </c>
      <c r="F100" s="7">
        <v>44242</v>
      </c>
      <c r="G100" t="s">
        <v>56</v>
      </c>
      <c r="H100" s="9">
        <v>75880</v>
      </c>
      <c r="I100" s="6" t="s">
        <v>207</v>
      </c>
      <c r="J100" s="8">
        <f ca="1">(TODAY()-Staff[[#This Row],[Date Joined]])/365</f>
        <v>3.2931506849315069</v>
      </c>
      <c r="K100" s="7"/>
    </row>
    <row r="101" spans="2:11" x14ac:dyDescent="0.25">
      <c r="B101" t="s">
        <v>129</v>
      </c>
      <c r="C101" t="s">
        <v>8</v>
      </c>
      <c r="D101">
        <v>28</v>
      </c>
      <c r="E101" t="s">
        <v>16</v>
      </c>
      <c r="F101" s="7">
        <v>44124</v>
      </c>
      <c r="G101" t="s">
        <v>21</v>
      </c>
      <c r="H101" s="9">
        <v>75970</v>
      </c>
      <c r="I101" s="6" t="s">
        <v>205</v>
      </c>
      <c r="J101" s="8">
        <f ca="1">(TODAY()-Staff[[#This Row],[Date Joined]])/365</f>
        <v>3.6164383561643834</v>
      </c>
      <c r="K101" s="7"/>
    </row>
    <row r="102" spans="2:11" x14ac:dyDescent="0.25">
      <c r="B102" t="s">
        <v>35</v>
      </c>
      <c r="C102" t="s">
        <v>8</v>
      </c>
      <c r="D102">
        <v>28</v>
      </c>
      <c r="E102" t="s">
        <v>16</v>
      </c>
      <c r="F102" s="7">
        <v>44185</v>
      </c>
      <c r="G102" t="s">
        <v>21</v>
      </c>
      <c r="H102" s="9">
        <v>75970</v>
      </c>
      <c r="I102" s="6" t="s">
        <v>207</v>
      </c>
      <c r="J102" s="8">
        <f ca="1">(TODAY()-Staff[[#This Row],[Date Joined]])/365</f>
        <v>3.4493150684931506</v>
      </c>
      <c r="K102" s="7"/>
    </row>
    <row r="103" spans="2:11" x14ac:dyDescent="0.25">
      <c r="B103" t="s">
        <v>154</v>
      </c>
      <c r="C103" t="s">
        <v>8</v>
      </c>
      <c r="D103">
        <v>22</v>
      </c>
      <c r="E103" t="s">
        <v>13</v>
      </c>
      <c r="F103" s="7">
        <v>44388</v>
      </c>
      <c r="G103" t="s">
        <v>9</v>
      </c>
      <c r="H103" s="9">
        <v>76900</v>
      </c>
      <c r="I103" s="6" t="s">
        <v>205</v>
      </c>
      <c r="J103" s="8">
        <f ca="1">(TODAY()-Staff[[#This Row],[Date Joined]])/365</f>
        <v>2.893150684931507</v>
      </c>
      <c r="K103" s="7"/>
    </row>
    <row r="104" spans="2:11" x14ac:dyDescent="0.25">
      <c r="B104" t="s">
        <v>62</v>
      </c>
      <c r="C104" t="s">
        <v>8</v>
      </c>
      <c r="D104">
        <v>22</v>
      </c>
      <c r="E104" t="s">
        <v>13</v>
      </c>
      <c r="F104" s="7">
        <v>44450</v>
      </c>
      <c r="G104" t="s">
        <v>9</v>
      </c>
      <c r="H104" s="9">
        <v>76900</v>
      </c>
      <c r="I104" s="6" t="s">
        <v>207</v>
      </c>
      <c r="J104" s="8">
        <f ca="1">(TODAY()-Staff[[#This Row],[Date Joined]])/365</f>
        <v>2.7232876712328768</v>
      </c>
      <c r="K104" s="7"/>
    </row>
    <row r="105" spans="2:11" x14ac:dyDescent="0.25">
      <c r="B105" t="s">
        <v>164</v>
      </c>
      <c r="C105" t="s">
        <v>8</v>
      </c>
      <c r="D105">
        <v>36</v>
      </c>
      <c r="E105" t="s">
        <v>16</v>
      </c>
      <c r="F105" s="7">
        <v>44468</v>
      </c>
      <c r="G105" t="s">
        <v>9</v>
      </c>
      <c r="H105" s="9">
        <v>78390</v>
      </c>
      <c r="I105" s="6" t="s">
        <v>205</v>
      </c>
      <c r="J105" s="8">
        <f ca="1">(TODAY()-Staff[[#This Row],[Date Joined]])/365</f>
        <v>2.6739726027397261</v>
      </c>
      <c r="K105" s="7"/>
    </row>
    <row r="106" spans="2:11" x14ac:dyDescent="0.25">
      <c r="B106" t="s">
        <v>72</v>
      </c>
      <c r="C106" t="s">
        <v>8</v>
      </c>
      <c r="D106">
        <v>36</v>
      </c>
      <c r="E106" t="s">
        <v>16</v>
      </c>
      <c r="F106" s="7">
        <v>44529</v>
      </c>
      <c r="G106" t="s">
        <v>9</v>
      </c>
      <c r="H106" s="9">
        <v>78390</v>
      </c>
      <c r="I106" s="6" t="s">
        <v>207</v>
      </c>
      <c r="J106" s="8">
        <f ca="1">(TODAY()-Staff[[#This Row],[Date Joined]])/365</f>
        <v>2.506849315068493</v>
      </c>
      <c r="K106" s="7"/>
    </row>
    <row r="107" spans="2:11" x14ac:dyDescent="0.25">
      <c r="B107" t="s">
        <v>141</v>
      </c>
      <c r="C107" t="s">
        <v>8</v>
      </c>
      <c r="D107">
        <v>36</v>
      </c>
      <c r="E107" t="s">
        <v>16</v>
      </c>
      <c r="F107" s="7">
        <v>44433</v>
      </c>
      <c r="G107" t="s">
        <v>19</v>
      </c>
      <c r="H107" s="9">
        <v>78540</v>
      </c>
      <c r="I107" s="6" t="s">
        <v>205</v>
      </c>
      <c r="J107" s="8">
        <f ca="1">(TODAY()-Staff[[#This Row],[Date Joined]])/365</f>
        <v>2.7698630136986302</v>
      </c>
      <c r="K107" s="7"/>
    </row>
    <row r="108" spans="2:11" x14ac:dyDescent="0.25">
      <c r="B108" t="s">
        <v>48</v>
      </c>
      <c r="C108" t="s">
        <v>8</v>
      </c>
      <c r="D108">
        <v>36</v>
      </c>
      <c r="E108" t="s">
        <v>16</v>
      </c>
      <c r="F108" s="7">
        <v>44494</v>
      </c>
      <c r="G108" t="s">
        <v>19</v>
      </c>
      <c r="H108" s="9">
        <v>78540</v>
      </c>
      <c r="I108" s="6" t="s">
        <v>207</v>
      </c>
      <c r="J108" s="8">
        <f ca="1">(TODAY()-Staff[[#This Row],[Date Joined]])/365</f>
        <v>2.6027397260273974</v>
      </c>
      <c r="K108" s="7"/>
    </row>
    <row r="109" spans="2:11" x14ac:dyDescent="0.25">
      <c r="B109" t="s">
        <v>197</v>
      </c>
      <c r="C109" t="s">
        <v>15</v>
      </c>
      <c r="D109">
        <v>20</v>
      </c>
      <c r="E109" t="s">
        <v>16</v>
      </c>
      <c r="F109" s="7">
        <v>44683</v>
      </c>
      <c r="G109" t="s">
        <v>9</v>
      </c>
      <c r="H109" s="9">
        <v>79570</v>
      </c>
      <c r="I109" s="6" t="s">
        <v>205</v>
      </c>
      <c r="J109" s="8">
        <f ca="1">(TODAY()-Staff[[#This Row],[Date Joined]])/365</f>
        <v>2.0849315068493151</v>
      </c>
      <c r="K109" s="7"/>
    </row>
    <row r="110" spans="2:11" x14ac:dyDescent="0.25">
      <c r="B110" t="s">
        <v>104</v>
      </c>
      <c r="C110" t="s">
        <v>15</v>
      </c>
      <c r="D110">
        <v>20</v>
      </c>
      <c r="E110" t="s">
        <v>16</v>
      </c>
      <c r="F110" s="7">
        <v>44744</v>
      </c>
      <c r="G110" t="s">
        <v>9</v>
      </c>
      <c r="H110" s="9">
        <v>79570</v>
      </c>
      <c r="I110" s="6" t="s">
        <v>207</v>
      </c>
      <c r="J110" s="8">
        <f ca="1">(TODAY()-Staff[[#This Row],[Date Joined]])/365</f>
        <v>1.9178082191780821</v>
      </c>
      <c r="K110" s="7"/>
    </row>
    <row r="111" spans="2:11" x14ac:dyDescent="0.25">
      <c r="B111" t="s">
        <v>133</v>
      </c>
      <c r="C111" t="s">
        <v>8</v>
      </c>
      <c r="D111">
        <v>25</v>
      </c>
      <c r="E111" t="s">
        <v>13</v>
      </c>
      <c r="F111" s="7">
        <v>44633</v>
      </c>
      <c r="G111" t="s">
        <v>12</v>
      </c>
      <c r="H111" s="9">
        <v>80700</v>
      </c>
      <c r="I111" s="6" t="s">
        <v>205</v>
      </c>
      <c r="J111" s="8">
        <f ca="1">(TODAY()-Staff[[#This Row],[Date Joined]])/365</f>
        <v>2.2219178082191782</v>
      </c>
      <c r="K111" s="7"/>
    </row>
    <row r="112" spans="2:11" x14ac:dyDescent="0.25">
      <c r="B112" t="s">
        <v>39</v>
      </c>
      <c r="C112" t="s">
        <v>8</v>
      </c>
      <c r="D112">
        <v>25</v>
      </c>
      <c r="E112" t="s">
        <v>13</v>
      </c>
      <c r="F112" s="7">
        <v>44694</v>
      </c>
      <c r="G112" t="s">
        <v>12</v>
      </c>
      <c r="H112" s="9">
        <v>80700</v>
      </c>
      <c r="I112" s="6" t="s">
        <v>207</v>
      </c>
      <c r="J112" s="8">
        <f ca="1">(TODAY()-Staff[[#This Row],[Date Joined]])/365</f>
        <v>2.0547945205479454</v>
      </c>
      <c r="K112" s="7"/>
    </row>
    <row r="113" spans="2:11" x14ac:dyDescent="0.25">
      <c r="B113" t="s">
        <v>185</v>
      </c>
      <c r="C113" t="s">
        <v>8</v>
      </c>
      <c r="D113">
        <v>27</v>
      </c>
      <c r="E113" t="s">
        <v>16</v>
      </c>
      <c r="F113" s="7">
        <v>44625</v>
      </c>
      <c r="G113" t="s">
        <v>12</v>
      </c>
      <c r="H113" s="9">
        <v>83750</v>
      </c>
      <c r="I113" s="6" t="s">
        <v>205</v>
      </c>
      <c r="J113" s="8">
        <f ca="1">(TODAY()-Staff[[#This Row],[Date Joined]])/365</f>
        <v>2.2438356164383562</v>
      </c>
      <c r="K113" s="7"/>
    </row>
    <row r="114" spans="2:11" x14ac:dyDescent="0.25">
      <c r="B114" t="s">
        <v>92</v>
      </c>
      <c r="C114" t="s">
        <v>8</v>
      </c>
      <c r="D114">
        <v>27</v>
      </c>
      <c r="E114" t="s">
        <v>16</v>
      </c>
      <c r="F114" s="7">
        <v>44686</v>
      </c>
      <c r="G114" t="s">
        <v>12</v>
      </c>
      <c r="H114" s="9">
        <v>83750</v>
      </c>
      <c r="I114" s="6" t="s">
        <v>207</v>
      </c>
      <c r="J114" s="8">
        <f ca="1">(TODAY()-Staff[[#This Row],[Date Joined]])/365</f>
        <v>2.0767123287671234</v>
      </c>
      <c r="K114" s="7"/>
    </row>
    <row r="115" spans="2:11" x14ac:dyDescent="0.25">
      <c r="B115" t="s">
        <v>122</v>
      </c>
      <c r="C115" t="s">
        <v>8</v>
      </c>
      <c r="D115">
        <v>34</v>
      </c>
      <c r="E115" t="s">
        <v>16</v>
      </c>
      <c r="F115" s="7">
        <v>44397</v>
      </c>
      <c r="G115" t="s">
        <v>21</v>
      </c>
      <c r="H115" s="9">
        <v>85000</v>
      </c>
      <c r="I115" s="6" t="s">
        <v>205</v>
      </c>
      <c r="J115" s="8">
        <f ca="1">(TODAY()-Staff[[#This Row],[Date Joined]])/365</f>
        <v>2.8684931506849316</v>
      </c>
      <c r="K115" s="7"/>
    </row>
    <row r="116" spans="2:11" x14ac:dyDescent="0.25">
      <c r="B116" t="s">
        <v>28</v>
      </c>
      <c r="C116" t="s">
        <v>8</v>
      </c>
      <c r="D116">
        <v>34</v>
      </c>
      <c r="E116" t="s">
        <v>16</v>
      </c>
      <c r="F116" s="7">
        <v>44459</v>
      </c>
      <c r="G116" t="s">
        <v>21</v>
      </c>
      <c r="H116" s="9">
        <v>85000</v>
      </c>
      <c r="I116" s="6" t="s">
        <v>207</v>
      </c>
      <c r="J116" s="8">
        <f ca="1">(TODAY()-Staff[[#This Row],[Date Joined]])/365</f>
        <v>2.6986301369863015</v>
      </c>
      <c r="K116" s="7"/>
    </row>
    <row r="117" spans="2:11" x14ac:dyDescent="0.25">
      <c r="B117" t="s">
        <v>181</v>
      </c>
      <c r="C117" t="s">
        <v>8</v>
      </c>
      <c r="D117">
        <v>33</v>
      </c>
      <c r="E117" t="s">
        <v>16</v>
      </c>
      <c r="F117" s="7">
        <v>44747</v>
      </c>
      <c r="G117" t="s">
        <v>21</v>
      </c>
      <c r="H117" s="9">
        <v>86570</v>
      </c>
      <c r="I117" s="6" t="s">
        <v>205</v>
      </c>
      <c r="J117" s="8">
        <f ca="1">(TODAY()-Staff[[#This Row],[Date Joined]])/365</f>
        <v>1.9095890410958904</v>
      </c>
      <c r="K117" s="7"/>
    </row>
    <row r="118" spans="2:11" x14ac:dyDescent="0.25">
      <c r="B118" t="s">
        <v>88</v>
      </c>
      <c r="C118" t="s">
        <v>8</v>
      </c>
      <c r="D118">
        <v>33</v>
      </c>
      <c r="E118" t="s">
        <v>16</v>
      </c>
      <c r="F118" s="7">
        <v>44809</v>
      </c>
      <c r="G118" t="s">
        <v>21</v>
      </c>
      <c r="H118" s="9">
        <v>86570</v>
      </c>
      <c r="I118" s="6" t="s">
        <v>207</v>
      </c>
      <c r="J118" s="8">
        <f ca="1">(TODAY()-Staff[[#This Row],[Date Joined]])/365</f>
        <v>1.7397260273972603</v>
      </c>
      <c r="K118" s="7"/>
    </row>
    <row r="119" spans="2:11" x14ac:dyDescent="0.25">
      <c r="B119" t="s">
        <v>166</v>
      </c>
      <c r="C119" t="s">
        <v>8</v>
      </c>
      <c r="D119">
        <v>40</v>
      </c>
      <c r="E119" t="s">
        <v>16</v>
      </c>
      <c r="F119" s="7">
        <v>44276</v>
      </c>
      <c r="G119" t="s">
        <v>12</v>
      </c>
      <c r="H119" s="9">
        <v>87620</v>
      </c>
      <c r="I119" s="6" t="s">
        <v>205</v>
      </c>
      <c r="J119" s="8">
        <f ca="1">(TODAY()-Staff[[#This Row],[Date Joined]])/365</f>
        <v>3.2</v>
      </c>
      <c r="K119" s="7"/>
    </row>
    <row r="120" spans="2:11" x14ac:dyDescent="0.25">
      <c r="B120" t="s">
        <v>74</v>
      </c>
      <c r="C120" t="s">
        <v>8</v>
      </c>
      <c r="D120">
        <v>40</v>
      </c>
      <c r="E120" t="s">
        <v>16</v>
      </c>
      <c r="F120" s="7">
        <v>44337</v>
      </c>
      <c r="G120" t="s">
        <v>12</v>
      </c>
      <c r="H120" s="9">
        <v>87620</v>
      </c>
      <c r="I120" s="6" t="s">
        <v>207</v>
      </c>
      <c r="J120" s="8">
        <f ca="1">(TODAY()-Staff[[#This Row],[Date Joined]])/365</f>
        <v>3.032876712328767</v>
      </c>
      <c r="K120" s="7"/>
    </row>
    <row r="121" spans="2:11" x14ac:dyDescent="0.25">
      <c r="B121" t="s">
        <v>118</v>
      </c>
      <c r="C121" t="s">
        <v>15</v>
      </c>
      <c r="D121">
        <v>37</v>
      </c>
      <c r="E121" t="s">
        <v>24</v>
      </c>
      <c r="F121" s="7">
        <v>44277</v>
      </c>
      <c r="G121" t="s">
        <v>12</v>
      </c>
      <c r="H121" s="9">
        <v>88050</v>
      </c>
      <c r="I121" s="6" t="s">
        <v>205</v>
      </c>
      <c r="J121" s="8">
        <f ca="1">(TODAY()-Staff[[#This Row],[Date Joined]])/365</f>
        <v>3.1972602739726028</v>
      </c>
      <c r="K121" s="7"/>
    </row>
    <row r="122" spans="2:11" x14ac:dyDescent="0.25">
      <c r="B122" t="s">
        <v>23</v>
      </c>
      <c r="C122" t="s">
        <v>15</v>
      </c>
      <c r="D122">
        <v>37</v>
      </c>
      <c r="E122" t="s">
        <v>24</v>
      </c>
      <c r="F122" s="7">
        <v>44338</v>
      </c>
      <c r="G122" t="s">
        <v>12</v>
      </c>
      <c r="H122" s="9">
        <v>88050</v>
      </c>
      <c r="I122" s="6" t="s">
        <v>207</v>
      </c>
      <c r="J122" s="8">
        <f ca="1">(TODAY()-Staff[[#This Row],[Date Joined]])/365</f>
        <v>3.0301369863013701</v>
      </c>
      <c r="K122" s="7"/>
    </row>
    <row r="123" spans="2:11" x14ac:dyDescent="0.25">
      <c r="B123" t="s">
        <v>112</v>
      </c>
      <c r="C123" t="s">
        <v>206</v>
      </c>
      <c r="D123">
        <v>27</v>
      </c>
      <c r="E123" t="s">
        <v>13</v>
      </c>
      <c r="F123" s="7">
        <v>44212</v>
      </c>
      <c r="G123" t="s">
        <v>12</v>
      </c>
      <c r="H123" s="9">
        <v>90700</v>
      </c>
      <c r="I123" s="6" t="s">
        <v>205</v>
      </c>
      <c r="J123" s="8">
        <f ca="1">(TODAY()-Staff[[#This Row],[Date Joined]])/365</f>
        <v>3.3753424657534246</v>
      </c>
      <c r="K123" s="7"/>
    </row>
    <row r="124" spans="2:11" x14ac:dyDescent="0.25">
      <c r="B124" t="s">
        <v>11</v>
      </c>
      <c r="C124" t="s">
        <v>206</v>
      </c>
      <c r="D124">
        <v>26</v>
      </c>
      <c r="E124" t="s">
        <v>13</v>
      </c>
      <c r="F124" s="7">
        <v>44271</v>
      </c>
      <c r="G124" t="s">
        <v>12</v>
      </c>
      <c r="H124" s="9">
        <v>90700</v>
      </c>
      <c r="I124" s="6" t="s">
        <v>207</v>
      </c>
      <c r="J124" s="8">
        <f ca="1">(TODAY()-Staff[[#This Row],[Date Joined]])/365</f>
        <v>3.2136986301369861</v>
      </c>
      <c r="K124" s="7"/>
    </row>
    <row r="125" spans="2:11" x14ac:dyDescent="0.25">
      <c r="B125" t="s">
        <v>145</v>
      </c>
      <c r="C125" t="s">
        <v>206</v>
      </c>
      <c r="D125">
        <v>32</v>
      </c>
      <c r="E125" t="s">
        <v>16</v>
      </c>
      <c r="F125" s="7">
        <v>44713</v>
      </c>
      <c r="G125" t="s">
        <v>12</v>
      </c>
      <c r="H125" s="9">
        <v>91310</v>
      </c>
      <c r="I125" s="6" t="s">
        <v>205</v>
      </c>
      <c r="J125" s="8">
        <f ca="1">(TODAY()-Staff[[#This Row],[Date Joined]])/365</f>
        <v>2.0027397260273974</v>
      </c>
      <c r="K125" s="7"/>
    </row>
    <row r="126" spans="2:11" x14ac:dyDescent="0.25">
      <c r="B126" t="s">
        <v>52</v>
      </c>
      <c r="C126" t="s">
        <v>206</v>
      </c>
      <c r="D126">
        <v>32</v>
      </c>
      <c r="E126" t="s">
        <v>16</v>
      </c>
      <c r="F126" s="7">
        <v>44774</v>
      </c>
      <c r="G126" t="s">
        <v>12</v>
      </c>
      <c r="H126" s="9">
        <v>91310</v>
      </c>
      <c r="I126" s="6" t="s">
        <v>207</v>
      </c>
      <c r="J126" s="8">
        <f ca="1">(TODAY()-Staff[[#This Row],[Date Joined]])/365</f>
        <v>1.8356164383561644</v>
      </c>
      <c r="K126" s="7"/>
    </row>
    <row r="127" spans="2:11" x14ac:dyDescent="0.25">
      <c r="B127" t="s">
        <v>160</v>
      </c>
      <c r="C127" t="s">
        <v>15</v>
      </c>
      <c r="D127">
        <v>27</v>
      </c>
      <c r="E127" t="s">
        <v>13</v>
      </c>
      <c r="F127" s="7">
        <v>44174</v>
      </c>
      <c r="G127" t="s">
        <v>21</v>
      </c>
      <c r="H127" s="9">
        <v>91650</v>
      </c>
      <c r="I127" s="6" t="s">
        <v>205</v>
      </c>
      <c r="J127" s="8">
        <f ca="1">(TODAY()-Staff[[#This Row],[Date Joined]])/365</f>
        <v>3.4794520547945207</v>
      </c>
      <c r="K127" s="7"/>
    </row>
    <row r="128" spans="2:11" x14ac:dyDescent="0.25">
      <c r="B128" t="s">
        <v>68</v>
      </c>
      <c r="C128" t="s">
        <v>15</v>
      </c>
      <c r="D128">
        <v>27</v>
      </c>
      <c r="E128" t="s">
        <v>13</v>
      </c>
      <c r="F128" s="7">
        <v>44236</v>
      </c>
      <c r="G128" t="s">
        <v>21</v>
      </c>
      <c r="H128" s="9">
        <v>91650</v>
      </c>
      <c r="I128" s="6" t="s">
        <v>207</v>
      </c>
      <c r="J128" s="8">
        <f ca="1">(TODAY()-Staff[[#This Row],[Date Joined]])/365</f>
        <v>3.3095890410958906</v>
      </c>
      <c r="K128" s="7"/>
    </row>
    <row r="129" spans="2:11" x14ac:dyDescent="0.25">
      <c r="B129" t="s">
        <v>195</v>
      </c>
      <c r="C129" t="s">
        <v>8</v>
      </c>
      <c r="D129">
        <v>34</v>
      </c>
      <c r="E129" t="s">
        <v>16</v>
      </c>
      <c r="F129" s="7">
        <v>44383</v>
      </c>
      <c r="G129" t="s">
        <v>21</v>
      </c>
      <c r="H129" s="9">
        <v>92450</v>
      </c>
      <c r="I129" s="6" t="s">
        <v>205</v>
      </c>
      <c r="J129" s="8">
        <f ca="1">(TODAY()-Staff[[#This Row],[Date Joined]])/365</f>
        <v>2.9068493150684933</v>
      </c>
      <c r="K129" s="7"/>
    </row>
    <row r="130" spans="2:11" x14ac:dyDescent="0.25">
      <c r="B130" t="s">
        <v>102</v>
      </c>
      <c r="C130" t="s">
        <v>8</v>
      </c>
      <c r="D130">
        <v>34</v>
      </c>
      <c r="E130" t="s">
        <v>16</v>
      </c>
      <c r="F130" s="7">
        <v>44445</v>
      </c>
      <c r="G130" t="s">
        <v>21</v>
      </c>
      <c r="H130" s="9">
        <v>92450</v>
      </c>
      <c r="I130" s="6" t="s">
        <v>207</v>
      </c>
      <c r="J130" s="8">
        <f ca="1">(TODAY()-Staff[[#This Row],[Date Joined]])/365</f>
        <v>2.7369863013698632</v>
      </c>
      <c r="K130" s="7"/>
    </row>
    <row r="131" spans="2:11" x14ac:dyDescent="0.25">
      <c r="B131" t="s">
        <v>169</v>
      </c>
      <c r="C131" t="s">
        <v>8</v>
      </c>
      <c r="D131">
        <v>25</v>
      </c>
      <c r="E131" t="s">
        <v>16</v>
      </c>
      <c r="F131" s="7">
        <v>44144</v>
      </c>
      <c r="G131" t="s">
        <v>19</v>
      </c>
      <c r="H131" s="9">
        <v>92700</v>
      </c>
      <c r="I131" s="6" t="s">
        <v>205</v>
      </c>
      <c r="J131" s="8">
        <f ca="1">(TODAY()-Staff[[#This Row],[Date Joined]])/365</f>
        <v>3.5616438356164384</v>
      </c>
      <c r="K131" s="7"/>
    </row>
    <row r="132" spans="2:11" x14ac:dyDescent="0.25">
      <c r="B132" t="s">
        <v>77</v>
      </c>
      <c r="C132" t="s">
        <v>8</v>
      </c>
      <c r="D132">
        <v>25</v>
      </c>
      <c r="E132" t="s">
        <v>16</v>
      </c>
      <c r="F132" s="7">
        <v>44205</v>
      </c>
      <c r="G132" t="s">
        <v>19</v>
      </c>
      <c r="H132" s="9">
        <v>92700</v>
      </c>
      <c r="I132" s="6" t="s">
        <v>207</v>
      </c>
      <c r="J132" s="8">
        <f ca="1">(TODAY()-Staff[[#This Row],[Date Joined]])/365</f>
        <v>3.3945205479452056</v>
      </c>
      <c r="K132" s="7"/>
    </row>
    <row r="133" spans="2:11" x14ac:dyDescent="0.25">
      <c r="B133" t="s">
        <v>163</v>
      </c>
      <c r="C133" t="s">
        <v>8</v>
      </c>
      <c r="D133">
        <v>33</v>
      </c>
      <c r="E133" t="s">
        <v>16</v>
      </c>
      <c r="F133" s="7">
        <v>44129</v>
      </c>
      <c r="G133" t="s">
        <v>12</v>
      </c>
      <c r="H133" s="9">
        <v>96140</v>
      </c>
      <c r="I133" s="6" t="s">
        <v>205</v>
      </c>
      <c r="J133" s="8">
        <f ca="1">(TODAY()-Staff[[#This Row],[Date Joined]])/365</f>
        <v>3.6027397260273974</v>
      </c>
      <c r="K133" s="7"/>
    </row>
    <row r="134" spans="2:11" x14ac:dyDescent="0.25">
      <c r="B134" t="s">
        <v>71</v>
      </c>
      <c r="C134" t="s">
        <v>8</v>
      </c>
      <c r="D134">
        <v>33</v>
      </c>
      <c r="E134" t="s">
        <v>16</v>
      </c>
      <c r="F134" s="7">
        <v>44190</v>
      </c>
      <c r="G134" t="s">
        <v>12</v>
      </c>
      <c r="H134" s="9">
        <v>96140</v>
      </c>
      <c r="I134" s="6" t="s">
        <v>207</v>
      </c>
      <c r="J134" s="8">
        <f ca="1">(TODAY()-Staff[[#This Row],[Date Joined]])/365</f>
        <v>3.4356164383561643</v>
      </c>
      <c r="K134" s="7"/>
    </row>
    <row r="135" spans="2:11" x14ac:dyDescent="0.25">
      <c r="B135" t="s">
        <v>177</v>
      </c>
      <c r="C135" t="s">
        <v>15</v>
      </c>
      <c r="D135">
        <v>30</v>
      </c>
      <c r="E135" t="s">
        <v>16</v>
      </c>
      <c r="F135" s="7">
        <v>44544</v>
      </c>
      <c r="G135" t="s">
        <v>21</v>
      </c>
      <c r="H135" s="9">
        <v>96800</v>
      </c>
      <c r="I135" s="6" t="s">
        <v>205</v>
      </c>
      <c r="J135" s="8">
        <f ca="1">(TODAY()-Staff[[#This Row],[Date Joined]])/365</f>
        <v>2.4657534246575343</v>
      </c>
      <c r="K135" s="7"/>
    </row>
    <row r="136" spans="2:11" x14ac:dyDescent="0.25">
      <c r="B136" t="s">
        <v>85</v>
      </c>
      <c r="C136" t="s">
        <v>15</v>
      </c>
      <c r="D136">
        <v>30</v>
      </c>
      <c r="E136" t="s">
        <v>16</v>
      </c>
      <c r="F136" s="7">
        <v>44606</v>
      </c>
      <c r="G136" t="s">
        <v>21</v>
      </c>
      <c r="H136" s="9">
        <v>96800</v>
      </c>
      <c r="I136" s="6" t="s">
        <v>207</v>
      </c>
      <c r="J136" s="8">
        <f ca="1">(TODAY()-Staff[[#This Row],[Date Joined]])/365</f>
        <v>2.2958904109589042</v>
      </c>
      <c r="K136" s="7"/>
    </row>
    <row r="137" spans="2:11" x14ac:dyDescent="0.25">
      <c r="B137" t="s">
        <v>198</v>
      </c>
      <c r="C137" t="s">
        <v>15</v>
      </c>
      <c r="D137">
        <v>40</v>
      </c>
      <c r="E137" t="s">
        <v>16</v>
      </c>
      <c r="F137" s="7">
        <v>44204</v>
      </c>
      <c r="G137" t="s">
        <v>9</v>
      </c>
      <c r="H137" s="9">
        <v>99750</v>
      </c>
      <c r="I137" s="6" t="s">
        <v>205</v>
      </c>
      <c r="J137" s="8">
        <f ca="1">(TODAY()-Staff[[#This Row],[Date Joined]])/365</f>
        <v>3.3972602739726026</v>
      </c>
      <c r="K137" s="7"/>
    </row>
    <row r="138" spans="2:11" x14ac:dyDescent="0.25">
      <c r="B138" t="s">
        <v>105</v>
      </c>
      <c r="C138" t="s">
        <v>15</v>
      </c>
      <c r="D138">
        <v>40</v>
      </c>
      <c r="E138" t="s">
        <v>16</v>
      </c>
      <c r="F138" s="7">
        <v>44263</v>
      </c>
      <c r="G138" t="s">
        <v>9</v>
      </c>
      <c r="H138" s="9">
        <v>99750</v>
      </c>
      <c r="I138" s="6" t="s">
        <v>207</v>
      </c>
      <c r="J138" s="8">
        <f ca="1">(TODAY()-Staff[[#This Row],[Date Joined]])/365</f>
        <v>3.2356164383561645</v>
      </c>
      <c r="K138" s="7"/>
    </row>
    <row r="139" spans="2:11" x14ac:dyDescent="0.25">
      <c r="B139" t="s">
        <v>200</v>
      </c>
      <c r="C139" t="s">
        <v>8</v>
      </c>
      <c r="D139">
        <v>28</v>
      </c>
      <c r="E139" t="s">
        <v>16</v>
      </c>
      <c r="F139" s="7">
        <v>44571</v>
      </c>
      <c r="G139" t="s">
        <v>9</v>
      </c>
      <c r="H139" s="9">
        <v>99970</v>
      </c>
      <c r="I139" s="6" t="s">
        <v>205</v>
      </c>
      <c r="J139" s="8">
        <f ca="1">(TODAY()-Staff[[#This Row],[Date Joined]])/365</f>
        <v>2.3917808219178083</v>
      </c>
      <c r="K139" s="7"/>
    </row>
    <row r="140" spans="2:11" x14ac:dyDescent="0.25">
      <c r="B140" t="s">
        <v>107</v>
      </c>
      <c r="C140" t="s">
        <v>8</v>
      </c>
      <c r="D140">
        <v>28</v>
      </c>
      <c r="E140" t="s">
        <v>16</v>
      </c>
      <c r="F140" s="7">
        <v>44630</v>
      </c>
      <c r="G140" t="s">
        <v>9</v>
      </c>
      <c r="H140" s="9">
        <v>99970</v>
      </c>
      <c r="I140" s="6" t="s">
        <v>207</v>
      </c>
      <c r="J140" s="8">
        <f ca="1">(TODAY()-Staff[[#This Row],[Date Joined]])/365</f>
        <v>2.2301369863013698</v>
      </c>
      <c r="K140" s="7"/>
    </row>
    <row r="141" spans="2:11" x14ac:dyDescent="0.25">
      <c r="B141" t="s">
        <v>196</v>
      </c>
      <c r="C141" t="s">
        <v>15</v>
      </c>
      <c r="D141">
        <v>24</v>
      </c>
      <c r="E141" t="s">
        <v>16</v>
      </c>
      <c r="F141" s="7">
        <v>44625</v>
      </c>
      <c r="G141" t="s">
        <v>12</v>
      </c>
      <c r="H141" s="9">
        <v>100420</v>
      </c>
      <c r="I141" s="6" t="s">
        <v>205</v>
      </c>
      <c r="J141" s="8">
        <f ca="1">(TODAY()-Staff[[#This Row],[Date Joined]])/365</f>
        <v>2.2438356164383562</v>
      </c>
      <c r="K141" s="7"/>
    </row>
    <row r="142" spans="2:11" x14ac:dyDescent="0.25">
      <c r="B142" t="s">
        <v>103</v>
      </c>
      <c r="C142" t="s">
        <v>15</v>
      </c>
      <c r="D142">
        <v>24</v>
      </c>
      <c r="E142" t="s">
        <v>16</v>
      </c>
      <c r="F142" s="7">
        <v>44686</v>
      </c>
      <c r="G142" t="s">
        <v>12</v>
      </c>
      <c r="H142" s="9">
        <v>100420</v>
      </c>
      <c r="I142" s="6" t="s">
        <v>207</v>
      </c>
      <c r="J142" s="8">
        <f ca="1">(TODAY()-Staff[[#This Row],[Date Joined]])/365</f>
        <v>2.0767123287671234</v>
      </c>
      <c r="K142" s="7"/>
    </row>
    <row r="143" spans="2:11" x14ac:dyDescent="0.25">
      <c r="B143" t="s">
        <v>143</v>
      </c>
      <c r="C143" t="s">
        <v>15</v>
      </c>
      <c r="D143">
        <v>31</v>
      </c>
      <c r="E143" t="s">
        <v>16</v>
      </c>
      <c r="F143" s="7">
        <v>44663</v>
      </c>
      <c r="G143" t="s">
        <v>9</v>
      </c>
      <c r="H143" s="9">
        <v>103550</v>
      </c>
      <c r="I143" s="6" t="s">
        <v>205</v>
      </c>
      <c r="J143" s="8">
        <f ca="1">(TODAY()-Staff[[#This Row],[Date Joined]])/365</f>
        <v>2.1397260273972605</v>
      </c>
      <c r="K143" s="7"/>
    </row>
    <row r="144" spans="2:11" x14ac:dyDescent="0.25">
      <c r="B144" t="s">
        <v>50</v>
      </c>
      <c r="C144" t="s">
        <v>15</v>
      </c>
      <c r="D144">
        <v>31</v>
      </c>
      <c r="E144" t="s">
        <v>16</v>
      </c>
      <c r="F144" s="7">
        <v>44724</v>
      </c>
      <c r="G144" t="s">
        <v>9</v>
      </c>
      <c r="H144" s="9">
        <v>103550</v>
      </c>
      <c r="I144" s="6" t="s">
        <v>207</v>
      </c>
      <c r="J144" s="8">
        <f ca="1">(TODAY()-Staff[[#This Row],[Date Joined]])/365</f>
        <v>1.9726027397260273</v>
      </c>
      <c r="K144" s="7"/>
    </row>
    <row r="145" spans="2:11" x14ac:dyDescent="0.25">
      <c r="B145" t="s">
        <v>189</v>
      </c>
      <c r="C145" t="s">
        <v>8</v>
      </c>
      <c r="D145">
        <v>28</v>
      </c>
      <c r="E145" t="s">
        <v>16</v>
      </c>
      <c r="F145" s="7">
        <v>44590</v>
      </c>
      <c r="G145" t="s">
        <v>9</v>
      </c>
      <c r="H145" s="9">
        <v>104120</v>
      </c>
      <c r="I145" s="6" t="s">
        <v>205</v>
      </c>
      <c r="J145" s="8">
        <f ca="1">(TODAY()-Staff[[#This Row],[Date Joined]])/365</f>
        <v>2.3397260273972602</v>
      </c>
      <c r="K145" s="7"/>
    </row>
    <row r="146" spans="2:11" x14ac:dyDescent="0.25">
      <c r="B146" t="s">
        <v>96</v>
      </c>
      <c r="C146" t="s">
        <v>8</v>
      </c>
      <c r="D146">
        <v>28</v>
      </c>
      <c r="E146" t="s">
        <v>16</v>
      </c>
      <c r="F146" s="7">
        <v>44649</v>
      </c>
      <c r="G146" t="s">
        <v>9</v>
      </c>
      <c r="H146" s="9">
        <v>104120</v>
      </c>
      <c r="I146" s="6" t="s">
        <v>207</v>
      </c>
      <c r="J146" s="8">
        <f ca="1">(TODAY()-Staff[[#This Row],[Date Joined]])/365</f>
        <v>2.1780821917808217</v>
      </c>
      <c r="K146" s="7"/>
    </row>
    <row r="147" spans="2:11" x14ac:dyDescent="0.25">
      <c r="B147" t="s">
        <v>194</v>
      </c>
      <c r="C147" t="s">
        <v>8</v>
      </c>
      <c r="D147">
        <v>40</v>
      </c>
      <c r="E147" t="s">
        <v>16</v>
      </c>
      <c r="F147" s="7">
        <v>44320</v>
      </c>
      <c r="G147" t="s">
        <v>12</v>
      </c>
      <c r="H147" s="9">
        <v>104410</v>
      </c>
      <c r="I147" s="6" t="s">
        <v>205</v>
      </c>
      <c r="J147" s="8">
        <f ca="1">(TODAY()-Staff[[#This Row],[Date Joined]])/365</f>
        <v>3.0794520547945203</v>
      </c>
      <c r="K147" s="7"/>
    </row>
    <row r="148" spans="2:11" x14ac:dyDescent="0.25">
      <c r="B148" t="s">
        <v>101</v>
      </c>
      <c r="C148" t="s">
        <v>8</v>
      </c>
      <c r="D148">
        <v>40</v>
      </c>
      <c r="E148" t="s">
        <v>16</v>
      </c>
      <c r="F148" s="7">
        <v>44381</v>
      </c>
      <c r="G148" t="s">
        <v>12</v>
      </c>
      <c r="H148" s="9">
        <v>104410</v>
      </c>
      <c r="I148" s="6" t="s">
        <v>207</v>
      </c>
      <c r="J148" s="8">
        <f ca="1">(TODAY()-Staff[[#This Row],[Date Joined]])/365</f>
        <v>2.9123287671232876</v>
      </c>
      <c r="K148" s="7"/>
    </row>
    <row r="149" spans="2:11" x14ac:dyDescent="0.25">
      <c r="B149" t="s">
        <v>136</v>
      </c>
      <c r="C149" t="s">
        <v>8</v>
      </c>
      <c r="D149">
        <v>28</v>
      </c>
      <c r="E149" t="s">
        <v>16</v>
      </c>
      <c r="F149" s="7">
        <v>44425</v>
      </c>
      <c r="G149" t="s">
        <v>9</v>
      </c>
      <c r="H149" s="9">
        <v>104770</v>
      </c>
      <c r="I149" s="6" t="s">
        <v>205</v>
      </c>
      <c r="J149" s="8">
        <f ca="1">(TODAY()-Staff[[#This Row],[Date Joined]])/365</f>
        <v>2.7917808219178082</v>
      </c>
      <c r="K149" s="7"/>
    </row>
    <row r="150" spans="2:11" x14ac:dyDescent="0.25">
      <c r="B150" t="s">
        <v>43</v>
      </c>
      <c r="C150" t="s">
        <v>8</v>
      </c>
      <c r="D150">
        <v>28</v>
      </c>
      <c r="E150" t="s">
        <v>16</v>
      </c>
      <c r="F150" s="7">
        <v>44486</v>
      </c>
      <c r="G150" t="s">
        <v>9</v>
      </c>
      <c r="H150" s="9">
        <v>104770</v>
      </c>
      <c r="I150" s="6" t="s">
        <v>207</v>
      </c>
      <c r="J150" s="8">
        <f ca="1">(TODAY()-Staff[[#This Row],[Date Joined]])/365</f>
        <v>2.6246575342465754</v>
      </c>
      <c r="K150" s="7"/>
    </row>
    <row r="151" spans="2:11" x14ac:dyDescent="0.25">
      <c r="B151" t="s">
        <v>161</v>
      </c>
      <c r="C151" t="s">
        <v>15</v>
      </c>
      <c r="D151">
        <v>23</v>
      </c>
      <c r="E151" t="s">
        <v>16</v>
      </c>
      <c r="F151" s="7">
        <v>44378</v>
      </c>
      <c r="G151" t="s">
        <v>9</v>
      </c>
      <c r="H151" s="9">
        <v>106460</v>
      </c>
      <c r="I151" s="6" t="s">
        <v>205</v>
      </c>
      <c r="J151" s="8">
        <f ca="1">(TODAY()-Staff[[#This Row],[Date Joined]])/365</f>
        <v>2.9205479452054797</v>
      </c>
      <c r="K151" s="7"/>
    </row>
    <row r="152" spans="2:11" x14ac:dyDescent="0.25">
      <c r="B152" t="s">
        <v>69</v>
      </c>
      <c r="C152" t="s">
        <v>15</v>
      </c>
      <c r="D152">
        <v>23</v>
      </c>
      <c r="E152" t="s">
        <v>16</v>
      </c>
      <c r="F152" s="7">
        <v>44440</v>
      </c>
      <c r="G152" t="s">
        <v>9</v>
      </c>
      <c r="H152" s="9">
        <v>106460</v>
      </c>
      <c r="I152" s="6" t="s">
        <v>207</v>
      </c>
      <c r="J152" s="8">
        <f ca="1">(TODAY()-Staff[[#This Row],[Date Joined]])/365</f>
        <v>2.7506849315068491</v>
      </c>
      <c r="K152" s="7"/>
    </row>
    <row r="153" spans="2:11" x14ac:dyDescent="0.25">
      <c r="B153" t="s">
        <v>117</v>
      </c>
      <c r="C153" t="s">
        <v>15</v>
      </c>
      <c r="D153">
        <v>20</v>
      </c>
      <c r="E153" t="s">
        <v>16</v>
      </c>
      <c r="F153" s="7">
        <v>44397</v>
      </c>
      <c r="G153" t="s">
        <v>12</v>
      </c>
      <c r="H153" s="9">
        <v>107700</v>
      </c>
      <c r="I153" s="6" t="s">
        <v>205</v>
      </c>
      <c r="J153" s="8">
        <f ca="1">(TODAY()-Staff[[#This Row],[Date Joined]])/365</f>
        <v>2.8684931506849316</v>
      </c>
      <c r="K153" s="7"/>
    </row>
    <row r="154" spans="2:11" x14ac:dyDescent="0.25">
      <c r="B154" t="s">
        <v>22</v>
      </c>
      <c r="C154" t="s">
        <v>15</v>
      </c>
      <c r="D154">
        <v>20</v>
      </c>
      <c r="E154" t="s">
        <v>16</v>
      </c>
      <c r="F154" s="7">
        <v>44459</v>
      </c>
      <c r="G154" t="s">
        <v>12</v>
      </c>
      <c r="H154" s="9">
        <v>107700</v>
      </c>
      <c r="I154" s="6" t="s">
        <v>207</v>
      </c>
      <c r="J154" s="8">
        <f ca="1">(TODAY()-Staff[[#This Row],[Date Joined]])/365</f>
        <v>2.6986301369863015</v>
      </c>
      <c r="K154" s="7"/>
    </row>
    <row r="155" spans="2:11" x14ac:dyDescent="0.25">
      <c r="B155" t="s">
        <v>127</v>
      </c>
      <c r="C155" t="s">
        <v>8</v>
      </c>
      <c r="D155">
        <v>38</v>
      </c>
      <c r="E155" t="s">
        <v>10</v>
      </c>
      <c r="F155" s="7">
        <v>44316</v>
      </c>
      <c r="G155" t="s">
        <v>19</v>
      </c>
      <c r="H155" s="9">
        <v>109160</v>
      </c>
      <c r="I155" s="6" t="s">
        <v>205</v>
      </c>
      <c r="J155" s="8">
        <f ca="1">(TODAY()-Staff[[#This Row],[Date Joined]])/365</f>
        <v>3.0904109589041098</v>
      </c>
      <c r="K155" s="7"/>
    </row>
    <row r="156" spans="2:11" x14ac:dyDescent="0.25">
      <c r="B156" t="s">
        <v>33</v>
      </c>
      <c r="C156" t="s">
        <v>8</v>
      </c>
      <c r="D156">
        <v>38</v>
      </c>
      <c r="E156" t="s">
        <v>10</v>
      </c>
      <c r="F156" s="7">
        <v>44377</v>
      </c>
      <c r="G156" t="s">
        <v>19</v>
      </c>
      <c r="H156" s="9">
        <v>109160</v>
      </c>
      <c r="I156" s="6" t="s">
        <v>207</v>
      </c>
      <c r="J156" s="8">
        <f ca="1">(TODAY()-Staff[[#This Row],[Date Joined]])/365</f>
        <v>2.9232876712328766</v>
      </c>
      <c r="K156" s="7"/>
    </row>
    <row r="157" spans="2:11" x14ac:dyDescent="0.25">
      <c r="B157" t="s">
        <v>128</v>
      </c>
      <c r="C157" t="s">
        <v>15</v>
      </c>
      <c r="D157">
        <v>25</v>
      </c>
      <c r="E157" t="s">
        <v>13</v>
      </c>
      <c r="F157" s="7">
        <v>44665</v>
      </c>
      <c r="G157" t="s">
        <v>9</v>
      </c>
      <c r="H157" s="9">
        <v>109190</v>
      </c>
      <c r="I157" s="6" t="s">
        <v>205</v>
      </c>
      <c r="J157" s="8">
        <f ca="1">(TODAY()-Staff[[#This Row],[Date Joined]])/365</f>
        <v>2.1342465753424658</v>
      </c>
      <c r="K157" s="7"/>
    </row>
    <row r="158" spans="2:11" x14ac:dyDescent="0.25">
      <c r="B158" t="s">
        <v>34</v>
      </c>
      <c r="C158" t="s">
        <v>15</v>
      </c>
      <c r="D158">
        <v>25</v>
      </c>
      <c r="E158" t="s">
        <v>13</v>
      </c>
      <c r="F158" s="7">
        <v>44726</v>
      </c>
      <c r="G158" t="s">
        <v>9</v>
      </c>
      <c r="H158" s="9">
        <v>109190</v>
      </c>
      <c r="I158" s="6" t="s">
        <v>207</v>
      </c>
      <c r="J158" s="8">
        <f ca="1">(TODAY()-Staff[[#This Row],[Date Joined]])/365</f>
        <v>1.9671232876712328</v>
      </c>
      <c r="K158" s="7"/>
    </row>
    <row r="159" spans="2:11" x14ac:dyDescent="0.25">
      <c r="B159" t="s">
        <v>180</v>
      </c>
      <c r="C159" t="s">
        <v>15</v>
      </c>
      <c r="D159">
        <v>29</v>
      </c>
      <c r="E159" t="s">
        <v>24</v>
      </c>
      <c r="F159" s="7">
        <v>44119</v>
      </c>
      <c r="G159" t="s">
        <v>12</v>
      </c>
      <c r="H159" s="9">
        <v>112110</v>
      </c>
      <c r="I159" s="6" t="s">
        <v>205</v>
      </c>
      <c r="J159" s="8">
        <f ca="1">(TODAY()-Staff[[#This Row],[Date Joined]])/365</f>
        <v>3.6301369863013697</v>
      </c>
      <c r="K159" s="7"/>
    </row>
    <row r="160" spans="2:11" x14ac:dyDescent="0.25">
      <c r="B160" t="s">
        <v>87</v>
      </c>
      <c r="C160" t="s">
        <v>15</v>
      </c>
      <c r="D160">
        <v>29</v>
      </c>
      <c r="E160" t="s">
        <v>24</v>
      </c>
      <c r="F160" s="7">
        <v>44180</v>
      </c>
      <c r="G160" t="s">
        <v>12</v>
      </c>
      <c r="H160" s="9">
        <v>112110</v>
      </c>
      <c r="I160" s="6" t="s">
        <v>207</v>
      </c>
      <c r="J160" s="8">
        <f ca="1">(TODAY()-Staff[[#This Row],[Date Joined]])/365</f>
        <v>3.463013698630137</v>
      </c>
      <c r="K160" s="7"/>
    </row>
    <row r="161" spans="2:11" x14ac:dyDescent="0.25">
      <c r="B161" t="s">
        <v>173</v>
      </c>
      <c r="C161" t="s">
        <v>8</v>
      </c>
      <c r="D161">
        <v>30</v>
      </c>
      <c r="E161" t="s">
        <v>16</v>
      </c>
      <c r="F161" s="7">
        <v>44800</v>
      </c>
      <c r="G161" t="s">
        <v>9</v>
      </c>
      <c r="H161" s="9">
        <v>112570</v>
      </c>
      <c r="I161" s="6" t="s">
        <v>205</v>
      </c>
      <c r="J161" s="8">
        <f ca="1">(TODAY()-Staff[[#This Row],[Date Joined]])/365</f>
        <v>1.7643835616438357</v>
      </c>
      <c r="K161" s="7"/>
    </row>
    <row r="162" spans="2:11" x14ac:dyDescent="0.25">
      <c r="B162" t="s">
        <v>81</v>
      </c>
      <c r="C162" t="s">
        <v>8</v>
      </c>
      <c r="D162">
        <v>30</v>
      </c>
      <c r="E162" t="s">
        <v>16</v>
      </c>
      <c r="F162" s="7">
        <v>44861</v>
      </c>
      <c r="G162" t="s">
        <v>9</v>
      </c>
      <c r="H162" s="9">
        <v>112570</v>
      </c>
      <c r="I162" s="6" t="s">
        <v>207</v>
      </c>
      <c r="J162" s="8">
        <f ca="1">(TODAY()-Staff[[#This Row],[Date Joined]])/365</f>
        <v>1.5972602739726027</v>
      </c>
      <c r="K162" s="7"/>
    </row>
    <row r="163" spans="2:11" x14ac:dyDescent="0.25">
      <c r="B163" t="s">
        <v>156</v>
      </c>
      <c r="C163" t="s">
        <v>15</v>
      </c>
      <c r="D163">
        <v>20</v>
      </c>
      <c r="E163" t="s">
        <v>16</v>
      </c>
      <c r="F163" s="7">
        <v>44122</v>
      </c>
      <c r="G163" t="s">
        <v>12</v>
      </c>
      <c r="H163" s="9">
        <v>112650</v>
      </c>
      <c r="I163" s="6" t="s">
        <v>205</v>
      </c>
      <c r="J163" s="8">
        <f ca="1">(TODAY()-Staff[[#This Row],[Date Joined]])/365</f>
        <v>3.6219178082191781</v>
      </c>
      <c r="K163" s="7"/>
    </row>
    <row r="164" spans="2:11" x14ac:dyDescent="0.25">
      <c r="B164" t="s">
        <v>178</v>
      </c>
      <c r="C164" t="s">
        <v>15</v>
      </c>
      <c r="D164">
        <v>34</v>
      </c>
      <c r="E164" t="s">
        <v>16</v>
      </c>
      <c r="F164" s="7">
        <v>44642</v>
      </c>
      <c r="G164" t="s">
        <v>9</v>
      </c>
      <c r="H164" s="9">
        <v>112650</v>
      </c>
      <c r="I164" s="6" t="s">
        <v>205</v>
      </c>
      <c r="J164" s="8">
        <f ca="1">(TODAY()-Staff[[#This Row],[Date Joined]])/365</f>
        <v>2.1972602739726028</v>
      </c>
      <c r="K164" s="7"/>
    </row>
    <row r="165" spans="2:11" x14ac:dyDescent="0.25">
      <c r="B165" t="s">
        <v>64</v>
      </c>
      <c r="C165" t="s">
        <v>15</v>
      </c>
      <c r="D165">
        <v>20</v>
      </c>
      <c r="E165" t="s">
        <v>16</v>
      </c>
      <c r="F165" s="7">
        <v>44183</v>
      </c>
      <c r="G165" t="s">
        <v>12</v>
      </c>
      <c r="H165" s="9">
        <v>112650</v>
      </c>
      <c r="I165" s="6" t="s">
        <v>207</v>
      </c>
      <c r="J165" s="8">
        <f ca="1">(TODAY()-Staff[[#This Row],[Date Joined]])/365</f>
        <v>3.4547945205479453</v>
      </c>
      <c r="K165" s="7"/>
    </row>
    <row r="166" spans="2:11" x14ac:dyDescent="0.25">
      <c r="B166" t="s">
        <v>150</v>
      </c>
      <c r="C166" t="s">
        <v>15</v>
      </c>
      <c r="D166">
        <v>22</v>
      </c>
      <c r="E166" t="s">
        <v>13</v>
      </c>
      <c r="F166" s="7">
        <v>44384</v>
      </c>
      <c r="G166" t="s">
        <v>19</v>
      </c>
      <c r="H166" s="9">
        <v>112780</v>
      </c>
      <c r="I166" s="6" t="s">
        <v>205</v>
      </c>
      <c r="J166" s="8">
        <f ca="1">(TODAY()-Staff[[#This Row],[Date Joined]])/365</f>
        <v>2.904109589041096</v>
      </c>
      <c r="K166" s="7"/>
    </row>
    <row r="167" spans="2:11" x14ac:dyDescent="0.25">
      <c r="B167" t="s">
        <v>58</v>
      </c>
      <c r="C167" t="s">
        <v>15</v>
      </c>
      <c r="D167">
        <v>22</v>
      </c>
      <c r="E167" t="s">
        <v>13</v>
      </c>
      <c r="F167" s="7">
        <v>44446</v>
      </c>
      <c r="G167" t="s">
        <v>19</v>
      </c>
      <c r="H167" s="9">
        <v>112780</v>
      </c>
      <c r="I167" s="6" t="s">
        <v>207</v>
      </c>
      <c r="J167" s="8">
        <f ca="1">(TODAY()-Staff[[#This Row],[Date Joined]])/365</f>
        <v>2.7342465753424658</v>
      </c>
      <c r="K167" s="7"/>
    </row>
    <row r="168" spans="2:11" x14ac:dyDescent="0.25">
      <c r="B168" t="s">
        <v>191</v>
      </c>
      <c r="C168" t="s">
        <v>15</v>
      </c>
      <c r="D168">
        <v>27</v>
      </c>
      <c r="E168" t="s">
        <v>42</v>
      </c>
      <c r="F168" s="7">
        <v>44547</v>
      </c>
      <c r="G168" t="s">
        <v>9</v>
      </c>
      <c r="H168" s="9">
        <v>113280</v>
      </c>
      <c r="I168" s="6" t="s">
        <v>205</v>
      </c>
      <c r="J168" s="8">
        <f ca="1">(TODAY()-Staff[[#This Row],[Date Joined]])/365</f>
        <v>2.4575342465753423</v>
      </c>
      <c r="K168" s="7"/>
    </row>
    <row r="169" spans="2:11" x14ac:dyDescent="0.25">
      <c r="B169" t="s">
        <v>98</v>
      </c>
      <c r="C169" t="s">
        <v>15</v>
      </c>
      <c r="D169">
        <v>27</v>
      </c>
      <c r="E169" t="s">
        <v>42</v>
      </c>
      <c r="F169" s="7">
        <v>44609</v>
      </c>
      <c r="G169" t="s">
        <v>9</v>
      </c>
      <c r="H169" s="9">
        <v>113280</v>
      </c>
      <c r="I169" s="6" t="s">
        <v>207</v>
      </c>
      <c r="J169" s="8">
        <f ca="1">(TODAY()-Staff[[#This Row],[Date Joined]])/365</f>
        <v>2.2876712328767121</v>
      </c>
      <c r="K169" s="7"/>
    </row>
    <row r="170" spans="2:11" x14ac:dyDescent="0.25">
      <c r="B170" t="s">
        <v>147</v>
      </c>
      <c r="C170" t="s">
        <v>8</v>
      </c>
      <c r="D170">
        <v>30</v>
      </c>
      <c r="E170" t="s">
        <v>16</v>
      </c>
      <c r="F170" s="7">
        <v>44789</v>
      </c>
      <c r="G170" t="s">
        <v>9</v>
      </c>
      <c r="H170" s="9">
        <v>114180</v>
      </c>
      <c r="I170" s="6" t="s">
        <v>205</v>
      </c>
      <c r="J170" s="8">
        <f ca="1">(TODAY()-Staff[[#This Row],[Date Joined]])/365</f>
        <v>1.7945205479452055</v>
      </c>
      <c r="K170" s="7"/>
    </row>
    <row r="171" spans="2:11" x14ac:dyDescent="0.25">
      <c r="B171" t="s">
        <v>54</v>
      </c>
      <c r="C171" t="s">
        <v>8</v>
      </c>
      <c r="D171">
        <v>30</v>
      </c>
      <c r="E171" t="s">
        <v>16</v>
      </c>
      <c r="F171" s="7">
        <v>44850</v>
      </c>
      <c r="G171" t="s">
        <v>9</v>
      </c>
      <c r="H171" s="9">
        <v>114180</v>
      </c>
      <c r="I171" s="6" t="s">
        <v>207</v>
      </c>
      <c r="J171" s="8">
        <f ca="1">(TODAY()-Staff[[#This Row],[Date Joined]])/365</f>
        <v>1.6273972602739726</v>
      </c>
      <c r="K171" s="7"/>
    </row>
    <row r="172" spans="2:11" x14ac:dyDescent="0.25">
      <c r="B172" t="s">
        <v>114</v>
      </c>
      <c r="C172" t="s">
        <v>8</v>
      </c>
      <c r="D172">
        <v>44</v>
      </c>
      <c r="E172" t="s">
        <v>16</v>
      </c>
      <c r="F172" s="7">
        <v>44985</v>
      </c>
      <c r="G172" t="s">
        <v>12</v>
      </c>
      <c r="H172" s="9">
        <v>114870</v>
      </c>
      <c r="I172" s="6" t="s">
        <v>205</v>
      </c>
      <c r="J172" s="8">
        <f ca="1">(TODAY()-Staff[[#This Row],[Date Joined]])/365</f>
        <v>1.2575342465753425</v>
      </c>
      <c r="K172" s="7"/>
    </row>
    <row r="173" spans="2:11" x14ac:dyDescent="0.25">
      <c r="B173" t="s">
        <v>17</v>
      </c>
      <c r="C173" t="s">
        <v>8</v>
      </c>
      <c r="D173">
        <v>43</v>
      </c>
      <c r="E173" t="s">
        <v>16</v>
      </c>
      <c r="F173" s="7">
        <v>45045</v>
      </c>
      <c r="G173" t="s">
        <v>12</v>
      </c>
      <c r="H173" s="9">
        <v>114870</v>
      </c>
      <c r="I173" s="6" t="s">
        <v>207</v>
      </c>
      <c r="J173" s="8">
        <f ca="1">(TODAY()-Staff[[#This Row],[Date Joined]])/365</f>
        <v>1.0931506849315069</v>
      </c>
      <c r="K173" s="7"/>
    </row>
    <row r="174" spans="2:11" x14ac:dyDescent="0.25">
      <c r="B174" t="s">
        <v>175</v>
      </c>
      <c r="C174" t="s">
        <v>8</v>
      </c>
      <c r="D174">
        <v>36</v>
      </c>
      <c r="E174" t="s">
        <v>16</v>
      </c>
      <c r="F174" s="7">
        <v>44023</v>
      </c>
      <c r="G174" t="s">
        <v>9</v>
      </c>
      <c r="H174" s="9">
        <v>114890</v>
      </c>
      <c r="I174" s="6" t="s">
        <v>205</v>
      </c>
      <c r="J174" s="8">
        <f ca="1">(TODAY()-Staff[[#This Row],[Date Joined]])/365</f>
        <v>3.893150684931507</v>
      </c>
      <c r="K174" s="7"/>
    </row>
    <row r="175" spans="2:11" x14ac:dyDescent="0.25">
      <c r="B175" t="s">
        <v>83</v>
      </c>
      <c r="C175" t="s">
        <v>8</v>
      </c>
      <c r="D175">
        <v>36</v>
      </c>
      <c r="E175" t="s">
        <v>16</v>
      </c>
      <c r="F175" s="7">
        <v>44085</v>
      </c>
      <c r="G175" t="s">
        <v>9</v>
      </c>
      <c r="H175" s="9">
        <v>114890</v>
      </c>
      <c r="I175" s="6" t="s">
        <v>207</v>
      </c>
      <c r="J175" s="8">
        <f ca="1">(TODAY()-Staff[[#This Row],[Date Joined]])/365</f>
        <v>3.7232876712328768</v>
      </c>
      <c r="K175" s="7"/>
    </row>
    <row r="176" spans="2:11" x14ac:dyDescent="0.25">
      <c r="B176" t="s">
        <v>142</v>
      </c>
      <c r="C176" t="s">
        <v>206</v>
      </c>
      <c r="D176">
        <v>37</v>
      </c>
      <c r="E176" t="s">
        <v>24</v>
      </c>
      <c r="F176" s="7">
        <v>44085</v>
      </c>
      <c r="G176" t="s">
        <v>21</v>
      </c>
      <c r="H176" s="9">
        <v>115440</v>
      </c>
      <c r="I176" s="6" t="s">
        <v>205</v>
      </c>
      <c r="J176" s="8">
        <f ca="1">(TODAY()-Staff[[#This Row],[Date Joined]])/365</f>
        <v>3.7232876712328768</v>
      </c>
      <c r="K176" s="7"/>
    </row>
    <row r="177" spans="2:11" x14ac:dyDescent="0.25">
      <c r="B177" t="s">
        <v>49</v>
      </c>
      <c r="C177" t="s">
        <v>206</v>
      </c>
      <c r="D177">
        <v>37</v>
      </c>
      <c r="E177" t="s">
        <v>24</v>
      </c>
      <c r="F177" s="7">
        <v>44146</v>
      </c>
      <c r="G177" t="s">
        <v>21</v>
      </c>
      <c r="H177" s="9">
        <v>115440</v>
      </c>
      <c r="I177" s="6" t="s">
        <v>207</v>
      </c>
      <c r="J177" s="8">
        <f ca="1">(TODAY()-Staff[[#This Row],[Date Joined]])/365</f>
        <v>3.5561643835616437</v>
      </c>
      <c r="K177" s="7"/>
    </row>
    <row r="178" spans="2:11" x14ac:dyDescent="0.25">
      <c r="B178" t="s">
        <v>134</v>
      </c>
      <c r="C178" t="s">
        <v>15</v>
      </c>
      <c r="D178">
        <v>33</v>
      </c>
      <c r="E178" t="s">
        <v>16</v>
      </c>
      <c r="F178" s="7">
        <v>44103</v>
      </c>
      <c r="G178" t="s">
        <v>9</v>
      </c>
      <c r="H178" s="9">
        <v>115920</v>
      </c>
      <c r="I178" s="6" t="s">
        <v>205</v>
      </c>
      <c r="J178" s="8">
        <f ca="1">(TODAY()-Staff[[#This Row],[Date Joined]])/365</f>
        <v>3.6739726027397261</v>
      </c>
      <c r="K178" s="7"/>
    </row>
    <row r="179" spans="2:11" x14ac:dyDescent="0.25">
      <c r="B179" t="s">
        <v>40</v>
      </c>
      <c r="C179" t="s">
        <v>15</v>
      </c>
      <c r="D179">
        <v>33</v>
      </c>
      <c r="E179" t="s">
        <v>16</v>
      </c>
      <c r="F179" s="7">
        <v>44164</v>
      </c>
      <c r="G179" t="s">
        <v>9</v>
      </c>
      <c r="H179" s="9">
        <v>115920</v>
      </c>
      <c r="I179" s="6" t="s">
        <v>207</v>
      </c>
      <c r="J179" s="8">
        <f ca="1">(TODAY()-Staff[[#This Row],[Date Joined]])/365</f>
        <v>3.506849315068493</v>
      </c>
      <c r="K179" s="7"/>
    </row>
    <row r="180" spans="2:11" x14ac:dyDescent="0.25">
      <c r="B180" t="s">
        <v>148</v>
      </c>
      <c r="C180" t="s">
        <v>8</v>
      </c>
      <c r="D180">
        <v>37</v>
      </c>
      <c r="E180" t="s">
        <v>16</v>
      </c>
      <c r="F180" s="7">
        <v>44389</v>
      </c>
      <c r="G180" t="s">
        <v>56</v>
      </c>
      <c r="H180" s="9">
        <v>118100</v>
      </c>
      <c r="I180" s="6" t="s">
        <v>205</v>
      </c>
      <c r="J180" s="8">
        <f ca="1">(TODAY()-Staff[[#This Row],[Date Joined]])/365</f>
        <v>2.8904109589041096</v>
      </c>
      <c r="K180" s="7"/>
    </row>
    <row r="181" spans="2:11" x14ac:dyDescent="0.25">
      <c r="B181" t="s">
        <v>55</v>
      </c>
      <c r="C181" t="s">
        <v>8</v>
      </c>
      <c r="D181">
        <v>37</v>
      </c>
      <c r="E181" t="s">
        <v>16</v>
      </c>
      <c r="F181" s="7">
        <v>44451</v>
      </c>
      <c r="G181" t="s">
        <v>56</v>
      </c>
      <c r="H181" s="9">
        <v>118100</v>
      </c>
      <c r="I181" s="6" t="s">
        <v>207</v>
      </c>
      <c r="J181" s="8">
        <f ca="1">(TODAY()-Staff[[#This Row],[Date Joined]])/365</f>
        <v>2.7205479452054795</v>
      </c>
      <c r="K181" s="7"/>
    </row>
    <row r="182" spans="2:11" x14ac:dyDescent="0.25">
      <c r="B182" t="s">
        <v>199</v>
      </c>
      <c r="C182" t="s">
        <v>15</v>
      </c>
      <c r="D182">
        <v>36</v>
      </c>
      <c r="E182" t="s">
        <v>16</v>
      </c>
      <c r="F182" s="7">
        <v>43958</v>
      </c>
      <c r="G182" t="s">
        <v>12</v>
      </c>
      <c r="H182" s="9">
        <v>118840</v>
      </c>
      <c r="I182" s="6" t="s">
        <v>205</v>
      </c>
      <c r="J182" s="8">
        <f ca="1">(TODAY()-Staff[[#This Row],[Date Joined]])/365</f>
        <v>4.0712328767123287</v>
      </c>
      <c r="K182" s="7"/>
    </row>
    <row r="183" spans="2:11" x14ac:dyDescent="0.25">
      <c r="B183" t="s">
        <v>106</v>
      </c>
      <c r="C183" t="s">
        <v>15</v>
      </c>
      <c r="D183">
        <v>36</v>
      </c>
      <c r="E183" t="s">
        <v>16</v>
      </c>
      <c r="F183" s="7">
        <v>44019</v>
      </c>
      <c r="G183" t="s">
        <v>12</v>
      </c>
      <c r="H183" s="9">
        <v>118840</v>
      </c>
      <c r="I183" s="6" t="s">
        <v>207</v>
      </c>
      <c r="J183" s="8">
        <f ca="1">(TODAY()-Staff[[#This Row],[Date Joined]])/365</f>
        <v>3.904109589041096</v>
      </c>
      <c r="K183" s="7"/>
    </row>
    <row r="184" spans="2:11" x14ac:dyDescent="0.25">
      <c r="B184" t="s">
        <v>152</v>
      </c>
      <c r="C184" t="s">
        <v>8</v>
      </c>
      <c r="D184">
        <v>27</v>
      </c>
      <c r="E184" t="s">
        <v>16</v>
      </c>
      <c r="F184" s="7">
        <v>44061</v>
      </c>
      <c r="G184" t="s">
        <v>56</v>
      </c>
      <c r="H184" s="9">
        <v>119110</v>
      </c>
      <c r="I184" s="6" t="s">
        <v>205</v>
      </c>
      <c r="J184" s="8">
        <f ca="1">(TODAY()-Staff[[#This Row],[Date Joined]])/365</f>
        <v>3.7890410958904108</v>
      </c>
      <c r="K184" s="7"/>
    </row>
    <row r="185" spans="2:11" x14ac:dyDescent="0.25">
      <c r="B185" t="s">
        <v>60</v>
      </c>
      <c r="C185" t="s">
        <v>8</v>
      </c>
      <c r="D185">
        <v>27</v>
      </c>
      <c r="E185" t="s">
        <v>16</v>
      </c>
      <c r="F185" s="7">
        <v>44122</v>
      </c>
      <c r="G185" t="s">
        <v>56</v>
      </c>
      <c r="H185" s="9">
        <v>119110</v>
      </c>
      <c r="I185" s="6" t="s">
        <v>207</v>
      </c>
      <c r="J185" s="8">
        <f ca="1">(TODAY()-Staff[[#This Row],[Date Joined]])/365</f>
        <v>3.6219178082191781</v>
      </c>
      <c r="K185" s="7"/>
    </row>
  </sheetData>
  <conditionalFormatting sqref="H3:H185">
    <cfRule type="colorScale" priority="1">
      <colorScale>
        <cfvo type="min"/>
        <cfvo type="percentile" val="50"/>
        <cfvo type="max"/>
        <color rgb="FFF8696B"/>
        <color rgb="FFFCFCFF"/>
        <color rgb="FF5A8AC6"/>
      </colorScale>
    </cfRule>
  </conditionalFormatting>
  <dataValidations count="2">
    <dataValidation type="list" allowBlank="1" showInputMessage="1" showErrorMessage="1" sqref="M14" xr:uid="{FC5F2683-B232-4BE6-9B0F-CF063E52960D}">
      <formula1>$B$3:$B$185</formula1>
    </dataValidation>
    <dataValidation type="list" allowBlank="1" showInputMessage="1" showErrorMessage="1" sqref="M28" xr:uid="{8CA55C62-F293-4CEC-8F77-51EBA7F5F338}">
      <formula1>$G$3:$G$185</formula1>
    </dataValidation>
  </dataValidations>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AA214-16F6-4B75-90AF-AA1FB784A6B6}">
  <dimension ref="B2:J40"/>
  <sheetViews>
    <sheetView tabSelected="1" workbookViewId="0">
      <selection activeCell="B8" sqref="B8"/>
    </sheetView>
  </sheetViews>
  <sheetFormatPr defaultRowHeight="15" x14ac:dyDescent="0.25"/>
  <cols>
    <col min="2" max="2" width="13.140625" bestFit="1" customWidth="1"/>
    <col min="3" max="3" width="14.42578125" bestFit="1" customWidth="1"/>
    <col min="4" max="4" width="18.140625" customWidth="1"/>
    <col min="5" max="5" width="18" bestFit="1" customWidth="1"/>
    <col min="6" max="6" width="7.28515625" customWidth="1"/>
    <col min="7" max="7" width="6.85546875" customWidth="1"/>
    <col min="8" max="9" width="18.140625" customWidth="1"/>
    <col min="10" max="10" width="17.5703125" customWidth="1"/>
  </cols>
  <sheetData>
    <row r="2" spans="3:10" x14ac:dyDescent="0.25">
      <c r="C2" t="s">
        <v>228</v>
      </c>
      <c r="D2" t="s">
        <v>229</v>
      </c>
      <c r="E2" t="s">
        <v>209</v>
      </c>
      <c r="H2" t="s">
        <v>230</v>
      </c>
      <c r="I2" t="s">
        <v>229</v>
      </c>
      <c r="J2" t="s">
        <v>209</v>
      </c>
    </row>
    <row r="3" spans="3:10" ht="72" customHeight="1" x14ac:dyDescent="0.25">
      <c r="C3" s="27">
        <f>COUNTIFS(Staff[Country],"NZ")</f>
        <v>91</v>
      </c>
      <c r="D3" s="26">
        <f>COUNTIFS(Staff[Country],"NZ",Staff[Gender],"female")/C3</f>
        <v>0.47252747252747251</v>
      </c>
      <c r="E3" s="25">
        <f>AVERAGEIFS(Staff[Salary],Staff[Country],"NZ")</f>
        <v>76978.791208791212</v>
      </c>
      <c r="H3" s="28">
        <f>COUNTIFS(Staff[Country],"IND")</f>
        <v>92</v>
      </c>
      <c r="I3" s="29">
        <f>COUNTIFS(Staff[Country],"IND",Staff[Gender],"female")/H3</f>
        <v>0.46739130434782611</v>
      </c>
      <c r="J3" s="30">
        <f>AVERAGEIFS(Staff[Salary],Staff[Country],"IND")</f>
        <v>77366.521739130432</v>
      </c>
    </row>
    <row r="32" spans="2:6" x14ac:dyDescent="0.25">
      <c r="B32" s="23" t="s">
        <v>204</v>
      </c>
      <c r="C32" t="s" vm="2">
        <v>207</v>
      </c>
      <c r="E32" s="23" t="s">
        <v>204</v>
      </c>
      <c r="F32" t="s" vm="1">
        <v>205</v>
      </c>
    </row>
    <row r="34" spans="2:6" x14ac:dyDescent="0.25">
      <c r="B34" s="23" t="s">
        <v>231</v>
      </c>
      <c r="C34" t="s">
        <v>223</v>
      </c>
      <c r="E34" s="23" t="s">
        <v>231</v>
      </c>
      <c r="F34" t="s">
        <v>223</v>
      </c>
    </row>
    <row r="35" spans="2:6" x14ac:dyDescent="0.25">
      <c r="B35" s="18" t="s">
        <v>12</v>
      </c>
      <c r="C35" s="31">
        <v>27</v>
      </c>
      <c r="E35" s="18" t="s">
        <v>9</v>
      </c>
      <c r="F35" s="31">
        <v>28</v>
      </c>
    </row>
    <row r="36" spans="2:6" x14ac:dyDescent="0.25">
      <c r="B36" s="18" t="s">
        <v>9</v>
      </c>
      <c r="C36" s="31">
        <v>27</v>
      </c>
      <c r="E36" s="18" t="s">
        <v>12</v>
      </c>
      <c r="F36" s="31">
        <v>27</v>
      </c>
    </row>
    <row r="37" spans="2:6" x14ac:dyDescent="0.25">
      <c r="B37" s="18" t="s">
        <v>21</v>
      </c>
      <c r="C37" s="31">
        <v>19</v>
      </c>
      <c r="E37" s="18" t="s">
        <v>21</v>
      </c>
      <c r="F37" s="31">
        <v>19</v>
      </c>
    </row>
    <row r="38" spans="2:6" x14ac:dyDescent="0.25">
      <c r="B38" s="18" t="s">
        <v>19</v>
      </c>
      <c r="C38" s="31">
        <v>14</v>
      </c>
      <c r="E38" s="18" t="s">
        <v>19</v>
      </c>
      <c r="F38" s="31">
        <v>14</v>
      </c>
    </row>
    <row r="39" spans="2:6" x14ac:dyDescent="0.25">
      <c r="B39" s="18" t="s">
        <v>56</v>
      </c>
      <c r="C39" s="31">
        <v>4</v>
      </c>
      <c r="E39" s="18" t="s">
        <v>56</v>
      </c>
      <c r="F39" s="31">
        <v>4</v>
      </c>
    </row>
    <row r="40" spans="2:6" x14ac:dyDescent="0.25">
      <c r="B40" s="18" t="s">
        <v>222</v>
      </c>
      <c r="C40" s="31">
        <v>91</v>
      </c>
      <c r="E40" s="18" t="s">
        <v>222</v>
      </c>
      <c r="F40" s="31">
        <v>92</v>
      </c>
    </row>
  </sheetData>
  <pageMargins left="0.7" right="0.7" top="0.75" bottom="0.75" header="0.3" footer="0.3"/>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771ABC4-4066-4C91-AB74-7BE50C5DE6C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Sheet1</vt:lpstr>
      <vt:lpstr>India Staff</vt:lpstr>
      <vt:lpstr>Sheet2</vt:lpstr>
      <vt:lpstr>All Staff</vt:lpstr>
      <vt:lpstr>Report Card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shajib saha</cp:lastModifiedBy>
  <dcterms:created xsi:type="dcterms:W3CDTF">2021-03-14T20:21:32Z</dcterms:created>
  <dcterms:modified xsi:type="dcterms:W3CDTF">2024-05-31T23:18:26Z</dcterms:modified>
</cp:coreProperties>
</file>