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suni-my.sharepoint.com/personal/f_vanopstal_uva_nl/Documents/Documenten/Psycho/Studies/Studies_Published/2010_Prime_SameDiff_ConCog/"/>
    </mc:Choice>
  </mc:AlternateContent>
  <xr:revisionPtr revIDLastSave="24" documentId="8_{CD941C40-20CC-4A44-ADF8-2ADD39E08CEF}" xr6:coauthVersionLast="47" xr6:coauthVersionMax="47" xr10:uidLastSave="{EC7FFB66-E84A-45B2-8332-38676CECAE0B}"/>
  <bookViews>
    <workbookView xWindow="-108" yWindow="-108" windowWidth="23256" windowHeight="12576" firstSheet="3" activeTab="5" xr2:uid="{0D520A31-0422-45C8-A691-46AACA2AC59E}"/>
  </bookViews>
  <sheets>
    <sheet name="VanOpstal_ConCog_2010_Exp1" sheetId="1" r:id="rId1"/>
    <sheet name="VanOpstal_ConCog_2010_Exp2" sheetId="2" r:id="rId2"/>
    <sheet name="VanOpstal_ConCog_2010_Exp3" sheetId="3" r:id="rId3"/>
    <sheet name="VanOpstalCalderon_ConCog_2011" sheetId="4" r:id="rId4"/>
    <sheet name="VanOpstalDehaene_Cogn_2011_Exp1" sheetId="5" r:id="rId5"/>
    <sheet name="VanOpstalDehaene_Cogn_2011_Exp2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6" i="6" l="1"/>
  <c r="S36" i="6"/>
  <c r="F36" i="6"/>
  <c r="E36" i="6"/>
  <c r="D36" i="6"/>
  <c r="C36" i="6"/>
  <c r="K35" i="6"/>
  <c r="N35" i="6" s="1"/>
  <c r="I35" i="6"/>
  <c r="M35" i="6" s="1"/>
  <c r="G35" i="6"/>
  <c r="K34" i="6"/>
  <c r="N34" i="6" s="1"/>
  <c r="I34" i="6"/>
  <c r="M34" i="6" s="1"/>
  <c r="G34" i="6"/>
  <c r="N33" i="6"/>
  <c r="M33" i="6"/>
  <c r="O33" i="6" s="1"/>
  <c r="K33" i="6"/>
  <c r="I33" i="6"/>
  <c r="G33" i="6"/>
  <c r="N32" i="6"/>
  <c r="K32" i="6"/>
  <c r="I32" i="6"/>
  <c r="M32" i="6" s="1"/>
  <c r="O32" i="6" s="1"/>
  <c r="G32" i="6"/>
  <c r="K31" i="6"/>
  <c r="N31" i="6" s="1"/>
  <c r="I31" i="6"/>
  <c r="M31" i="6" s="1"/>
  <c r="O31" i="6" s="1"/>
  <c r="G31" i="6"/>
  <c r="K30" i="6"/>
  <c r="N30" i="6" s="1"/>
  <c r="I30" i="6"/>
  <c r="M30" i="6" s="1"/>
  <c r="O30" i="6" s="1"/>
  <c r="G30" i="6"/>
  <c r="N29" i="6"/>
  <c r="M29" i="6"/>
  <c r="O29" i="6" s="1"/>
  <c r="K29" i="6"/>
  <c r="I29" i="6"/>
  <c r="G29" i="6"/>
  <c r="N28" i="6"/>
  <c r="K28" i="6"/>
  <c r="I28" i="6"/>
  <c r="M28" i="6" s="1"/>
  <c r="O28" i="6" s="1"/>
  <c r="G28" i="6"/>
  <c r="K27" i="6"/>
  <c r="N27" i="6" s="1"/>
  <c r="I27" i="6"/>
  <c r="M27" i="6" s="1"/>
  <c r="G27" i="6"/>
  <c r="K26" i="6"/>
  <c r="N26" i="6" s="1"/>
  <c r="I26" i="6"/>
  <c r="M26" i="6" s="1"/>
  <c r="O26" i="6" s="1"/>
  <c r="G26" i="6"/>
  <c r="N25" i="6"/>
  <c r="M25" i="6"/>
  <c r="O25" i="6" s="1"/>
  <c r="K25" i="6"/>
  <c r="I25" i="6"/>
  <c r="G25" i="6"/>
  <c r="N24" i="6"/>
  <c r="K24" i="6"/>
  <c r="I24" i="6"/>
  <c r="M24" i="6" s="1"/>
  <c r="O24" i="6" s="1"/>
  <c r="G24" i="6"/>
  <c r="K23" i="6"/>
  <c r="N23" i="6" s="1"/>
  <c r="I23" i="6"/>
  <c r="M23" i="6" s="1"/>
  <c r="G23" i="6"/>
  <c r="K22" i="6"/>
  <c r="N22" i="6" s="1"/>
  <c r="I22" i="6"/>
  <c r="M22" i="6" s="1"/>
  <c r="G22" i="6"/>
  <c r="N21" i="6"/>
  <c r="M21" i="6"/>
  <c r="O21" i="6" s="1"/>
  <c r="K21" i="6"/>
  <c r="I21" i="6"/>
  <c r="G21" i="6"/>
  <c r="N20" i="6"/>
  <c r="K20" i="6"/>
  <c r="I20" i="6"/>
  <c r="M20" i="6" s="1"/>
  <c r="O20" i="6" s="1"/>
  <c r="G20" i="6"/>
  <c r="K19" i="6"/>
  <c r="N19" i="6" s="1"/>
  <c r="I19" i="6"/>
  <c r="M19" i="6" s="1"/>
  <c r="O19" i="6" s="1"/>
  <c r="G19" i="6"/>
  <c r="M18" i="6"/>
  <c r="K18" i="6"/>
  <c r="N18" i="6" s="1"/>
  <c r="O18" i="6" s="1"/>
  <c r="I18" i="6"/>
  <c r="G18" i="6"/>
  <c r="N17" i="6"/>
  <c r="M17" i="6"/>
  <c r="O17" i="6" s="1"/>
  <c r="K17" i="6"/>
  <c r="I17" i="6"/>
  <c r="G17" i="6"/>
  <c r="N16" i="6"/>
  <c r="K16" i="6"/>
  <c r="I16" i="6"/>
  <c r="M16" i="6" s="1"/>
  <c r="O16" i="6" s="1"/>
  <c r="G16" i="6"/>
  <c r="K15" i="6"/>
  <c r="N15" i="6" s="1"/>
  <c r="I15" i="6"/>
  <c r="M15" i="6" s="1"/>
  <c r="O15" i="6" s="1"/>
  <c r="G15" i="6"/>
  <c r="M14" i="6"/>
  <c r="K14" i="6"/>
  <c r="N14" i="6" s="1"/>
  <c r="O14" i="6" s="1"/>
  <c r="I14" i="6"/>
  <c r="G14" i="6"/>
  <c r="G36" i="6" s="1"/>
  <c r="N13" i="6"/>
  <c r="M13" i="6"/>
  <c r="O13" i="6" s="1"/>
  <c r="K13" i="6"/>
  <c r="I13" i="6"/>
  <c r="G13" i="6"/>
  <c r="N12" i="6"/>
  <c r="K12" i="6"/>
  <c r="I12" i="6"/>
  <c r="M12" i="6" s="1"/>
  <c r="O12" i="6" s="1"/>
  <c r="G12" i="6"/>
  <c r="L33" i="5"/>
  <c r="K33" i="5"/>
  <c r="M33" i="5" s="1"/>
  <c r="G33" i="5"/>
  <c r="H33" i="5" s="1"/>
  <c r="L32" i="5"/>
  <c r="K32" i="5"/>
  <c r="M32" i="5" s="1"/>
  <c r="G32" i="5"/>
  <c r="H32" i="5" s="1"/>
  <c r="L31" i="5"/>
  <c r="K31" i="5"/>
  <c r="M31" i="5" s="1"/>
  <c r="G31" i="5"/>
  <c r="H31" i="5" s="1"/>
  <c r="L30" i="5"/>
  <c r="K30" i="5"/>
  <c r="M30" i="5" s="1"/>
  <c r="H30" i="5"/>
  <c r="G30" i="5"/>
  <c r="M29" i="5"/>
  <c r="L29" i="5"/>
  <c r="K29" i="5"/>
  <c r="H29" i="5"/>
  <c r="G29" i="5"/>
  <c r="M28" i="5"/>
  <c r="L28" i="5"/>
  <c r="K28" i="5"/>
  <c r="H28" i="5"/>
  <c r="G28" i="5"/>
  <c r="M27" i="5"/>
  <c r="L27" i="5"/>
  <c r="K27" i="5"/>
  <c r="H27" i="5"/>
  <c r="G27" i="5"/>
  <c r="L26" i="5"/>
  <c r="M26" i="5" s="1"/>
  <c r="K26" i="5"/>
  <c r="H26" i="5"/>
  <c r="G26" i="5"/>
  <c r="L25" i="5"/>
  <c r="K25" i="5"/>
  <c r="M25" i="5" s="1"/>
  <c r="G25" i="5"/>
  <c r="H25" i="5" s="1"/>
  <c r="L24" i="5"/>
  <c r="K24" i="5"/>
  <c r="M24" i="5" s="1"/>
  <c r="G24" i="5"/>
  <c r="H24" i="5" s="1"/>
  <c r="L23" i="5"/>
  <c r="K23" i="5"/>
  <c r="M23" i="5" s="1"/>
  <c r="G23" i="5"/>
  <c r="H23" i="5" s="1"/>
  <c r="L22" i="5"/>
  <c r="K22" i="5"/>
  <c r="M22" i="5" s="1"/>
  <c r="H22" i="5"/>
  <c r="G22" i="5"/>
  <c r="M21" i="5"/>
  <c r="L21" i="5"/>
  <c r="K21" i="5"/>
  <c r="H21" i="5"/>
  <c r="G21" i="5"/>
  <c r="M20" i="5"/>
  <c r="L20" i="5"/>
  <c r="K20" i="5"/>
  <c r="H20" i="5"/>
  <c r="G20" i="5"/>
  <c r="M19" i="5"/>
  <c r="L19" i="5"/>
  <c r="K19" i="5"/>
  <c r="H19" i="5"/>
  <c r="G19" i="5"/>
  <c r="L18" i="5"/>
  <c r="M18" i="5" s="1"/>
  <c r="K18" i="5"/>
  <c r="H18" i="5"/>
  <c r="G18" i="5"/>
  <c r="L17" i="5"/>
  <c r="K17" i="5"/>
  <c r="M17" i="5" s="1"/>
  <c r="G17" i="5"/>
  <c r="H17" i="5" s="1"/>
  <c r="L16" i="5"/>
  <c r="K16" i="5"/>
  <c r="M16" i="5" s="1"/>
  <c r="G16" i="5"/>
  <c r="H16" i="5" s="1"/>
  <c r="L15" i="5"/>
  <c r="K15" i="5"/>
  <c r="M15" i="5" s="1"/>
  <c r="G15" i="5"/>
  <c r="H15" i="5" s="1"/>
  <c r="L14" i="5"/>
  <c r="K14" i="5"/>
  <c r="M14" i="5" s="1"/>
  <c r="H14" i="5"/>
  <c r="G14" i="5"/>
  <c r="M13" i="5"/>
  <c r="L13" i="5"/>
  <c r="K13" i="5"/>
  <c r="H13" i="5"/>
  <c r="G13" i="5"/>
  <c r="M12" i="5"/>
  <c r="N35" i="5" s="1"/>
  <c r="L12" i="5"/>
  <c r="K12" i="5"/>
  <c r="H12" i="5"/>
  <c r="H34" i="5" s="1"/>
  <c r="G12" i="5"/>
  <c r="J32" i="4"/>
  <c r="I32" i="4"/>
  <c r="D32" i="4"/>
  <c r="C32" i="4"/>
  <c r="P31" i="4"/>
  <c r="K31" i="4"/>
  <c r="L31" i="4" s="1"/>
  <c r="M31" i="4" s="1"/>
  <c r="E31" i="4"/>
  <c r="F31" i="4" s="1"/>
  <c r="G31" i="4" s="1"/>
  <c r="P30" i="4"/>
  <c r="K30" i="4"/>
  <c r="L30" i="4" s="1"/>
  <c r="M30" i="4" s="1"/>
  <c r="E30" i="4"/>
  <c r="F30" i="4" s="1"/>
  <c r="G30" i="4" s="1"/>
  <c r="P29" i="4"/>
  <c r="K29" i="4"/>
  <c r="L29" i="4" s="1"/>
  <c r="M29" i="4" s="1"/>
  <c r="E29" i="4"/>
  <c r="F29" i="4" s="1"/>
  <c r="G29" i="4" s="1"/>
  <c r="P28" i="4"/>
  <c r="K28" i="4"/>
  <c r="L28" i="4" s="1"/>
  <c r="M28" i="4" s="1"/>
  <c r="E28" i="4"/>
  <c r="F28" i="4" s="1"/>
  <c r="G28" i="4" s="1"/>
  <c r="P27" i="4"/>
  <c r="K27" i="4"/>
  <c r="L27" i="4" s="1"/>
  <c r="M27" i="4" s="1"/>
  <c r="E27" i="4"/>
  <c r="F27" i="4" s="1"/>
  <c r="G27" i="4" s="1"/>
  <c r="P26" i="4"/>
  <c r="K26" i="4"/>
  <c r="L26" i="4" s="1"/>
  <c r="M26" i="4" s="1"/>
  <c r="E26" i="4"/>
  <c r="F26" i="4" s="1"/>
  <c r="G26" i="4" s="1"/>
  <c r="P25" i="4"/>
  <c r="K25" i="4"/>
  <c r="L25" i="4" s="1"/>
  <c r="M25" i="4" s="1"/>
  <c r="E25" i="4"/>
  <c r="F25" i="4" s="1"/>
  <c r="G25" i="4" s="1"/>
  <c r="P24" i="4"/>
  <c r="K24" i="4"/>
  <c r="L24" i="4" s="1"/>
  <c r="M24" i="4" s="1"/>
  <c r="E24" i="4"/>
  <c r="F24" i="4" s="1"/>
  <c r="G24" i="4" s="1"/>
  <c r="P23" i="4"/>
  <c r="K23" i="4"/>
  <c r="L23" i="4" s="1"/>
  <c r="M23" i="4" s="1"/>
  <c r="E23" i="4"/>
  <c r="F23" i="4" s="1"/>
  <c r="G23" i="4" s="1"/>
  <c r="P22" i="4"/>
  <c r="K22" i="4"/>
  <c r="L22" i="4" s="1"/>
  <c r="M22" i="4" s="1"/>
  <c r="E22" i="4"/>
  <c r="F22" i="4" s="1"/>
  <c r="G22" i="4" s="1"/>
  <c r="P21" i="4"/>
  <c r="K21" i="4"/>
  <c r="L21" i="4" s="1"/>
  <c r="M21" i="4" s="1"/>
  <c r="E21" i="4"/>
  <c r="F21" i="4" s="1"/>
  <c r="G21" i="4" s="1"/>
  <c r="P20" i="4"/>
  <c r="K20" i="4"/>
  <c r="L20" i="4" s="1"/>
  <c r="M20" i="4" s="1"/>
  <c r="E20" i="4"/>
  <c r="F20" i="4" s="1"/>
  <c r="G20" i="4" s="1"/>
  <c r="P19" i="4"/>
  <c r="K19" i="4"/>
  <c r="L19" i="4" s="1"/>
  <c r="M19" i="4" s="1"/>
  <c r="E19" i="4"/>
  <c r="F19" i="4" s="1"/>
  <c r="G19" i="4" s="1"/>
  <c r="P18" i="4"/>
  <c r="K18" i="4"/>
  <c r="L18" i="4" s="1"/>
  <c r="M18" i="4" s="1"/>
  <c r="E18" i="4"/>
  <c r="F18" i="4" s="1"/>
  <c r="G18" i="4" s="1"/>
  <c r="P17" i="4"/>
  <c r="K17" i="4"/>
  <c r="L17" i="4" s="1"/>
  <c r="M17" i="4" s="1"/>
  <c r="E17" i="4"/>
  <c r="F17" i="4" s="1"/>
  <c r="G17" i="4" s="1"/>
  <c r="P16" i="4"/>
  <c r="K16" i="4"/>
  <c r="L16" i="4" s="1"/>
  <c r="M16" i="4" s="1"/>
  <c r="E16" i="4"/>
  <c r="F16" i="4" s="1"/>
  <c r="G16" i="4" s="1"/>
  <c r="P15" i="4"/>
  <c r="K15" i="4"/>
  <c r="L15" i="4" s="1"/>
  <c r="M15" i="4" s="1"/>
  <c r="E15" i="4"/>
  <c r="F15" i="4" s="1"/>
  <c r="G15" i="4" s="1"/>
  <c r="P14" i="4"/>
  <c r="K14" i="4"/>
  <c r="L14" i="4" s="1"/>
  <c r="M14" i="4" s="1"/>
  <c r="E14" i="4"/>
  <c r="F14" i="4" s="1"/>
  <c r="G14" i="4" s="1"/>
  <c r="P13" i="4"/>
  <c r="P32" i="4" s="1"/>
  <c r="K13" i="4"/>
  <c r="L13" i="4" s="1"/>
  <c r="E13" i="4"/>
  <c r="F13" i="4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4" i="3"/>
  <c r="J19" i="3"/>
  <c r="I19" i="3"/>
  <c r="K19" i="3" s="1"/>
  <c r="J18" i="3"/>
  <c r="I18" i="3"/>
  <c r="K18" i="3" s="1"/>
  <c r="J17" i="3"/>
  <c r="I17" i="3"/>
  <c r="K17" i="3" s="1"/>
  <c r="J16" i="3"/>
  <c r="I16" i="3"/>
  <c r="K16" i="3" s="1"/>
  <c r="J15" i="3"/>
  <c r="I15" i="3"/>
  <c r="J14" i="3"/>
  <c r="I14" i="3"/>
  <c r="J13" i="3"/>
  <c r="I13" i="3"/>
  <c r="J12" i="3"/>
  <c r="I12" i="3"/>
  <c r="J11" i="3"/>
  <c r="I11" i="3"/>
  <c r="K11" i="3" s="1"/>
  <c r="J10" i="3"/>
  <c r="K10" i="3" s="1"/>
  <c r="I10" i="3"/>
  <c r="J9" i="3"/>
  <c r="K9" i="3" s="1"/>
  <c r="I9" i="3"/>
  <c r="J8" i="3"/>
  <c r="I8" i="3"/>
  <c r="J7" i="3"/>
  <c r="I7" i="3"/>
  <c r="J6" i="3"/>
  <c r="I6" i="3"/>
  <c r="J5" i="3"/>
  <c r="I5" i="3"/>
  <c r="J4" i="3"/>
  <c r="I4" i="3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F34" i="2"/>
  <c r="E34" i="2"/>
  <c r="D34" i="2"/>
  <c r="G34" i="2" s="1"/>
  <c r="C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M25" i="2" s="1"/>
  <c r="L24" i="2"/>
  <c r="K24" i="2"/>
  <c r="L23" i="2"/>
  <c r="K23" i="2"/>
  <c r="M23" i="2" s="1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M14" i="2" s="1"/>
  <c r="L13" i="2"/>
  <c r="K13" i="2"/>
  <c r="T34" i="1"/>
  <c r="O34" i="1"/>
  <c r="P34" i="1" s="1"/>
  <c r="N34" i="1"/>
  <c r="U34" i="1" s="1"/>
  <c r="T33" i="1"/>
  <c r="O33" i="1"/>
  <c r="P33" i="1" s="1"/>
  <c r="N33" i="1"/>
  <c r="U33" i="1" s="1"/>
  <c r="V33" i="1" s="1"/>
  <c r="T32" i="1"/>
  <c r="P32" i="1"/>
  <c r="O32" i="1"/>
  <c r="U32" i="1" s="1"/>
  <c r="N32" i="1"/>
  <c r="T31" i="1"/>
  <c r="N31" i="1"/>
  <c r="P31" i="1" s="1"/>
  <c r="T30" i="1"/>
  <c r="O30" i="1"/>
  <c r="P30" i="1" s="1"/>
  <c r="N30" i="1"/>
  <c r="U30" i="1" s="1"/>
  <c r="U29" i="1"/>
  <c r="T29" i="1"/>
  <c r="O29" i="1"/>
  <c r="N29" i="1"/>
  <c r="T28" i="1"/>
  <c r="O28" i="1"/>
  <c r="P28" i="1" s="1"/>
  <c r="N28" i="1"/>
  <c r="T27" i="1"/>
  <c r="O27" i="1"/>
  <c r="P27" i="1" s="1"/>
  <c r="N27" i="1"/>
  <c r="T26" i="1"/>
  <c r="P26" i="1"/>
  <c r="O26" i="1"/>
  <c r="N26" i="1"/>
  <c r="U26" i="1" s="1"/>
  <c r="U25" i="1"/>
  <c r="T25" i="1"/>
  <c r="O25" i="1"/>
  <c r="N25" i="1"/>
  <c r="T24" i="1"/>
  <c r="O24" i="1"/>
  <c r="P24" i="1" s="1"/>
  <c r="N24" i="1"/>
  <c r="T23" i="1"/>
  <c r="O23" i="1"/>
  <c r="P23" i="1" s="1"/>
  <c r="N23" i="1"/>
  <c r="T22" i="1"/>
  <c r="V22" i="1" s="1"/>
  <c r="P22" i="1"/>
  <c r="O22" i="1"/>
  <c r="U22" i="1" s="1"/>
  <c r="N22" i="1"/>
  <c r="U21" i="1"/>
  <c r="T21" i="1"/>
  <c r="O21" i="1"/>
  <c r="N21" i="1"/>
  <c r="P21" i="1" s="1"/>
  <c r="T20" i="1"/>
  <c r="O20" i="1"/>
  <c r="P20" i="1" s="1"/>
  <c r="N20" i="1"/>
  <c r="T19" i="1"/>
  <c r="O19" i="1"/>
  <c r="P19" i="1" s="1"/>
  <c r="N19" i="1"/>
  <c r="U18" i="1"/>
  <c r="T18" i="1"/>
  <c r="V18" i="1" s="1"/>
  <c r="P18" i="1"/>
  <c r="O18" i="1"/>
  <c r="N18" i="1"/>
  <c r="U17" i="1"/>
  <c r="T17" i="1"/>
  <c r="O17" i="1"/>
  <c r="N17" i="1"/>
  <c r="P17" i="1" s="1"/>
  <c r="T16" i="1"/>
  <c r="O16" i="1"/>
  <c r="P16" i="1" s="1"/>
  <c r="N16" i="1"/>
  <c r="T15" i="1"/>
  <c r="O15" i="1"/>
  <c r="P15" i="1" s="1"/>
  <c r="N15" i="1"/>
  <c r="U14" i="1"/>
  <c r="T14" i="1"/>
  <c r="V14" i="1" s="1"/>
  <c r="P14" i="1"/>
  <c r="O14" i="1"/>
  <c r="N14" i="1"/>
  <c r="U13" i="1"/>
  <c r="T13" i="1"/>
  <c r="O13" i="1"/>
  <c r="N13" i="1"/>
  <c r="P13" i="1" s="1"/>
  <c r="O22" i="6" l="1"/>
  <c r="O35" i="6"/>
  <c r="O27" i="6"/>
  <c r="O23" i="6"/>
  <c r="O34" i="6"/>
  <c r="P36" i="6"/>
  <c r="O36" i="6"/>
  <c r="M34" i="5"/>
  <c r="L32" i="4"/>
  <c r="N19" i="4"/>
  <c r="N21" i="4"/>
  <c r="N23" i="4"/>
  <c r="N25" i="4"/>
  <c r="N27" i="4"/>
  <c r="N29" i="4"/>
  <c r="N31" i="4"/>
  <c r="N17" i="4"/>
  <c r="N15" i="4"/>
  <c r="N16" i="4"/>
  <c r="N18" i="4"/>
  <c r="N26" i="4"/>
  <c r="N28" i="4"/>
  <c r="N30" i="4"/>
  <c r="N24" i="4"/>
  <c r="N14" i="4"/>
  <c r="N22" i="4"/>
  <c r="N20" i="4"/>
  <c r="F32" i="4"/>
  <c r="G13" i="4"/>
  <c r="M13" i="4"/>
  <c r="K5" i="3"/>
  <c r="K13" i="3"/>
  <c r="K6" i="3"/>
  <c r="K14" i="3"/>
  <c r="K15" i="3"/>
  <c r="K4" i="3"/>
  <c r="K20" i="3" s="1"/>
  <c r="K8" i="3"/>
  <c r="K12" i="3"/>
  <c r="E20" i="3"/>
  <c r="K7" i="3"/>
  <c r="M32" i="2"/>
  <c r="M16" i="2"/>
  <c r="M13" i="2"/>
  <c r="M17" i="2"/>
  <c r="M21" i="2"/>
  <c r="M26" i="2"/>
  <c r="M18" i="2"/>
  <c r="M20" i="2"/>
  <c r="M22" i="2"/>
  <c r="M27" i="2"/>
  <c r="M29" i="2"/>
  <c r="M31" i="2"/>
  <c r="M33" i="2"/>
  <c r="M15" i="2"/>
  <c r="M24" i="2"/>
  <c r="M19" i="2"/>
  <c r="M28" i="2"/>
  <c r="M30" i="2"/>
  <c r="V30" i="1"/>
  <c r="V26" i="1"/>
  <c r="P25" i="1"/>
  <c r="P29" i="1"/>
  <c r="V13" i="1"/>
  <c r="U15" i="1"/>
  <c r="V15" i="1" s="1"/>
  <c r="V35" i="1" s="1"/>
  <c r="V17" i="1"/>
  <c r="U19" i="1"/>
  <c r="V19" i="1" s="1"/>
  <c r="V21" i="1"/>
  <c r="U23" i="1"/>
  <c r="V25" i="1"/>
  <c r="U27" i="1"/>
  <c r="V27" i="1" s="1"/>
  <c r="V29" i="1"/>
  <c r="U16" i="1"/>
  <c r="V16" i="1" s="1"/>
  <c r="U20" i="1"/>
  <c r="U24" i="1"/>
  <c r="V24" i="1" s="1"/>
  <c r="U28" i="1"/>
  <c r="V23" i="1"/>
  <c r="V34" i="1"/>
  <c r="V20" i="1"/>
  <c r="V28" i="1"/>
  <c r="V32" i="1"/>
  <c r="P35" i="1"/>
  <c r="U31" i="1"/>
  <c r="V31" i="1" s="1"/>
  <c r="N13" i="4" l="1"/>
  <c r="N32" i="4" s="1"/>
  <c r="M34" i="2"/>
</calcChain>
</file>

<file path=xl/sharedStrings.xml><?xml version="1.0" encoding="utf-8"?>
<sst xmlns="http://schemas.openxmlformats.org/spreadsheetml/2006/main" count="198" uniqueCount="62">
  <si>
    <t>Analysis name: Untitled</t>
  </si>
  <si>
    <t>Column conditions: SOA, PrimeDist, Target1.ACC</t>
  </si>
  <si>
    <t>Row conditions: Subject</t>
  </si>
  <si>
    <t>Statistics: Target1.RT:Count</t>
  </si>
  <si>
    <t xml:space="preserve">Filters: Running[Block]: = dPrimeSOAList; Running[Trial]: = dPrimeList; </t>
  </si>
  <si>
    <t>Data file: Exp3_Getal_Kleur_all</t>
  </si>
  <si>
    <t>File does not have data alterations.</t>
  </si>
  <si>
    <t>Target1.RT:Count by Subject and SOA, PrimeDist, Target1.ACC</t>
  </si>
  <si>
    <t>same</t>
  </si>
  <si>
    <t>Different</t>
  </si>
  <si>
    <t>Subject</t>
  </si>
  <si>
    <t>Stats</t>
  </si>
  <si>
    <t>%correct</t>
  </si>
  <si>
    <t>hit</t>
  </si>
  <si>
    <t>FA</t>
  </si>
  <si>
    <t>dprime</t>
  </si>
  <si>
    <t>Count Target1.RT</t>
  </si>
  <si>
    <t>Statistics: Target.RT:Count</t>
  </si>
  <si>
    <t xml:space="preserve">Filters: Running[Block]: = SOAListdPrime; </t>
  </si>
  <si>
    <t>Data file: MixedCase_all</t>
  </si>
  <si>
    <t>This file has data alterations.</t>
  </si>
  <si>
    <t>diff</t>
  </si>
  <si>
    <t>Hit</t>
  </si>
  <si>
    <t>dPrime</t>
  </si>
  <si>
    <t>Count Target.RT</t>
  </si>
  <si>
    <t>SOA=100</t>
  </si>
  <si>
    <t>Target.RT:Count by Subject and Set34SD, Target.ACC</t>
  </si>
  <si>
    <t>Column conditions: Set34SD, Target.ACC</t>
  </si>
  <si>
    <t>prime same</t>
  </si>
  <si>
    <t>prime diff</t>
  </si>
  <si>
    <t>resp same</t>
  </si>
  <si>
    <t>resp diff</t>
  </si>
  <si>
    <t>FalseAlarm</t>
  </si>
  <si>
    <t>Column conditions: PrimeSD, TargetdPrime.RESP</t>
  </si>
  <si>
    <t>Row conditions: DiffResp, Subject</t>
  </si>
  <si>
    <t>Statistics: TargetdPrime.RT:Count</t>
  </si>
  <si>
    <t xml:space="preserve">Filters: TargetdPrime.RESP: = 1,= 4; </t>
  </si>
  <si>
    <t>Data file: ContextPhysic_20101118</t>
  </si>
  <si>
    <t>TargetdPrime.RT:Count by DiffResp, Subject and PrimeSD, TargetdPrime.RESP</t>
  </si>
  <si>
    <t>DiffResp</t>
  </si>
  <si>
    <t>hit rate</t>
  </si>
  <si>
    <t>FA rate</t>
  </si>
  <si>
    <t>CorrPerc</t>
  </si>
  <si>
    <t>EffectSize</t>
  </si>
  <si>
    <t>Column conditions: PrimeSize[Block], Target4.ACC[Block]</t>
  </si>
  <si>
    <t>Statistics: Target4.RESP[Block]:Count</t>
  </si>
  <si>
    <t xml:space="preserve">Filters: Running[Block]: = DPrimeList; </t>
  </si>
  <si>
    <t>Data file: ParSer4_all</t>
  </si>
  <si>
    <t>Target4.RESP[Block]:Count by Subject and PrimeSize[Block], Target4.ACC[Block]</t>
  </si>
  <si>
    <t>large</t>
  </si>
  <si>
    <t>small</t>
  </si>
  <si>
    <t>Count Target4.RESP[Block]</t>
  </si>
  <si>
    <t>Ttest</t>
  </si>
  <si>
    <t>Column conditions: TargetStim4.ACC[Trial], PrimeSize[Trial]</t>
  </si>
  <si>
    <t>Statistics: TargetStim4.RT[Trial]:Count</t>
  </si>
  <si>
    <t xml:space="preserve">Filters: Running[Trial]: = dPrime; </t>
  </si>
  <si>
    <t>Data file: All_SumMean_Par2</t>
  </si>
  <si>
    <t>TargetStim4.RT[Trial]:Count by Subject and TargetStim4.ACC[Trial], PrimeSize[Trial]</t>
  </si>
  <si>
    <t>Hits</t>
  </si>
  <si>
    <t>%Hits</t>
  </si>
  <si>
    <t>% FA</t>
  </si>
  <si>
    <t>Count TargetStim4.RT[Trial]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</si>
</sst>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7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Continuous"/>
    </xf>
    <xf numFmtId="0" fontId="0" fillId="3" borderId="0" xfId="0" applyFill="1"/>
    <xf numFmtId="0" fontId="0" fillId="4" borderId="0" xfId="0" applyFill="1"/>
    <xf numFmtId="1" fontId="0" fillId="4" borderId="0" xfId="0" applyNumberFormat="1" applyFill="1"/>
    <xf numFmtId="1" fontId="0" fillId="0" borderId="0" xfId="0" applyNumberFormat="1"/>
    <xf numFmtId="0" fontId="0" fillId="3" borderId="2" xfId="0" applyFill="1" applyBorder="1"/>
    <xf numFmtId="1" fontId="0" fillId="4" borderId="2" xfId="0" applyNumberFormat="1" applyFill="1" applyBorder="1"/>
    <xf numFmtId="0" fontId="0" fillId="0" borderId="2" xfId="0" applyBorder="1"/>
    <xf numFmtId="0" fontId="2" fillId="0" borderId="0" xfId="0" applyFont="1"/>
    <xf numFmtId="164" fontId="0" fillId="0" borderId="2" xfId="0" applyNumberFormat="1" applyBorder="1"/>
    <xf numFmtId="0" fontId="0" fillId="4" borderId="3" xfId="0" applyFill="1" applyBorder="1"/>
    <xf numFmtId="0" fontId="0" fillId="0" borderId="3" xfId="0" applyBorder="1"/>
    <xf numFmtId="0" fontId="0" fillId="0" borderId="0" xfId="0" applyBorder="1"/>
    <xf numFmtId="164" fontId="0" fillId="0" borderId="0" xfId="0" applyNumberFormat="1"/>
    <xf numFmtId="164" fontId="0" fillId="0" borderId="0" xfId="0" applyNumberFormat="1" applyBorder="1"/>
    <xf numFmtId="0" fontId="3" fillId="0" borderId="0" xfId="1"/>
    <xf numFmtId="0" fontId="4" fillId="0" borderId="0" xfId="1" applyFont="1"/>
    <xf numFmtId="0" fontId="2" fillId="2" borderId="4" xfId="0" applyFont="1" applyFill="1" applyBorder="1" applyAlignment="1">
      <alignment horizontal="centerContinuous"/>
    </xf>
    <xf numFmtId="0" fontId="2" fillId="2" borderId="0" xfId="0" applyFont="1" applyFill="1" applyAlignment="1">
      <alignment horizontal="centerContinuous"/>
    </xf>
    <xf numFmtId="0" fontId="2" fillId="3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5" fillId="4" borderId="0" xfId="0" applyFont="1" applyFill="1"/>
    <xf numFmtId="165" fontId="0" fillId="0" borderId="0" xfId="0" applyNumberFormat="1"/>
    <xf numFmtId="165" fontId="0" fillId="0" borderId="2" xfId="0" applyNumberFormat="1" applyBorder="1"/>
    <xf numFmtId="165" fontId="2" fillId="0" borderId="0" xfId="0" applyNumberFormat="1" applyFont="1"/>
    <xf numFmtId="164" fontId="2" fillId="0" borderId="0" xfId="0" applyNumberFormat="1" applyFont="1"/>
    <xf numFmtId="0" fontId="1" fillId="2" borderId="4" xfId="0" applyFont="1" applyFill="1" applyBorder="1" applyAlignment="1">
      <alignment horizontal="centerContinuous"/>
    </xf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5" borderId="0" xfId="0" applyFont="1" applyFill="1"/>
    <xf numFmtId="166" fontId="0" fillId="0" borderId="0" xfId="0" applyNumberFormat="1"/>
    <xf numFmtId="165" fontId="6" fillId="0" borderId="0" xfId="0" applyNumberFormat="1" applyFont="1"/>
    <xf numFmtId="1" fontId="2" fillId="0" borderId="0" xfId="0" applyNumberFormat="1" applyFont="1"/>
    <xf numFmtId="166" fontId="2" fillId="0" borderId="0" xfId="0" applyNumberFormat="1" applyFont="1"/>
  </cellXfs>
  <cellStyles count="2">
    <cellStyle name="Normal" xfId="0" builtinId="0"/>
    <cellStyle name="Normal 2" xfId="1" xr:uid="{684A6590-9E2E-4F8A-9D40-5CE95C2B26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f_vanopstal_uva_nl/Documents/Documenten/Psycho/Studies/Studies_Published/2011_ContextPrime_ConCog/Data/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Rate"/>
      <sheetName val="RTs"/>
      <sheetName val="Sheet3"/>
      <sheetName val="Sheet2"/>
      <sheetName val="Untitled"/>
      <sheetName val="Graphs"/>
    </sheetNames>
    <sheetDataSet>
      <sheetData sheetId="0"/>
      <sheetData sheetId="1"/>
      <sheetData sheetId="2">
        <row r="13">
          <cell r="N13">
            <v>-3.5382993227321247E-2</v>
          </cell>
          <cell r="R13">
            <v>46</v>
          </cell>
        </row>
        <row r="14">
          <cell r="N14">
            <v>0.16515809240753346</v>
          </cell>
          <cell r="R14">
            <v>58</v>
          </cell>
        </row>
        <row r="15">
          <cell r="N15">
            <v>-0.17453161614220969</v>
          </cell>
          <cell r="R15">
            <v>1</v>
          </cell>
        </row>
        <row r="16">
          <cell r="N16">
            <v>-0.11248459961708734</v>
          </cell>
          <cell r="R16">
            <v>70</v>
          </cell>
        </row>
        <row r="17">
          <cell r="N17">
            <v>5.1214215063428131E-2</v>
          </cell>
          <cell r="R17">
            <v>3</v>
          </cell>
        </row>
        <row r="18">
          <cell r="N18">
            <v>4.6134816186737648E-2</v>
          </cell>
          <cell r="R18">
            <v>6</v>
          </cell>
        </row>
        <row r="19">
          <cell r="N19">
            <v>-0.38808968577300501</v>
          </cell>
          <cell r="R19">
            <v>-15</v>
          </cell>
        </row>
        <row r="20">
          <cell r="N20">
            <v>0.44708899166560967</v>
          </cell>
          <cell r="R20">
            <v>54</v>
          </cell>
        </row>
        <row r="21">
          <cell r="N21">
            <v>0.73000269946781671</v>
          </cell>
          <cell r="R21">
            <v>13</v>
          </cell>
        </row>
        <row r="22">
          <cell r="N22">
            <v>-0.28035382569188094</v>
          </cell>
          <cell r="R22">
            <v>30</v>
          </cell>
        </row>
        <row r="23">
          <cell r="N23">
            <v>-0.24308640547047028</v>
          </cell>
          <cell r="R23">
            <v>38</v>
          </cell>
        </row>
        <row r="24">
          <cell r="N24">
            <v>6.0024137961280144E-2</v>
          </cell>
          <cell r="R24">
            <v>7</v>
          </cell>
        </row>
        <row r="25">
          <cell r="N25">
            <v>0.13656266230209044</v>
          </cell>
          <cell r="R25">
            <v>13</v>
          </cell>
        </row>
        <row r="26">
          <cell r="N26">
            <v>-6.2550331729267064E-2</v>
          </cell>
          <cell r="R26">
            <v>-42</v>
          </cell>
        </row>
        <row r="27">
          <cell r="N27">
            <v>7.9842848102497935E-2</v>
          </cell>
          <cell r="R27">
            <v>-24</v>
          </cell>
        </row>
        <row r="28">
          <cell r="N28">
            <v>0.1211258678590903</v>
          </cell>
          <cell r="R28">
            <v>-19</v>
          </cell>
        </row>
        <row r="29">
          <cell r="N29">
            <v>0.36120163771131902</v>
          </cell>
          <cell r="R29">
            <v>56</v>
          </cell>
        </row>
        <row r="30">
          <cell r="N30">
            <v>5.018280060759589E-2</v>
          </cell>
          <cell r="R30">
            <v>6</v>
          </cell>
        </row>
        <row r="31">
          <cell r="N31">
            <v>0.12495184761118264</v>
          </cell>
          <cell r="R31">
            <v>-3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AE52F-7B8C-44BA-88C7-A7CCDB217037}">
  <dimension ref="A1:X35"/>
  <sheetViews>
    <sheetView topLeftCell="A5" zoomScale="85" workbookViewId="0">
      <selection activeCell="P12" sqref="P12:P35"/>
    </sheetView>
  </sheetViews>
  <sheetFormatPr defaultRowHeight="13.2" x14ac:dyDescent="0.25"/>
  <cols>
    <col min="1" max="1" width="7.33203125" customWidth="1"/>
    <col min="2" max="2" width="15.5546875" bestFit="1" customWidth="1"/>
    <col min="3" max="10" width="3" customWidth="1"/>
    <col min="11" max="16" width="4" customWidth="1"/>
    <col min="17" max="17" width="7.44140625" customWidth="1"/>
    <col min="18" max="18" width="4" customWidth="1"/>
  </cols>
  <sheetData>
    <row r="1" spans="1:24" x14ac:dyDescent="0.25">
      <c r="A1" t="s">
        <v>0</v>
      </c>
    </row>
    <row r="2" spans="1:24" x14ac:dyDescent="0.25">
      <c r="A2" t="s">
        <v>1</v>
      </c>
    </row>
    <row r="3" spans="1:24" x14ac:dyDescent="0.25">
      <c r="A3" t="s">
        <v>2</v>
      </c>
    </row>
    <row r="4" spans="1:24" x14ac:dyDescent="0.25">
      <c r="A4" t="s">
        <v>3</v>
      </c>
    </row>
    <row r="5" spans="1:24" x14ac:dyDescent="0.25">
      <c r="A5" t="s">
        <v>4</v>
      </c>
    </row>
    <row r="6" spans="1:24" x14ac:dyDescent="0.25">
      <c r="A6" t="s">
        <v>5</v>
      </c>
    </row>
    <row r="7" spans="1:24" x14ac:dyDescent="0.25">
      <c r="A7" t="s">
        <v>6</v>
      </c>
    </row>
    <row r="8" spans="1:24" ht="13.8" thickBot="1" x14ac:dyDescent="0.3"/>
    <row r="9" spans="1:24" x14ac:dyDescent="0.25">
      <c r="A9" s="1" t="s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24" x14ac:dyDescent="0.25">
      <c r="A10" s="2"/>
      <c r="B10" s="2"/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</row>
    <row r="11" spans="1:24" x14ac:dyDescent="0.25">
      <c r="A11" s="2"/>
      <c r="B11" s="2"/>
      <c r="C11" s="3">
        <v>0</v>
      </c>
      <c r="D11" s="3">
        <v>0</v>
      </c>
      <c r="E11" s="3">
        <v>2</v>
      </c>
      <c r="F11" s="3">
        <v>2</v>
      </c>
      <c r="G11" s="3">
        <v>4</v>
      </c>
      <c r="H11" s="3">
        <v>4</v>
      </c>
      <c r="I11" s="3">
        <v>6</v>
      </c>
      <c r="J11" s="3">
        <v>6</v>
      </c>
      <c r="L11" t="s">
        <v>8</v>
      </c>
      <c r="N11" t="s">
        <v>9</v>
      </c>
    </row>
    <row r="12" spans="1:24" x14ac:dyDescent="0.25">
      <c r="A12" s="2" t="s">
        <v>10</v>
      </c>
      <c r="B12" s="2" t="s">
        <v>11</v>
      </c>
      <c r="C12" s="3">
        <v>0</v>
      </c>
      <c r="D12" s="3">
        <v>1</v>
      </c>
      <c r="E12" s="3">
        <v>0</v>
      </c>
      <c r="F12" s="3">
        <v>1</v>
      </c>
      <c r="G12" s="3">
        <v>0</v>
      </c>
      <c r="H12" s="3">
        <v>1</v>
      </c>
      <c r="I12" s="3">
        <v>0</v>
      </c>
      <c r="J12" s="3">
        <v>1</v>
      </c>
      <c r="L12" s="3">
        <v>0</v>
      </c>
      <c r="M12" s="3">
        <v>1</v>
      </c>
      <c r="N12" s="3">
        <v>0</v>
      </c>
      <c r="O12" s="3">
        <v>1</v>
      </c>
      <c r="P12" t="s">
        <v>12</v>
      </c>
      <c r="R12" t="s">
        <v>13</v>
      </c>
      <c r="S12" t="s">
        <v>14</v>
      </c>
      <c r="V12" t="s">
        <v>15</v>
      </c>
    </row>
    <row r="13" spans="1:24" x14ac:dyDescent="0.25">
      <c r="A13" s="2">
        <v>2</v>
      </c>
      <c r="B13" s="2" t="s">
        <v>16</v>
      </c>
      <c r="C13" s="4">
        <v>25</v>
      </c>
      <c r="D13" s="4">
        <v>44</v>
      </c>
      <c r="E13" s="4">
        <v>16</v>
      </c>
      <c r="F13" s="4">
        <v>22</v>
      </c>
      <c r="G13" s="4">
        <v>10</v>
      </c>
      <c r="H13" s="4">
        <v>15</v>
      </c>
      <c r="I13" s="4">
        <v>5</v>
      </c>
      <c r="J13" s="4">
        <v>7</v>
      </c>
      <c r="L13" s="4">
        <v>25</v>
      </c>
      <c r="M13" s="4">
        <v>44</v>
      </c>
      <c r="N13" s="5">
        <f>E13+G13+I13</f>
        <v>31</v>
      </c>
      <c r="O13" s="5">
        <f>F13+H13+J13</f>
        <v>44</v>
      </c>
      <c r="P13">
        <f>(M13+O13)/SUM(L13:O13)*100</f>
        <v>61.111111111111114</v>
      </c>
      <c r="R13" s="4">
        <v>44</v>
      </c>
      <c r="S13">
        <v>31</v>
      </c>
      <c r="T13">
        <f>NORMSINV(R13/(L13+M13))</f>
        <v>0.35226747073761305</v>
      </c>
      <c r="U13">
        <f>NORMSINV(S13/(N13+O13))</f>
        <v>-0.21897866582755993</v>
      </c>
      <c r="V13">
        <f>T13-U13</f>
        <v>0.57124613656517298</v>
      </c>
      <c r="X13" s="5"/>
    </row>
    <row r="14" spans="1:24" x14ac:dyDescent="0.25">
      <c r="A14" s="2">
        <v>3</v>
      </c>
      <c r="B14" s="2" t="s">
        <v>16</v>
      </c>
      <c r="C14" s="4">
        <v>42</v>
      </c>
      <c r="D14" s="4">
        <v>31</v>
      </c>
      <c r="E14" s="4">
        <v>13</v>
      </c>
      <c r="F14" s="4">
        <v>23</v>
      </c>
      <c r="G14" s="4">
        <v>6</v>
      </c>
      <c r="H14" s="4">
        <v>19</v>
      </c>
      <c r="I14" s="4">
        <v>2</v>
      </c>
      <c r="J14" s="4">
        <v>8</v>
      </c>
      <c r="L14" s="4">
        <v>42</v>
      </c>
      <c r="M14" s="4">
        <v>31</v>
      </c>
      <c r="N14" s="5">
        <f t="shared" ref="N14:O34" si="0">E14+G14+I14</f>
        <v>21</v>
      </c>
      <c r="O14" s="5">
        <f t="shared" si="0"/>
        <v>50</v>
      </c>
      <c r="P14">
        <f t="shared" ref="P14:P34" si="1">(M14+O14)/SUM(L14:O14)*100</f>
        <v>56.25</v>
      </c>
      <c r="R14" s="4">
        <v>31</v>
      </c>
      <c r="S14">
        <v>21</v>
      </c>
      <c r="T14">
        <f t="shared" ref="T14:T34" si="2">NORMSINV(R14/(L14+M14))</f>
        <v>-0.18999242232264982</v>
      </c>
      <c r="U14">
        <f t="shared" ref="U14:U34" si="3">NORMSINV(S14/(N14+O14))</f>
        <v>-0.53659225410132738</v>
      </c>
      <c r="V14">
        <f t="shared" ref="V14:V34" si="4">T14-U14</f>
        <v>0.34659983177867759</v>
      </c>
    </row>
    <row r="15" spans="1:24" x14ac:dyDescent="0.25">
      <c r="A15" s="2">
        <v>4</v>
      </c>
      <c r="B15" s="2" t="s">
        <v>16</v>
      </c>
      <c r="C15" s="4">
        <v>5</v>
      </c>
      <c r="D15" s="4">
        <v>59</v>
      </c>
      <c r="E15" s="4">
        <v>31</v>
      </c>
      <c r="F15" s="4">
        <v>3</v>
      </c>
      <c r="G15" s="4">
        <v>27</v>
      </c>
      <c r="H15" s="4">
        <v>4</v>
      </c>
      <c r="I15" s="4">
        <v>12</v>
      </c>
      <c r="J15" s="4">
        <v>3</v>
      </c>
      <c r="L15" s="4">
        <v>5</v>
      </c>
      <c r="M15" s="4">
        <v>59</v>
      </c>
      <c r="N15" s="5">
        <f t="shared" si="0"/>
        <v>70</v>
      </c>
      <c r="O15" s="5">
        <f t="shared" si="0"/>
        <v>10</v>
      </c>
      <c r="P15">
        <f t="shared" si="1"/>
        <v>47.916666666666671</v>
      </c>
      <c r="R15" s="4">
        <v>59</v>
      </c>
      <c r="S15">
        <v>70</v>
      </c>
      <c r="T15">
        <f t="shared" si="2"/>
        <v>1.4177971379962682</v>
      </c>
      <c r="U15">
        <f t="shared" si="3"/>
        <v>1.1503493803760083</v>
      </c>
      <c r="V15">
        <f t="shared" si="4"/>
        <v>0.26744775762025985</v>
      </c>
    </row>
    <row r="16" spans="1:24" x14ac:dyDescent="0.25">
      <c r="A16" s="2">
        <v>5</v>
      </c>
      <c r="B16" s="2" t="s">
        <v>16</v>
      </c>
      <c r="C16" s="4">
        <v>30</v>
      </c>
      <c r="D16" s="4">
        <v>45</v>
      </c>
      <c r="E16" s="4">
        <v>15</v>
      </c>
      <c r="F16" s="4">
        <v>20</v>
      </c>
      <c r="G16" s="4">
        <v>11</v>
      </c>
      <c r="H16" s="4">
        <v>13</v>
      </c>
      <c r="I16" s="4">
        <v>7</v>
      </c>
      <c r="J16" s="4">
        <v>3</v>
      </c>
      <c r="L16" s="4">
        <v>30</v>
      </c>
      <c r="M16" s="4">
        <v>45</v>
      </c>
      <c r="N16" s="5">
        <f t="shared" si="0"/>
        <v>33</v>
      </c>
      <c r="O16" s="5">
        <f t="shared" si="0"/>
        <v>36</v>
      </c>
      <c r="P16">
        <f t="shared" si="1"/>
        <v>56.25</v>
      </c>
      <c r="R16" s="4">
        <v>45</v>
      </c>
      <c r="S16">
        <v>33</v>
      </c>
      <c r="T16">
        <f t="shared" si="2"/>
        <v>0.25334710313579978</v>
      </c>
      <c r="U16">
        <f t="shared" si="3"/>
        <v>-5.4518914848101077E-2</v>
      </c>
      <c r="V16">
        <f t="shared" si="4"/>
        <v>0.30786601798390084</v>
      </c>
    </row>
    <row r="17" spans="1:22" x14ac:dyDescent="0.25">
      <c r="A17" s="2">
        <v>6</v>
      </c>
      <c r="B17" s="2" t="s">
        <v>16</v>
      </c>
      <c r="C17" s="4">
        <v>36</v>
      </c>
      <c r="D17" s="4">
        <v>48</v>
      </c>
      <c r="E17" s="4">
        <v>13</v>
      </c>
      <c r="F17" s="4">
        <v>16</v>
      </c>
      <c r="G17" s="4">
        <v>9</v>
      </c>
      <c r="H17" s="4">
        <v>9</v>
      </c>
      <c r="I17" s="4">
        <v>4</v>
      </c>
      <c r="J17" s="4">
        <v>9</v>
      </c>
      <c r="L17" s="4">
        <v>36</v>
      </c>
      <c r="M17" s="4">
        <v>48</v>
      </c>
      <c r="N17" s="5">
        <f t="shared" si="0"/>
        <v>26</v>
      </c>
      <c r="O17" s="5">
        <f t="shared" si="0"/>
        <v>34</v>
      </c>
      <c r="P17">
        <f t="shared" si="1"/>
        <v>56.944444444444443</v>
      </c>
      <c r="R17" s="4">
        <v>48</v>
      </c>
      <c r="S17">
        <v>26</v>
      </c>
      <c r="T17">
        <f t="shared" si="2"/>
        <v>0.18001236979270496</v>
      </c>
      <c r="U17">
        <f t="shared" si="3"/>
        <v>-0.16789400478810546</v>
      </c>
      <c r="V17">
        <f t="shared" si="4"/>
        <v>0.34790637458081042</v>
      </c>
    </row>
    <row r="18" spans="1:22" x14ac:dyDescent="0.25">
      <c r="A18" s="2">
        <v>7</v>
      </c>
      <c r="B18" s="2" t="s">
        <v>16</v>
      </c>
      <c r="C18" s="4">
        <v>35</v>
      </c>
      <c r="D18" s="4">
        <v>38</v>
      </c>
      <c r="E18" s="4">
        <v>21</v>
      </c>
      <c r="F18" s="4">
        <v>19</v>
      </c>
      <c r="G18" s="4">
        <v>9</v>
      </c>
      <c r="H18" s="4">
        <v>11</v>
      </c>
      <c r="I18" s="4">
        <v>2</v>
      </c>
      <c r="J18" s="4">
        <v>9</v>
      </c>
      <c r="L18" s="4">
        <v>35</v>
      </c>
      <c r="M18" s="4">
        <v>38</v>
      </c>
      <c r="N18" s="5">
        <f t="shared" si="0"/>
        <v>32</v>
      </c>
      <c r="O18" s="5">
        <f t="shared" si="0"/>
        <v>39</v>
      </c>
      <c r="P18">
        <f t="shared" si="1"/>
        <v>53.472222222222221</v>
      </c>
      <c r="R18" s="4">
        <v>38</v>
      </c>
      <c r="S18">
        <v>32</v>
      </c>
      <c r="T18">
        <f t="shared" si="2"/>
        <v>5.1528854790600029E-2</v>
      </c>
      <c r="U18">
        <f t="shared" si="3"/>
        <v>-0.12388232125861309</v>
      </c>
      <c r="V18">
        <f t="shared" si="4"/>
        <v>0.17541117604921314</v>
      </c>
    </row>
    <row r="19" spans="1:22" x14ac:dyDescent="0.25">
      <c r="A19" s="2">
        <v>8</v>
      </c>
      <c r="B19" s="2" t="s">
        <v>16</v>
      </c>
      <c r="C19" s="4">
        <v>37</v>
      </c>
      <c r="D19" s="4">
        <v>37</v>
      </c>
      <c r="E19" s="4">
        <v>10</v>
      </c>
      <c r="F19" s="4">
        <v>20</v>
      </c>
      <c r="G19" s="4">
        <v>12</v>
      </c>
      <c r="H19" s="4">
        <v>14</v>
      </c>
      <c r="I19" s="4">
        <v>4</v>
      </c>
      <c r="J19" s="4">
        <v>10</v>
      </c>
      <c r="L19" s="4">
        <v>37</v>
      </c>
      <c r="M19" s="4">
        <v>37</v>
      </c>
      <c r="N19" s="5">
        <f t="shared" si="0"/>
        <v>26</v>
      </c>
      <c r="O19" s="5">
        <f t="shared" si="0"/>
        <v>44</v>
      </c>
      <c r="P19">
        <f t="shared" si="1"/>
        <v>56.25</v>
      </c>
      <c r="R19" s="4">
        <v>37</v>
      </c>
      <c r="S19">
        <v>26</v>
      </c>
      <c r="T19">
        <f t="shared" si="2"/>
        <v>0</v>
      </c>
      <c r="U19">
        <f t="shared" si="3"/>
        <v>-0.32807210753165106</v>
      </c>
      <c r="V19">
        <f t="shared" si="4"/>
        <v>0.32807210753165106</v>
      </c>
    </row>
    <row r="20" spans="1:22" x14ac:dyDescent="0.25">
      <c r="A20" s="2">
        <v>9</v>
      </c>
      <c r="B20" s="2" t="s">
        <v>16</v>
      </c>
      <c r="C20" s="4">
        <v>31</v>
      </c>
      <c r="D20" s="4">
        <v>43</v>
      </c>
      <c r="E20" s="4">
        <v>23</v>
      </c>
      <c r="F20" s="4">
        <v>13</v>
      </c>
      <c r="G20" s="4">
        <v>11</v>
      </c>
      <c r="H20" s="4">
        <v>13</v>
      </c>
      <c r="I20" s="4">
        <v>5</v>
      </c>
      <c r="J20" s="4">
        <v>5</v>
      </c>
      <c r="L20" s="4">
        <v>31</v>
      </c>
      <c r="M20" s="4">
        <v>43</v>
      </c>
      <c r="N20" s="5">
        <f t="shared" si="0"/>
        <v>39</v>
      </c>
      <c r="O20" s="5">
        <f t="shared" si="0"/>
        <v>31</v>
      </c>
      <c r="P20">
        <f t="shared" si="1"/>
        <v>51.388888888888886</v>
      </c>
      <c r="R20" s="4">
        <v>43</v>
      </c>
      <c r="S20">
        <v>39</v>
      </c>
      <c r="T20">
        <f t="shared" si="2"/>
        <v>0.20465991857047597</v>
      </c>
      <c r="U20">
        <f t="shared" si="3"/>
        <v>0.14372923370582419</v>
      </c>
      <c r="V20">
        <f t="shared" si="4"/>
        <v>6.093068486465178E-2</v>
      </c>
    </row>
    <row r="21" spans="1:22" x14ac:dyDescent="0.25">
      <c r="A21" s="2">
        <v>10</v>
      </c>
      <c r="B21" s="2" t="s">
        <v>16</v>
      </c>
      <c r="C21" s="4">
        <v>40</v>
      </c>
      <c r="D21" s="4">
        <v>28</v>
      </c>
      <c r="E21" s="4">
        <v>18</v>
      </c>
      <c r="F21" s="4">
        <v>20</v>
      </c>
      <c r="G21" s="4">
        <v>6</v>
      </c>
      <c r="H21" s="4">
        <v>22</v>
      </c>
      <c r="I21" s="4"/>
      <c r="J21" s="4">
        <v>10</v>
      </c>
      <c r="L21" s="4">
        <v>40</v>
      </c>
      <c r="M21" s="4">
        <v>28</v>
      </c>
      <c r="N21" s="5">
        <f t="shared" si="0"/>
        <v>24</v>
      </c>
      <c r="O21" s="5">
        <f t="shared" si="0"/>
        <v>52</v>
      </c>
      <c r="P21">
        <f t="shared" si="1"/>
        <v>55.555555555555557</v>
      </c>
      <c r="R21" s="4">
        <v>28</v>
      </c>
      <c r="S21">
        <v>24</v>
      </c>
      <c r="T21">
        <f t="shared" si="2"/>
        <v>-0.22300783094036683</v>
      </c>
      <c r="U21">
        <f t="shared" si="3"/>
        <v>-0.47950565333095035</v>
      </c>
      <c r="V21">
        <f t="shared" si="4"/>
        <v>0.2564978223905835</v>
      </c>
    </row>
    <row r="22" spans="1:22" x14ac:dyDescent="0.25">
      <c r="A22" s="2">
        <v>11</v>
      </c>
      <c r="B22" s="2" t="s">
        <v>16</v>
      </c>
      <c r="C22" s="4">
        <v>39</v>
      </c>
      <c r="D22" s="4">
        <v>30</v>
      </c>
      <c r="E22" s="4">
        <v>17</v>
      </c>
      <c r="F22" s="4">
        <v>21</v>
      </c>
      <c r="G22" s="4">
        <v>16</v>
      </c>
      <c r="H22" s="4">
        <v>13</v>
      </c>
      <c r="I22" s="4">
        <v>5</v>
      </c>
      <c r="J22" s="4">
        <v>3</v>
      </c>
      <c r="L22" s="4">
        <v>39</v>
      </c>
      <c r="M22" s="4">
        <v>30</v>
      </c>
      <c r="N22" s="5">
        <f t="shared" si="0"/>
        <v>38</v>
      </c>
      <c r="O22" s="5">
        <f t="shared" si="0"/>
        <v>37</v>
      </c>
      <c r="P22">
        <f t="shared" si="1"/>
        <v>46.527777777777779</v>
      </c>
      <c r="R22" s="4">
        <v>30</v>
      </c>
      <c r="S22">
        <v>38</v>
      </c>
      <c r="T22">
        <f t="shared" si="2"/>
        <v>-0.16421077707933102</v>
      </c>
      <c r="U22">
        <f t="shared" si="3"/>
        <v>1.6711632998748692E-2</v>
      </c>
      <c r="V22">
        <f t="shared" si="4"/>
        <v>-0.18092241007807972</v>
      </c>
    </row>
    <row r="23" spans="1:22" x14ac:dyDescent="0.25">
      <c r="A23" s="2">
        <v>12</v>
      </c>
      <c r="B23" s="2" t="s">
        <v>16</v>
      </c>
      <c r="C23" s="4">
        <v>49</v>
      </c>
      <c r="D23" s="4">
        <v>31</v>
      </c>
      <c r="E23" s="4">
        <v>14</v>
      </c>
      <c r="F23" s="4">
        <v>14</v>
      </c>
      <c r="G23" s="4">
        <v>11</v>
      </c>
      <c r="H23" s="4">
        <v>14</v>
      </c>
      <c r="I23" s="4">
        <v>5</v>
      </c>
      <c r="J23" s="4">
        <v>6</v>
      </c>
      <c r="L23" s="4">
        <v>49</v>
      </c>
      <c r="M23" s="4">
        <v>31</v>
      </c>
      <c r="N23" s="5">
        <f t="shared" si="0"/>
        <v>30</v>
      </c>
      <c r="O23" s="5">
        <f t="shared" si="0"/>
        <v>34</v>
      </c>
      <c r="P23">
        <f t="shared" si="1"/>
        <v>45.138888888888893</v>
      </c>
      <c r="R23" s="4">
        <v>31</v>
      </c>
      <c r="S23">
        <v>30</v>
      </c>
      <c r="T23">
        <f t="shared" si="2"/>
        <v>-0.28584087488116566</v>
      </c>
      <c r="U23">
        <f t="shared" si="3"/>
        <v>-7.8412412733112211E-2</v>
      </c>
      <c r="V23">
        <f t="shared" si="4"/>
        <v>-0.20742846214805344</v>
      </c>
    </row>
    <row r="24" spans="1:22" x14ac:dyDescent="0.25">
      <c r="A24" s="2">
        <v>13</v>
      </c>
      <c r="B24" s="2" t="s">
        <v>16</v>
      </c>
      <c r="C24" s="4">
        <v>41</v>
      </c>
      <c r="D24" s="4">
        <v>29</v>
      </c>
      <c r="E24" s="4">
        <v>16</v>
      </c>
      <c r="F24" s="4">
        <v>24</v>
      </c>
      <c r="G24" s="4">
        <v>9</v>
      </c>
      <c r="H24" s="4">
        <v>12</v>
      </c>
      <c r="I24" s="4">
        <v>5</v>
      </c>
      <c r="J24" s="4">
        <v>8</v>
      </c>
      <c r="L24" s="4">
        <v>41</v>
      </c>
      <c r="M24" s="4">
        <v>29</v>
      </c>
      <c r="N24" s="5">
        <f t="shared" si="0"/>
        <v>30</v>
      </c>
      <c r="O24" s="5">
        <f t="shared" si="0"/>
        <v>44</v>
      </c>
      <c r="P24">
        <f t="shared" si="1"/>
        <v>50.694444444444443</v>
      </c>
      <c r="R24" s="4">
        <v>29</v>
      </c>
      <c r="S24">
        <v>30</v>
      </c>
      <c r="T24">
        <f t="shared" si="2"/>
        <v>-0.21653412444917083</v>
      </c>
      <c r="U24">
        <f t="shared" si="3"/>
        <v>-0.23938016267175272</v>
      </c>
      <c r="V24">
        <f t="shared" si="4"/>
        <v>2.2846038222581883E-2</v>
      </c>
    </row>
    <row r="25" spans="1:22" x14ac:dyDescent="0.25">
      <c r="A25" s="2">
        <v>14</v>
      </c>
      <c r="B25" s="2" t="s">
        <v>16</v>
      </c>
      <c r="C25" s="4">
        <v>55</v>
      </c>
      <c r="D25" s="4">
        <v>26</v>
      </c>
      <c r="E25" s="4">
        <v>5</v>
      </c>
      <c r="F25" s="4">
        <v>20</v>
      </c>
      <c r="G25" s="4">
        <v>3</v>
      </c>
      <c r="H25" s="4">
        <v>21</v>
      </c>
      <c r="I25" s="4">
        <v>2</v>
      </c>
      <c r="J25" s="4">
        <v>12</v>
      </c>
      <c r="L25" s="4">
        <v>55</v>
      </c>
      <c r="M25" s="4">
        <v>26</v>
      </c>
      <c r="N25" s="5">
        <f t="shared" si="0"/>
        <v>10</v>
      </c>
      <c r="O25" s="5">
        <f t="shared" si="0"/>
        <v>53</v>
      </c>
      <c r="P25">
        <f t="shared" si="1"/>
        <v>54.861111111111114</v>
      </c>
      <c r="R25" s="4">
        <v>26</v>
      </c>
      <c r="S25">
        <v>10</v>
      </c>
      <c r="T25">
        <f t="shared" si="2"/>
        <v>-0.46493876548308039</v>
      </c>
      <c r="U25">
        <f t="shared" si="3"/>
        <v>-0.99969048648913517</v>
      </c>
      <c r="V25">
        <f t="shared" si="4"/>
        <v>0.53475172100605484</v>
      </c>
    </row>
    <row r="26" spans="1:22" x14ac:dyDescent="0.25">
      <c r="A26" s="2">
        <v>15</v>
      </c>
      <c r="B26" s="2" t="s">
        <v>16</v>
      </c>
      <c r="C26" s="4">
        <v>29</v>
      </c>
      <c r="D26" s="4">
        <v>41</v>
      </c>
      <c r="E26" s="4">
        <v>20</v>
      </c>
      <c r="F26" s="4">
        <v>18</v>
      </c>
      <c r="G26" s="4">
        <v>15</v>
      </c>
      <c r="H26" s="4">
        <v>9</v>
      </c>
      <c r="I26" s="4">
        <v>4</v>
      </c>
      <c r="J26" s="4">
        <v>8</v>
      </c>
      <c r="L26" s="4">
        <v>29</v>
      </c>
      <c r="M26" s="4">
        <v>41</v>
      </c>
      <c r="N26" s="5">
        <f t="shared" si="0"/>
        <v>39</v>
      </c>
      <c r="O26" s="5">
        <f t="shared" si="0"/>
        <v>35</v>
      </c>
      <c r="P26">
        <f t="shared" si="1"/>
        <v>52.777777777777779</v>
      </c>
      <c r="R26" s="4">
        <v>41</v>
      </c>
      <c r="S26">
        <v>39</v>
      </c>
      <c r="T26">
        <f t="shared" si="2"/>
        <v>0.216534124449171</v>
      </c>
      <c r="U26">
        <f t="shared" si="3"/>
        <v>6.7798615441235568E-2</v>
      </c>
      <c r="V26">
        <f t="shared" si="4"/>
        <v>0.14873550900793542</v>
      </c>
    </row>
    <row r="27" spans="1:22" x14ac:dyDescent="0.25">
      <c r="A27" s="2">
        <v>16</v>
      </c>
      <c r="B27" s="2" t="s">
        <v>16</v>
      </c>
      <c r="C27" s="4">
        <v>46</v>
      </c>
      <c r="D27" s="4">
        <v>25</v>
      </c>
      <c r="E27" s="4">
        <v>11</v>
      </c>
      <c r="F27" s="4">
        <v>29</v>
      </c>
      <c r="G27" s="4">
        <v>6</v>
      </c>
      <c r="H27" s="4">
        <v>15</v>
      </c>
      <c r="I27" s="4">
        <v>5</v>
      </c>
      <c r="J27" s="4">
        <v>7</v>
      </c>
      <c r="L27" s="4">
        <v>46</v>
      </c>
      <c r="M27" s="4">
        <v>25</v>
      </c>
      <c r="N27" s="5">
        <f t="shared" si="0"/>
        <v>22</v>
      </c>
      <c r="O27" s="5">
        <f t="shared" si="0"/>
        <v>51</v>
      </c>
      <c r="P27">
        <f t="shared" si="1"/>
        <v>52.777777777777779</v>
      </c>
      <c r="R27" s="4">
        <v>25</v>
      </c>
      <c r="S27">
        <v>22</v>
      </c>
      <c r="T27">
        <f t="shared" si="2"/>
        <v>-0.37962290989397623</v>
      </c>
      <c r="U27">
        <f t="shared" si="3"/>
        <v>-0.52046469894748459</v>
      </c>
      <c r="V27">
        <f t="shared" si="4"/>
        <v>0.14084178905350836</v>
      </c>
    </row>
    <row r="28" spans="1:22" x14ac:dyDescent="0.25">
      <c r="A28" s="2">
        <v>17</v>
      </c>
      <c r="B28" s="2" t="s">
        <v>16</v>
      </c>
      <c r="C28" s="4">
        <v>52</v>
      </c>
      <c r="D28" s="4">
        <v>15</v>
      </c>
      <c r="E28" s="4">
        <v>6</v>
      </c>
      <c r="F28" s="4">
        <v>29</v>
      </c>
      <c r="G28" s="4">
        <v>9</v>
      </c>
      <c r="H28" s="4">
        <v>18</v>
      </c>
      <c r="I28" s="4">
        <v>3</v>
      </c>
      <c r="J28" s="4">
        <v>12</v>
      </c>
      <c r="L28" s="4">
        <v>52</v>
      </c>
      <c r="M28" s="4">
        <v>15</v>
      </c>
      <c r="N28" s="5">
        <f t="shared" si="0"/>
        <v>18</v>
      </c>
      <c r="O28" s="5">
        <f t="shared" si="0"/>
        <v>59</v>
      </c>
      <c r="P28">
        <f t="shared" si="1"/>
        <v>51.388888888888886</v>
      </c>
      <c r="R28" s="4">
        <v>15</v>
      </c>
      <c r="S28">
        <v>18</v>
      </c>
      <c r="T28">
        <f t="shared" si="2"/>
        <v>-0.75915273856766341</v>
      </c>
      <c r="U28">
        <f t="shared" si="3"/>
        <v>-0.72649973885345553</v>
      </c>
      <c r="V28">
        <f t="shared" si="4"/>
        <v>-3.2652999714207875E-2</v>
      </c>
    </row>
    <row r="29" spans="1:22" x14ac:dyDescent="0.25">
      <c r="A29" s="2">
        <v>18</v>
      </c>
      <c r="B29" s="2" t="s">
        <v>16</v>
      </c>
      <c r="C29" s="4">
        <v>47</v>
      </c>
      <c r="D29" s="4">
        <v>20</v>
      </c>
      <c r="E29" s="4">
        <v>8</v>
      </c>
      <c r="F29" s="4">
        <v>35</v>
      </c>
      <c r="G29" s="4">
        <v>6</v>
      </c>
      <c r="H29" s="4">
        <v>16</v>
      </c>
      <c r="I29" s="4">
        <v>3</v>
      </c>
      <c r="J29" s="4">
        <v>9</v>
      </c>
      <c r="L29" s="4">
        <v>47</v>
      </c>
      <c r="M29" s="4">
        <v>20</v>
      </c>
      <c r="N29" s="5">
        <f t="shared" si="0"/>
        <v>17</v>
      </c>
      <c r="O29" s="5">
        <f t="shared" si="0"/>
        <v>60</v>
      </c>
      <c r="P29">
        <f t="shared" si="1"/>
        <v>55.555555555555557</v>
      </c>
      <c r="R29" s="4">
        <v>20</v>
      </c>
      <c r="S29">
        <v>17</v>
      </c>
      <c r="T29">
        <f t="shared" si="2"/>
        <v>-0.52869805685372651</v>
      </c>
      <c r="U29">
        <f t="shared" si="3"/>
        <v>-0.76956421093026584</v>
      </c>
      <c r="V29">
        <f t="shared" si="4"/>
        <v>0.24086615407653933</v>
      </c>
    </row>
    <row r="30" spans="1:22" x14ac:dyDescent="0.25">
      <c r="A30" s="2">
        <v>19</v>
      </c>
      <c r="B30" s="2" t="s">
        <v>16</v>
      </c>
      <c r="C30" s="4">
        <v>43</v>
      </c>
      <c r="D30" s="4">
        <v>27</v>
      </c>
      <c r="E30" s="4">
        <v>15</v>
      </c>
      <c r="F30" s="4">
        <v>18</v>
      </c>
      <c r="G30" s="4">
        <v>9</v>
      </c>
      <c r="H30" s="4">
        <v>19</v>
      </c>
      <c r="I30" s="4">
        <v>5</v>
      </c>
      <c r="J30" s="4">
        <v>8</v>
      </c>
      <c r="L30" s="4">
        <v>43</v>
      </c>
      <c r="M30" s="4">
        <v>27</v>
      </c>
      <c r="N30" s="5">
        <f t="shared" si="0"/>
        <v>29</v>
      </c>
      <c r="O30" s="5">
        <f t="shared" si="0"/>
        <v>45</v>
      </c>
      <c r="P30">
        <f t="shared" si="1"/>
        <v>50</v>
      </c>
      <c r="R30" s="4">
        <v>27</v>
      </c>
      <c r="S30">
        <v>29</v>
      </c>
      <c r="T30">
        <f t="shared" si="2"/>
        <v>-0.29050677112339379</v>
      </c>
      <c r="U30">
        <f t="shared" si="3"/>
        <v>-0.27439148786003692</v>
      </c>
      <c r="V30">
        <f t="shared" si="4"/>
        <v>-1.6115283263356872E-2</v>
      </c>
    </row>
    <row r="31" spans="1:22" x14ac:dyDescent="0.25">
      <c r="A31" s="2">
        <v>20</v>
      </c>
      <c r="B31" s="2" t="s">
        <v>16</v>
      </c>
      <c r="C31" s="4">
        <v>0</v>
      </c>
      <c r="D31" s="4">
        <v>80</v>
      </c>
      <c r="E31" s="4">
        <v>32</v>
      </c>
      <c r="F31" s="4">
        <v>0</v>
      </c>
      <c r="G31" s="4">
        <v>20</v>
      </c>
      <c r="H31" s="4">
        <v>0</v>
      </c>
      <c r="I31" s="4">
        <v>12</v>
      </c>
      <c r="J31" s="4">
        <v>0</v>
      </c>
      <c r="L31" s="4">
        <v>1</v>
      </c>
      <c r="M31" s="4">
        <v>80</v>
      </c>
      <c r="N31" s="5">
        <f t="shared" si="0"/>
        <v>64</v>
      </c>
      <c r="O31" s="5">
        <v>1</v>
      </c>
      <c r="P31">
        <f t="shared" si="1"/>
        <v>55.479452054794521</v>
      </c>
      <c r="R31" s="4">
        <v>80</v>
      </c>
      <c r="S31">
        <v>64</v>
      </c>
      <c r="T31">
        <f t="shared" si="2"/>
        <v>2.2461975356408153</v>
      </c>
      <c r="U31">
        <f t="shared" si="3"/>
        <v>2.1600444231842837</v>
      </c>
      <c r="V31">
        <f t="shared" si="4"/>
        <v>8.6153112456531566E-2</v>
      </c>
    </row>
    <row r="32" spans="1:22" x14ac:dyDescent="0.25">
      <c r="A32" s="2">
        <v>21</v>
      </c>
      <c r="B32" s="2" t="s">
        <v>16</v>
      </c>
      <c r="C32" s="4">
        <v>44</v>
      </c>
      <c r="D32" s="4">
        <v>31</v>
      </c>
      <c r="E32" s="4">
        <v>17</v>
      </c>
      <c r="F32" s="4">
        <v>13</v>
      </c>
      <c r="G32" s="4">
        <v>11</v>
      </c>
      <c r="H32" s="4">
        <v>8</v>
      </c>
      <c r="I32" s="4">
        <v>9</v>
      </c>
      <c r="J32" s="4">
        <v>11</v>
      </c>
      <c r="L32" s="4">
        <v>44</v>
      </c>
      <c r="M32" s="4">
        <v>31</v>
      </c>
      <c r="N32" s="5">
        <f t="shared" si="0"/>
        <v>37</v>
      </c>
      <c r="O32" s="5">
        <f t="shared" si="0"/>
        <v>32</v>
      </c>
      <c r="P32">
        <f t="shared" si="1"/>
        <v>43.75</v>
      </c>
      <c r="R32" s="4">
        <v>31</v>
      </c>
      <c r="S32">
        <v>37</v>
      </c>
      <c r="T32">
        <f t="shared" si="2"/>
        <v>-0.21897866582755993</v>
      </c>
      <c r="U32">
        <f t="shared" si="3"/>
        <v>9.0945077535497243E-2</v>
      </c>
      <c r="V32">
        <f t="shared" si="4"/>
        <v>-0.30992374336305717</v>
      </c>
    </row>
    <row r="33" spans="1:22" x14ac:dyDescent="0.25">
      <c r="A33" s="2">
        <v>22</v>
      </c>
      <c r="B33" s="2" t="s">
        <v>16</v>
      </c>
      <c r="C33" s="4">
        <v>39</v>
      </c>
      <c r="D33" s="4">
        <v>27</v>
      </c>
      <c r="E33" s="4">
        <v>27</v>
      </c>
      <c r="F33" s="4">
        <v>21</v>
      </c>
      <c r="G33" s="4">
        <v>10</v>
      </c>
      <c r="H33" s="4">
        <v>10</v>
      </c>
      <c r="I33" s="4">
        <v>5</v>
      </c>
      <c r="J33" s="4">
        <v>5</v>
      </c>
      <c r="L33" s="4">
        <v>39</v>
      </c>
      <c r="M33" s="4">
        <v>27</v>
      </c>
      <c r="N33" s="5">
        <f t="shared" si="0"/>
        <v>42</v>
      </c>
      <c r="O33" s="5">
        <f t="shared" si="0"/>
        <v>36</v>
      </c>
      <c r="P33">
        <f t="shared" si="1"/>
        <v>43.75</v>
      </c>
      <c r="R33" s="4">
        <v>27</v>
      </c>
      <c r="S33">
        <v>42</v>
      </c>
      <c r="T33">
        <f t="shared" si="2"/>
        <v>-0.22988411757923208</v>
      </c>
      <c r="U33">
        <f t="shared" si="3"/>
        <v>9.6558615289639077E-2</v>
      </c>
      <c r="V33">
        <f t="shared" si="4"/>
        <v>-0.32644273286887115</v>
      </c>
    </row>
    <row r="34" spans="1:22" ht="13.8" thickBot="1" x14ac:dyDescent="0.3">
      <c r="A34" s="6">
        <v>23</v>
      </c>
      <c r="B34" s="6" t="s">
        <v>16</v>
      </c>
      <c r="C34" s="7">
        <v>30</v>
      </c>
      <c r="D34" s="7">
        <v>37</v>
      </c>
      <c r="E34" s="7">
        <v>16</v>
      </c>
      <c r="F34" s="7">
        <v>23</v>
      </c>
      <c r="G34" s="7">
        <v>12</v>
      </c>
      <c r="H34" s="7">
        <v>12</v>
      </c>
      <c r="I34" s="7">
        <v>8</v>
      </c>
      <c r="J34" s="7">
        <v>6</v>
      </c>
      <c r="L34" s="7">
        <v>30</v>
      </c>
      <c r="M34" s="7">
        <v>37</v>
      </c>
      <c r="N34" s="5">
        <f t="shared" si="0"/>
        <v>36</v>
      </c>
      <c r="O34" s="5">
        <f t="shared" si="0"/>
        <v>41</v>
      </c>
      <c r="P34" s="8">
        <f t="shared" si="1"/>
        <v>54.166666666666664</v>
      </c>
      <c r="R34" s="7">
        <v>37</v>
      </c>
      <c r="S34">
        <v>36</v>
      </c>
      <c r="T34">
        <f t="shared" si="2"/>
        <v>0.1313197257048834</v>
      </c>
      <c r="U34">
        <f t="shared" si="3"/>
        <v>-8.1474083060691024E-2</v>
      </c>
      <c r="V34">
        <f t="shared" si="4"/>
        <v>0.21279380876557441</v>
      </c>
    </row>
    <row r="35" spans="1:22" x14ac:dyDescent="0.25">
      <c r="P35" s="9">
        <f>AVERAGE(P13:P34)</f>
        <v>52.363964992389654</v>
      </c>
      <c r="V35" s="9">
        <f>AVERAGE(V13:V34)</f>
        <v>0.13524910956900091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C9820-8370-4593-9A9F-F6A9525F9BB4}">
  <dimension ref="A1:M35"/>
  <sheetViews>
    <sheetView zoomScale="85" workbookViewId="0">
      <selection activeCell="G12" sqref="G12:G34"/>
    </sheetView>
  </sheetViews>
  <sheetFormatPr defaultRowHeight="13.2" x14ac:dyDescent="0.25"/>
  <cols>
    <col min="1" max="1" width="7.33203125" customWidth="1"/>
    <col min="2" max="2" width="14.5546875" bestFit="1" customWidth="1"/>
    <col min="3" max="4" width="4.6640625" bestFit="1" customWidth="1"/>
    <col min="5" max="6" width="5.44140625" customWidth="1"/>
    <col min="242" max="242" width="7.33203125" customWidth="1"/>
    <col min="243" max="243" width="14.5546875" bestFit="1" customWidth="1"/>
    <col min="244" max="245" width="4.6640625" bestFit="1" customWidth="1"/>
    <col min="246" max="247" width="5.44140625" customWidth="1"/>
    <col min="248" max="249" width="4.6640625" bestFit="1" customWidth="1"/>
    <col min="250" max="251" width="5.44140625" customWidth="1"/>
    <col min="498" max="498" width="7.33203125" customWidth="1"/>
    <col min="499" max="499" width="14.5546875" bestFit="1" customWidth="1"/>
    <col min="500" max="501" width="4.6640625" bestFit="1" customWidth="1"/>
    <col min="502" max="503" width="5.44140625" customWidth="1"/>
    <col min="504" max="505" width="4.6640625" bestFit="1" customWidth="1"/>
    <col min="506" max="507" width="5.44140625" customWidth="1"/>
    <col min="754" max="754" width="7.33203125" customWidth="1"/>
    <col min="755" max="755" width="14.5546875" bestFit="1" customWidth="1"/>
    <col min="756" max="757" width="4.6640625" bestFit="1" customWidth="1"/>
    <col min="758" max="759" width="5.44140625" customWidth="1"/>
    <col min="760" max="761" width="4.6640625" bestFit="1" customWidth="1"/>
    <col min="762" max="763" width="5.44140625" customWidth="1"/>
    <col min="1010" max="1010" width="7.33203125" customWidth="1"/>
    <col min="1011" max="1011" width="14.5546875" bestFit="1" customWidth="1"/>
    <col min="1012" max="1013" width="4.6640625" bestFit="1" customWidth="1"/>
    <col min="1014" max="1015" width="5.44140625" customWidth="1"/>
    <col min="1016" max="1017" width="4.6640625" bestFit="1" customWidth="1"/>
    <col min="1018" max="1019" width="5.44140625" customWidth="1"/>
    <col min="1266" max="1266" width="7.33203125" customWidth="1"/>
    <col min="1267" max="1267" width="14.5546875" bestFit="1" customWidth="1"/>
    <col min="1268" max="1269" width="4.6640625" bestFit="1" customWidth="1"/>
    <col min="1270" max="1271" width="5.44140625" customWidth="1"/>
    <col min="1272" max="1273" width="4.6640625" bestFit="1" customWidth="1"/>
    <col min="1274" max="1275" width="5.44140625" customWidth="1"/>
    <col min="1522" max="1522" width="7.33203125" customWidth="1"/>
    <col min="1523" max="1523" width="14.5546875" bestFit="1" customWidth="1"/>
    <col min="1524" max="1525" width="4.6640625" bestFit="1" customWidth="1"/>
    <col min="1526" max="1527" width="5.44140625" customWidth="1"/>
    <col min="1528" max="1529" width="4.6640625" bestFit="1" customWidth="1"/>
    <col min="1530" max="1531" width="5.44140625" customWidth="1"/>
    <col min="1778" max="1778" width="7.33203125" customWidth="1"/>
    <col min="1779" max="1779" width="14.5546875" bestFit="1" customWidth="1"/>
    <col min="1780" max="1781" width="4.6640625" bestFit="1" customWidth="1"/>
    <col min="1782" max="1783" width="5.44140625" customWidth="1"/>
    <col min="1784" max="1785" width="4.6640625" bestFit="1" customWidth="1"/>
    <col min="1786" max="1787" width="5.44140625" customWidth="1"/>
    <col min="2034" max="2034" width="7.33203125" customWidth="1"/>
    <col min="2035" max="2035" width="14.5546875" bestFit="1" customWidth="1"/>
    <col min="2036" max="2037" width="4.6640625" bestFit="1" customWidth="1"/>
    <col min="2038" max="2039" width="5.44140625" customWidth="1"/>
    <col min="2040" max="2041" width="4.6640625" bestFit="1" customWidth="1"/>
    <col min="2042" max="2043" width="5.44140625" customWidth="1"/>
    <col min="2290" max="2290" width="7.33203125" customWidth="1"/>
    <col min="2291" max="2291" width="14.5546875" bestFit="1" customWidth="1"/>
    <col min="2292" max="2293" width="4.6640625" bestFit="1" customWidth="1"/>
    <col min="2294" max="2295" width="5.44140625" customWidth="1"/>
    <col min="2296" max="2297" width="4.6640625" bestFit="1" customWidth="1"/>
    <col min="2298" max="2299" width="5.44140625" customWidth="1"/>
    <col min="2546" max="2546" width="7.33203125" customWidth="1"/>
    <col min="2547" max="2547" width="14.5546875" bestFit="1" customWidth="1"/>
    <col min="2548" max="2549" width="4.6640625" bestFit="1" customWidth="1"/>
    <col min="2550" max="2551" width="5.44140625" customWidth="1"/>
    <col min="2552" max="2553" width="4.6640625" bestFit="1" customWidth="1"/>
    <col min="2554" max="2555" width="5.44140625" customWidth="1"/>
    <col min="2802" max="2802" width="7.33203125" customWidth="1"/>
    <col min="2803" max="2803" width="14.5546875" bestFit="1" customWidth="1"/>
    <col min="2804" max="2805" width="4.6640625" bestFit="1" customWidth="1"/>
    <col min="2806" max="2807" width="5.44140625" customWidth="1"/>
    <col min="2808" max="2809" width="4.6640625" bestFit="1" customWidth="1"/>
    <col min="2810" max="2811" width="5.44140625" customWidth="1"/>
    <col min="3058" max="3058" width="7.33203125" customWidth="1"/>
    <col min="3059" max="3059" width="14.5546875" bestFit="1" customWidth="1"/>
    <col min="3060" max="3061" width="4.6640625" bestFit="1" customWidth="1"/>
    <col min="3062" max="3063" width="5.44140625" customWidth="1"/>
    <col min="3064" max="3065" width="4.6640625" bestFit="1" customWidth="1"/>
    <col min="3066" max="3067" width="5.44140625" customWidth="1"/>
    <col min="3314" max="3314" width="7.33203125" customWidth="1"/>
    <col min="3315" max="3315" width="14.5546875" bestFit="1" customWidth="1"/>
    <col min="3316" max="3317" width="4.6640625" bestFit="1" customWidth="1"/>
    <col min="3318" max="3319" width="5.44140625" customWidth="1"/>
    <col min="3320" max="3321" width="4.6640625" bestFit="1" customWidth="1"/>
    <col min="3322" max="3323" width="5.44140625" customWidth="1"/>
    <col min="3570" max="3570" width="7.33203125" customWidth="1"/>
    <col min="3571" max="3571" width="14.5546875" bestFit="1" customWidth="1"/>
    <col min="3572" max="3573" width="4.6640625" bestFit="1" customWidth="1"/>
    <col min="3574" max="3575" width="5.44140625" customWidth="1"/>
    <col min="3576" max="3577" width="4.6640625" bestFit="1" customWidth="1"/>
    <col min="3578" max="3579" width="5.44140625" customWidth="1"/>
    <col min="3826" max="3826" width="7.33203125" customWidth="1"/>
    <col min="3827" max="3827" width="14.5546875" bestFit="1" customWidth="1"/>
    <col min="3828" max="3829" width="4.6640625" bestFit="1" customWidth="1"/>
    <col min="3830" max="3831" width="5.44140625" customWidth="1"/>
    <col min="3832" max="3833" width="4.6640625" bestFit="1" customWidth="1"/>
    <col min="3834" max="3835" width="5.44140625" customWidth="1"/>
    <col min="4082" max="4082" width="7.33203125" customWidth="1"/>
    <col min="4083" max="4083" width="14.5546875" bestFit="1" customWidth="1"/>
    <col min="4084" max="4085" width="4.6640625" bestFit="1" customWidth="1"/>
    <col min="4086" max="4087" width="5.44140625" customWidth="1"/>
    <col min="4088" max="4089" width="4.6640625" bestFit="1" customWidth="1"/>
    <col min="4090" max="4091" width="5.44140625" customWidth="1"/>
    <col min="4338" max="4338" width="7.33203125" customWidth="1"/>
    <col min="4339" max="4339" width="14.5546875" bestFit="1" customWidth="1"/>
    <col min="4340" max="4341" width="4.6640625" bestFit="1" customWidth="1"/>
    <col min="4342" max="4343" width="5.44140625" customWidth="1"/>
    <col min="4344" max="4345" width="4.6640625" bestFit="1" customWidth="1"/>
    <col min="4346" max="4347" width="5.44140625" customWidth="1"/>
    <col min="4594" max="4594" width="7.33203125" customWidth="1"/>
    <col min="4595" max="4595" width="14.5546875" bestFit="1" customWidth="1"/>
    <col min="4596" max="4597" width="4.6640625" bestFit="1" customWidth="1"/>
    <col min="4598" max="4599" width="5.44140625" customWidth="1"/>
    <col min="4600" max="4601" width="4.6640625" bestFit="1" customWidth="1"/>
    <col min="4602" max="4603" width="5.44140625" customWidth="1"/>
    <col min="4850" max="4850" width="7.33203125" customWidth="1"/>
    <col min="4851" max="4851" width="14.5546875" bestFit="1" customWidth="1"/>
    <col min="4852" max="4853" width="4.6640625" bestFit="1" customWidth="1"/>
    <col min="4854" max="4855" width="5.44140625" customWidth="1"/>
    <col min="4856" max="4857" width="4.6640625" bestFit="1" customWidth="1"/>
    <col min="4858" max="4859" width="5.44140625" customWidth="1"/>
    <col min="5106" max="5106" width="7.33203125" customWidth="1"/>
    <col min="5107" max="5107" width="14.5546875" bestFit="1" customWidth="1"/>
    <col min="5108" max="5109" width="4.6640625" bestFit="1" customWidth="1"/>
    <col min="5110" max="5111" width="5.44140625" customWidth="1"/>
    <col min="5112" max="5113" width="4.6640625" bestFit="1" customWidth="1"/>
    <col min="5114" max="5115" width="5.44140625" customWidth="1"/>
    <col min="5362" max="5362" width="7.33203125" customWidth="1"/>
    <col min="5363" max="5363" width="14.5546875" bestFit="1" customWidth="1"/>
    <col min="5364" max="5365" width="4.6640625" bestFit="1" customWidth="1"/>
    <col min="5366" max="5367" width="5.44140625" customWidth="1"/>
    <col min="5368" max="5369" width="4.6640625" bestFit="1" customWidth="1"/>
    <col min="5370" max="5371" width="5.44140625" customWidth="1"/>
    <col min="5618" max="5618" width="7.33203125" customWidth="1"/>
    <col min="5619" max="5619" width="14.5546875" bestFit="1" customWidth="1"/>
    <col min="5620" max="5621" width="4.6640625" bestFit="1" customWidth="1"/>
    <col min="5622" max="5623" width="5.44140625" customWidth="1"/>
    <col min="5624" max="5625" width="4.6640625" bestFit="1" customWidth="1"/>
    <col min="5626" max="5627" width="5.44140625" customWidth="1"/>
    <col min="5874" max="5874" width="7.33203125" customWidth="1"/>
    <col min="5875" max="5875" width="14.5546875" bestFit="1" customWidth="1"/>
    <col min="5876" max="5877" width="4.6640625" bestFit="1" customWidth="1"/>
    <col min="5878" max="5879" width="5.44140625" customWidth="1"/>
    <col min="5880" max="5881" width="4.6640625" bestFit="1" customWidth="1"/>
    <col min="5882" max="5883" width="5.44140625" customWidth="1"/>
    <col min="6130" max="6130" width="7.33203125" customWidth="1"/>
    <col min="6131" max="6131" width="14.5546875" bestFit="1" customWidth="1"/>
    <col min="6132" max="6133" width="4.6640625" bestFit="1" customWidth="1"/>
    <col min="6134" max="6135" width="5.44140625" customWidth="1"/>
    <col min="6136" max="6137" width="4.6640625" bestFit="1" customWidth="1"/>
    <col min="6138" max="6139" width="5.44140625" customWidth="1"/>
    <col min="6386" max="6386" width="7.33203125" customWidth="1"/>
    <col min="6387" max="6387" width="14.5546875" bestFit="1" customWidth="1"/>
    <col min="6388" max="6389" width="4.6640625" bestFit="1" customWidth="1"/>
    <col min="6390" max="6391" width="5.44140625" customWidth="1"/>
    <col min="6392" max="6393" width="4.6640625" bestFit="1" customWidth="1"/>
    <col min="6394" max="6395" width="5.44140625" customWidth="1"/>
    <col min="6642" max="6642" width="7.33203125" customWidth="1"/>
    <col min="6643" max="6643" width="14.5546875" bestFit="1" customWidth="1"/>
    <col min="6644" max="6645" width="4.6640625" bestFit="1" customWidth="1"/>
    <col min="6646" max="6647" width="5.44140625" customWidth="1"/>
    <col min="6648" max="6649" width="4.6640625" bestFit="1" customWidth="1"/>
    <col min="6650" max="6651" width="5.44140625" customWidth="1"/>
    <col min="6898" max="6898" width="7.33203125" customWidth="1"/>
    <col min="6899" max="6899" width="14.5546875" bestFit="1" customWidth="1"/>
    <col min="6900" max="6901" width="4.6640625" bestFit="1" customWidth="1"/>
    <col min="6902" max="6903" width="5.44140625" customWidth="1"/>
    <col min="6904" max="6905" width="4.6640625" bestFit="1" customWidth="1"/>
    <col min="6906" max="6907" width="5.44140625" customWidth="1"/>
    <col min="7154" max="7154" width="7.33203125" customWidth="1"/>
    <col min="7155" max="7155" width="14.5546875" bestFit="1" customWidth="1"/>
    <col min="7156" max="7157" width="4.6640625" bestFit="1" customWidth="1"/>
    <col min="7158" max="7159" width="5.44140625" customWidth="1"/>
    <col min="7160" max="7161" width="4.6640625" bestFit="1" customWidth="1"/>
    <col min="7162" max="7163" width="5.44140625" customWidth="1"/>
    <col min="7410" max="7410" width="7.33203125" customWidth="1"/>
    <col min="7411" max="7411" width="14.5546875" bestFit="1" customWidth="1"/>
    <col min="7412" max="7413" width="4.6640625" bestFit="1" customWidth="1"/>
    <col min="7414" max="7415" width="5.44140625" customWidth="1"/>
    <col min="7416" max="7417" width="4.6640625" bestFit="1" customWidth="1"/>
    <col min="7418" max="7419" width="5.44140625" customWidth="1"/>
    <col min="7666" max="7666" width="7.33203125" customWidth="1"/>
    <col min="7667" max="7667" width="14.5546875" bestFit="1" customWidth="1"/>
    <col min="7668" max="7669" width="4.6640625" bestFit="1" customWidth="1"/>
    <col min="7670" max="7671" width="5.44140625" customWidth="1"/>
    <col min="7672" max="7673" width="4.6640625" bestFit="1" customWidth="1"/>
    <col min="7674" max="7675" width="5.44140625" customWidth="1"/>
    <col min="7922" max="7922" width="7.33203125" customWidth="1"/>
    <col min="7923" max="7923" width="14.5546875" bestFit="1" customWidth="1"/>
    <col min="7924" max="7925" width="4.6640625" bestFit="1" customWidth="1"/>
    <col min="7926" max="7927" width="5.44140625" customWidth="1"/>
    <col min="7928" max="7929" width="4.6640625" bestFit="1" customWidth="1"/>
    <col min="7930" max="7931" width="5.44140625" customWidth="1"/>
    <col min="8178" max="8178" width="7.33203125" customWidth="1"/>
    <col min="8179" max="8179" width="14.5546875" bestFit="1" customWidth="1"/>
    <col min="8180" max="8181" width="4.6640625" bestFit="1" customWidth="1"/>
    <col min="8182" max="8183" width="5.44140625" customWidth="1"/>
    <col min="8184" max="8185" width="4.6640625" bestFit="1" customWidth="1"/>
    <col min="8186" max="8187" width="5.44140625" customWidth="1"/>
    <col min="8434" max="8434" width="7.33203125" customWidth="1"/>
    <col min="8435" max="8435" width="14.5546875" bestFit="1" customWidth="1"/>
    <col min="8436" max="8437" width="4.6640625" bestFit="1" customWidth="1"/>
    <col min="8438" max="8439" width="5.44140625" customWidth="1"/>
    <col min="8440" max="8441" width="4.6640625" bestFit="1" customWidth="1"/>
    <col min="8442" max="8443" width="5.44140625" customWidth="1"/>
    <col min="8690" max="8690" width="7.33203125" customWidth="1"/>
    <col min="8691" max="8691" width="14.5546875" bestFit="1" customWidth="1"/>
    <col min="8692" max="8693" width="4.6640625" bestFit="1" customWidth="1"/>
    <col min="8694" max="8695" width="5.44140625" customWidth="1"/>
    <col min="8696" max="8697" width="4.6640625" bestFit="1" customWidth="1"/>
    <col min="8698" max="8699" width="5.44140625" customWidth="1"/>
    <col min="8946" max="8946" width="7.33203125" customWidth="1"/>
    <col min="8947" max="8947" width="14.5546875" bestFit="1" customWidth="1"/>
    <col min="8948" max="8949" width="4.6640625" bestFit="1" customWidth="1"/>
    <col min="8950" max="8951" width="5.44140625" customWidth="1"/>
    <col min="8952" max="8953" width="4.6640625" bestFit="1" customWidth="1"/>
    <col min="8954" max="8955" width="5.44140625" customWidth="1"/>
    <col min="9202" max="9202" width="7.33203125" customWidth="1"/>
    <col min="9203" max="9203" width="14.5546875" bestFit="1" customWidth="1"/>
    <col min="9204" max="9205" width="4.6640625" bestFit="1" customWidth="1"/>
    <col min="9206" max="9207" width="5.44140625" customWidth="1"/>
    <col min="9208" max="9209" width="4.6640625" bestFit="1" customWidth="1"/>
    <col min="9210" max="9211" width="5.44140625" customWidth="1"/>
    <col min="9458" max="9458" width="7.33203125" customWidth="1"/>
    <col min="9459" max="9459" width="14.5546875" bestFit="1" customWidth="1"/>
    <col min="9460" max="9461" width="4.6640625" bestFit="1" customWidth="1"/>
    <col min="9462" max="9463" width="5.44140625" customWidth="1"/>
    <col min="9464" max="9465" width="4.6640625" bestFit="1" customWidth="1"/>
    <col min="9466" max="9467" width="5.44140625" customWidth="1"/>
    <col min="9714" max="9714" width="7.33203125" customWidth="1"/>
    <col min="9715" max="9715" width="14.5546875" bestFit="1" customWidth="1"/>
    <col min="9716" max="9717" width="4.6640625" bestFit="1" customWidth="1"/>
    <col min="9718" max="9719" width="5.44140625" customWidth="1"/>
    <col min="9720" max="9721" width="4.6640625" bestFit="1" customWidth="1"/>
    <col min="9722" max="9723" width="5.44140625" customWidth="1"/>
    <col min="9970" max="9970" width="7.33203125" customWidth="1"/>
    <col min="9971" max="9971" width="14.5546875" bestFit="1" customWidth="1"/>
    <col min="9972" max="9973" width="4.6640625" bestFit="1" customWidth="1"/>
    <col min="9974" max="9975" width="5.44140625" customWidth="1"/>
    <col min="9976" max="9977" width="4.6640625" bestFit="1" customWidth="1"/>
    <col min="9978" max="9979" width="5.44140625" customWidth="1"/>
    <col min="10226" max="10226" width="7.33203125" customWidth="1"/>
    <col min="10227" max="10227" width="14.5546875" bestFit="1" customWidth="1"/>
    <col min="10228" max="10229" width="4.6640625" bestFit="1" customWidth="1"/>
    <col min="10230" max="10231" width="5.44140625" customWidth="1"/>
    <col min="10232" max="10233" width="4.6640625" bestFit="1" customWidth="1"/>
    <col min="10234" max="10235" width="5.44140625" customWidth="1"/>
    <col min="10482" max="10482" width="7.33203125" customWidth="1"/>
    <col min="10483" max="10483" width="14.5546875" bestFit="1" customWidth="1"/>
    <col min="10484" max="10485" width="4.6640625" bestFit="1" customWidth="1"/>
    <col min="10486" max="10487" width="5.44140625" customWidth="1"/>
    <col min="10488" max="10489" width="4.6640625" bestFit="1" customWidth="1"/>
    <col min="10490" max="10491" width="5.44140625" customWidth="1"/>
    <col min="10738" max="10738" width="7.33203125" customWidth="1"/>
    <col min="10739" max="10739" width="14.5546875" bestFit="1" customWidth="1"/>
    <col min="10740" max="10741" width="4.6640625" bestFit="1" customWidth="1"/>
    <col min="10742" max="10743" width="5.44140625" customWidth="1"/>
    <col min="10744" max="10745" width="4.6640625" bestFit="1" customWidth="1"/>
    <col min="10746" max="10747" width="5.44140625" customWidth="1"/>
    <col min="10994" max="10994" width="7.33203125" customWidth="1"/>
    <col min="10995" max="10995" width="14.5546875" bestFit="1" customWidth="1"/>
    <col min="10996" max="10997" width="4.6640625" bestFit="1" customWidth="1"/>
    <col min="10998" max="10999" width="5.44140625" customWidth="1"/>
    <col min="11000" max="11001" width="4.6640625" bestFit="1" customWidth="1"/>
    <col min="11002" max="11003" width="5.44140625" customWidth="1"/>
    <col min="11250" max="11250" width="7.33203125" customWidth="1"/>
    <col min="11251" max="11251" width="14.5546875" bestFit="1" customWidth="1"/>
    <col min="11252" max="11253" width="4.6640625" bestFit="1" customWidth="1"/>
    <col min="11254" max="11255" width="5.44140625" customWidth="1"/>
    <col min="11256" max="11257" width="4.6640625" bestFit="1" customWidth="1"/>
    <col min="11258" max="11259" width="5.44140625" customWidth="1"/>
    <col min="11506" max="11506" width="7.33203125" customWidth="1"/>
    <col min="11507" max="11507" width="14.5546875" bestFit="1" customWidth="1"/>
    <col min="11508" max="11509" width="4.6640625" bestFit="1" customWidth="1"/>
    <col min="11510" max="11511" width="5.44140625" customWidth="1"/>
    <col min="11512" max="11513" width="4.6640625" bestFit="1" customWidth="1"/>
    <col min="11514" max="11515" width="5.44140625" customWidth="1"/>
    <col min="11762" max="11762" width="7.33203125" customWidth="1"/>
    <col min="11763" max="11763" width="14.5546875" bestFit="1" customWidth="1"/>
    <col min="11764" max="11765" width="4.6640625" bestFit="1" customWidth="1"/>
    <col min="11766" max="11767" width="5.44140625" customWidth="1"/>
    <col min="11768" max="11769" width="4.6640625" bestFit="1" customWidth="1"/>
    <col min="11770" max="11771" width="5.44140625" customWidth="1"/>
    <col min="12018" max="12018" width="7.33203125" customWidth="1"/>
    <col min="12019" max="12019" width="14.5546875" bestFit="1" customWidth="1"/>
    <col min="12020" max="12021" width="4.6640625" bestFit="1" customWidth="1"/>
    <col min="12022" max="12023" width="5.44140625" customWidth="1"/>
    <col min="12024" max="12025" width="4.6640625" bestFit="1" customWidth="1"/>
    <col min="12026" max="12027" width="5.44140625" customWidth="1"/>
    <col min="12274" max="12274" width="7.33203125" customWidth="1"/>
    <col min="12275" max="12275" width="14.5546875" bestFit="1" customWidth="1"/>
    <col min="12276" max="12277" width="4.6640625" bestFit="1" customWidth="1"/>
    <col min="12278" max="12279" width="5.44140625" customWidth="1"/>
    <col min="12280" max="12281" width="4.6640625" bestFit="1" customWidth="1"/>
    <col min="12282" max="12283" width="5.44140625" customWidth="1"/>
    <col min="12530" max="12530" width="7.33203125" customWidth="1"/>
    <col min="12531" max="12531" width="14.5546875" bestFit="1" customWidth="1"/>
    <col min="12532" max="12533" width="4.6640625" bestFit="1" customWidth="1"/>
    <col min="12534" max="12535" width="5.44140625" customWidth="1"/>
    <col min="12536" max="12537" width="4.6640625" bestFit="1" customWidth="1"/>
    <col min="12538" max="12539" width="5.44140625" customWidth="1"/>
    <col min="12786" max="12786" width="7.33203125" customWidth="1"/>
    <col min="12787" max="12787" width="14.5546875" bestFit="1" customWidth="1"/>
    <col min="12788" max="12789" width="4.6640625" bestFit="1" customWidth="1"/>
    <col min="12790" max="12791" width="5.44140625" customWidth="1"/>
    <col min="12792" max="12793" width="4.6640625" bestFit="1" customWidth="1"/>
    <col min="12794" max="12795" width="5.44140625" customWidth="1"/>
    <col min="13042" max="13042" width="7.33203125" customWidth="1"/>
    <col min="13043" max="13043" width="14.5546875" bestFit="1" customWidth="1"/>
    <col min="13044" max="13045" width="4.6640625" bestFit="1" customWidth="1"/>
    <col min="13046" max="13047" width="5.44140625" customWidth="1"/>
    <col min="13048" max="13049" width="4.6640625" bestFit="1" customWidth="1"/>
    <col min="13050" max="13051" width="5.44140625" customWidth="1"/>
    <col min="13298" max="13298" width="7.33203125" customWidth="1"/>
    <col min="13299" max="13299" width="14.5546875" bestFit="1" customWidth="1"/>
    <col min="13300" max="13301" width="4.6640625" bestFit="1" customWidth="1"/>
    <col min="13302" max="13303" width="5.44140625" customWidth="1"/>
    <col min="13304" max="13305" width="4.6640625" bestFit="1" customWidth="1"/>
    <col min="13306" max="13307" width="5.44140625" customWidth="1"/>
    <col min="13554" max="13554" width="7.33203125" customWidth="1"/>
    <col min="13555" max="13555" width="14.5546875" bestFit="1" customWidth="1"/>
    <col min="13556" max="13557" width="4.6640625" bestFit="1" customWidth="1"/>
    <col min="13558" max="13559" width="5.44140625" customWidth="1"/>
    <col min="13560" max="13561" width="4.6640625" bestFit="1" customWidth="1"/>
    <col min="13562" max="13563" width="5.44140625" customWidth="1"/>
    <col min="13810" max="13810" width="7.33203125" customWidth="1"/>
    <col min="13811" max="13811" width="14.5546875" bestFit="1" customWidth="1"/>
    <col min="13812" max="13813" width="4.6640625" bestFit="1" customWidth="1"/>
    <col min="13814" max="13815" width="5.44140625" customWidth="1"/>
    <col min="13816" max="13817" width="4.6640625" bestFit="1" customWidth="1"/>
    <col min="13818" max="13819" width="5.44140625" customWidth="1"/>
    <col min="14066" max="14066" width="7.33203125" customWidth="1"/>
    <col min="14067" max="14067" width="14.5546875" bestFit="1" customWidth="1"/>
    <col min="14068" max="14069" width="4.6640625" bestFit="1" customWidth="1"/>
    <col min="14070" max="14071" width="5.44140625" customWidth="1"/>
    <col min="14072" max="14073" width="4.6640625" bestFit="1" customWidth="1"/>
    <col min="14074" max="14075" width="5.44140625" customWidth="1"/>
    <col min="14322" max="14322" width="7.33203125" customWidth="1"/>
    <col min="14323" max="14323" width="14.5546875" bestFit="1" customWidth="1"/>
    <col min="14324" max="14325" width="4.6640625" bestFit="1" customWidth="1"/>
    <col min="14326" max="14327" width="5.44140625" customWidth="1"/>
    <col min="14328" max="14329" width="4.6640625" bestFit="1" customWidth="1"/>
    <col min="14330" max="14331" width="5.44140625" customWidth="1"/>
    <col min="14578" max="14578" width="7.33203125" customWidth="1"/>
    <col min="14579" max="14579" width="14.5546875" bestFit="1" customWidth="1"/>
    <col min="14580" max="14581" width="4.6640625" bestFit="1" customWidth="1"/>
    <col min="14582" max="14583" width="5.44140625" customWidth="1"/>
    <col min="14584" max="14585" width="4.6640625" bestFit="1" customWidth="1"/>
    <col min="14586" max="14587" width="5.44140625" customWidth="1"/>
    <col min="14834" max="14834" width="7.33203125" customWidth="1"/>
    <col min="14835" max="14835" width="14.5546875" bestFit="1" customWidth="1"/>
    <col min="14836" max="14837" width="4.6640625" bestFit="1" customWidth="1"/>
    <col min="14838" max="14839" width="5.44140625" customWidth="1"/>
    <col min="14840" max="14841" width="4.6640625" bestFit="1" customWidth="1"/>
    <col min="14842" max="14843" width="5.44140625" customWidth="1"/>
    <col min="15090" max="15090" width="7.33203125" customWidth="1"/>
    <col min="15091" max="15091" width="14.5546875" bestFit="1" customWidth="1"/>
    <col min="15092" max="15093" width="4.6640625" bestFit="1" customWidth="1"/>
    <col min="15094" max="15095" width="5.44140625" customWidth="1"/>
    <col min="15096" max="15097" width="4.6640625" bestFit="1" customWidth="1"/>
    <col min="15098" max="15099" width="5.44140625" customWidth="1"/>
    <col min="15346" max="15346" width="7.33203125" customWidth="1"/>
    <col min="15347" max="15347" width="14.5546875" bestFit="1" customWidth="1"/>
    <col min="15348" max="15349" width="4.6640625" bestFit="1" customWidth="1"/>
    <col min="15350" max="15351" width="5.44140625" customWidth="1"/>
    <col min="15352" max="15353" width="4.6640625" bestFit="1" customWidth="1"/>
    <col min="15354" max="15355" width="5.44140625" customWidth="1"/>
    <col min="15602" max="15602" width="7.33203125" customWidth="1"/>
    <col min="15603" max="15603" width="14.5546875" bestFit="1" customWidth="1"/>
    <col min="15604" max="15605" width="4.6640625" bestFit="1" customWidth="1"/>
    <col min="15606" max="15607" width="5.44140625" customWidth="1"/>
    <col min="15608" max="15609" width="4.6640625" bestFit="1" customWidth="1"/>
    <col min="15610" max="15611" width="5.44140625" customWidth="1"/>
    <col min="15858" max="15858" width="7.33203125" customWidth="1"/>
    <col min="15859" max="15859" width="14.5546875" bestFit="1" customWidth="1"/>
    <col min="15860" max="15861" width="4.6640625" bestFit="1" customWidth="1"/>
    <col min="15862" max="15863" width="5.44140625" customWidth="1"/>
    <col min="15864" max="15865" width="4.6640625" bestFit="1" customWidth="1"/>
    <col min="15866" max="15867" width="5.44140625" customWidth="1"/>
    <col min="16114" max="16114" width="7.33203125" customWidth="1"/>
    <col min="16115" max="16115" width="14.5546875" bestFit="1" customWidth="1"/>
    <col min="16116" max="16117" width="4.6640625" bestFit="1" customWidth="1"/>
    <col min="16118" max="16119" width="5.44140625" customWidth="1"/>
    <col min="16120" max="16121" width="4.6640625" bestFit="1" customWidth="1"/>
    <col min="16122" max="16123" width="5.44140625" customWidth="1"/>
  </cols>
  <sheetData>
    <row r="1" spans="1:13" x14ac:dyDescent="0.25">
      <c r="A1" t="s">
        <v>0</v>
      </c>
    </row>
    <row r="2" spans="1:13" x14ac:dyDescent="0.25">
      <c r="A2" t="s">
        <v>27</v>
      </c>
    </row>
    <row r="3" spans="1:13" x14ac:dyDescent="0.25">
      <c r="A3" t="s">
        <v>2</v>
      </c>
    </row>
    <row r="4" spans="1:13" x14ac:dyDescent="0.25">
      <c r="A4" t="s">
        <v>17</v>
      </c>
    </row>
    <row r="5" spans="1:13" x14ac:dyDescent="0.25">
      <c r="A5" t="s">
        <v>18</v>
      </c>
    </row>
    <row r="6" spans="1:13" x14ac:dyDescent="0.25">
      <c r="A6" t="s">
        <v>19</v>
      </c>
    </row>
    <row r="7" spans="1:13" x14ac:dyDescent="0.25">
      <c r="A7" t="s">
        <v>20</v>
      </c>
    </row>
    <row r="8" spans="1:13" ht="13.8" thickBot="1" x14ac:dyDescent="0.3"/>
    <row r="9" spans="1:13" x14ac:dyDescent="0.25">
      <c r="A9" s="1" t="s">
        <v>26</v>
      </c>
      <c r="B9" s="1"/>
      <c r="C9" s="1"/>
      <c r="D9" s="1"/>
      <c r="E9" s="1"/>
      <c r="F9" s="1"/>
    </row>
    <row r="10" spans="1:13" x14ac:dyDescent="0.25">
      <c r="A10" s="2"/>
      <c r="B10" s="2"/>
      <c r="C10" s="3">
        <v>0</v>
      </c>
      <c r="D10" s="3">
        <v>0</v>
      </c>
      <c r="E10" s="3">
        <v>0</v>
      </c>
      <c r="F10" s="3">
        <v>0</v>
      </c>
      <c r="G10" s="3" t="s">
        <v>25</v>
      </c>
    </row>
    <row r="11" spans="1:13" x14ac:dyDescent="0.25">
      <c r="A11" s="2"/>
      <c r="B11" s="2"/>
      <c r="C11" s="3" t="s">
        <v>21</v>
      </c>
      <c r="D11" s="3" t="s">
        <v>21</v>
      </c>
      <c r="E11" s="3" t="s">
        <v>8</v>
      </c>
      <c r="F11" s="3" t="s">
        <v>8</v>
      </c>
    </row>
    <row r="12" spans="1:13" x14ac:dyDescent="0.25">
      <c r="A12" s="2" t="s">
        <v>10</v>
      </c>
      <c r="B12" s="2" t="s">
        <v>11</v>
      </c>
      <c r="C12" s="11">
        <v>0</v>
      </c>
      <c r="D12" s="11">
        <v>1</v>
      </c>
      <c r="E12" s="11">
        <v>0</v>
      </c>
      <c r="F12" s="11">
        <v>1</v>
      </c>
      <c r="G12" s="12" t="s">
        <v>12</v>
      </c>
      <c r="I12" t="s">
        <v>22</v>
      </c>
      <c r="J12" t="s">
        <v>14</v>
      </c>
      <c r="M12" t="s">
        <v>23</v>
      </c>
    </row>
    <row r="13" spans="1:13" x14ac:dyDescent="0.25">
      <c r="A13" s="2">
        <v>1</v>
      </c>
      <c r="B13" s="2" t="s">
        <v>24</v>
      </c>
      <c r="C13" s="4">
        <v>32</v>
      </c>
      <c r="D13" s="4">
        <v>36</v>
      </c>
      <c r="E13" s="4">
        <v>35</v>
      </c>
      <c r="F13" s="4">
        <v>41</v>
      </c>
      <c r="G13" s="14">
        <f>(D13+F13)/SUM(C13:F13)*100</f>
        <v>53.472222222222221</v>
      </c>
      <c r="I13" s="4">
        <v>41</v>
      </c>
      <c r="J13" s="4">
        <v>32</v>
      </c>
      <c r="K13">
        <f t="shared" ref="K13:K33" si="0">NORMSINV(I13/(E13+F13))</f>
        <v>9.9107859822899172E-2</v>
      </c>
      <c r="L13">
        <f t="shared" ref="L13:L33" si="1">NORMSINV(J13/(C13+D13))</f>
        <v>-7.3791273808272689E-2</v>
      </c>
      <c r="M13">
        <f>K13-L13</f>
        <v>0.17289913363117188</v>
      </c>
    </row>
    <row r="14" spans="1:13" x14ac:dyDescent="0.25">
      <c r="A14" s="2">
        <v>2</v>
      </c>
      <c r="B14" s="2" t="s">
        <v>24</v>
      </c>
      <c r="C14" s="4">
        <v>32</v>
      </c>
      <c r="D14" s="4">
        <v>46</v>
      </c>
      <c r="E14" s="4">
        <v>22</v>
      </c>
      <c r="F14" s="4">
        <v>44</v>
      </c>
      <c r="G14" s="14">
        <f t="shared" ref="G14:G34" si="2">(D14+F14)/SUM(C14:F14)*100</f>
        <v>62.5</v>
      </c>
      <c r="I14" s="4">
        <v>44</v>
      </c>
      <c r="J14" s="4">
        <v>32</v>
      </c>
      <c r="K14">
        <f t="shared" si="0"/>
        <v>0.4307272992954575</v>
      </c>
      <c r="L14">
        <f t="shared" si="1"/>
        <v>-0.22688544453587917</v>
      </c>
      <c r="M14">
        <f t="shared" ref="M14:M33" si="3">K14-L14</f>
        <v>0.65761274383133661</v>
      </c>
    </row>
    <row r="15" spans="1:13" x14ac:dyDescent="0.25">
      <c r="A15" s="2">
        <v>3</v>
      </c>
      <c r="B15" s="2" t="s">
        <v>24</v>
      </c>
      <c r="C15" s="4">
        <v>19</v>
      </c>
      <c r="D15" s="4">
        <v>53</v>
      </c>
      <c r="E15" s="4">
        <v>28</v>
      </c>
      <c r="F15" s="4">
        <v>44</v>
      </c>
      <c r="G15" s="14">
        <f t="shared" si="2"/>
        <v>67.361111111111114</v>
      </c>
      <c r="I15" s="4">
        <v>44</v>
      </c>
      <c r="J15" s="4">
        <v>19</v>
      </c>
      <c r="K15">
        <f t="shared" si="0"/>
        <v>0.28221614706250825</v>
      </c>
      <c r="L15">
        <f t="shared" si="1"/>
        <v>-0.6314018942397609</v>
      </c>
      <c r="M15">
        <f t="shared" si="3"/>
        <v>0.9136180413022692</v>
      </c>
    </row>
    <row r="16" spans="1:13" x14ac:dyDescent="0.25">
      <c r="A16" s="2">
        <v>4</v>
      </c>
      <c r="B16" s="2" t="s">
        <v>24</v>
      </c>
      <c r="C16" s="4">
        <v>39</v>
      </c>
      <c r="D16" s="4">
        <v>39</v>
      </c>
      <c r="E16" s="4">
        <v>27</v>
      </c>
      <c r="F16" s="4">
        <v>39</v>
      </c>
      <c r="G16" s="14">
        <f t="shared" si="2"/>
        <v>54.166666666666664</v>
      </c>
      <c r="I16" s="4">
        <v>39</v>
      </c>
      <c r="J16" s="4">
        <v>39</v>
      </c>
      <c r="K16">
        <f t="shared" si="0"/>
        <v>0.22988411757923222</v>
      </c>
      <c r="L16">
        <f t="shared" si="1"/>
        <v>0</v>
      </c>
      <c r="M16">
        <f t="shared" si="3"/>
        <v>0.22988411757923222</v>
      </c>
    </row>
    <row r="17" spans="1:13" x14ac:dyDescent="0.25">
      <c r="A17" s="2">
        <v>5</v>
      </c>
      <c r="B17" s="2" t="s">
        <v>24</v>
      </c>
      <c r="C17" s="4">
        <v>35</v>
      </c>
      <c r="D17" s="4">
        <v>30</v>
      </c>
      <c r="E17" s="4">
        <v>42</v>
      </c>
      <c r="F17" s="4">
        <v>37</v>
      </c>
      <c r="G17" s="14">
        <f t="shared" si="2"/>
        <v>46.527777777777779</v>
      </c>
      <c r="I17" s="4">
        <v>37</v>
      </c>
      <c r="J17" s="4">
        <v>35</v>
      </c>
      <c r="K17">
        <f t="shared" si="0"/>
        <v>-7.9407050631538523E-2</v>
      </c>
      <c r="L17">
        <f t="shared" si="1"/>
        <v>9.6558615289639077E-2</v>
      </c>
      <c r="M17">
        <f t="shared" si="3"/>
        <v>-0.1759656659211776</v>
      </c>
    </row>
    <row r="18" spans="1:13" x14ac:dyDescent="0.25">
      <c r="A18" s="2">
        <v>6</v>
      </c>
      <c r="B18" s="2" t="s">
        <v>24</v>
      </c>
      <c r="C18" s="4">
        <v>31</v>
      </c>
      <c r="D18" s="4">
        <v>50</v>
      </c>
      <c r="E18" s="4">
        <v>32</v>
      </c>
      <c r="F18" s="4">
        <v>31</v>
      </c>
      <c r="G18" s="14">
        <f t="shared" si="2"/>
        <v>56.25</v>
      </c>
      <c r="I18" s="4">
        <v>31</v>
      </c>
      <c r="J18" s="4">
        <v>31</v>
      </c>
      <c r="K18">
        <f t="shared" si="0"/>
        <v>-1.9895187598079705E-2</v>
      </c>
      <c r="L18">
        <f t="shared" si="1"/>
        <v>-0.29835517279388102</v>
      </c>
      <c r="M18">
        <f t="shared" si="3"/>
        <v>0.27845998519580129</v>
      </c>
    </row>
    <row r="19" spans="1:13" x14ac:dyDescent="0.25">
      <c r="A19" s="2">
        <v>7</v>
      </c>
      <c r="B19" s="2" t="s">
        <v>24</v>
      </c>
      <c r="C19" s="4">
        <v>30</v>
      </c>
      <c r="D19" s="4">
        <v>40</v>
      </c>
      <c r="E19" s="4">
        <v>29</v>
      </c>
      <c r="F19" s="4">
        <v>45</v>
      </c>
      <c r="G19" s="14">
        <f t="shared" si="2"/>
        <v>59.027777777777779</v>
      </c>
      <c r="I19" s="4">
        <v>45</v>
      </c>
      <c r="J19" s="4">
        <v>30</v>
      </c>
      <c r="K19">
        <f t="shared" si="0"/>
        <v>0.27439148786003692</v>
      </c>
      <c r="L19">
        <f t="shared" si="1"/>
        <v>-0.18001236979270516</v>
      </c>
      <c r="M19">
        <f t="shared" si="3"/>
        <v>0.45440385765274205</v>
      </c>
    </row>
    <row r="20" spans="1:13" x14ac:dyDescent="0.25">
      <c r="A20" s="2">
        <v>8</v>
      </c>
      <c r="B20" s="2" t="s">
        <v>24</v>
      </c>
      <c r="C20" s="4">
        <v>21</v>
      </c>
      <c r="D20" s="4">
        <v>44</v>
      </c>
      <c r="E20" s="4">
        <v>21</v>
      </c>
      <c r="F20" s="4">
        <v>58</v>
      </c>
      <c r="G20" s="14">
        <f t="shared" si="2"/>
        <v>70.833333333333343</v>
      </c>
      <c r="I20" s="4">
        <v>58</v>
      </c>
      <c r="J20" s="4">
        <v>21</v>
      </c>
      <c r="K20">
        <f t="shared" si="0"/>
        <v>0.62549600497243729</v>
      </c>
      <c r="L20">
        <f t="shared" si="1"/>
        <v>-0.45911185185086451</v>
      </c>
      <c r="M20">
        <f t="shared" si="3"/>
        <v>1.0846078568233017</v>
      </c>
    </row>
    <row r="21" spans="1:13" x14ac:dyDescent="0.25">
      <c r="A21" s="2">
        <v>9</v>
      </c>
      <c r="B21" s="2" t="s">
        <v>24</v>
      </c>
      <c r="C21" s="4">
        <v>33</v>
      </c>
      <c r="D21" s="4">
        <v>37</v>
      </c>
      <c r="E21" s="4">
        <v>34</v>
      </c>
      <c r="F21" s="4">
        <v>40</v>
      </c>
      <c r="G21" s="14">
        <f t="shared" si="2"/>
        <v>53.472222222222221</v>
      </c>
      <c r="I21" s="4">
        <v>40</v>
      </c>
      <c r="J21" s="4">
        <v>33</v>
      </c>
      <c r="K21">
        <f t="shared" si="0"/>
        <v>0.10179559909470504</v>
      </c>
      <c r="L21">
        <f t="shared" si="1"/>
        <v>-7.1679283828631674E-2</v>
      </c>
      <c r="M21">
        <f t="shared" si="3"/>
        <v>0.17347488292333671</v>
      </c>
    </row>
    <row r="22" spans="1:13" x14ac:dyDescent="0.25">
      <c r="A22" s="2">
        <v>10</v>
      </c>
      <c r="B22" s="2" t="s">
        <v>24</v>
      </c>
      <c r="C22" s="4">
        <v>29</v>
      </c>
      <c r="D22" s="4">
        <v>47</v>
      </c>
      <c r="E22" s="4">
        <v>25</v>
      </c>
      <c r="F22" s="4">
        <v>43</v>
      </c>
      <c r="G22" s="14">
        <f t="shared" si="2"/>
        <v>62.5</v>
      </c>
      <c r="I22" s="4">
        <v>43</v>
      </c>
      <c r="J22" s="4">
        <v>29</v>
      </c>
      <c r="K22">
        <f t="shared" si="0"/>
        <v>0.33809165680420711</v>
      </c>
      <c r="L22">
        <f t="shared" si="1"/>
        <v>-0.30133652085957613</v>
      </c>
      <c r="M22">
        <f t="shared" si="3"/>
        <v>0.63942817766378324</v>
      </c>
    </row>
    <row r="23" spans="1:13" x14ac:dyDescent="0.25">
      <c r="A23" s="2">
        <v>11</v>
      </c>
      <c r="B23" s="2" t="s">
        <v>24</v>
      </c>
      <c r="C23" s="4">
        <v>34</v>
      </c>
      <c r="D23" s="4">
        <v>44</v>
      </c>
      <c r="E23" s="4">
        <v>40</v>
      </c>
      <c r="F23" s="4">
        <v>26</v>
      </c>
      <c r="G23" s="14">
        <f t="shared" si="2"/>
        <v>48.611111111111107</v>
      </c>
      <c r="I23" s="4">
        <v>26</v>
      </c>
      <c r="J23" s="4">
        <v>34</v>
      </c>
      <c r="K23">
        <f t="shared" si="0"/>
        <v>-0.26906613785431421</v>
      </c>
      <c r="L23">
        <f t="shared" si="1"/>
        <v>-0.16137904273423911</v>
      </c>
      <c r="M23">
        <f t="shared" si="3"/>
        <v>-0.1076870951200751</v>
      </c>
    </row>
    <row r="24" spans="1:13" x14ac:dyDescent="0.25">
      <c r="A24" s="2">
        <v>12</v>
      </c>
      <c r="B24" s="2" t="s">
        <v>24</v>
      </c>
      <c r="C24" s="4">
        <v>6</v>
      </c>
      <c r="D24" s="4">
        <v>69</v>
      </c>
      <c r="E24" s="4">
        <v>3</v>
      </c>
      <c r="F24" s="4">
        <v>66</v>
      </c>
      <c r="G24" s="14">
        <f t="shared" si="2"/>
        <v>93.75</v>
      </c>
      <c r="I24" s="4">
        <v>66</v>
      </c>
      <c r="J24" s="4">
        <v>6</v>
      </c>
      <c r="K24">
        <f t="shared" si="0"/>
        <v>1.7116753065097288</v>
      </c>
      <c r="L24">
        <f t="shared" si="1"/>
        <v>-1.4050715603096353</v>
      </c>
      <c r="M24">
        <f t="shared" si="3"/>
        <v>3.1167468668193639</v>
      </c>
    </row>
    <row r="25" spans="1:13" x14ac:dyDescent="0.25">
      <c r="A25" s="2">
        <v>13</v>
      </c>
      <c r="B25" s="2" t="s">
        <v>24</v>
      </c>
      <c r="C25" s="4">
        <v>33</v>
      </c>
      <c r="D25" s="4">
        <v>32</v>
      </c>
      <c r="E25" s="4">
        <v>39</v>
      </c>
      <c r="F25" s="4">
        <v>40</v>
      </c>
      <c r="G25" s="14">
        <f t="shared" si="2"/>
        <v>50</v>
      </c>
      <c r="I25" s="4">
        <v>40</v>
      </c>
      <c r="J25" s="4">
        <v>33</v>
      </c>
      <c r="K25">
        <f t="shared" si="0"/>
        <v>1.5865401472839637E-2</v>
      </c>
      <c r="L25">
        <f t="shared" si="1"/>
        <v>1.9282950895712157E-2</v>
      </c>
      <c r="M25">
        <f t="shared" si="3"/>
        <v>-3.4175494228725206E-3</v>
      </c>
    </row>
    <row r="26" spans="1:13" x14ac:dyDescent="0.25">
      <c r="A26" s="2">
        <v>14</v>
      </c>
      <c r="B26" s="2" t="s">
        <v>24</v>
      </c>
      <c r="C26" s="4">
        <v>36</v>
      </c>
      <c r="D26" s="4">
        <v>33</v>
      </c>
      <c r="E26" s="4">
        <v>32</v>
      </c>
      <c r="F26" s="4">
        <v>43</v>
      </c>
      <c r="G26" s="14">
        <f t="shared" si="2"/>
        <v>52.777777777777779</v>
      </c>
      <c r="I26" s="4">
        <v>43</v>
      </c>
      <c r="J26" s="4">
        <v>36</v>
      </c>
      <c r="K26">
        <f t="shared" si="0"/>
        <v>0.18486702761944268</v>
      </c>
      <c r="L26">
        <f t="shared" si="1"/>
        <v>5.4518914848101077E-2</v>
      </c>
      <c r="M26">
        <f t="shared" si="3"/>
        <v>0.13034811277134162</v>
      </c>
    </row>
    <row r="27" spans="1:13" x14ac:dyDescent="0.25">
      <c r="A27" s="2">
        <v>15</v>
      </c>
      <c r="B27" s="2" t="s">
        <v>24</v>
      </c>
      <c r="C27" s="4">
        <v>41</v>
      </c>
      <c r="D27" s="4">
        <v>33</v>
      </c>
      <c r="E27" s="4">
        <v>35</v>
      </c>
      <c r="F27" s="4">
        <v>35</v>
      </c>
      <c r="G27" s="14">
        <f t="shared" si="2"/>
        <v>47.222222222222221</v>
      </c>
      <c r="I27" s="4">
        <v>35</v>
      </c>
      <c r="J27" s="4">
        <v>41</v>
      </c>
      <c r="K27">
        <f t="shared" si="0"/>
        <v>0</v>
      </c>
      <c r="L27">
        <f t="shared" si="1"/>
        <v>0.13591068064648049</v>
      </c>
      <c r="M27">
        <f t="shared" si="3"/>
        <v>-0.13591068064648049</v>
      </c>
    </row>
    <row r="28" spans="1:13" x14ac:dyDescent="0.25">
      <c r="A28" s="2">
        <v>16</v>
      </c>
      <c r="B28" s="2" t="s">
        <v>24</v>
      </c>
      <c r="C28" s="4">
        <v>35</v>
      </c>
      <c r="D28" s="4">
        <v>33</v>
      </c>
      <c r="E28" s="4">
        <v>32</v>
      </c>
      <c r="F28" s="4">
        <v>44</v>
      </c>
      <c r="G28" s="14">
        <f t="shared" si="2"/>
        <v>53.472222222222221</v>
      </c>
      <c r="I28" s="4">
        <v>44</v>
      </c>
      <c r="J28" s="4">
        <v>35</v>
      </c>
      <c r="K28">
        <f t="shared" si="0"/>
        <v>0.19920132478926703</v>
      </c>
      <c r="L28">
        <f t="shared" si="1"/>
        <v>3.6870532662080152E-2</v>
      </c>
      <c r="M28">
        <f t="shared" si="3"/>
        <v>0.16233079212718687</v>
      </c>
    </row>
    <row r="29" spans="1:13" x14ac:dyDescent="0.25">
      <c r="A29" s="2">
        <v>17</v>
      </c>
      <c r="B29" s="2" t="s">
        <v>24</v>
      </c>
      <c r="C29" s="4">
        <v>34</v>
      </c>
      <c r="D29" s="4">
        <v>32</v>
      </c>
      <c r="E29" s="4">
        <v>40</v>
      </c>
      <c r="F29" s="4">
        <v>38</v>
      </c>
      <c r="G29" s="14">
        <f t="shared" si="2"/>
        <v>48.611111111111107</v>
      </c>
      <c r="I29" s="4">
        <v>38</v>
      </c>
      <c r="J29" s="4">
        <v>34</v>
      </c>
      <c r="K29">
        <f t="shared" si="0"/>
        <v>-3.2141793327338422E-2</v>
      </c>
      <c r="L29">
        <f t="shared" si="1"/>
        <v>3.7988351230282213E-2</v>
      </c>
      <c r="M29">
        <f t="shared" si="3"/>
        <v>-7.0130144557620636E-2</v>
      </c>
    </row>
    <row r="30" spans="1:13" x14ac:dyDescent="0.25">
      <c r="A30" s="2">
        <v>18</v>
      </c>
      <c r="B30" s="2" t="s">
        <v>24</v>
      </c>
      <c r="C30" s="4">
        <v>31</v>
      </c>
      <c r="D30" s="4">
        <v>39</v>
      </c>
      <c r="E30" s="4">
        <v>35</v>
      </c>
      <c r="F30" s="4">
        <v>39</v>
      </c>
      <c r="G30" s="14">
        <f t="shared" si="2"/>
        <v>54.166666666666664</v>
      </c>
      <c r="I30" s="4">
        <v>39</v>
      </c>
      <c r="J30" s="4">
        <v>31</v>
      </c>
      <c r="K30">
        <f t="shared" si="0"/>
        <v>6.7798615441235568E-2</v>
      </c>
      <c r="L30">
        <f t="shared" si="1"/>
        <v>-0.14372923370582419</v>
      </c>
      <c r="M30">
        <f t="shared" si="3"/>
        <v>0.21152784914705974</v>
      </c>
    </row>
    <row r="31" spans="1:13" x14ac:dyDescent="0.25">
      <c r="A31" s="2">
        <v>19</v>
      </c>
      <c r="B31" s="2" t="s">
        <v>24</v>
      </c>
      <c r="C31" s="4">
        <v>28</v>
      </c>
      <c r="D31" s="4">
        <v>33</v>
      </c>
      <c r="E31" s="4">
        <v>40</v>
      </c>
      <c r="F31" s="4">
        <v>43</v>
      </c>
      <c r="G31" s="14">
        <f t="shared" si="2"/>
        <v>52.777777777777779</v>
      </c>
      <c r="I31" s="4">
        <v>43</v>
      </c>
      <c r="J31" s="4">
        <v>28</v>
      </c>
      <c r="K31">
        <f t="shared" si="0"/>
        <v>4.531601592937276E-2</v>
      </c>
      <c r="L31">
        <f t="shared" si="1"/>
        <v>-0.10291203372144431</v>
      </c>
      <c r="M31">
        <f t="shared" si="3"/>
        <v>0.14822804965081707</v>
      </c>
    </row>
    <row r="32" spans="1:13" x14ac:dyDescent="0.25">
      <c r="A32" s="2">
        <v>20</v>
      </c>
      <c r="B32" s="2" t="s">
        <v>24</v>
      </c>
      <c r="C32" s="4">
        <v>29</v>
      </c>
      <c r="D32" s="4">
        <v>54</v>
      </c>
      <c r="E32" s="4">
        <v>19</v>
      </c>
      <c r="F32" s="4">
        <v>42</v>
      </c>
      <c r="G32" s="14">
        <f t="shared" si="2"/>
        <v>66.666666666666657</v>
      </c>
      <c r="I32" s="4">
        <v>42</v>
      </c>
      <c r="J32" s="4">
        <v>29</v>
      </c>
      <c r="K32">
        <f t="shared" si="0"/>
        <v>0.49167258791135166</v>
      </c>
      <c r="L32">
        <f t="shared" si="1"/>
        <v>-0.38694735723199308</v>
      </c>
      <c r="M32">
        <f t="shared" si="3"/>
        <v>0.87861994514334474</v>
      </c>
    </row>
    <row r="33" spans="1:13" ht="13.8" thickBot="1" x14ac:dyDescent="0.3">
      <c r="A33" s="6">
        <v>21</v>
      </c>
      <c r="B33" s="6" t="s">
        <v>24</v>
      </c>
      <c r="C33" s="7">
        <v>23</v>
      </c>
      <c r="D33" s="7">
        <v>43</v>
      </c>
      <c r="E33" s="7">
        <v>25</v>
      </c>
      <c r="F33" s="7">
        <v>53</v>
      </c>
      <c r="G33" s="10">
        <f t="shared" si="2"/>
        <v>66.666666666666657</v>
      </c>
      <c r="I33" s="7">
        <v>53</v>
      </c>
      <c r="J33" s="7">
        <v>23</v>
      </c>
      <c r="K33">
        <f t="shared" si="0"/>
        <v>0.46626526137063601</v>
      </c>
      <c r="L33">
        <f t="shared" si="1"/>
        <v>-0.38941429785214438</v>
      </c>
      <c r="M33">
        <f t="shared" si="3"/>
        <v>0.85567955922278038</v>
      </c>
    </row>
    <row r="34" spans="1:13" x14ac:dyDescent="0.25">
      <c r="C34" s="5">
        <f>AVERAGE(C13:C33)</f>
        <v>30.047619047619047</v>
      </c>
      <c r="D34" s="5">
        <f t="shared" ref="D34:F34" si="4">AVERAGE(D13:D33)</f>
        <v>41.285714285714285</v>
      </c>
      <c r="E34" s="5">
        <f t="shared" si="4"/>
        <v>30.238095238095237</v>
      </c>
      <c r="F34" s="5">
        <f t="shared" si="4"/>
        <v>42.428571428571431</v>
      </c>
      <c r="G34" s="15">
        <f t="shared" si="2"/>
        <v>58.13492063492064</v>
      </c>
      <c r="M34" s="9">
        <f>AVERAGE(M13:M33)</f>
        <v>0.45784565884841155</v>
      </c>
    </row>
    <row r="35" spans="1:13" x14ac:dyDescent="0.25">
      <c r="G35" s="9"/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CE222-69C1-420C-9352-877442D3060F}">
  <dimension ref="A1:N25"/>
  <sheetViews>
    <sheetView workbookViewId="0">
      <selection activeCell="N8" sqref="N8"/>
    </sheetView>
  </sheetViews>
  <sheetFormatPr defaultRowHeight="14.4" x14ac:dyDescent="0.3"/>
  <cols>
    <col min="1" max="2" width="11.44140625" style="16" customWidth="1"/>
    <col min="3" max="3" width="9.88671875" style="16" customWidth="1"/>
    <col min="4" max="4" width="10.109375" style="16" customWidth="1"/>
    <col min="5" max="257" width="8.88671875" style="16"/>
    <col min="258" max="259" width="11.44140625" style="16" customWidth="1"/>
    <col min="260" max="260" width="9.88671875" style="16" customWidth="1"/>
    <col min="261" max="261" width="10.109375" style="16" customWidth="1"/>
    <col min="262" max="513" width="8.88671875" style="16"/>
    <col min="514" max="515" width="11.44140625" style="16" customWidth="1"/>
    <col min="516" max="516" width="9.88671875" style="16" customWidth="1"/>
    <col min="517" max="517" width="10.109375" style="16" customWidth="1"/>
    <col min="518" max="769" width="8.88671875" style="16"/>
    <col min="770" max="771" width="11.44140625" style="16" customWidth="1"/>
    <col min="772" max="772" width="9.88671875" style="16" customWidth="1"/>
    <col min="773" max="773" width="10.109375" style="16" customWidth="1"/>
    <col min="774" max="1025" width="8.88671875" style="16"/>
    <col min="1026" max="1027" width="11.44140625" style="16" customWidth="1"/>
    <col min="1028" max="1028" width="9.88671875" style="16" customWidth="1"/>
    <col min="1029" max="1029" width="10.109375" style="16" customWidth="1"/>
    <col min="1030" max="1281" width="8.88671875" style="16"/>
    <col min="1282" max="1283" width="11.44140625" style="16" customWidth="1"/>
    <col min="1284" max="1284" width="9.88671875" style="16" customWidth="1"/>
    <col min="1285" max="1285" width="10.109375" style="16" customWidth="1"/>
    <col min="1286" max="1537" width="8.88671875" style="16"/>
    <col min="1538" max="1539" width="11.44140625" style="16" customWidth="1"/>
    <col min="1540" max="1540" width="9.88671875" style="16" customWidth="1"/>
    <col min="1541" max="1541" width="10.109375" style="16" customWidth="1"/>
    <col min="1542" max="1793" width="8.88671875" style="16"/>
    <col min="1794" max="1795" width="11.44140625" style="16" customWidth="1"/>
    <col min="1796" max="1796" width="9.88671875" style="16" customWidth="1"/>
    <col min="1797" max="1797" width="10.109375" style="16" customWidth="1"/>
    <col min="1798" max="2049" width="8.88671875" style="16"/>
    <col min="2050" max="2051" width="11.44140625" style="16" customWidth="1"/>
    <col min="2052" max="2052" width="9.88671875" style="16" customWidth="1"/>
    <col min="2053" max="2053" width="10.109375" style="16" customWidth="1"/>
    <col min="2054" max="2305" width="8.88671875" style="16"/>
    <col min="2306" max="2307" width="11.44140625" style="16" customWidth="1"/>
    <col min="2308" max="2308" width="9.88671875" style="16" customWidth="1"/>
    <col min="2309" max="2309" width="10.109375" style="16" customWidth="1"/>
    <col min="2310" max="2561" width="8.88671875" style="16"/>
    <col min="2562" max="2563" width="11.44140625" style="16" customWidth="1"/>
    <col min="2564" max="2564" width="9.88671875" style="16" customWidth="1"/>
    <col min="2565" max="2565" width="10.109375" style="16" customWidth="1"/>
    <col min="2566" max="2817" width="8.88671875" style="16"/>
    <col min="2818" max="2819" width="11.44140625" style="16" customWidth="1"/>
    <col min="2820" max="2820" width="9.88671875" style="16" customWidth="1"/>
    <col min="2821" max="2821" width="10.109375" style="16" customWidth="1"/>
    <col min="2822" max="3073" width="8.88671875" style="16"/>
    <col min="3074" max="3075" width="11.44140625" style="16" customWidth="1"/>
    <col min="3076" max="3076" width="9.88671875" style="16" customWidth="1"/>
    <col min="3077" max="3077" width="10.109375" style="16" customWidth="1"/>
    <col min="3078" max="3329" width="8.88671875" style="16"/>
    <col min="3330" max="3331" width="11.44140625" style="16" customWidth="1"/>
    <col min="3332" max="3332" width="9.88671875" style="16" customWidth="1"/>
    <col min="3333" max="3333" width="10.109375" style="16" customWidth="1"/>
    <col min="3334" max="3585" width="8.88671875" style="16"/>
    <col min="3586" max="3587" width="11.44140625" style="16" customWidth="1"/>
    <col min="3588" max="3588" width="9.88671875" style="16" customWidth="1"/>
    <col min="3589" max="3589" width="10.109375" style="16" customWidth="1"/>
    <col min="3590" max="3841" width="8.88671875" style="16"/>
    <col min="3842" max="3843" width="11.44140625" style="16" customWidth="1"/>
    <col min="3844" max="3844" width="9.88671875" style="16" customWidth="1"/>
    <col min="3845" max="3845" width="10.109375" style="16" customWidth="1"/>
    <col min="3846" max="4097" width="8.88671875" style="16"/>
    <col min="4098" max="4099" width="11.44140625" style="16" customWidth="1"/>
    <col min="4100" max="4100" width="9.88671875" style="16" customWidth="1"/>
    <col min="4101" max="4101" width="10.109375" style="16" customWidth="1"/>
    <col min="4102" max="4353" width="8.88671875" style="16"/>
    <col min="4354" max="4355" width="11.44140625" style="16" customWidth="1"/>
    <col min="4356" max="4356" width="9.88671875" style="16" customWidth="1"/>
    <col min="4357" max="4357" width="10.109375" style="16" customWidth="1"/>
    <col min="4358" max="4609" width="8.88671875" style="16"/>
    <col min="4610" max="4611" width="11.44140625" style="16" customWidth="1"/>
    <col min="4612" max="4612" width="9.88671875" style="16" customWidth="1"/>
    <col min="4613" max="4613" width="10.109375" style="16" customWidth="1"/>
    <col min="4614" max="4865" width="8.88671875" style="16"/>
    <col min="4866" max="4867" width="11.44140625" style="16" customWidth="1"/>
    <col min="4868" max="4868" width="9.88671875" style="16" customWidth="1"/>
    <col min="4869" max="4869" width="10.109375" style="16" customWidth="1"/>
    <col min="4870" max="5121" width="8.88671875" style="16"/>
    <col min="5122" max="5123" width="11.44140625" style="16" customWidth="1"/>
    <col min="5124" max="5124" width="9.88671875" style="16" customWidth="1"/>
    <col min="5125" max="5125" width="10.109375" style="16" customWidth="1"/>
    <col min="5126" max="5377" width="8.88671875" style="16"/>
    <col min="5378" max="5379" width="11.44140625" style="16" customWidth="1"/>
    <col min="5380" max="5380" width="9.88671875" style="16" customWidth="1"/>
    <col min="5381" max="5381" width="10.109375" style="16" customWidth="1"/>
    <col min="5382" max="5633" width="8.88671875" style="16"/>
    <col min="5634" max="5635" width="11.44140625" style="16" customWidth="1"/>
    <col min="5636" max="5636" width="9.88671875" style="16" customWidth="1"/>
    <col min="5637" max="5637" width="10.109375" style="16" customWidth="1"/>
    <col min="5638" max="5889" width="8.88671875" style="16"/>
    <col min="5890" max="5891" width="11.44140625" style="16" customWidth="1"/>
    <col min="5892" max="5892" width="9.88671875" style="16" customWidth="1"/>
    <col min="5893" max="5893" width="10.109375" style="16" customWidth="1"/>
    <col min="5894" max="6145" width="8.88671875" style="16"/>
    <col min="6146" max="6147" width="11.44140625" style="16" customWidth="1"/>
    <col min="6148" max="6148" width="9.88671875" style="16" customWidth="1"/>
    <col min="6149" max="6149" width="10.109375" style="16" customWidth="1"/>
    <col min="6150" max="6401" width="8.88671875" style="16"/>
    <col min="6402" max="6403" width="11.44140625" style="16" customWidth="1"/>
    <col min="6404" max="6404" width="9.88671875" style="16" customWidth="1"/>
    <col min="6405" max="6405" width="10.109375" style="16" customWidth="1"/>
    <col min="6406" max="6657" width="8.88671875" style="16"/>
    <col min="6658" max="6659" width="11.44140625" style="16" customWidth="1"/>
    <col min="6660" max="6660" width="9.88671875" style="16" customWidth="1"/>
    <col min="6661" max="6661" width="10.109375" style="16" customWidth="1"/>
    <col min="6662" max="6913" width="8.88671875" style="16"/>
    <col min="6914" max="6915" width="11.44140625" style="16" customWidth="1"/>
    <col min="6916" max="6916" width="9.88671875" style="16" customWidth="1"/>
    <col min="6917" max="6917" width="10.109375" style="16" customWidth="1"/>
    <col min="6918" max="7169" width="8.88671875" style="16"/>
    <col min="7170" max="7171" width="11.44140625" style="16" customWidth="1"/>
    <col min="7172" max="7172" width="9.88671875" style="16" customWidth="1"/>
    <col min="7173" max="7173" width="10.109375" style="16" customWidth="1"/>
    <col min="7174" max="7425" width="8.88671875" style="16"/>
    <col min="7426" max="7427" width="11.44140625" style="16" customWidth="1"/>
    <col min="7428" max="7428" width="9.88671875" style="16" customWidth="1"/>
    <col min="7429" max="7429" width="10.109375" style="16" customWidth="1"/>
    <col min="7430" max="7681" width="8.88671875" style="16"/>
    <col min="7682" max="7683" width="11.44140625" style="16" customWidth="1"/>
    <col min="7684" max="7684" width="9.88671875" style="16" customWidth="1"/>
    <col min="7685" max="7685" width="10.109375" style="16" customWidth="1"/>
    <col min="7686" max="7937" width="8.88671875" style="16"/>
    <col min="7938" max="7939" width="11.44140625" style="16" customWidth="1"/>
    <col min="7940" max="7940" width="9.88671875" style="16" customWidth="1"/>
    <col min="7941" max="7941" width="10.109375" style="16" customWidth="1"/>
    <col min="7942" max="8193" width="8.88671875" style="16"/>
    <col min="8194" max="8195" width="11.44140625" style="16" customWidth="1"/>
    <col min="8196" max="8196" width="9.88671875" style="16" customWidth="1"/>
    <col min="8197" max="8197" width="10.109375" style="16" customWidth="1"/>
    <col min="8198" max="8449" width="8.88671875" style="16"/>
    <col min="8450" max="8451" width="11.44140625" style="16" customWidth="1"/>
    <col min="8452" max="8452" width="9.88671875" style="16" customWidth="1"/>
    <col min="8453" max="8453" width="10.109375" style="16" customWidth="1"/>
    <col min="8454" max="8705" width="8.88671875" style="16"/>
    <col min="8706" max="8707" width="11.44140625" style="16" customWidth="1"/>
    <col min="8708" max="8708" width="9.88671875" style="16" customWidth="1"/>
    <col min="8709" max="8709" width="10.109375" style="16" customWidth="1"/>
    <col min="8710" max="8961" width="8.88671875" style="16"/>
    <col min="8962" max="8963" width="11.44140625" style="16" customWidth="1"/>
    <col min="8964" max="8964" width="9.88671875" style="16" customWidth="1"/>
    <col min="8965" max="8965" width="10.109375" style="16" customWidth="1"/>
    <col min="8966" max="9217" width="8.88671875" style="16"/>
    <col min="9218" max="9219" width="11.44140625" style="16" customWidth="1"/>
    <col min="9220" max="9220" width="9.88671875" style="16" customWidth="1"/>
    <col min="9221" max="9221" width="10.109375" style="16" customWidth="1"/>
    <col min="9222" max="9473" width="8.88671875" style="16"/>
    <col min="9474" max="9475" width="11.44140625" style="16" customWidth="1"/>
    <col min="9476" max="9476" width="9.88671875" style="16" customWidth="1"/>
    <col min="9477" max="9477" width="10.109375" style="16" customWidth="1"/>
    <col min="9478" max="9729" width="8.88671875" style="16"/>
    <col min="9730" max="9731" width="11.44140625" style="16" customWidth="1"/>
    <col min="9732" max="9732" width="9.88671875" style="16" customWidth="1"/>
    <col min="9733" max="9733" width="10.109375" style="16" customWidth="1"/>
    <col min="9734" max="9985" width="8.88671875" style="16"/>
    <col min="9986" max="9987" width="11.44140625" style="16" customWidth="1"/>
    <col min="9988" max="9988" width="9.88671875" style="16" customWidth="1"/>
    <col min="9989" max="9989" width="10.109375" style="16" customWidth="1"/>
    <col min="9990" max="10241" width="8.88671875" style="16"/>
    <col min="10242" max="10243" width="11.44140625" style="16" customWidth="1"/>
    <col min="10244" max="10244" width="9.88671875" style="16" customWidth="1"/>
    <col min="10245" max="10245" width="10.109375" style="16" customWidth="1"/>
    <col min="10246" max="10497" width="8.88671875" style="16"/>
    <col min="10498" max="10499" width="11.44140625" style="16" customWidth="1"/>
    <col min="10500" max="10500" width="9.88671875" style="16" customWidth="1"/>
    <col min="10501" max="10501" width="10.109375" style="16" customWidth="1"/>
    <col min="10502" max="10753" width="8.88671875" style="16"/>
    <col min="10754" max="10755" width="11.44140625" style="16" customWidth="1"/>
    <col min="10756" max="10756" width="9.88671875" style="16" customWidth="1"/>
    <col min="10757" max="10757" width="10.109375" style="16" customWidth="1"/>
    <col min="10758" max="11009" width="8.88671875" style="16"/>
    <col min="11010" max="11011" width="11.44140625" style="16" customWidth="1"/>
    <col min="11012" max="11012" width="9.88671875" style="16" customWidth="1"/>
    <col min="11013" max="11013" width="10.109375" style="16" customWidth="1"/>
    <col min="11014" max="11265" width="8.88671875" style="16"/>
    <col min="11266" max="11267" width="11.44140625" style="16" customWidth="1"/>
    <col min="11268" max="11268" width="9.88671875" style="16" customWidth="1"/>
    <col min="11269" max="11269" width="10.109375" style="16" customWidth="1"/>
    <col min="11270" max="11521" width="8.88671875" style="16"/>
    <col min="11522" max="11523" width="11.44140625" style="16" customWidth="1"/>
    <col min="11524" max="11524" width="9.88671875" style="16" customWidth="1"/>
    <col min="11525" max="11525" width="10.109375" style="16" customWidth="1"/>
    <col min="11526" max="11777" width="8.88671875" style="16"/>
    <col min="11778" max="11779" width="11.44140625" style="16" customWidth="1"/>
    <col min="11780" max="11780" width="9.88671875" style="16" customWidth="1"/>
    <col min="11781" max="11781" width="10.109375" style="16" customWidth="1"/>
    <col min="11782" max="12033" width="8.88671875" style="16"/>
    <col min="12034" max="12035" width="11.44140625" style="16" customWidth="1"/>
    <col min="12036" max="12036" width="9.88671875" style="16" customWidth="1"/>
    <col min="12037" max="12037" width="10.109375" style="16" customWidth="1"/>
    <col min="12038" max="12289" width="8.88671875" style="16"/>
    <col min="12290" max="12291" width="11.44140625" style="16" customWidth="1"/>
    <col min="12292" max="12292" width="9.88671875" style="16" customWidth="1"/>
    <col min="12293" max="12293" width="10.109375" style="16" customWidth="1"/>
    <col min="12294" max="12545" width="8.88671875" style="16"/>
    <col min="12546" max="12547" width="11.44140625" style="16" customWidth="1"/>
    <col min="12548" max="12548" width="9.88671875" style="16" customWidth="1"/>
    <col min="12549" max="12549" width="10.109375" style="16" customWidth="1"/>
    <col min="12550" max="12801" width="8.88671875" style="16"/>
    <col min="12802" max="12803" width="11.44140625" style="16" customWidth="1"/>
    <col min="12804" max="12804" width="9.88671875" style="16" customWidth="1"/>
    <col min="12805" max="12805" width="10.109375" style="16" customWidth="1"/>
    <col min="12806" max="13057" width="8.88671875" style="16"/>
    <col min="13058" max="13059" width="11.44140625" style="16" customWidth="1"/>
    <col min="13060" max="13060" width="9.88671875" style="16" customWidth="1"/>
    <col min="13061" max="13061" width="10.109375" style="16" customWidth="1"/>
    <col min="13062" max="13313" width="8.88671875" style="16"/>
    <col min="13314" max="13315" width="11.44140625" style="16" customWidth="1"/>
    <col min="13316" max="13316" width="9.88671875" style="16" customWidth="1"/>
    <col min="13317" max="13317" width="10.109375" style="16" customWidth="1"/>
    <col min="13318" max="13569" width="8.88671875" style="16"/>
    <col min="13570" max="13571" width="11.44140625" style="16" customWidth="1"/>
    <col min="13572" max="13572" width="9.88671875" style="16" customWidth="1"/>
    <col min="13573" max="13573" width="10.109375" style="16" customWidth="1"/>
    <col min="13574" max="13825" width="8.88671875" style="16"/>
    <col min="13826" max="13827" width="11.44140625" style="16" customWidth="1"/>
    <col min="13828" max="13828" width="9.88671875" style="16" customWidth="1"/>
    <col min="13829" max="13829" width="10.109375" style="16" customWidth="1"/>
    <col min="13830" max="14081" width="8.88671875" style="16"/>
    <col min="14082" max="14083" width="11.44140625" style="16" customWidth="1"/>
    <col min="14084" max="14084" width="9.88671875" style="16" customWidth="1"/>
    <col min="14085" max="14085" width="10.109375" style="16" customWidth="1"/>
    <col min="14086" max="14337" width="8.88671875" style="16"/>
    <col min="14338" max="14339" width="11.44140625" style="16" customWidth="1"/>
    <col min="14340" max="14340" width="9.88671875" style="16" customWidth="1"/>
    <col min="14341" max="14341" width="10.109375" style="16" customWidth="1"/>
    <col min="14342" max="14593" width="8.88671875" style="16"/>
    <col min="14594" max="14595" width="11.44140625" style="16" customWidth="1"/>
    <col min="14596" max="14596" width="9.88671875" style="16" customWidth="1"/>
    <col min="14597" max="14597" width="10.109375" style="16" customWidth="1"/>
    <col min="14598" max="14849" width="8.88671875" style="16"/>
    <col min="14850" max="14851" width="11.44140625" style="16" customWidth="1"/>
    <col min="14852" max="14852" width="9.88671875" style="16" customWidth="1"/>
    <col min="14853" max="14853" width="10.109375" style="16" customWidth="1"/>
    <col min="14854" max="15105" width="8.88671875" style="16"/>
    <col min="15106" max="15107" width="11.44140625" style="16" customWidth="1"/>
    <col min="15108" max="15108" width="9.88671875" style="16" customWidth="1"/>
    <col min="15109" max="15109" width="10.109375" style="16" customWidth="1"/>
    <col min="15110" max="15361" width="8.88671875" style="16"/>
    <col min="15362" max="15363" width="11.44140625" style="16" customWidth="1"/>
    <col min="15364" max="15364" width="9.88671875" style="16" customWidth="1"/>
    <col min="15365" max="15365" width="10.109375" style="16" customWidth="1"/>
    <col min="15366" max="15617" width="8.88671875" style="16"/>
    <col min="15618" max="15619" width="11.44140625" style="16" customWidth="1"/>
    <col min="15620" max="15620" width="9.88671875" style="16" customWidth="1"/>
    <col min="15621" max="15621" width="10.109375" style="16" customWidth="1"/>
    <col min="15622" max="15873" width="8.88671875" style="16"/>
    <col min="15874" max="15875" width="11.44140625" style="16" customWidth="1"/>
    <col min="15876" max="15876" width="9.88671875" style="16" customWidth="1"/>
    <col min="15877" max="15877" width="10.109375" style="16" customWidth="1"/>
    <col min="15878" max="16129" width="8.88671875" style="16"/>
    <col min="16130" max="16131" width="11.44140625" style="16" customWidth="1"/>
    <col min="16132" max="16132" width="9.88671875" style="16" customWidth="1"/>
    <col min="16133" max="16133" width="10.109375" style="16" customWidth="1"/>
    <col min="16134" max="16384" width="8.88671875" style="16"/>
  </cols>
  <sheetData>
    <row r="1" spans="1:14" x14ac:dyDescent="0.3">
      <c r="A1" s="16" t="s">
        <v>28</v>
      </c>
      <c r="B1" s="16" t="s">
        <v>28</v>
      </c>
      <c r="C1" s="16" t="s">
        <v>29</v>
      </c>
      <c r="D1" s="16" t="s">
        <v>29</v>
      </c>
    </row>
    <row r="2" spans="1:14" x14ac:dyDescent="0.3">
      <c r="A2" s="16" t="s">
        <v>30</v>
      </c>
      <c r="B2" s="16" t="s">
        <v>31</v>
      </c>
      <c r="C2" s="16" t="s">
        <v>30</v>
      </c>
      <c r="D2" s="16" t="s">
        <v>31</v>
      </c>
    </row>
    <row r="3" spans="1:14" x14ac:dyDescent="0.3">
      <c r="E3" s="12" t="s">
        <v>12</v>
      </c>
      <c r="F3" s="13"/>
      <c r="G3" s="16" t="s">
        <v>13</v>
      </c>
      <c r="H3" s="16" t="s">
        <v>32</v>
      </c>
      <c r="K3" s="16" t="s">
        <v>15</v>
      </c>
    </row>
    <row r="4" spans="1:14" x14ac:dyDescent="0.3">
      <c r="A4" s="16">
        <v>29</v>
      </c>
      <c r="B4" s="16">
        <v>47</v>
      </c>
      <c r="C4" s="16">
        <v>29</v>
      </c>
      <c r="D4" s="16">
        <v>39</v>
      </c>
      <c r="E4" s="14">
        <f>(A4+D4)/SUM(A4:D4)*100</f>
        <v>47.222222222222221</v>
      </c>
      <c r="F4" s="14"/>
      <c r="G4" s="16">
        <v>29</v>
      </c>
      <c r="H4" s="16">
        <v>29</v>
      </c>
      <c r="I4" s="16">
        <f>NORMSINV(G4/(SUM(A4:B4)))</f>
        <v>-0.30133652085957613</v>
      </c>
      <c r="J4" s="16">
        <f>NORMSINV(H4/(SUM(C4:D4)))</f>
        <v>-0.18536701728959676</v>
      </c>
      <c r="K4" s="16">
        <f>I4-J4</f>
        <v>-0.11596950356997937</v>
      </c>
      <c r="L4" s="16">
        <v>0</v>
      </c>
      <c r="N4" s="16">
        <v>8</v>
      </c>
    </row>
    <row r="5" spans="1:14" x14ac:dyDescent="0.3">
      <c r="A5" s="16">
        <v>50</v>
      </c>
      <c r="B5" s="16">
        <v>27</v>
      </c>
      <c r="C5" s="16">
        <v>42</v>
      </c>
      <c r="D5" s="16">
        <v>25</v>
      </c>
      <c r="E5" s="14">
        <f t="shared" ref="E5:E19" si="0">(A5+D5)/SUM(A5:D5)*100</f>
        <v>52.083333333333336</v>
      </c>
      <c r="F5" s="14"/>
      <c r="G5" s="16">
        <v>50</v>
      </c>
      <c r="H5" s="16">
        <v>42</v>
      </c>
      <c r="I5" s="16">
        <f t="shared" ref="I5:I19" si="1">NORMSINV(G5/(SUM(A5:B5)))</f>
        <v>0.38356794614893436</v>
      </c>
      <c r="J5" s="16">
        <f t="shared" ref="J5:J19" si="2">NORMSINV(H5/(SUM(C5:D5)))</f>
        <v>0.32356332647224106</v>
      </c>
      <c r="K5" s="16">
        <f t="shared" ref="K5:K19" si="3">I5-J5</f>
        <v>6.0004619676693294E-2</v>
      </c>
      <c r="L5" s="16">
        <v>0</v>
      </c>
      <c r="N5" s="16">
        <v>20</v>
      </c>
    </row>
    <row r="6" spans="1:14" x14ac:dyDescent="0.3">
      <c r="A6" s="16">
        <v>39</v>
      </c>
      <c r="B6" s="16">
        <v>35</v>
      </c>
      <c r="C6" s="16">
        <v>31</v>
      </c>
      <c r="D6" s="16">
        <v>39</v>
      </c>
      <c r="E6" s="14">
        <f t="shared" si="0"/>
        <v>54.166666666666664</v>
      </c>
      <c r="F6" s="14"/>
      <c r="G6" s="16">
        <v>39</v>
      </c>
      <c r="H6" s="16">
        <v>31</v>
      </c>
      <c r="I6" s="16">
        <f t="shared" si="1"/>
        <v>6.7798615441235568E-2</v>
      </c>
      <c r="J6" s="16">
        <f t="shared" si="2"/>
        <v>-0.14372923370582419</v>
      </c>
      <c r="K6" s="16">
        <f t="shared" si="3"/>
        <v>0.21152784914705974</v>
      </c>
      <c r="L6" s="16">
        <v>0</v>
      </c>
      <c r="N6" s="16">
        <v>23</v>
      </c>
    </row>
    <row r="7" spans="1:14" x14ac:dyDescent="0.3">
      <c r="A7" s="16">
        <v>23</v>
      </c>
      <c r="B7" s="16">
        <v>53</v>
      </c>
      <c r="C7" s="16">
        <v>14</v>
      </c>
      <c r="D7" s="16">
        <v>54</v>
      </c>
      <c r="E7" s="14">
        <f t="shared" si="0"/>
        <v>53.472222222222221</v>
      </c>
      <c r="F7" s="14"/>
      <c r="G7" s="16">
        <v>23</v>
      </c>
      <c r="H7" s="16">
        <v>14</v>
      </c>
      <c r="I7" s="16">
        <f t="shared" si="1"/>
        <v>-0.51684672765260964</v>
      </c>
      <c r="J7" s="16">
        <f t="shared" si="2"/>
        <v>-0.8207920883323806</v>
      </c>
      <c r="K7" s="16">
        <f t="shared" si="3"/>
        <v>0.30394536067977096</v>
      </c>
      <c r="L7" s="16">
        <v>0</v>
      </c>
      <c r="N7" s="16">
        <v>15.5</v>
      </c>
    </row>
    <row r="8" spans="1:14" x14ac:dyDescent="0.3">
      <c r="A8" s="16">
        <v>21</v>
      </c>
      <c r="B8" s="16">
        <v>44</v>
      </c>
      <c r="C8" s="16">
        <v>29</v>
      </c>
      <c r="D8" s="16">
        <v>50</v>
      </c>
      <c r="E8" s="14">
        <f t="shared" si="0"/>
        <v>49.305555555555557</v>
      </c>
      <c r="F8" s="14"/>
      <c r="G8" s="16">
        <v>21</v>
      </c>
      <c r="H8" s="16">
        <v>29</v>
      </c>
      <c r="I8" s="16">
        <f t="shared" si="1"/>
        <v>-0.45911185185086451</v>
      </c>
      <c r="J8" s="16">
        <f t="shared" si="2"/>
        <v>-0.33957419334523603</v>
      </c>
      <c r="K8" s="16">
        <f t="shared" si="3"/>
        <v>-0.11953765850562847</v>
      </c>
      <c r="L8" s="16">
        <v>0</v>
      </c>
      <c r="N8" s="16">
        <v>4</v>
      </c>
    </row>
    <row r="9" spans="1:14" x14ac:dyDescent="0.3">
      <c r="A9" s="16">
        <v>52</v>
      </c>
      <c r="B9" s="16">
        <v>20</v>
      </c>
      <c r="C9" s="16">
        <v>49</v>
      </c>
      <c r="D9" s="16">
        <v>23</v>
      </c>
      <c r="E9" s="14">
        <f t="shared" si="0"/>
        <v>52.083333333333336</v>
      </c>
      <c r="F9" s="14"/>
      <c r="G9" s="16">
        <v>52</v>
      </c>
      <c r="H9" s="16">
        <v>49</v>
      </c>
      <c r="I9" s="16">
        <f t="shared" si="1"/>
        <v>0.58945579784977842</v>
      </c>
      <c r="J9" s="16">
        <f t="shared" si="2"/>
        <v>0.46925288381280222</v>
      </c>
      <c r="K9" s="16">
        <f t="shared" si="3"/>
        <v>0.12020291403697619</v>
      </c>
      <c r="L9" s="16">
        <v>0</v>
      </c>
      <c r="N9" s="16">
        <v>7</v>
      </c>
    </row>
    <row r="10" spans="1:14" x14ac:dyDescent="0.3">
      <c r="A10" s="16">
        <v>21</v>
      </c>
      <c r="B10" s="16">
        <v>48</v>
      </c>
      <c r="C10" s="16">
        <v>13</v>
      </c>
      <c r="D10" s="16">
        <v>62</v>
      </c>
      <c r="E10" s="14">
        <f t="shared" si="0"/>
        <v>57.638888888888886</v>
      </c>
      <c r="F10" s="14"/>
      <c r="G10" s="16">
        <v>21</v>
      </c>
      <c r="H10" s="16">
        <v>13</v>
      </c>
      <c r="I10" s="16">
        <f t="shared" si="1"/>
        <v>-0.51193621387132937</v>
      </c>
      <c r="J10" s="16">
        <f t="shared" si="2"/>
        <v>-0.94107453035297695</v>
      </c>
      <c r="K10" s="16">
        <f t="shared" si="3"/>
        <v>0.42913831648164757</v>
      </c>
      <c r="L10" s="16">
        <v>0</v>
      </c>
      <c r="N10" s="16">
        <v>17.5</v>
      </c>
    </row>
    <row r="11" spans="1:14" x14ac:dyDescent="0.3">
      <c r="A11" s="16">
        <v>38</v>
      </c>
      <c r="B11" s="16">
        <v>28</v>
      </c>
      <c r="C11" s="16">
        <v>41</v>
      </c>
      <c r="D11" s="16">
        <v>37</v>
      </c>
      <c r="E11" s="14">
        <f t="shared" si="0"/>
        <v>52.083333333333336</v>
      </c>
      <c r="F11" s="14"/>
      <c r="G11" s="16">
        <v>38</v>
      </c>
      <c r="H11" s="16">
        <v>41</v>
      </c>
      <c r="I11" s="16">
        <f t="shared" si="1"/>
        <v>0.19105200614617426</v>
      </c>
      <c r="J11" s="16">
        <f t="shared" si="2"/>
        <v>6.4316835123874427E-2</v>
      </c>
      <c r="K11" s="16">
        <f t="shared" si="3"/>
        <v>0.12673517102229984</v>
      </c>
      <c r="L11" s="16">
        <v>0</v>
      </c>
      <c r="N11" s="16">
        <v>6</v>
      </c>
    </row>
    <row r="12" spans="1:14" x14ac:dyDescent="0.3">
      <c r="A12" s="16">
        <v>18</v>
      </c>
      <c r="B12" s="16">
        <v>51</v>
      </c>
      <c r="C12" s="16">
        <v>14</v>
      </c>
      <c r="D12" s="16">
        <v>61</v>
      </c>
      <c r="E12" s="14">
        <f t="shared" si="0"/>
        <v>54.861111111111114</v>
      </c>
      <c r="F12" s="14"/>
      <c r="G12" s="16">
        <v>18</v>
      </c>
      <c r="H12" s="16">
        <v>14</v>
      </c>
      <c r="I12" s="16">
        <f t="shared" si="1"/>
        <v>-0.64066688991910525</v>
      </c>
      <c r="J12" s="16">
        <f t="shared" si="2"/>
        <v>-0.89024688727038048</v>
      </c>
      <c r="K12" s="16">
        <f t="shared" si="3"/>
        <v>0.24957999735127523</v>
      </c>
      <c r="L12" s="16">
        <v>0</v>
      </c>
      <c r="N12" s="16">
        <v>-5</v>
      </c>
    </row>
    <row r="13" spans="1:14" x14ac:dyDescent="0.3">
      <c r="A13" s="16">
        <v>45</v>
      </c>
      <c r="B13" s="16">
        <v>32</v>
      </c>
      <c r="C13" s="16">
        <v>38</v>
      </c>
      <c r="D13" s="16">
        <v>29</v>
      </c>
      <c r="E13" s="14">
        <f t="shared" si="0"/>
        <v>51.388888888888886</v>
      </c>
      <c r="F13" s="14"/>
      <c r="G13" s="16">
        <v>45</v>
      </c>
      <c r="H13" s="16">
        <v>38</v>
      </c>
      <c r="I13" s="16">
        <f t="shared" si="1"/>
        <v>0.21320274002697132</v>
      </c>
      <c r="J13" s="16">
        <f t="shared" si="2"/>
        <v>0.16915891919847462</v>
      </c>
      <c r="K13" s="16">
        <f t="shared" si="3"/>
        <v>4.4043820828496699E-2</v>
      </c>
      <c r="L13" s="16">
        <v>0</v>
      </c>
      <c r="N13" s="16">
        <v>-10</v>
      </c>
    </row>
    <row r="14" spans="1:14" x14ac:dyDescent="0.3">
      <c r="A14" s="16">
        <v>23</v>
      </c>
      <c r="B14" s="16">
        <v>44</v>
      </c>
      <c r="C14" s="16">
        <v>41</v>
      </c>
      <c r="D14" s="16">
        <v>36</v>
      </c>
      <c r="E14" s="14">
        <f t="shared" si="0"/>
        <v>40.972222222222221</v>
      </c>
      <c r="F14" s="14"/>
      <c r="G14" s="16">
        <v>23</v>
      </c>
      <c r="H14" s="16">
        <v>41</v>
      </c>
      <c r="I14" s="16">
        <f t="shared" si="1"/>
        <v>-0.40351804284106363</v>
      </c>
      <c r="J14" s="16">
        <f t="shared" si="2"/>
        <v>8.1474083060690886E-2</v>
      </c>
      <c r="K14" s="16">
        <f t="shared" si="3"/>
        <v>-0.4849921259017545</v>
      </c>
      <c r="L14" s="16">
        <v>0</v>
      </c>
      <c r="N14" s="16">
        <v>7</v>
      </c>
    </row>
    <row r="15" spans="1:14" x14ac:dyDescent="0.3">
      <c r="A15" s="16">
        <v>37</v>
      </c>
      <c r="B15" s="16">
        <v>40</v>
      </c>
      <c r="C15" s="16">
        <v>35</v>
      </c>
      <c r="D15" s="16">
        <v>32</v>
      </c>
      <c r="E15" s="14">
        <f t="shared" si="0"/>
        <v>47.916666666666671</v>
      </c>
      <c r="F15" s="14"/>
      <c r="G15" s="16">
        <v>37</v>
      </c>
      <c r="H15" s="16">
        <v>35</v>
      </c>
      <c r="I15" s="16">
        <f t="shared" si="1"/>
        <v>-4.8849842436362464E-2</v>
      </c>
      <c r="J15" s="16">
        <f t="shared" si="2"/>
        <v>5.6148031576846578E-2</v>
      </c>
      <c r="K15" s="16">
        <f t="shared" si="3"/>
        <v>-0.10499787401320904</v>
      </c>
      <c r="L15" s="16">
        <v>0</v>
      </c>
      <c r="N15" s="16">
        <v>14.5</v>
      </c>
    </row>
    <row r="16" spans="1:14" x14ac:dyDescent="0.3">
      <c r="A16" s="16">
        <v>31</v>
      </c>
      <c r="B16" s="16">
        <v>51</v>
      </c>
      <c r="C16" s="16">
        <v>30</v>
      </c>
      <c r="D16" s="16">
        <v>32</v>
      </c>
      <c r="E16" s="14">
        <f t="shared" si="0"/>
        <v>43.75</v>
      </c>
      <c r="F16" s="14"/>
      <c r="G16" s="16">
        <v>31</v>
      </c>
      <c r="H16" s="16">
        <v>30</v>
      </c>
      <c r="I16" s="16">
        <f t="shared" si="1"/>
        <v>-0.31060942538225567</v>
      </c>
      <c r="J16" s="16">
        <f t="shared" si="2"/>
        <v>-4.044050856564621E-2</v>
      </c>
      <c r="K16" s="16">
        <f t="shared" si="3"/>
        <v>-0.27016891681660948</v>
      </c>
      <c r="L16" s="16">
        <v>0</v>
      </c>
      <c r="N16" s="16">
        <v>5</v>
      </c>
    </row>
    <row r="17" spans="1:14" x14ac:dyDescent="0.3">
      <c r="A17" s="16">
        <v>23</v>
      </c>
      <c r="B17" s="16">
        <v>45</v>
      </c>
      <c r="C17" s="16">
        <v>21</v>
      </c>
      <c r="D17" s="16">
        <v>55</v>
      </c>
      <c r="E17" s="14">
        <f t="shared" si="0"/>
        <v>54.166666666666664</v>
      </c>
      <c r="F17" s="14"/>
      <c r="G17" s="16">
        <v>23</v>
      </c>
      <c r="H17" s="16">
        <v>21</v>
      </c>
      <c r="I17" s="16">
        <f t="shared" si="1"/>
        <v>-0.41728413938902159</v>
      </c>
      <c r="J17" s="16">
        <f t="shared" si="2"/>
        <v>-0.59382139299351966</v>
      </c>
      <c r="K17" s="16">
        <f t="shared" si="3"/>
        <v>0.17653725360449807</v>
      </c>
      <c r="L17" s="16">
        <v>0</v>
      </c>
      <c r="N17" s="16">
        <v>2</v>
      </c>
    </row>
    <row r="18" spans="1:14" x14ac:dyDescent="0.3">
      <c r="A18" s="16">
        <v>28</v>
      </c>
      <c r="B18" s="16">
        <v>46</v>
      </c>
      <c r="C18" s="16">
        <v>22</v>
      </c>
      <c r="D18" s="16">
        <v>48</v>
      </c>
      <c r="E18" s="14">
        <f t="shared" si="0"/>
        <v>52.777777777777779</v>
      </c>
      <c r="F18" s="14"/>
      <c r="G18" s="16">
        <v>28</v>
      </c>
      <c r="H18" s="16">
        <v>22</v>
      </c>
      <c r="I18" s="16">
        <f t="shared" si="1"/>
        <v>-0.30974253153853021</v>
      </c>
      <c r="J18" s="16">
        <f t="shared" si="2"/>
        <v>-0.48373855304610319</v>
      </c>
      <c r="K18" s="16">
        <f t="shared" si="3"/>
        <v>0.17399602150757298</v>
      </c>
      <c r="L18" s="16">
        <v>0</v>
      </c>
      <c r="N18" s="16">
        <v>-3</v>
      </c>
    </row>
    <row r="19" spans="1:14" ht="15" thickBot="1" x14ac:dyDescent="0.35">
      <c r="A19" s="16">
        <v>36</v>
      </c>
      <c r="B19" s="16">
        <v>38</v>
      </c>
      <c r="C19" s="16">
        <v>31</v>
      </c>
      <c r="D19" s="16">
        <v>39</v>
      </c>
      <c r="E19" s="10">
        <f t="shared" si="0"/>
        <v>52.083333333333336</v>
      </c>
      <c r="F19" s="15"/>
      <c r="G19" s="16">
        <v>36</v>
      </c>
      <c r="H19" s="16">
        <v>31</v>
      </c>
      <c r="I19" s="16">
        <f t="shared" si="1"/>
        <v>-3.3879835403491765E-2</v>
      </c>
      <c r="J19" s="16">
        <f t="shared" si="2"/>
        <v>-0.14372923370582419</v>
      </c>
      <c r="K19" s="16">
        <f t="shared" si="3"/>
        <v>0.10984939830233242</v>
      </c>
      <c r="L19" s="16">
        <v>0</v>
      </c>
      <c r="N19" s="16">
        <v>16.5</v>
      </c>
    </row>
    <row r="20" spans="1:14" x14ac:dyDescent="0.3">
      <c r="E20" s="15">
        <f>AVERAGE(E4:E19)</f>
        <v>50.998263888888886</v>
      </c>
      <c r="F20" s="15"/>
      <c r="K20" s="17">
        <f>AVERAGE(K4:K19)</f>
        <v>5.6868415239465148E-2</v>
      </c>
    </row>
    <row r="21" spans="1:14" x14ac:dyDescent="0.3">
      <c r="E21" s="15"/>
      <c r="F21" s="15"/>
    </row>
    <row r="22" spans="1:14" x14ac:dyDescent="0.3">
      <c r="E22" s="15"/>
      <c r="F22" s="15"/>
    </row>
    <row r="23" spans="1:14" x14ac:dyDescent="0.3">
      <c r="E23" s="15"/>
      <c r="F23" s="15"/>
    </row>
    <row r="24" spans="1:14" x14ac:dyDescent="0.3">
      <c r="E24" s="15"/>
      <c r="F24" s="15"/>
    </row>
    <row r="25" spans="1:14" x14ac:dyDescent="0.3">
      <c r="E25" s="15"/>
      <c r="F25" s="15"/>
    </row>
  </sheetData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7E6A5-7ECF-4F9A-9EEA-7F1C4C274080}">
  <dimension ref="A1:P32"/>
  <sheetViews>
    <sheetView zoomScale="85" zoomScaleNormal="85" workbookViewId="0">
      <selection activeCell="F13" sqref="F13"/>
    </sheetView>
  </sheetViews>
  <sheetFormatPr defaultRowHeight="13.2" x14ac:dyDescent="0.25"/>
  <cols>
    <col min="1" max="1" width="7.88671875" customWidth="1"/>
    <col min="2" max="2" width="7.33203125" customWidth="1"/>
    <col min="3" max="4" width="3.88671875" customWidth="1"/>
    <col min="5" max="6" width="5.88671875" customWidth="1"/>
    <col min="16" max="16" width="10.33203125" customWidth="1"/>
  </cols>
  <sheetData>
    <row r="1" spans="1:16" x14ac:dyDescent="0.25">
      <c r="A1" t="s">
        <v>0</v>
      </c>
    </row>
    <row r="2" spans="1:16" x14ac:dyDescent="0.25">
      <c r="A2" t="s">
        <v>33</v>
      </c>
    </row>
    <row r="3" spans="1:16" x14ac:dyDescent="0.25">
      <c r="A3" t="s">
        <v>34</v>
      </c>
    </row>
    <row r="4" spans="1:16" x14ac:dyDescent="0.25">
      <c r="A4" t="s">
        <v>35</v>
      </c>
    </row>
    <row r="5" spans="1:16" x14ac:dyDescent="0.25">
      <c r="A5" t="s">
        <v>36</v>
      </c>
    </row>
    <row r="6" spans="1:16" x14ac:dyDescent="0.25">
      <c r="A6" t="s">
        <v>37</v>
      </c>
    </row>
    <row r="7" spans="1:16" x14ac:dyDescent="0.25">
      <c r="A7" t="s">
        <v>6</v>
      </c>
    </row>
    <row r="8" spans="1:16" ht="13.8" thickBot="1" x14ac:dyDescent="0.3"/>
    <row r="9" spans="1:16" x14ac:dyDescent="0.25">
      <c r="A9" s="18" t="s">
        <v>38</v>
      </c>
      <c r="B9" s="18"/>
      <c r="C9" s="18"/>
      <c r="D9" s="18"/>
      <c r="E9" s="18"/>
      <c r="F9" s="18"/>
    </row>
    <row r="10" spans="1:16" x14ac:dyDescent="0.25">
      <c r="A10" s="19"/>
      <c r="B10" s="19"/>
      <c r="C10" s="19"/>
      <c r="D10" s="19"/>
      <c r="E10" s="19"/>
      <c r="F10" s="19"/>
    </row>
    <row r="11" spans="1:16" x14ac:dyDescent="0.25">
      <c r="A11" s="20"/>
      <c r="B11" s="20"/>
      <c r="C11" s="21" t="s">
        <v>21</v>
      </c>
      <c r="D11" s="21" t="s">
        <v>21</v>
      </c>
      <c r="I11" s="21" t="s">
        <v>8</v>
      </c>
      <c r="J11" s="21" t="s">
        <v>8</v>
      </c>
    </row>
    <row r="12" spans="1:16" x14ac:dyDescent="0.25">
      <c r="A12" s="2" t="s">
        <v>39</v>
      </c>
      <c r="B12" s="2" t="s">
        <v>10</v>
      </c>
      <c r="C12" s="22" t="s">
        <v>21</v>
      </c>
      <c r="D12" s="22" t="s">
        <v>8</v>
      </c>
      <c r="F12" s="9" t="s">
        <v>40</v>
      </c>
      <c r="I12" s="22" t="s">
        <v>21</v>
      </c>
      <c r="J12" s="22" t="s">
        <v>8</v>
      </c>
      <c r="L12" s="9" t="s">
        <v>41</v>
      </c>
      <c r="N12" s="9" t="s">
        <v>23</v>
      </c>
      <c r="P12" s="9" t="s">
        <v>42</v>
      </c>
    </row>
    <row r="13" spans="1:16" x14ac:dyDescent="0.25">
      <c r="A13" s="2">
        <v>1</v>
      </c>
      <c r="B13" s="2">
        <v>9</v>
      </c>
      <c r="C13" s="4">
        <v>23</v>
      </c>
      <c r="D13" s="4">
        <v>42</v>
      </c>
      <c r="E13" s="5">
        <f>SUM(C13:D13)</f>
        <v>65</v>
      </c>
      <c r="F13" s="14">
        <f>C13/E13*100</f>
        <v>35.384615384615387</v>
      </c>
      <c r="G13">
        <f>NORMSINV(F13/100)</f>
        <v>-0.37495718657255728</v>
      </c>
      <c r="I13" s="4">
        <v>29</v>
      </c>
      <c r="J13" s="4">
        <v>50</v>
      </c>
      <c r="K13" s="5">
        <f>SUM(I13:J13)</f>
        <v>79</v>
      </c>
      <c r="L13" s="14">
        <f>I13/K13*100</f>
        <v>36.708860759493675</v>
      </c>
      <c r="M13">
        <f>NORMSINV(L13/100)</f>
        <v>-0.33957419334523603</v>
      </c>
      <c r="N13" s="23">
        <f>G13-M13</f>
        <v>-3.5382993227321247E-2</v>
      </c>
      <c r="P13" s="14">
        <f>(C13+J13)/SUM(C13:D13,I13:J13)*100</f>
        <v>50.694444444444443</v>
      </c>
    </row>
    <row r="14" spans="1:16" x14ac:dyDescent="0.25">
      <c r="A14" s="2">
        <v>1</v>
      </c>
      <c r="B14" s="2">
        <v>10</v>
      </c>
      <c r="C14" s="4">
        <v>28</v>
      </c>
      <c r="D14" s="4">
        <v>37</v>
      </c>
      <c r="E14" s="5">
        <f t="shared" ref="E14:E31" si="0">SUM(C14:D14)</f>
        <v>65</v>
      </c>
      <c r="F14" s="14">
        <f t="shared" ref="F14:F31" si="1">C14/E14*100</f>
        <v>43.07692307692308</v>
      </c>
      <c r="G14">
        <f t="shared" ref="G14:G31" si="2">NORMSINV(F14/100)</f>
        <v>-0.17441610093770257</v>
      </c>
      <c r="I14" s="4">
        <v>29</v>
      </c>
      <c r="J14" s="4">
        <v>50</v>
      </c>
      <c r="K14" s="5">
        <f t="shared" ref="K14:K31" si="3">SUM(I14:J14)</f>
        <v>79</v>
      </c>
      <c r="L14" s="14">
        <f t="shared" ref="L14:L31" si="4">I14/K14*100</f>
        <v>36.708860759493675</v>
      </c>
      <c r="M14">
        <f t="shared" ref="M14:M31" si="5">NORMSINV(L14/100)</f>
        <v>-0.33957419334523603</v>
      </c>
      <c r="N14" s="23">
        <f t="shared" ref="N14:N31" si="6">G14-M14</f>
        <v>0.16515809240753346</v>
      </c>
      <c r="P14" s="14">
        <f t="shared" ref="P14:P31" si="7">(C14+J14)/SUM(C14:D14,I14:J14)*100</f>
        <v>54.166666666666664</v>
      </c>
    </row>
    <row r="15" spans="1:16" x14ac:dyDescent="0.25">
      <c r="A15" s="2">
        <v>1</v>
      </c>
      <c r="B15" s="2">
        <v>11</v>
      </c>
      <c r="C15" s="4">
        <v>32</v>
      </c>
      <c r="D15" s="4">
        <v>40</v>
      </c>
      <c r="E15" s="5">
        <f t="shared" si="0"/>
        <v>72</v>
      </c>
      <c r="F15" s="14">
        <f t="shared" si="1"/>
        <v>44.444444444444443</v>
      </c>
      <c r="G15">
        <f t="shared" si="2"/>
        <v>-0.13971029888186212</v>
      </c>
      <c r="I15" s="4">
        <v>37</v>
      </c>
      <c r="J15" s="4">
        <v>35</v>
      </c>
      <c r="K15" s="5">
        <f t="shared" si="3"/>
        <v>72</v>
      </c>
      <c r="L15" s="14">
        <f t="shared" si="4"/>
        <v>51.388888888888886</v>
      </c>
      <c r="M15">
        <f t="shared" si="5"/>
        <v>3.482131726034756E-2</v>
      </c>
      <c r="N15" s="23">
        <f t="shared" si="6"/>
        <v>-0.17453161614220969</v>
      </c>
      <c r="P15" s="14">
        <f t="shared" si="7"/>
        <v>46.527777777777779</v>
      </c>
    </row>
    <row r="16" spans="1:16" x14ac:dyDescent="0.25">
      <c r="A16" s="2">
        <v>1</v>
      </c>
      <c r="B16" s="2">
        <v>12</v>
      </c>
      <c r="C16" s="4">
        <v>22</v>
      </c>
      <c r="D16" s="4">
        <v>47</v>
      </c>
      <c r="E16" s="5">
        <f t="shared" si="0"/>
        <v>69</v>
      </c>
      <c r="F16" s="14">
        <f t="shared" si="1"/>
        <v>31.884057971014489</v>
      </c>
      <c r="G16">
        <f t="shared" si="2"/>
        <v>-0.47094339286828119</v>
      </c>
      <c r="I16" s="4">
        <v>27</v>
      </c>
      <c r="J16" s="4">
        <v>48</v>
      </c>
      <c r="K16" s="5">
        <f t="shared" si="3"/>
        <v>75</v>
      </c>
      <c r="L16" s="14">
        <f t="shared" si="4"/>
        <v>36</v>
      </c>
      <c r="M16">
        <f t="shared" si="5"/>
        <v>-0.35845879325119384</v>
      </c>
      <c r="N16" s="23">
        <f t="shared" si="6"/>
        <v>-0.11248459961708734</v>
      </c>
      <c r="P16" s="14">
        <f t="shared" si="7"/>
        <v>48.611111111111107</v>
      </c>
    </row>
    <row r="17" spans="1:16" x14ac:dyDescent="0.25">
      <c r="A17" s="2">
        <v>1</v>
      </c>
      <c r="B17" s="2">
        <v>13</v>
      </c>
      <c r="C17" s="4">
        <v>30</v>
      </c>
      <c r="D17" s="4">
        <v>38</v>
      </c>
      <c r="E17" s="5">
        <f t="shared" si="0"/>
        <v>68</v>
      </c>
      <c r="F17" s="14">
        <f t="shared" si="1"/>
        <v>44.117647058823529</v>
      </c>
      <c r="G17">
        <f t="shared" si="2"/>
        <v>-0.14798710972583889</v>
      </c>
      <c r="I17" s="4">
        <v>32</v>
      </c>
      <c r="J17" s="4">
        <v>44</v>
      </c>
      <c r="K17" s="5">
        <f t="shared" si="3"/>
        <v>76</v>
      </c>
      <c r="L17" s="14">
        <f t="shared" si="4"/>
        <v>42.105263157894733</v>
      </c>
      <c r="M17">
        <f t="shared" si="5"/>
        <v>-0.19920132478926703</v>
      </c>
      <c r="N17" s="23">
        <f t="shared" si="6"/>
        <v>5.1214215063428131E-2</v>
      </c>
      <c r="P17" s="14">
        <f t="shared" si="7"/>
        <v>51.388888888888886</v>
      </c>
    </row>
    <row r="18" spans="1:16" x14ac:dyDescent="0.25">
      <c r="A18" s="2">
        <v>1</v>
      </c>
      <c r="B18" s="2">
        <v>14</v>
      </c>
      <c r="C18" s="4">
        <v>27</v>
      </c>
      <c r="D18" s="4">
        <v>49</v>
      </c>
      <c r="E18" s="5">
        <f t="shared" si="0"/>
        <v>76</v>
      </c>
      <c r="F18" s="14">
        <f t="shared" si="1"/>
        <v>35.526315789473685</v>
      </c>
      <c r="G18">
        <f t="shared" si="2"/>
        <v>-0.37114932320228394</v>
      </c>
      <c r="I18" s="4">
        <v>23</v>
      </c>
      <c r="J18" s="4">
        <v>45</v>
      </c>
      <c r="K18" s="5">
        <f t="shared" si="3"/>
        <v>68</v>
      </c>
      <c r="L18" s="14">
        <f t="shared" si="4"/>
        <v>33.82352941176471</v>
      </c>
      <c r="M18">
        <f t="shared" si="5"/>
        <v>-0.41728413938902159</v>
      </c>
      <c r="N18" s="23">
        <f t="shared" si="6"/>
        <v>4.6134816186737648E-2</v>
      </c>
      <c r="P18" s="14">
        <f t="shared" si="7"/>
        <v>50</v>
      </c>
    </row>
    <row r="19" spans="1:16" x14ac:dyDescent="0.25">
      <c r="A19" s="2">
        <v>1</v>
      </c>
      <c r="B19" s="2">
        <v>15</v>
      </c>
      <c r="C19" s="4">
        <v>25</v>
      </c>
      <c r="D19" s="4">
        <v>48</v>
      </c>
      <c r="E19" s="5">
        <f t="shared" si="0"/>
        <v>73</v>
      </c>
      <c r="F19" s="14">
        <f t="shared" si="1"/>
        <v>34.246575342465754</v>
      </c>
      <c r="G19">
        <f t="shared" si="2"/>
        <v>-0.40574291442166632</v>
      </c>
      <c r="I19" s="4">
        <v>35</v>
      </c>
      <c r="J19" s="4">
        <v>36</v>
      </c>
      <c r="K19" s="5">
        <f t="shared" si="3"/>
        <v>71</v>
      </c>
      <c r="L19" s="14">
        <f t="shared" si="4"/>
        <v>49.295774647887328</v>
      </c>
      <c r="M19">
        <f t="shared" si="5"/>
        <v>-1.7653228648661298E-2</v>
      </c>
      <c r="N19" s="23">
        <f t="shared" si="6"/>
        <v>-0.38808968577300501</v>
      </c>
      <c r="P19" s="14">
        <f t="shared" si="7"/>
        <v>42.361111111111107</v>
      </c>
    </row>
    <row r="20" spans="1:16" x14ac:dyDescent="0.25">
      <c r="B20">
        <v>1</v>
      </c>
      <c r="C20" s="4">
        <v>30</v>
      </c>
      <c r="D20" s="4">
        <v>41</v>
      </c>
      <c r="E20" s="5">
        <f t="shared" si="0"/>
        <v>71</v>
      </c>
      <c r="F20" s="14">
        <f t="shared" si="1"/>
        <v>42.25352112676056</v>
      </c>
      <c r="G20">
        <f t="shared" si="2"/>
        <v>-0.19541200066782957</v>
      </c>
      <c r="I20" s="4">
        <v>19</v>
      </c>
      <c r="J20" s="4">
        <v>54</v>
      </c>
      <c r="K20" s="5">
        <f t="shared" si="3"/>
        <v>73</v>
      </c>
      <c r="L20" s="14">
        <f t="shared" si="4"/>
        <v>26.027397260273972</v>
      </c>
      <c r="M20">
        <f t="shared" si="5"/>
        <v>-0.64250099233343927</v>
      </c>
      <c r="N20" s="23">
        <f t="shared" si="6"/>
        <v>0.44708899166560967</v>
      </c>
      <c r="P20" s="14">
        <f t="shared" si="7"/>
        <v>58.333333333333336</v>
      </c>
    </row>
    <row r="21" spans="1:16" x14ac:dyDescent="0.25">
      <c r="B21">
        <v>2</v>
      </c>
      <c r="C21" s="4">
        <v>26</v>
      </c>
      <c r="D21" s="4">
        <v>49</v>
      </c>
      <c r="E21" s="5">
        <f t="shared" si="0"/>
        <v>75</v>
      </c>
      <c r="F21" s="14">
        <f t="shared" si="1"/>
        <v>34.666666666666671</v>
      </c>
      <c r="G21">
        <f t="shared" si="2"/>
        <v>-0.39433553210082251</v>
      </c>
      <c r="I21" s="4">
        <v>9</v>
      </c>
      <c r="J21" s="4">
        <v>60</v>
      </c>
      <c r="K21" s="5">
        <f t="shared" si="3"/>
        <v>69</v>
      </c>
      <c r="L21" s="14">
        <f t="shared" si="4"/>
        <v>13.043478260869565</v>
      </c>
      <c r="M21">
        <f t="shared" si="5"/>
        <v>-1.1243382315686392</v>
      </c>
      <c r="N21" s="23">
        <f t="shared" si="6"/>
        <v>0.73000269946781671</v>
      </c>
      <c r="P21" s="14">
        <f t="shared" si="7"/>
        <v>59.722222222222221</v>
      </c>
    </row>
    <row r="22" spans="1:16" x14ac:dyDescent="0.25">
      <c r="B22">
        <v>3</v>
      </c>
      <c r="C22" s="4">
        <v>26</v>
      </c>
      <c r="D22" s="4">
        <v>47</v>
      </c>
      <c r="E22" s="5">
        <f t="shared" si="0"/>
        <v>73</v>
      </c>
      <c r="F22" s="14">
        <f t="shared" si="1"/>
        <v>35.61643835616438</v>
      </c>
      <c r="G22">
        <f t="shared" si="2"/>
        <v>-0.3687302925950996</v>
      </c>
      <c r="I22" s="4">
        <v>33</v>
      </c>
      <c r="J22" s="4">
        <v>38</v>
      </c>
      <c r="K22" s="5">
        <f t="shared" si="3"/>
        <v>71</v>
      </c>
      <c r="L22" s="14">
        <f t="shared" si="4"/>
        <v>46.478873239436616</v>
      </c>
      <c r="M22">
        <f t="shared" si="5"/>
        <v>-8.8376466903218626E-2</v>
      </c>
      <c r="N22" s="23">
        <f t="shared" si="6"/>
        <v>-0.28035382569188094</v>
      </c>
      <c r="P22" s="14">
        <f t="shared" si="7"/>
        <v>44.444444444444443</v>
      </c>
    </row>
    <row r="23" spans="1:16" x14ac:dyDescent="0.25">
      <c r="B23">
        <v>4</v>
      </c>
      <c r="C23" s="4">
        <v>30</v>
      </c>
      <c r="D23" s="4">
        <v>36</v>
      </c>
      <c r="E23" s="5">
        <f t="shared" si="0"/>
        <v>66</v>
      </c>
      <c r="F23" s="14">
        <f t="shared" si="1"/>
        <v>45.454545454545453</v>
      </c>
      <c r="G23">
        <f t="shared" si="2"/>
        <v>-0.11418529432142839</v>
      </c>
      <c r="I23" s="4">
        <v>43</v>
      </c>
      <c r="J23" s="4">
        <v>35</v>
      </c>
      <c r="K23" s="5">
        <f t="shared" si="3"/>
        <v>78</v>
      </c>
      <c r="L23" s="14">
        <f t="shared" si="4"/>
        <v>55.128205128205131</v>
      </c>
      <c r="M23">
        <f t="shared" si="5"/>
        <v>0.12890111114904187</v>
      </c>
      <c r="N23" s="23">
        <f t="shared" si="6"/>
        <v>-0.24308640547047028</v>
      </c>
      <c r="P23" s="14">
        <f t="shared" si="7"/>
        <v>45.138888888888893</v>
      </c>
    </row>
    <row r="24" spans="1:16" x14ac:dyDescent="0.25">
      <c r="B24">
        <v>5</v>
      </c>
      <c r="C24" s="4">
        <v>32</v>
      </c>
      <c r="D24" s="4">
        <v>37</v>
      </c>
      <c r="E24" s="5">
        <f t="shared" si="0"/>
        <v>69</v>
      </c>
      <c r="F24" s="14">
        <f t="shared" si="1"/>
        <v>46.376811594202898</v>
      </c>
      <c r="G24">
        <f t="shared" si="2"/>
        <v>-9.0945077535497104E-2</v>
      </c>
      <c r="I24" s="4">
        <v>33</v>
      </c>
      <c r="J24" s="4">
        <v>42</v>
      </c>
      <c r="K24" s="5">
        <f t="shared" si="3"/>
        <v>75</v>
      </c>
      <c r="L24" s="14">
        <f t="shared" si="4"/>
        <v>44</v>
      </c>
      <c r="M24">
        <f t="shared" si="5"/>
        <v>-0.15096921549677725</v>
      </c>
      <c r="N24" s="23">
        <f t="shared" si="6"/>
        <v>6.0024137961280144E-2</v>
      </c>
      <c r="P24" s="14">
        <f t="shared" si="7"/>
        <v>51.388888888888886</v>
      </c>
    </row>
    <row r="25" spans="1:16" x14ac:dyDescent="0.25">
      <c r="B25">
        <v>6</v>
      </c>
      <c r="C25" s="4">
        <v>32</v>
      </c>
      <c r="D25" s="4">
        <v>39</v>
      </c>
      <c r="E25" s="5">
        <f t="shared" si="0"/>
        <v>71</v>
      </c>
      <c r="F25" s="14">
        <f t="shared" si="1"/>
        <v>45.070422535211272</v>
      </c>
      <c r="G25">
        <f t="shared" si="2"/>
        <v>-0.12388232125861295</v>
      </c>
      <c r="I25" s="4">
        <v>29</v>
      </c>
      <c r="J25" s="4">
        <v>44</v>
      </c>
      <c r="K25" s="5">
        <f t="shared" si="3"/>
        <v>73</v>
      </c>
      <c r="L25" s="14">
        <f t="shared" si="4"/>
        <v>39.726027397260275</v>
      </c>
      <c r="M25">
        <f t="shared" si="5"/>
        <v>-0.26044498356070339</v>
      </c>
      <c r="N25" s="23">
        <f t="shared" si="6"/>
        <v>0.13656266230209044</v>
      </c>
      <c r="P25" s="14">
        <f t="shared" si="7"/>
        <v>52.777777777777779</v>
      </c>
    </row>
    <row r="26" spans="1:16" x14ac:dyDescent="0.25">
      <c r="B26">
        <v>7</v>
      </c>
      <c r="C26" s="4">
        <v>38</v>
      </c>
      <c r="D26" s="4">
        <v>32</v>
      </c>
      <c r="E26" s="5">
        <f t="shared" si="0"/>
        <v>70</v>
      </c>
      <c r="F26" s="14">
        <f t="shared" si="1"/>
        <v>54.285714285714285</v>
      </c>
      <c r="G26">
        <f t="shared" si="2"/>
        <v>0.10763439238310203</v>
      </c>
      <c r="I26" s="4">
        <v>42</v>
      </c>
      <c r="J26" s="4">
        <v>32</v>
      </c>
      <c r="K26" s="5">
        <f t="shared" si="3"/>
        <v>74</v>
      </c>
      <c r="L26" s="14">
        <f t="shared" si="4"/>
        <v>56.756756756756758</v>
      </c>
      <c r="M26">
        <f t="shared" si="5"/>
        <v>0.1701847241123691</v>
      </c>
      <c r="N26" s="23">
        <f t="shared" si="6"/>
        <v>-6.2550331729267064E-2</v>
      </c>
      <c r="P26" s="14">
        <f t="shared" si="7"/>
        <v>48.611111111111107</v>
      </c>
    </row>
    <row r="27" spans="1:16" x14ac:dyDescent="0.25">
      <c r="B27">
        <v>8</v>
      </c>
      <c r="C27" s="4">
        <v>45</v>
      </c>
      <c r="D27" s="4">
        <v>33</v>
      </c>
      <c r="E27" s="5">
        <f t="shared" si="0"/>
        <v>78</v>
      </c>
      <c r="F27" s="14">
        <f t="shared" si="1"/>
        <v>57.692307692307686</v>
      </c>
      <c r="G27">
        <f t="shared" si="2"/>
        <v>0.19402814242392619</v>
      </c>
      <c r="I27" s="4">
        <v>36</v>
      </c>
      <c r="J27" s="4">
        <v>30</v>
      </c>
      <c r="K27" s="5">
        <f t="shared" si="3"/>
        <v>66</v>
      </c>
      <c r="L27" s="14">
        <f t="shared" si="4"/>
        <v>54.54545454545454</v>
      </c>
      <c r="M27">
        <f t="shared" si="5"/>
        <v>0.11418529432142825</v>
      </c>
      <c r="N27" s="23">
        <f t="shared" si="6"/>
        <v>7.9842848102497935E-2</v>
      </c>
      <c r="P27" s="14">
        <f t="shared" si="7"/>
        <v>52.083333333333336</v>
      </c>
    </row>
    <row r="28" spans="1:16" x14ac:dyDescent="0.25">
      <c r="B28">
        <v>101</v>
      </c>
      <c r="C28">
        <v>41</v>
      </c>
      <c r="D28">
        <v>28</v>
      </c>
      <c r="E28" s="5">
        <f t="shared" si="0"/>
        <v>69</v>
      </c>
      <c r="F28" s="14">
        <f t="shared" si="1"/>
        <v>59.420289855072461</v>
      </c>
      <c r="G28">
        <f t="shared" si="2"/>
        <v>0.23836991039706379</v>
      </c>
      <c r="I28">
        <v>41</v>
      </c>
      <c r="J28">
        <v>34</v>
      </c>
      <c r="K28" s="5">
        <f t="shared" si="3"/>
        <v>75</v>
      </c>
      <c r="L28" s="14">
        <f t="shared" si="4"/>
        <v>54.666666666666664</v>
      </c>
      <c r="M28">
        <f t="shared" si="5"/>
        <v>0.11724404253797349</v>
      </c>
      <c r="N28" s="23">
        <f t="shared" si="6"/>
        <v>0.1211258678590903</v>
      </c>
      <c r="P28" s="14">
        <f t="shared" si="7"/>
        <v>52.083333333333336</v>
      </c>
    </row>
    <row r="29" spans="1:16" x14ac:dyDescent="0.25">
      <c r="B29">
        <v>102</v>
      </c>
      <c r="C29">
        <v>50</v>
      </c>
      <c r="D29">
        <v>28</v>
      </c>
      <c r="E29" s="5">
        <f t="shared" si="0"/>
        <v>78</v>
      </c>
      <c r="F29" s="14">
        <f t="shared" si="1"/>
        <v>64.102564102564102</v>
      </c>
      <c r="G29">
        <f t="shared" si="2"/>
        <v>0.36120163771131902</v>
      </c>
      <c r="I29">
        <v>33</v>
      </c>
      <c r="J29">
        <v>33</v>
      </c>
      <c r="K29" s="5">
        <f t="shared" si="3"/>
        <v>66</v>
      </c>
      <c r="L29" s="14">
        <f t="shared" si="4"/>
        <v>50</v>
      </c>
      <c r="M29">
        <f t="shared" si="5"/>
        <v>0</v>
      </c>
      <c r="N29" s="23">
        <f t="shared" si="6"/>
        <v>0.36120163771131902</v>
      </c>
      <c r="P29" s="14">
        <f t="shared" si="7"/>
        <v>57.638888888888886</v>
      </c>
    </row>
    <row r="30" spans="1:16" x14ac:dyDescent="0.25">
      <c r="B30">
        <v>103</v>
      </c>
      <c r="C30">
        <v>33</v>
      </c>
      <c r="D30">
        <v>42</v>
      </c>
      <c r="E30" s="5">
        <f t="shared" si="0"/>
        <v>75</v>
      </c>
      <c r="F30" s="14">
        <f t="shared" si="1"/>
        <v>44</v>
      </c>
      <c r="G30">
        <f t="shared" si="2"/>
        <v>-0.15096921549677725</v>
      </c>
      <c r="I30">
        <v>29</v>
      </c>
      <c r="J30">
        <v>40</v>
      </c>
      <c r="K30" s="5">
        <f t="shared" si="3"/>
        <v>69</v>
      </c>
      <c r="L30" s="14">
        <f t="shared" si="4"/>
        <v>42.028985507246375</v>
      </c>
      <c r="M30">
        <f t="shared" si="5"/>
        <v>-0.20115201610437314</v>
      </c>
      <c r="N30" s="23">
        <f t="shared" si="6"/>
        <v>5.018280060759589E-2</v>
      </c>
      <c r="P30" s="14">
        <f t="shared" si="7"/>
        <v>50.694444444444443</v>
      </c>
    </row>
    <row r="31" spans="1:16" ht="13.8" thickBot="1" x14ac:dyDescent="0.3">
      <c r="B31">
        <v>104</v>
      </c>
      <c r="C31" s="8">
        <v>42</v>
      </c>
      <c r="D31" s="8">
        <v>27</v>
      </c>
      <c r="E31" s="5">
        <f t="shared" si="0"/>
        <v>69</v>
      </c>
      <c r="F31" s="10">
        <f t="shared" si="1"/>
        <v>60.869565217391312</v>
      </c>
      <c r="G31">
        <f t="shared" si="2"/>
        <v>0.27592106310796005</v>
      </c>
      <c r="I31" s="8">
        <v>42</v>
      </c>
      <c r="J31" s="8">
        <v>33</v>
      </c>
      <c r="K31" s="5">
        <f t="shared" si="3"/>
        <v>75</v>
      </c>
      <c r="L31" s="10">
        <f t="shared" si="4"/>
        <v>56.000000000000007</v>
      </c>
      <c r="M31">
        <f t="shared" si="5"/>
        <v>0.15096921549677741</v>
      </c>
      <c r="N31" s="24">
        <f t="shared" si="6"/>
        <v>0.12495184761118264</v>
      </c>
      <c r="P31" s="10">
        <f t="shared" si="7"/>
        <v>52.083333333333336</v>
      </c>
    </row>
    <row r="32" spans="1:16" x14ac:dyDescent="0.25">
      <c r="C32" s="5">
        <f>AVERAGE(C13:C31)</f>
        <v>32.210526315789473</v>
      </c>
      <c r="D32" s="5">
        <f>AVERAGE(D13:D31)</f>
        <v>38.94736842105263</v>
      </c>
      <c r="F32" s="5">
        <f>AVERAGE(F13:F31)</f>
        <v>45.183653997597979</v>
      </c>
      <c r="I32" s="5">
        <f>AVERAGE(I13:I31)</f>
        <v>31.631578947368421</v>
      </c>
      <c r="J32" s="5">
        <f>AVERAGE(J13:J31)</f>
        <v>41.210526315789473</v>
      </c>
      <c r="L32" s="5">
        <f>AVERAGE(L13:L31)</f>
        <v>43.39121170461015</v>
      </c>
      <c r="N32" s="25">
        <f>AVERAGE(N13:N31)</f>
        <v>5.6684797857628436E-2</v>
      </c>
      <c r="P32" s="26">
        <f>AVERAGE(P13:P31)</f>
        <v>50.986842105263172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FC650-19FE-4D5B-AF62-055BA8EFC308}">
  <dimension ref="A1:P35"/>
  <sheetViews>
    <sheetView zoomScale="85" workbookViewId="0">
      <selection activeCell="A12" sqref="A12:A33"/>
    </sheetView>
  </sheetViews>
  <sheetFormatPr defaultRowHeight="13.2" x14ac:dyDescent="0.25"/>
  <cols>
    <col min="1" max="1" width="7.33203125" customWidth="1"/>
    <col min="2" max="2" width="24.5546875" bestFit="1" customWidth="1"/>
    <col min="3" max="4" width="5.6640625" customWidth="1"/>
    <col min="5" max="6" width="5.88671875" customWidth="1"/>
    <col min="257" max="257" width="7.33203125" customWidth="1"/>
    <col min="258" max="258" width="24.5546875" bestFit="1" customWidth="1"/>
    <col min="259" max="260" width="5.6640625" customWidth="1"/>
    <col min="261" max="262" width="5.88671875" customWidth="1"/>
    <col min="513" max="513" width="7.33203125" customWidth="1"/>
    <col min="514" max="514" width="24.5546875" bestFit="1" customWidth="1"/>
    <col min="515" max="516" width="5.6640625" customWidth="1"/>
    <col min="517" max="518" width="5.88671875" customWidth="1"/>
    <col min="769" max="769" width="7.33203125" customWidth="1"/>
    <col min="770" max="770" width="24.5546875" bestFit="1" customWidth="1"/>
    <col min="771" max="772" width="5.6640625" customWidth="1"/>
    <col min="773" max="774" width="5.88671875" customWidth="1"/>
    <col min="1025" max="1025" width="7.33203125" customWidth="1"/>
    <col min="1026" max="1026" width="24.5546875" bestFit="1" customWidth="1"/>
    <col min="1027" max="1028" width="5.6640625" customWidth="1"/>
    <col min="1029" max="1030" width="5.88671875" customWidth="1"/>
    <col min="1281" max="1281" width="7.33203125" customWidth="1"/>
    <col min="1282" max="1282" width="24.5546875" bestFit="1" customWidth="1"/>
    <col min="1283" max="1284" width="5.6640625" customWidth="1"/>
    <col min="1285" max="1286" width="5.88671875" customWidth="1"/>
    <col min="1537" max="1537" width="7.33203125" customWidth="1"/>
    <col min="1538" max="1538" width="24.5546875" bestFit="1" customWidth="1"/>
    <col min="1539" max="1540" width="5.6640625" customWidth="1"/>
    <col min="1541" max="1542" width="5.88671875" customWidth="1"/>
    <col min="1793" max="1793" width="7.33203125" customWidth="1"/>
    <col min="1794" max="1794" width="24.5546875" bestFit="1" customWidth="1"/>
    <col min="1795" max="1796" width="5.6640625" customWidth="1"/>
    <col min="1797" max="1798" width="5.88671875" customWidth="1"/>
    <col min="2049" max="2049" width="7.33203125" customWidth="1"/>
    <col min="2050" max="2050" width="24.5546875" bestFit="1" customWidth="1"/>
    <col min="2051" max="2052" width="5.6640625" customWidth="1"/>
    <col min="2053" max="2054" width="5.88671875" customWidth="1"/>
    <col min="2305" max="2305" width="7.33203125" customWidth="1"/>
    <col min="2306" max="2306" width="24.5546875" bestFit="1" customWidth="1"/>
    <col min="2307" max="2308" width="5.6640625" customWidth="1"/>
    <col min="2309" max="2310" width="5.88671875" customWidth="1"/>
    <col min="2561" max="2561" width="7.33203125" customWidth="1"/>
    <col min="2562" max="2562" width="24.5546875" bestFit="1" customWidth="1"/>
    <col min="2563" max="2564" width="5.6640625" customWidth="1"/>
    <col min="2565" max="2566" width="5.88671875" customWidth="1"/>
    <col min="2817" max="2817" width="7.33203125" customWidth="1"/>
    <col min="2818" max="2818" width="24.5546875" bestFit="1" customWidth="1"/>
    <col min="2819" max="2820" width="5.6640625" customWidth="1"/>
    <col min="2821" max="2822" width="5.88671875" customWidth="1"/>
    <col min="3073" max="3073" width="7.33203125" customWidth="1"/>
    <col min="3074" max="3074" width="24.5546875" bestFit="1" customWidth="1"/>
    <col min="3075" max="3076" width="5.6640625" customWidth="1"/>
    <col min="3077" max="3078" width="5.88671875" customWidth="1"/>
    <col min="3329" max="3329" width="7.33203125" customWidth="1"/>
    <col min="3330" max="3330" width="24.5546875" bestFit="1" customWidth="1"/>
    <col min="3331" max="3332" width="5.6640625" customWidth="1"/>
    <col min="3333" max="3334" width="5.88671875" customWidth="1"/>
    <col min="3585" max="3585" width="7.33203125" customWidth="1"/>
    <col min="3586" max="3586" width="24.5546875" bestFit="1" customWidth="1"/>
    <col min="3587" max="3588" width="5.6640625" customWidth="1"/>
    <col min="3589" max="3590" width="5.88671875" customWidth="1"/>
    <col min="3841" max="3841" width="7.33203125" customWidth="1"/>
    <col min="3842" max="3842" width="24.5546875" bestFit="1" customWidth="1"/>
    <col min="3843" max="3844" width="5.6640625" customWidth="1"/>
    <col min="3845" max="3846" width="5.88671875" customWidth="1"/>
    <col min="4097" max="4097" width="7.33203125" customWidth="1"/>
    <col min="4098" max="4098" width="24.5546875" bestFit="1" customWidth="1"/>
    <col min="4099" max="4100" width="5.6640625" customWidth="1"/>
    <col min="4101" max="4102" width="5.88671875" customWidth="1"/>
    <col min="4353" max="4353" width="7.33203125" customWidth="1"/>
    <col min="4354" max="4354" width="24.5546875" bestFit="1" customWidth="1"/>
    <col min="4355" max="4356" width="5.6640625" customWidth="1"/>
    <col min="4357" max="4358" width="5.88671875" customWidth="1"/>
    <col min="4609" max="4609" width="7.33203125" customWidth="1"/>
    <col min="4610" max="4610" width="24.5546875" bestFit="1" customWidth="1"/>
    <col min="4611" max="4612" width="5.6640625" customWidth="1"/>
    <col min="4613" max="4614" width="5.88671875" customWidth="1"/>
    <col min="4865" max="4865" width="7.33203125" customWidth="1"/>
    <col min="4866" max="4866" width="24.5546875" bestFit="1" customWidth="1"/>
    <col min="4867" max="4868" width="5.6640625" customWidth="1"/>
    <col min="4869" max="4870" width="5.88671875" customWidth="1"/>
    <col min="5121" max="5121" width="7.33203125" customWidth="1"/>
    <col min="5122" max="5122" width="24.5546875" bestFit="1" customWidth="1"/>
    <col min="5123" max="5124" width="5.6640625" customWidth="1"/>
    <col min="5125" max="5126" width="5.88671875" customWidth="1"/>
    <col min="5377" max="5377" width="7.33203125" customWidth="1"/>
    <col min="5378" max="5378" width="24.5546875" bestFit="1" customWidth="1"/>
    <col min="5379" max="5380" width="5.6640625" customWidth="1"/>
    <col min="5381" max="5382" width="5.88671875" customWidth="1"/>
    <col min="5633" max="5633" width="7.33203125" customWidth="1"/>
    <col min="5634" max="5634" width="24.5546875" bestFit="1" customWidth="1"/>
    <col min="5635" max="5636" width="5.6640625" customWidth="1"/>
    <col min="5637" max="5638" width="5.88671875" customWidth="1"/>
    <col min="5889" max="5889" width="7.33203125" customWidth="1"/>
    <col min="5890" max="5890" width="24.5546875" bestFit="1" customWidth="1"/>
    <col min="5891" max="5892" width="5.6640625" customWidth="1"/>
    <col min="5893" max="5894" width="5.88671875" customWidth="1"/>
    <col min="6145" max="6145" width="7.33203125" customWidth="1"/>
    <col min="6146" max="6146" width="24.5546875" bestFit="1" customWidth="1"/>
    <col min="6147" max="6148" width="5.6640625" customWidth="1"/>
    <col min="6149" max="6150" width="5.88671875" customWidth="1"/>
    <col min="6401" max="6401" width="7.33203125" customWidth="1"/>
    <col min="6402" max="6402" width="24.5546875" bestFit="1" customWidth="1"/>
    <col min="6403" max="6404" width="5.6640625" customWidth="1"/>
    <col min="6405" max="6406" width="5.88671875" customWidth="1"/>
    <col min="6657" max="6657" width="7.33203125" customWidth="1"/>
    <col min="6658" max="6658" width="24.5546875" bestFit="1" customWidth="1"/>
    <col min="6659" max="6660" width="5.6640625" customWidth="1"/>
    <col min="6661" max="6662" width="5.88671875" customWidth="1"/>
    <col min="6913" max="6913" width="7.33203125" customWidth="1"/>
    <col min="6914" max="6914" width="24.5546875" bestFit="1" customWidth="1"/>
    <col min="6915" max="6916" width="5.6640625" customWidth="1"/>
    <col min="6917" max="6918" width="5.88671875" customWidth="1"/>
    <col min="7169" max="7169" width="7.33203125" customWidth="1"/>
    <col min="7170" max="7170" width="24.5546875" bestFit="1" customWidth="1"/>
    <col min="7171" max="7172" width="5.6640625" customWidth="1"/>
    <col min="7173" max="7174" width="5.88671875" customWidth="1"/>
    <col min="7425" max="7425" width="7.33203125" customWidth="1"/>
    <col min="7426" max="7426" width="24.5546875" bestFit="1" customWidth="1"/>
    <col min="7427" max="7428" width="5.6640625" customWidth="1"/>
    <col min="7429" max="7430" width="5.88671875" customWidth="1"/>
    <col min="7681" max="7681" width="7.33203125" customWidth="1"/>
    <col min="7682" max="7682" width="24.5546875" bestFit="1" customWidth="1"/>
    <col min="7683" max="7684" width="5.6640625" customWidth="1"/>
    <col min="7685" max="7686" width="5.88671875" customWidth="1"/>
    <col min="7937" max="7937" width="7.33203125" customWidth="1"/>
    <col min="7938" max="7938" width="24.5546875" bestFit="1" customWidth="1"/>
    <col min="7939" max="7940" width="5.6640625" customWidth="1"/>
    <col min="7941" max="7942" width="5.88671875" customWidth="1"/>
    <col min="8193" max="8193" width="7.33203125" customWidth="1"/>
    <col min="8194" max="8194" width="24.5546875" bestFit="1" customWidth="1"/>
    <col min="8195" max="8196" width="5.6640625" customWidth="1"/>
    <col min="8197" max="8198" width="5.88671875" customWidth="1"/>
    <col min="8449" max="8449" width="7.33203125" customWidth="1"/>
    <col min="8450" max="8450" width="24.5546875" bestFit="1" customWidth="1"/>
    <col min="8451" max="8452" width="5.6640625" customWidth="1"/>
    <col min="8453" max="8454" width="5.88671875" customWidth="1"/>
    <col min="8705" max="8705" width="7.33203125" customWidth="1"/>
    <col min="8706" max="8706" width="24.5546875" bestFit="1" customWidth="1"/>
    <col min="8707" max="8708" width="5.6640625" customWidth="1"/>
    <col min="8709" max="8710" width="5.88671875" customWidth="1"/>
    <col min="8961" max="8961" width="7.33203125" customWidth="1"/>
    <col min="8962" max="8962" width="24.5546875" bestFit="1" customWidth="1"/>
    <col min="8963" max="8964" width="5.6640625" customWidth="1"/>
    <col min="8965" max="8966" width="5.88671875" customWidth="1"/>
    <col min="9217" max="9217" width="7.33203125" customWidth="1"/>
    <col min="9218" max="9218" width="24.5546875" bestFit="1" customWidth="1"/>
    <col min="9219" max="9220" width="5.6640625" customWidth="1"/>
    <col min="9221" max="9222" width="5.88671875" customWidth="1"/>
    <col min="9473" max="9473" width="7.33203125" customWidth="1"/>
    <col min="9474" max="9474" width="24.5546875" bestFit="1" customWidth="1"/>
    <col min="9475" max="9476" width="5.6640625" customWidth="1"/>
    <col min="9477" max="9478" width="5.88671875" customWidth="1"/>
    <col min="9729" max="9729" width="7.33203125" customWidth="1"/>
    <col min="9730" max="9730" width="24.5546875" bestFit="1" customWidth="1"/>
    <col min="9731" max="9732" width="5.6640625" customWidth="1"/>
    <col min="9733" max="9734" width="5.88671875" customWidth="1"/>
    <col min="9985" max="9985" width="7.33203125" customWidth="1"/>
    <col min="9986" max="9986" width="24.5546875" bestFit="1" customWidth="1"/>
    <col min="9987" max="9988" width="5.6640625" customWidth="1"/>
    <col min="9989" max="9990" width="5.88671875" customWidth="1"/>
    <col min="10241" max="10241" width="7.33203125" customWidth="1"/>
    <col min="10242" max="10242" width="24.5546875" bestFit="1" customWidth="1"/>
    <col min="10243" max="10244" width="5.6640625" customWidth="1"/>
    <col min="10245" max="10246" width="5.88671875" customWidth="1"/>
    <col min="10497" max="10497" width="7.33203125" customWidth="1"/>
    <col min="10498" max="10498" width="24.5546875" bestFit="1" customWidth="1"/>
    <col min="10499" max="10500" width="5.6640625" customWidth="1"/>
    <col min="10501" max="10502" width="5.88671875" customWidth="1"/>
    <col min="10753" max="10753" width="7.33203125" customWidth="1"/>
    <col min="10754" max="10754" width="24.5546875" bestFit="1" customWidth="1"/>
    <col min="10755" max="10756" width="5.6640625" customWidth="1"/>
    <col min="10757" max="10758" width="5.88671875" customWidth="1"/>
    <col min="11009" max="11009" width="7.33203125" customWidth="1"/>
    <col min="11010" max="11010" width="24.5546875" bestFit="1" customWidth="1"/>
    <col min="11011" max="11012" width="5.6640625" customWidth="1"/>
    <col min="11013" max="11014" width="5.88671875" customWidth="1"/>
    <col min="11265" max="11265" width="7.33203125" customWidth="1"/>
    <col min="11266" max="11266" width="24.5546875" bestFit="1" customWidth="1"/>
    <col min="11267" max="11268" width="5.6640625" customWidth="1"/>
    <col min="11269" max="11270" width="5.88671875" customWidth="1"/>
    <col min="11521" max="11521" width="7.33203125" customWidth="1"/>
    <col min="11522" max="11522" width="24.5546875" bestFit="1" customWidth="1"/>
    <col min="11523" max="11524" width="5.6640625" customWidth="1"/>
    <col min="11525" max="11526" width="5.88671875" customWidth="1"/>
    <col min="11777" max="11777" width="7.33203125" customWidth="1"/>
    <col min="11778" max="11778" width="24.5546875" bestFit="1" customWidth="1"/>
    <col min="11779" max="11780" width="5.6640625" customWidth="1"/>
    <col min="11781" max="11782" width="5.88671875" customWidth="1"/>
    <col min="12033" max="12033" width="7.33203125" customWidth="1"/>
    <col min="12034" max="12034" width="24.5546875" bestFit="1" customWidth="1"/>
    <col min="12035" max="12036" width="5.6640625" customWidth="1"/>
    <col min="12037" max="12038" width="5.88671875" customWidth="1"/>
    <col min="12289" max="12289" width="7.33203125" customWidth="1"/>
    <col min="12290" max="12290" width="24.5546875" bestFit="1" customWidth="1"/>
    <col min="12291" max="12292" width="5.6640625" customWidth="1"/>
    <col min="12293" max="12294" width="5.88671875" customWidth="1"/>
    <col min="12545" max="12545" width="7.33203125" customWidth="1"/>
    <col min="12546" max="12546" width="24.5546875" bestFit="1" customWidth="1"/>
    <col min="12547" max="12548" width="5.6640625" customWidth="1"/>
    <col min="12549" max="12550" width="5.88671875" customWidth="1"/>
    <col min="12801" max="12801" width="7.33203125" customWidth="1"/>
    <col min="12802" max="12802" width="24.5546875" bestFit="1" customWidth="1"/>
    <col min="12803" max="12804" width="5.6640625" customWidth="1"/>
    <col min="12805" max="12806" width="5.88671875" customWidth="1"/>
    <col min="13057" max="13057" width="7.33203125" customWidth="1"/>
    <col min="13058" max="13058" width="24.5546875" bestFit="1" customWidth="1"/>
    <col min="13059" max="13060" width="5.6640625" customWidth="1"/>
    <col min="13061" max="13062" width="5.88671875" customWidth="1"/>
    <col min="13313" max="13313" width="7.33203125" customWidth="1"/>
    <col min="13314" max="13314" width="24.5546875" bestFit="1" customWidth="1"/>
    <col min="13315" max="13316" width="5.6640625" customWidth="1"/>
    <col min="13317" max="13318" width="5.88671875" customWidth="1"/>
    <col min="13569" max="13569" width="7.33203125" customWidth="1"/>
    <col min="13570" max="13570" width="24.5546875" bestFit="1" customWidth="1"/>
    <col min="13571" max="13572" width="5.6640625" customWidth="1"/>
    <col min="13573" max="13574" width="5.88671875" customWidth="1"/>
    <col min="13825" max="13825" width="7.33203125" customWidth="1"/>
    <col min="13826" max="13826" width="24.5546875" bestFit="1" customWidth="1"/>
    <col min="13827" max="13828" width="5.6640625" customWidth="1"/>
    <col min="13829" max="13830" width="5.88671875" customWidth="1"/>
    <col min="14081" max="14081" width="7.33203125" customWidth="1"/>
    <col min="14082" max="14082" width="24.5546875" bestFit="1" customWidth="1"/>
    <col min="14083" max="14084" width="5.6640625" customWidth="1"/>
    <col min="14085" max="14086" width="5.88671875" customWidth="1"/>
    <col min="14337" max="14337" width="7.33203125" customWidth="1"/>
    <col min="14338" max="14338" width="24.5546875" bestFit="1" customWidth="1"/>
    <col min="14339" max="14340" width="5.6640625" customWidth="1"/>
    <col min="14341" max="14342" width="5.88671875" customWidth="1"/>
    <col min="14593" max="14593" width="7.33203125" customWidth="1"/>
    <col min="14594" max="14594" width="24.5546875" bestFit="1" customWidth="1"/>
    <col min="14595" max="14596" width="5.6640625" customWidth="1"/>
    <col min="14597" max="14598" width="5.88671875" customWidth="1"/>
    <col min="14849" max="14849" width="7.33203125" customWidth="1"/>
    <col min="14850" max="14850" width="24.5546875" bestFit="1" customWidth="1"/>
    <col min="14851" max="14852" width="5.6640625" customWidth="1"/>
    <col min="14853" max="14854" width="5.88671875" customWidth="1"/>
    <col min="15105" max="15105" width="7.33203125" customWidth="1"/>
    <col min="15106" max="15106" width="24.5546875" bestFit="1" customWidth="1"/>
    <col min="15107" max="15108" width="5.6640625" customWidth="1"/>
    <col min="15109" max="15110" width="5.88671875" customWidth="1"/>
    <col min="15361" max="15361" width="7.33203125" customWidth="1"/>
    <col min="15362" max="15362" width="24.5546875" bestFit="1" customWidth="1"/>
    <col min="15363" max="15364" width="5.6640625" customWidth="1"/>
    <col min="15365" max="15366" width="5.88671875" customWidth="1"/>
    <col min="15617" max="15617" width="7.33203125" customWidth="1"/>
    <col min="15618" max="15618" width="24.5546875" bestFit="1" customWidth="1"/>
    <col min="15619" max="15620" width="5.6640625" customWidth="1"/>
    <col min="15621" max="15622" width="5.88671875" customWidth="1"/>
    <col min="15873" max="15873" width="7.33203125" customWidth="1"/>
    <col min="15874" max="15874" width="24.5546875" bestFit="1" customWidth="1"/>
    <col min="15875" max="15876" width="5.6640625" customWidth="1"/>
    <col min="15877" max="15878" width="5.88671875" customWidth="1"/>
    <col min="16129" max="16129" width="7.33203125" customWidth="1"/>
    <col min="16130" max="16130" width="24.5546875" bestFit="1" customWidth="1"/>
    <col min="16131" max="16132" width="5.6640625" customWidth="1"/>
    <col min="16133" max="16134" width="5.88671875" customWidth="1"/>
  </cols>
  <sheetData>
    <row r="1" spans="1:16" x14ac:dyDescent="0.25">
      <c r="A1" t="s">
        <v>0</v>
      </c>
    </row>
    <row r="2" spans="1:16" x14ac:dyDescent="0.25">
      <c r="A2" t="s">
        <v>44</v>
      </c>
    </row>
    <row r="3" spans="1:16" x14ac:dyDescent="0.25">
      <c r="A3" t="s">
        <v>2</v>
      </c>
    </row>
    <row r="4" spans="1:16" x14ac:dyDescent="0.25">
      <c r="A4" t="s">
        <v>45</v>
      </c>
    </row>
    <row r="5" spans="1:16" x14ac:dyDescent="0.25">
      <c r="A5" t="s">
        <v>46</v>
      </c>
    </row>
    <row r="6" spans="1:16" x14ac:dyDescent="0.25">
      <c r="A6" t="s">
        <v>47</v>
      </c>
    </row>
    <row r="7" spans="1:16" x14ac:dyDescent="0.25">
      <c r="A7" t="s">
        <v>6</v>
      </c>
    </row>
    <row r="8" spans="1:16" ht="13.8" thickBot="1" x14ac:dyDescent="0.3"/>
    <row r="9" spans="1:16" x14ac:dyDescent="0.25">
      <c r="A9" s="27" t="s">
        <v>48</v>
      </c>
      <c r="B9" s="27"/>
      <c r="C9" s="27"/>
      <c r="D9" s="27"/>
      <c r="E9" s="27"/>
      <c r="F9" s="27"/>
    </row>
    <row r="10" spans="1:16" x14ac:dyDescent="0.25">
      <c r="A10" s="28"/>
      <c r="B10" s="28"/>
      <c r="C10" s="29" t="s">
        <v>49</v>
      </c>
      <c r="D10" s="29" t="s">
        <v>49</v>
      </c>
      <c r="E10" s="29" t="s">
        <v>50</v>
      </c>
      <c r="F10" s="29" t="s">
        <v>50</v>
      </c>
    </row>
    <row r="11" spans="1:16" x14ac:dyDescent="0.25">
      <c r="A11" s="2" t="s">
        <v>10</v>
      </c>
      <c r="B11" s="2" t="s">
        <v>11</v>
      </c>
      <c r="C11" s="3">
        <v>0</v>
      </c>
      <c r="D11" s="3">
        <v>1</v>
      </c>
      <c r="E11" s="3">
        <v>0</v>
      </c>
      <c r="F11" s="3">
        <v>1</v>
      </c>
      <c r="I11" t="s">
        <v>22</v>
      </c>
      <c r="J11" t="s">
        <v>14</v>
      </c>
      <c r="M11" s="9" t="s">
        <v>23</v>
      </c>
      <c r="P11" t="s">
        <v>43</v>
      </c>
    </row>
    <row r="12" spans="1:16" x14ac:dyDescent="0.25">
      <c r="A12" s="2">
        <v>1</v>
      </c>
      <c r="B12" s="2" t="s">
        <v>51</v>
      </c>
      <c r="C12" s="4">
        <v>32</v>
      </c>
      <c r="D12" s="4">
        <v>38</v>
      </c>
      <c r="E12" s="4">
        <v>16</v>
      </c>
      <c r="F12" s="4">
        <v>34</v>
      </c>
      <c r="G12" s="5">
        <f>SUM(C12:F12)</f>
        <v>120</v>
      </c>
      <c r="H12" s="14">
        <f>(D12+F12)/G12*100</f>
        <v>60</v>
      </c>
      <c r="I12" s="4">
        <v>34</v>
      </c>
      <c r="J12" s="4">
        <v>32</v>
      </c>
      <c r="K12" s="23">
        <f>NORMSINV(I12/SUM(E12:F12))</f>
        <v>0.46769879911450835</v>
      </c>
      <c r="L12" s="23">
        <f>NORMSINV(J12/SUM(C12:D12))</f>
        <v>-0.10763439238310216</v>
      </c>
      <c r="M12" s="23">
        <f>K12-L12</f>
        <v>0.57533319149761053</v>
      </c>
      <c r="N12">
        <v>0</v>
      </c>
      <c r="P12">
        <v>10</v>
      </c>
    </row>
    <row r="13" spans="1:16" x14ac:dyDescent="0.25">
      <c r="A13" s="2">
        <v>2</v>
      </c>
      <c r="B13" s="2" t="s">
        <v>51</v>
      </c>
      <c r="C13" s="4">
        <v>38</v>
      </c>
      <c r="D13" s="4">
        <v>18</v>
      </c>
      <c r="E13" s="4">
        <v>38</v>
      </c>
      <c r="F13" s="4">
        <v>26</v>
      </c>
      <c r="G13" s="5">
        <f t="shared" ref="G13:G33" si="0">SUM(C13:F13)</f>
        <v>120</v>
      </c>
      <c r="H13" s="14">
        <f t="shared" ref="H13:H33" si="1">(D13+F13)/G13*100</f>
        <v>36.666666666666664</v>
      </c>
      <c r="I13" s="4">
        <v>26</v>
      </c>
      <c r="J13" s="4">
        <v>38</v>
      </c>
      <c r="K13" s="23">
        <f t="shared" ref="K13:K33" si="2">NORMSINV(I13/SUM(E13:F13))</f>
        <v>-0.23720210932878771</v>
      </c>
      <c r="L13" s="23">
        <f t="shared" ref="L13:L33" si="3">NORMSINV(J13/SUM(C13:D13))</f>
        <v>0.46370775145717918</v>
      </c>
      <c r="M13" s="23">
        <f t="shared" ref="M13:M33" si="4">K13-L13</f>
        <v>-0.70090986078596695</v>
      </c>
      <c r="N13">
        <v>0</v>
      </c>
      <c r="P13">
        <v>19</v>
      </c>
    </row>
    <row r="14" spans="1:16" x14ac:dyDescent="0.25">
      <c r="A14" s="2">
        <v>3</v>
      </c>
      <c r="B14" s="2" t="s">
        <v>51</v>
      </c>
      <c r="C14" s="4">
        <v>35</v>
      </c>
      <c r="D14" s="4">
        <v>29</v>
      </c>
      <c r="E14" s="4">
        <v>32</v>
      </c>
      <c r="F14" s="4">
        <v>24</v>
      </c>
      <c r="G14" s="5">
        <f t="shared" si="0"/>
        <v>120</v>
      </c>
      <c r="H14" s="14">
        <f t="shared" si="1"/>
        <v>44.166666666666664</v>
      </c>
      <c r="I14" s="4">
        <v>24</v>
      </c>
      <c r="J14" s="4">
        <v>35</v>
      </c>
      <c r="K14" s="23">
        <f t="shared" si="2"/>
        <v>-0.18001236979270516</v>
      </c>
      <c r="L14" s="23">
        <f t="shared" si="3"/>
        <v>0.11776987457909528</v>
      </c>
      <c r="M14" s="23">
        <f t="shared" si="4"/>
        <v>-0.29778224437180045</v>
      </c>
      <c r="N14">
        <v>0</v>
      </c>
      <c r="P14">
        <v>44</v>
      </c>
    </row>
    <row r="15" spans="1:16" x14ac:dyDescent="0.25">
      <c r="A15" s="2">
        <v>4</v>
      </c>
      <c r="B15" s="2" t="s">
        <v>51</v>
      </c>
      <c r="C15" s="4">
        <v>27</v>
      </c>
      <c r="D15" s="4">
        <v>26</v>
      </c>
      <c r="E15" s="4">
        <v>53</v>
      </c>
      <c r="F15" s="4">
        <v>14</v>
      </c>
      <c r="G15" s="5">
        <f t="shared" si="0"/>
        <v>120</v>
      </c>
      <c r="H15" s="14">
        <f t="shared" si="1"/>
        <v>33.333333333333329</v>
      </c>
      <c r="I15" s="4">
        <v>14</v>
      </c>
      <c r="J15" s="4">
        <v>27</v>
      </c>
      <c r="K15" s="23">
        <f t="shared" si="2"/>
        <v>-0.81005172550875171</v>
      </c>
      <c r="L15" s="23">
        <f t="shared" si="3"/>
        <v>2.3649640930619265E-2</v>
      </c>
      <c r="M15" s="23">
        <f t="shared" si="4"/>
        <v>-0.83370136643937098</v>
      </c>
      <c r="N15">
        <v>0</v>
      </c>
      <c r="P15">
        <v>52</v>
      </c>
    </row>
    <row r="16" spans="1:16" x14ac:dyDescent="0.25">
      <c r="A16" s="2">
        <v>5</v>
      </c>
      <c r="B16" s="2" t="s">
        <v>51</v>
      </c>
      <c r="C16" s="4">
        <v>29</v>
      </c>
      <c r="D16" s="4">
        <v>29</v>
      </c>
      <c r="E16" s="4">
        <v>26</v>
      </c>
      <c r="F16" s="4">
        <v>36</v>
      </c>
      <c r="G16" s="5">
        <f t="shared" si="0"/>
        <v>120</v>
      </c>
      <c r="H16" s="14">
        <f t="shared" si="1"/>
        <v>54.166666666666664</v>
      </c>
      <c r="I16" s="4">
        <v>29</v>
      </c>
      <c r="J16" s="4">
        <v>26</v>
      </c>
      <c r="K16" s="23">
        <f t="shared" si="2"/>
        <v>-8.094729048129605E-2</v>
      </c>
      <c r="L16" s="23">
        <f t="shared" si="3"/>
        <v>-0.13001858330708424</v>
      </c>
      <c r="M16" s="23">
        <f t="shared" si="4"/>
        <v>4.907129282578819E-2</v>
      </c>
      <c r="N16">
        <v>0</v>
      </c>
      <c r="P16">
        <v>62</v>
      </c>
    </row>
    <row r="17" spans="1:16" x14ac:dyDescent="0.25">
      <c r="A17" s="2">
        <v>6</v>
      </c>
      <c r="B17" s="2" t="s">
        <v>51</v>
      </c>
      <c r="C17" s="4">
        <v>44</v>
      </c>
      <c r="D17" s="4">
        <v>20</v>
      </c>
      <c r="E17" s="4">
        <v>30</v>
      </c>
      <c r="F17" s="4">
        <v>26</v>
      </c>
      <c r="G17" s="5">
        <f t="shared" si="0"/>
        <v>120</v>
      </c>
      <c r="H17" s="14">
        <f t="shared" si="1"/>
        <v>38.333333333333336</v>
      </c>
      <c r="I17" s="4">
        <v>20</v>
      </c>
      <c r="J17" s="4">
        <v>30</v>
      </c>
      <c r="K17" s="23">
        <f t="shared" si="2"/>
        <v>-0.36610635680056969</v>
      </c>
      <c r="L17" s="23">
        <f t="shared" si="3"/>
        <v>-7.8412412733112211E-2</v>
      </c>
      <c r="M17" s="23">
        <f t="shared" si="4"/>
        <v>-0.28769394406745746</v>
      </c>
      <c r="N17">
        <v>0</v>
      </c>
      <c r="P17">
        <v>49</v>
      </c>
    </row>
    <row r="18" spans="1:16" x14ac:dyDescent="0.25">
      <c r="A18" s="2">
        <v>7</v>
      </c>
      <c r="B18" s="2" t="s">
        <v>51</v>
      </c>
      <c r="C18" s="4">
        <v>28</v>
      </c>
      <c r="D18" s="4">
        <v>22</v>
      </c>
      <c r="E18" s="4">
        <v>36</v>
      </c>
      <c r="F18" s="4">
        <v>34</v>
      </c>
      <c r="G18" s="5">
        <f t="shared" si="0"/>
        <v>120</v>
      </c>
      <c r="H18" s="14">
        <f t="shared" si="1"/>
        <v>46.666666666666664</v>
      </c>
      <c r="I18" s="4">
        <v>22</v>
      </c>
      <c r="J18" s="4">
        <v>36</v>
      </c>
      <c r="K18" s="23">
        <f t="shared" si="2"/>
        <v>-0.48373855304610319</v>
      </c>
      <c r="L18" s="23">
        <f t="shared" si="3"/>
        <v>0.58284150727121631</v>
      </c>
      <c r="M18" s="23">
        <f t="shared" si="4"/>
        <v>-1.0665800603173194</v>
      </c>
      <c r="N18">
        <v>0</v>
      </c>
      <c r="P18">
        <v>23</v>
      </c>
    </row>
    <row r="19" spans="1:16" x14ac:dyDescent="0.25">
      <c r="A19" s="2">
        <v>8</v>
      </c>
      <c r="B19" s="2" t="s">
        <v>51</v>
      </c>
      <c r="C19" s="4">
        <v>24</v>
      </c>
      <c r="D19" s="4">
        <v>32</v>
      </c>
      <c r="E19" s="4">
        <v>41</v>
      </c>
      <c r="F19" s="4">
        <v>23</v>
      </c>
      <c r="G19" s="5">
        <f t="shared" si="0"/>
        <v>120</v>
      </c>
      <c r="H19" s="14">
        <f t="shared" si="1"/>
        <v>45.833333333333329</v>
      </c>
      <c r="I19" s="4">
        <v>23</v>
      </c>
      <c r="J19" s="4">
        <v>24</v>
      </c>
      <c r="K19" s="23">
        <f t="shared" si="2"/>
        <v>-0.36012989178956933</v>
      </c>
      <c r="L19" s="23">
        <f t="shared" si="3"/>
        <v>-0.18001236979270516</v>
      </c>
      <c r="M19" s="23">
        <f t="shared" si="4"/>
        <v>-0.18011752199686418</v>
      </c>
      <c r="N19">
        <v>0</v>
      </c>
      <c r="P19">
        <v>38</v>
      </c>
    </row>
    <row r="20" spans="1:16" x14ac:dyDescent="0.25">
      <c r="A20" s="2">
        <v>9</v>
      </c>
      <c r="B20" s="2" t="s">
        <v>51</v>
      </c>
      <c r="C20" s="4">
        <v>18</v>
      </c>
      <c r="D20" s="4">
        <v>28</v>
      </c>
      <c r="E20" s="4">
        <v>37</v>
      </c>
      <c r="F20" s="4">
        <v>37</v>
      </c>
      <c r="G20" s="5">
        <f t="shared" si="0"/>
        <v>120</v>
      </c>
      <c r="H20" s="14">
        <f t="shared" si="1"/>
        <v>54.166666666666664</v>
      </c>
      <c r="I20" s="4">
        <v>37</v>
      </c>
      <c r="J20" s="4">
        <v>18</v>
      </c>
      <c r="K20" s="23">
        <f t="shared" si="2"/>
        <v>0</v>
      </c>
      <c r="L20" s="23">
        <f t="shared" si="3"/>
        <v>-0.27592106310795994</v>
      </c>
      <c r="M20" s="23">
        <f t="shared" si="4"/>
        <v>0.27592106310795994</v>
      </c>
      <c r="N20">
        <v>0</v>
      </c>
      <c r="P20">
        <v>4</v>
      </c>
    </row>
    <row r="21" spans="1:16" x14ac:dyDescent="0.25">
      <c r="A21" s="2">
        <v>10</v>
      </c>
      <c r="B21" s="2" t="s">
        <v>51</v>
      </c>
      <c r="C21" s="4">
        <v>25</v>
      </c>
      <c r="D21" s="4">
        <v>25</v>
      </c>
      <c r="E21" s="4">
        <v>36</v>
      </c>
      <c r="F21" s="4">
        <v>34</v>
      </c>
      <c r="G21" s="5">
        <f t="shared" si="0"/>
        <v>120</v>
      </c>
      <c r="H21" s="14">
        <f t="shared" si="1"/>
        <v>49.166666666666664</v>
      </c>
      <c r="I21" s="4">
        <v>34</v>
      </c>
      <c r="J21" s="4">
        <v>25</v>
      </c>
      <c r="K21" s="23">
        <f t="shared" si="2"/>
        <v>-3.5816631660069605E-2</v>
      </c>
      <c r="L21" s="23">
        <f t="shared" si="3"/>
        <v>0</v>
      </c>
      <c r="M21" s="23">
        <f t="shared" si="4"/>
        <v>-3.5816631660069605E-2</v>
      </c>
      <c r="N21">
        <v>0</v>
      </c>
      <c r="P21">
        <v>33</v>
      </c>
    </row>
    <row r="22" spans="1:16" x14ac:dyDescent="0.25">
      <c r="A22" s="2">
        <v>11</v>
      </c>
      <c r="B22" s="2" t="s">
        <v>51</v>
      </c>
      <c r="C22" s="4">
        <v>35</v>
      </c>
      <c r="D22" s="4">
        <v>22</v>
      </c>
      <c r="E22" s="4">
        <v>34</v>
      </c>
      <c r="F22" s="4">
        <v>29</v>
      </c>
      <c r="G22" s="5">
        <f t="shared" si="0"/>
        <v>120</v>
      </c>
      <c r="H22" s="14">
        <f t="shared" si="1"/>
        <v>42.5</v>
      </c>
      <c r="I22" s="4">
        <v>29</v>
      </c>
      <c r="J22" s="4">
        <v>35</v>
      </c>
      <c r="K22" s="23">
        <f t="shared" si="2"/>
        <v>-9.9633974036597794E-2</v>
      </c>
      <c r="L22" s="23">
        <f t="shared" si="3"/>
        <v>0.28985152916650303</v>
      </c>
      <c r="M22" s="23">
        <f t="shared" si="4"/>
        <v>-0.38948550320310082</v>
      </c>
      <c r="N22">
        <v>0</v>
      </c>
      <c r="P22">
        <v>2</v>
      </c>
    </row>
    <row r="23" spans="1:16" x14ac:dyDescent="0.25">
      <c r="A23" s="2">
        <v>12</v>
      </c>
      <c r="B23" s="2" t="s">
        <v>51</v>
      </c>
      <c r="C23" s="4">
        <v>27</v>
      </c>
      <c r="D23" s="4">
        <v>32</v>
      </c>
      <c r="E23" s="4">
        <v>29</v>
      </c>
      <c r="F23" s="4">
        <v>32</v>
      </c>
      <c r="G23" s="5">
        <f t="shared" si="0"/>
        <v>120</v>
      </c>
      <c r="H23" s="14">
        <f t="shared" si="1"/>
        <v>53.333333333333336</v>
      </c>
      <c r="I23" s="4">
        <v>32</v>
      </c>
      <c r="J23" s="4">
        <v>29</v>
      </c>
      <c r="K23" s="23">
        <f t="shared" si="2"/>
        <v>6.1677482565939065E-2</v>
      </c>
      <c r="L23" s="23">
        <f t="shared" si="3"/>
        <v>-2.1244210365719055E-2</v>
      </c>
      <c r="M23" s="23">
        <f t="shared" si="4"/>
        <v>8.2921692931658117E-2</v>
      </c>
      <c r="N23">
        <v>0</v>
      </c>
      <c r="P23">
        <v>23</v>
      </c>
    </row>
    <row r="24" spans="1:16" x14ac:dyDescent="0.25">
      <c r="A24" s="2">
        <v>13</v>
      </c>
      <c r="B24" s="2" t="s">
        <v>51</v>
      </c>
      <c r="C24" s="4">
        <v>32</v>
      </c>
      <c r="D24" s="4">
        <v>41</v>
      </c>
      <c r="E24" s="4">
        <v>29</v>
      </c>
      <c r="F24" s="4">
        <v>18</v>
      </c>
      <c r="G24" s="5">
        <f t="shared" si="0"/>
        <v>120</v>
      </c>
      <c r="H24" s="14">
        <f t="shared" si="1"/>
        <v>49.166666666666664</v>
      </c>
      <c r="I24" s="4">
        <v>41</v>
      </c>
      <c r="J24" s="4">
        <v>29</v>
      </c>
      <c r="K24" s="23">
        <f t="shared" si="2"/>
        <v>1.1375243554725569</v>
      </c>
      <c r="L24" s="23">
        <f t="shared" si="3"/>
        <v>-0.2604449835607035</v>
      </c>
      <c r="M24" s="23">
        <f t="shared" si="4"/>
        <v>1.3979693390332604</v>
      </c>
      <c r="N24">
        <v>0</v>
      </c>
      <c r="P24">
        <v>36</v>
      </c>
    </row>
    <row r="25" spans="1:16" x14ac:dyDescent="0.25">
      <c r="A25" s="2">
        <v>14</v>
      </c>
      <c r="B25" s="2" t="s">
        <v>51</v>
      </c>
      <c r="C25" s="4">
        <v>44</v>
      </c>
      <c r="D25" s="4">
        <v>17</v>
      </c>
      <c r="E25" s="4">
        <v>27</v>
      </c>
      <c r="F25" s="4">
        <v>32</v>
      </c>
      <c r="G25" s="5">
        <f t="shared" si="0"/>
        <v>120</v>
      </c>
      <c r="H25" s="14">
        <f t="shared" si="1"/>
        <v>40.833333333333336</v>
      </c>
      <c r="I25" s="4">
        <v>17</v>
      </c>
      <c r="J25" s="4">
        <v>27</v>
      </c>
      <c r="K25" s="23">
        <f t="shared" si="2"/>
        <v>-0.55883961079677569</v>
      </c>
      <c r="L25" s="23">
        <f t="shared" si="3"/>
        <v>-0.14432238631460395</v>
      </c>
      <c r="M25" s="23">
        <f t="shared" si="4"/>
        <v>-0.41451722448217176</v>
      </c>
      <c r="N25">
        <v>0</v>
      </c>
      <c r="P25">
        <v>18</v>
      </c>
    </row>
    <row r="26" spans="1:16" x14ac:dyDescent="0.25">
      <c r="A26" s="2">
        <v>15</v>
      </c>
      <c r="B26" s="2" t="s">
        <v>51</v>
      </c>
      <c r="C26" s="4">
        <v>27</v>
      </c>
      <c r="D26" s="4">
        <v>26</v>
      </c>
      <c r="E26" s="4">
        <v>33</v>
      </c>
      <c r="F26" s="4">
        <v>34</v>
      </c>
      <c r="G26" s="5">
        <f t="shared" si="0"/>
        <v>120</v>
      </c>
      <c r="H26" s="14">
        <f t="shared" si="1"/>
        <v>50</v>
      </c>
      <c r="I26" s="4">
        <v>26</v>
      </c>
      <c r="J26" s="4">
        <v>33</v>
      </c>
      <c r="K26" s="23">
        <f t="shared" si="2"/>
        <v>-0.28437971454832922</v>
      </c>
      <c r="L26" s="23">
        <f t="shared" si="3"/>
        <v>0.31242575299671549</v>
      </c>
      <c r="M26" s="23">
        <f t="shared" si="4"/>
        <v>-0.59680546754504471</v>
      </c>
      <c r="N26">
        <v>0</v>
      </c>
      <c r="P26">
        <v>29</v>
      </c>
    </row>
    <row r="27" spans="1:16" x14ac:dyDescent="0.25">
      <c r="A27" s="2">
        <v>16</v>
      </c>
      <c r="B27" s="2" t="s">
        <v>51</v>
      </c>
      <c r="C27" s="4">
        <v>31</v>
      </c>
      <c r="D27" s="4">
        <v>26</v>
      </c>
      <c r="E27" s="4">
        <v>39</v>
      </c>
      <c r="F27" s="4">
        <v>24</v>
      </c>
      <c r="G27" s="5">
        <f t="shared" si="0"/>
        <v>120</v>
      </c>
      <c r="H27" s="14">
        <f t="shared" si="1"/>
        <v>41.666666666666671</v>
      </c>
      <c r="I27" s="4">
        <v>24</v>
      </c>
      <c r="J27" s="4">
        <v>31</v>
      </c>
      <c r="K27" s="23">
        <f t="shared" si="2"/>
        <v>-0.30298044805620661</v>
      </c>
      <c r="L27" s="23">
        <f t="shared" si="3"/>
        <v>0.11016224796840547</v>
      </c>
      <c r="M27" s="23">
        <f t="shared" si="4"/>
        <v>-0.41314269602461207</v>
      </c>
      <c r="N27">
        <v>0</v>
      </c>
      <c r="P27">
        <v>48</v>
      </c>
    </row>
    <row r="28" spans="1:16" x14ac:dyDescent="0.25">
      <c r="A28" s="2">
        <v>17</v>
      </c>
      <c r="B28" s="2" t="s">
        <v>51</v>
      </c>
      <c r="C28" s="4">
        <v>36</v>
      </c>
      <c r="D28" s="4">
        <v>30</v>
      </c>
      <c r="E28" s="4">
        <v>16</v>
      </c>
      <c r="F28" s="4">
        <v>38</v>
      </c>
      <c r="G28" s="5">
        <f t="shared" si="0"/>
        <v>120</v>
      </c>
      <c r="H28" s="14">
        <f t="shared" si="1"/>
        <v>56.666666666666664</v>
      </c>
      <c r="I28" s="4">
        <v>38</v>
      </c>
      <c r="J28" s="4">
        <v>36</v>
      </c>
      <c r="K28" s="23">
        <f t="shared" si="2"/>
        <v>0.53508281508632238</v>
      </c>
      <c r="L28" s="23">
        <f t="shared" si="3"/>
        <v>0.11418529432142825</v>
      </c>
      <c r="M28" s="23">
        <f t="shared" si="4"/>
        <v>0.42089752076489412</v>
      </c>
      <c r="N28">
        <v>0</v>
      </c>
      <c r="P28">
        <v>91</v>
      </c>
    </row>
    <row r="29" spans="1:16" x14ac:dyDescent="0.25">
      <c r="A29" s="2">
        <v>18</v>
      </c>
      <c r="B29" s="2" t="s">
        <v>51</v>
      </c>
      <c r="C29" s="4">
        <v>30</v>
      </c>
      <c r="D29" s="4">
        <v>28</v>
      </c>
      <c r="E29" s="4">
        <v>31</v>
      </c>
      <c r="F29" s="4">
        <v>31</v>
      </c>
      <c r="G29" s="5">
        <f t="shared" si="0"/>
        <v>120</v>
      </c>
      <c r="H29" s="14">
        <f t="shared" si="1"/>
        <v>49.166666666666664</v>
      </c>
      <c r="I29" s="4">
        <v>28</v>
      </c>
      <c r="J29" s="4">
        <v>31</v>
      </c>
      <c r="K29" s="23">
        <f t="shared" si="2"/>
        <v>-0.12158738275048304</v>
      </c>
      <c r="L29" s="23">
        <f t="shared" si="3"/>
        <v>8.6543367915015865E-2</v>
      </c>
      <c r="M29" s="23">
        <f t="shared" si="4"/>
        <v>-0.20813075066549891</v>
      </c>
      <c r="N29">
        <v>0</v>
      </c>
      <c r="P29">
        <v>29</v>
      </c>
    </row>
    <row r="30" spans="1:16" x14ac:dyDescent="0.25">
      <c r="A30" s="2">
        <v>19</v>
      </c>
      <c r="B30" s="2" t="s">
        <v>51</v>
      </c>
      <c r="C30" s="4">
        <v>40</v>
      </c>
      <c r="D30" s="4">
        <v>22</v>
      </c>
      <c r="E30" s="4">
        <v>24</v>
      </c>
      <c r="F30" s="4">
        <v>34</v>
      </c>
      <c r="G30" s="5">
        <f t="shared" si="0"/>
        <v>120</v>
      </c>
      <c r="H30" s="14">
        <f t="shared" si="1"/>
        <v>46.666666666666664</v>
      </c>
      <c r="I30" s="4">
        <v>22</v>
      </c>
      <c r="J30" s="4">
        <v>24</v>
      </c>
      <c r="K30" s="23">
        <f t="shared" si="2"/>
        <v>-0.30729257120115577</v>
      </c>
      <c r="L30" s="23">
        <f t="shared" si="3"/>
        <v>-0.28689391692303928</v>
      </c>
      <c r="M30" s="23">
        <f t="shared" si="4"/>
        <v>-2.039865427811649E-2</v>
      </c>
      <c r="N30">
        <v>0</v>
      </c>
      <c r="P30">
        <v>31</v>
      </c>
    </row>
    <row r="31" spans="1:16" x14ac:dyDescent="0.25">
      <c r="A31" s="2">
        <v>20</v>
      </c>
      <c r="B31" s="2" t="s">
        <v>51</v>
      </c>
      <c r="C31" s="4">
        <v>29</v>
      </c>
      <c r="D31" s="4">
        <v>33</v>
      </c>
      <c r="E31" s="4">
        <v>20</v>
      </c>
      <c r="F31" s="4">
        <v>38</v>
      </c>
      <c r="G31" s="5">
        <f t="shared" si="0"/>
        <v>120</v>
      </c>
      <c r="H31" s="14">
        <f t="shared" si="1"/>
        <v>59.166666666666664</v>
      </c>
      <c r="I31" s="4">
        <v>33</v>
      </c>
      <c r="J31" s="4">
        <v>20</v>
      </c>
      <c r="K31" s="23">
        <f t="shared" si="2"/>
        <v>0.17374106191177294</v>
      </c>
      <c r="L31" s="23">
        <f t="shared" si="3"/>
        <v>-0.46049453910311622</v>
      </c>
      <c r="M31" s="23">
        <f t="shared" si="4"/>
        <v>0.63423560101488918</v>
      </c>
      <c r="N31">
        <v>0</v>
      </c>
      <c r="P31">
        <v>40</v>
      </c>
    </row>
    <row r="32" spans="1:16" x14ac:dyDescent="0.25">
      <c r="A32" s="2">
        <v>21</v>
      </c>
      <c r="B32" s="2" t="s">
        <v>51</v>
      </c>
      <c r="C32" s="4">
        <v>35</v>
      </c>
      <c r="D32" s="4">
        <v>24</v>
      </c>
      <c r="E32" s="4">
        <v>30</v>
      </c>
      <c r="F32" s="4">
        <v>31</v>
      </c>
      <c r="G32" s="5">
        <f t="shared" si="0"/>
        <v>120</v>
      </c>
      <c r="H32" s="14">
        <f t="shared" si="1"/>
        <v>45.833333333333329</v>
      </c>
      <c r="I32" s="4">
        <v>31</v>
      </c>
      <c r="J32" s="4">
        <v>35</v>
      </c>
      <c r="K32" s="23">
        <f t="shared" si="2"/>
        <v>2.0547579182015441E-2</v>
      </c>
      <c r="L32" s="23">
        <f t="shared" si="3"/>
        <v>0.23583678601109134</v>
      </c>
      <c r="M32" s="23">
        <f t="shared" si="4"/>
        <v>-0.2152892068290759</v>
      </c>
      <c r="N32">
        <v>0</v>
      </c>
      <c r="P32">
        <v>34</v>
      </c>
    </row>
    <row r="33" spans="1:16" ht="13.8" thickBot="1" x14ac:dyDescent="0.3">
      <c r="A33" s="6">
        <v>22</v>
      </c>
      <c r="B33" s="6" t="s">
        <v>51</v>
      </c>
      <c r="C33" s="7">
        <v>21</v>
      </c>
      <c r="D33" s="7">
        <v>31</v>
      </c>
      <c r="E33" s="7">
        <v>22</v>
      </c>
      <c r="F33" s="7">
        <v>46</v>
      </c>
      <c r="G33" s="5">
        <f t="shared" si="0"/>
        <v>120</v>
      </c>
      <c r="H33" s="14">
        <f t="shared" si="1"/>
        <v>64.166666666666671</v>
      </c>
      <c r="I33" s="7">
        <v>31</v>
      </c>
      <c r="J33" s="7">
        <v>22</v>
      </c>
      <c r="K33" s="23">
        <f t="shared" si="2"/>
        <v>-0.110812912299157</v>
      </c>
      <c r="L33" s="23">
        <f t="shared" si="3"/>
        <v>-0.19402814242392633</v>
      </c>
      <c r="M33" s="24">
        <f t="shared" si="4"/>
        <v>8.3215230124769321E-2</v>
      </c>
      <c r="N33">
        <v>0</v>
      </c>
      <c r="P33">
        <v>26</v>
      </c>
    </row>
    <row r="34" spans="1:16" x14ac:dyDescent="0.25">
      <c r="H34" s="26">
        <f>AVERAGE(H12:H33)</f>
        <v>48.257575757575751</v>
      </c>
      <c r="M34" s="25">
        <f>AVERAGE(M12:M33)</f>
        <v>-9.7309372789347245E-2</v>
      </c>
      <c r="N34" s="30" t="s">
        <v>52</v>
      </c>
    </row>
    <row r="35" spans="1:16" x14ac:dyDescent="0.25">
      <c r="N35" s="30">
        <f>TTEST(M12:M33,N12:N33,2,1)</f>
        <v>0.41104886268234375</v>
      </c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A58CE-D25D-4ABB-B88C-624B5ECA44EF}">
  <dimension ref="A1:V36"/>
  <sheetViews>
    <sheetView tabSelected="1" topLeftCell="A4" zoomScale="85" workbookViewId="0">
      <selection activeCell="V12" sqref="V12"/>
    </sheetView>
  </sheetViews>
  <sheetFormatPr defaultRowHeight="13.2" x14ac:dyDescent="0.25"/>
  <cols>
    <col min="1" max="1" width="7.33203125" customWidth="1"/>
    <col min="2" max="2" width="24.33203125" bestFit="1" customWidth="1"/>
    <col min="3" max="3" width="5" customWidth="1"/>
    <col min="4" max="4" width="5.44140625" customWidth="1"/>
    <col min="5" max="5" width="5" customWidth="1"/>
    <col min="6" max="6" width="5.44140625" customWidth="1"/>
    <col min="18" max="18" width="10.33203125" bestFit="1" customWidth="1"/>
    <col min="257" max="257" width="7.33203125" customWidth="1"/>
    <col min="258" max="258" width="24.33203125" bestFit="1" customWidth="1"/>
    <col min="259" max="259" width="5" customWidth="1"/>
    <col min="260" max="260" width="5.44140625" customWidth="1"/>
    <col min="261" max="261" width="5" customWidth="1"/>
    <col min="262" max="262" width="5.44140625" customWidth="1"/>
    <col min="274" max="274" width="10.33203125" bestFit="1" customWidth="1"/>
    <col min="513" max="513" width="7.33203125" customWidth="1"/>
    <col min="514" max="514" width="24.33203125" bestFit="1" customWidth="1"/>
    <col min="515" max="515" width="5" customWidth="1"/>
    <col min="516" max="516" width="5.44140625" customWidth="1"/>
    <col min="517" max="517" width="5" customWidth="1"/>
    <col min="518" max="518" width="5.44140625" customWidth="1"/>
    <col min="530" max="530" width="10.33203125" bestFit="1" customWidth="1"/>
    <col min="769" max="769" width="7.33203125" customWidth="1"/>
    <col min="770" max="770" width="24.33203125" bestFit="1" customWidth="1"/>
    <col min="771" max="771" width="5" customWidth="1"/>
    <col min="772" max="772" width="5.44140625" customWidth="1"/>
    <col min="773" max="773" width="5" customWidth="1"/>
    <col min="774" max="774" width="5.44140625" customWidth="1"/>
    <col min="786" max="786" width="10.33203125" bestFit="1" customWidth="1"/>
    <col min="1025" max="1025" width="7.33203125" customWidth="1"/>
    <col min="1026" max="1026" width="24.33203125" bestFit="1" customWidth="1"/>
    <col min="1027" max="1027" width="5" customWidth="1"/>
    <col min="1028" max="1028" width="5.44140625" customWidth="1"/>
    <col min="1029" max="1029" width="5" customWidth="1"/>
    <col min="1030" max="1030" width="5.44140625" customWidth="1"/>
    <col min="1042" max="1042" width="10.33203125" bestFit="1" customWidth="1"/>
    <col min="1281" max="1281" width="7.33203125" customWidth="1"/>
    <col min="1282" max="1282" width="24.33203125" bestFit="1" customWidth="1"/>
    <col min="1283" max="1283" width="5" customWidth="1"/>
    <col min="1284" max="1284" width="5.44140625" customWidth="1"/>
    <col min="1285" max="1285" width="5" customWidth="1"/>
    <col min="1286" max="1286" width="5.44140625" customWidth="1"/>
    <col min="1298" max="1298" width="10.33203125" bestFit="1" customWidth="1"/>
    <col min="1537" max="1537" width="7.33203125" customWidth="1"/>
    <col min="1538" max="1538" width="24.33203125" bestFit="1" customWidth="1"/>
    <col min="1539" max="1539" width="5" customWidth="1"/>
    <col min="1540" max="1540" width="5.44140625" customWidth="1"/>
    <col min="1541" max="1541" width="5" customWidth="1"/>
    <col min="1542" max="1542" width="5.44140625" customWidth="1"/>
    <col min="1554" max="1554" width="10.33203125" bestFit="1" customWidth="1"/>
    <col min="1793" max="1793" width="7.33203125" customWidth="1"/>
    <col min="1794" max="1794" width="24.33203125" bestFit="1" customWidth="1"/>
    <col min="1795" max="1795" width="5" customWidth="1"/>
    <col min="1796" max="1796" width="5.44140625" customWidth="1"/>
    <col min="1797" max="1797" width="5" customWidth="1"/>
    <col min="1798" max="1798" width="5.44140625" customWidth="1"/>
    <col min="1810" max="1810" width="10.33203125" bestFit="1" customWidth="1"/>
    <col min="2049" max="2049" width="7.33203125" customWidth="1"/>
    <col min="2050" max="2050" width="24.33203125" bestFit="1" customWidth="1"/>
    <col min="2051" max="2051" width="5" customWidth="1"/>
    <col min="2052" max="2052" width="5.44140625" customWidth="1"/>
    <col min="2053" max="2053" width="5" customWidth="1"/>
    <col min="2054" max="2054" width="5.44140625" customWidth="1"/>
    <col min="2066" max="2066" width="10.33203125" bestFit="1" customWidth="1"/>
    <col min="2305" max="2305" width="7.33203125" customWidth="1"/>
    <col min="2306" max="2306" width="24.33203125" bestFit="1" customWidth="1"/>
    <col min="2307" max="2307" width="5" customWidth="1"/>
    <col min="2308" max="2308" width="5.44140625" customWidth="1"/>
    <col min="2309" max="2309" width="5" customWidth="1"/>
    <col min="2310" max="2310" width="5.44140625" customWidth="1"/>
    <col min="2322" max="2322" width="10.33203125" bestFit="1" customWidth="1"/>
    <col min="2561" max="2561" width="7.33203125" customWidth="1"/>
    <col min="2562" max="2562" width="24.33203125" bestFit="1" customWidth="1"/>
    <col min="2563" max="2563" width="5" customWidth="1"/>
    <col min="2564" max="2564" width="5.44140625" customWidth="1"/>
    <col min="2565" max="2565" width="5" customWidth="1"/>
    <col min="2566" max="2566" width="5.44140625" customWidth="1"/>
    <col min="2578" max="2578" width="10.33203125" bestFit="1" customWidth="1"/>
    <col min="2817" max="2817" width="7.33203125" customWidth="1"/>
    <col min="2818" max="2818" width="24.33203125" bestFit="1" customWidth="1"/>
    <col min="2819" max="2819" width="5" customWidth="1"/>
    <col min="2820" max="2820" width="5.44140625" customWidth="1"/>
    <col min="2821" max="2821" width="5" customWidth="1"/>
    <col min="2822" max="2822" width="5.44140625" customWidth="1"/>
    <col min="2834" max="2834" width="10.33203125" bestFit="1" customWidth="1"/>
    <col min="3073" max="3073" width="7.33203125" customWidth="1"/>
    <col min="3074" max="3074" width="24.33203125" bestFit="1" customWidth="1"/>
    <col min="3075" max="3075" width="5" customWidth="1"/>
    <col min="3076" max="3076" width="5.44140625" customWidth="1"/>
    <col min="3077" max="3077" width="5" customWidth="1"/>
    <col min="3078" max="3078" width="5.44140625" customWidth="1"/>
    <col min="3090" max="3090" width="10.33203125" bestFit="1" customWidth="1"/>
    <col min="3329" max="3329" width="7.33203125" customWidth="1"/>
    <col min="3330" max="3330" width="24.33203125" bestFit="1" customWidth="1"/>
    <col min="3331" max="3331" width="5" customWidth="1"/>
    <col min="3332" max="3332" width="5.44140625" customWidth="1"/>
    <col min="3333" max="3333" width="5" customWidth="1"/>
    <col min="3334" max="3334" width="5.44140625" customWidth="1"/>
    <col min="3346" max="3346" width="10.33203125" bestFit="1" customWidth="1"/>
    <col min="3585" max="3585" width="7.33203125" customWidth="1"/>
    <col min="3586" max="3586" width="24.33203125" bestFit="1" customWidth="1"/>
    <col min="3587" max="3587" width="5" customWidth="1"/>
    <col min="3588" max="3588" width="5.44140625" customWidth="1"/>
    <col min="3589" max="3589" width="5" customWidth="1"/>
    <col min="3590" max="3590" width="5.44140625" customWidth="1"/>
    <col min="3602" max="3602" width="10.33203125" bestFit="1" customWidth="1"/>
    <col min="3841" max="3841" width="7.33203125" customWidth="1"/>
    <col min="3842" max="3842" width="24.33203125" bestFit="1" customWidth="1"/>
    <col min="3843" max="3843" width="5" customWidth="1"/>
    <col min="3844" max="3844" width="5.44140625" customWidth="1"/>
    <col min="3845" max="3845" width="5" customWidth="1"/>
    <col min="3846" max="3846" width="5.44140625" customWidth="1"/>
    <col min="3858" max="3858" width="10.33203125" bestFit="1" customWidth="1"/>
    <col min="4097" max="4097" width="7.33203125" customWidth="1"/>
    <col min="4098" max="4098" width="24.33203125" bestFit="1" customWidth="1"/>
    <col min="4099" max="4099" width="5" customWidth="1"/>
    <col min="4100" max="4100" width="5.44140625" customWidth="1"/>
    <col min="4101" max="4101" width="5" customWidth="1"/>
    <col min="4102" max="4102" width="5.44140625" customWidth="1"/>
    <col min="4114" max="4114" width="10.33203125" bestFit="1" customWidth="1"/>
    <col min="4353" max="4353" width="7.33203125" customWidth="1"/>
    <col min="4354" max="4354" width="24.33203125" bestFit="1" customWidth="1"/>
    <col min="4355" max="4355" width="5" customWidth="1"/>
    <col min="4356" max="4356" width="5.44140625" customWidth="1"/>
    <col min="4357" max="4357" width="5" customWidth="1"/>
    <col min="4358" max="4358" width="5.44140625" customWidth="1"/>
    <col min="4370" max="4370" width="10.33203125" bestFit="1" customWidth="1"/>
    <col min="4609" max="4609" width="7.33203125" customWidth="1"/>
    <col min="4610" max="4610" width="24.33203125" bestFit="1" customWidth="1"/>
    <col min="4611" max="4611" width="5" customWidth="1"/>
    <col min="4612" max="4612" width="5.44140625" customWidth="1"/>
    <col min="4613" max="4613" width="5" customWidth="1"/>
    <col min="4614" max="4614" width="5.44140625" customWidth="1"/>
    <col min="4626" max="4626" width="10.33203125" bestFit="1" customWidth="1"/>
    <col min="4865" max="4865" width="7.33203125" customWidth="1"/>
    <col min="4866" max="4866" width="24.33203125" bestFit="1" customWidth="1"/>
    <col min="4867" max="4867" width="5" customWidth="1"/>
    <col min="4868" max="4868" width="5.44140625" customWidth="1"/>
    <col min="4869" max="4869" width="5" customWidth="1"/>
    <col min="4870" max="4870" width="5.44140625" customWidth="1"/>
    <col min="4882" max="4882" width="10.33203125" bestFit="1" customWidth="1"/>
    <col min="5121" max="5121" width="7.33203125" customWidth="1"/>
    <col min="5122" max="5122" width="24.33203125" bestFit="1" customWidth="1"/>
    <col min="5123" max="5123" width="5" customWidth="1"/>
    <col min="5124" max="5124" width="5.44140625" customWidth="1"/>
    <col min="5125" max="5125" width="5" customWidth="1"/>
    <col min="5126" max="5126" width="5.44140625" customWidth="1"/>
    <col min="5138" max="5138" width="10.33203125" bestFit="1" customWidth="1"/>
    <col min="5377" max="5377" width="7.33203125" customWidth="1"/>
    <col min="5378" max="5378" width="24.33203125" bestFit="1" customWidth="1"/>
    <col min="5379" max="5379" width="5" customWidth="1"/>
    <col min="5380" max="5380" width="5.44140625" customWidth="1"/>
    <col min="5381" max="5381" width="5" customWidth="1"/>
    <col min="5382" max="5382" width="5.44140625" customWidth="1"/>
    <col min="5394" max="5394" width="10.33203125" bestFit="1" customWidth="1"/>
    <col min="5633" max="5633" width="7.33203125" customWidth="1"/>
    <col min="5634" max="5634" width="24.33203125" bestFit="1" customWidth="1"/>
    <col min="5635" max="5635" width="5" customWidth="1"/>
    <col min="5636" max="5636" width="5.44140625" customWidth="1"/>
    <col min="5637" max="5637" width="5" customWidth="1"/>
    <col min="5638" max="5638" width="5.44140625" customWidth="1"/>
    <col min="5650" max="5650" width="10.33203125" bestFit="1" customWidth="1"/>
    <col min="5889" max="5889" width="7.33203125" customWidth="1"/>
    <col min="5890" max="5890" width="24.33203125" bestFit="1" customWidth="1"/>
    <col min="5891" max="5891" width="5" customWidth="1"/>
    <col min="5892" max="5892" width="5.44140625" customWidth="1"/>
    <col min="5893" max="5893" width="5" customWidth="1"/>
    <col min="5894" max="5894" width="5.44140625" customWidth="1"/>
    <col min="5906" max="5906" width="10.33203125" bestFit="1" customWidth="1"/>
    <col min="6145" max="6145" width="7.33203125" customWidth="1"/>
    <col min="6146" max="6146" width="24.33203125" bestFit="1" customWidth="1"/>
    <col min="6147" max="6147" width="5" customWidth="1"/>
    <col min="6148" max="6148" width="5.44140625" customWidth="1"/>
    <col min="6149" max="6149" width="5" customWidth="1"/>
    <col min="6150" max="6150" width="5.44140625" customWidth="1"/>
    <col min="6162" max="6162" width="10.33203125" bestFit="1" customWidth="1"/>
    <col min="6401" max="6401" width="7.33203125" customWidth="1"/>
    <col min="6402" max="6402" width="24.33203125" bestFit="1" customWidth="1"/>
    <col min="6403" max="6403" width="5" customWidth="1"/>
    <col min="6404" max="6404" width="5.44140625" customWidth="1"/>
    <col min="6405" max="6405" width="5" customWidth="1"/>
    <col min="6406" max="6406" width="5.44140625" customWidth="1"/>
    <col min="6418" max="6418" width="10.33203125" bestFit="1" customWidth="1"/>
    <col min="6657" max="6657" width="7.33203125" customWidth="1"/>
    <col min="6658" max="6658" width="24.33203125" bestFit="1" customWidth="1"/>
    <col min="6659" max="6659" width="5" customWidth="1"/>
    <col min="6660" max="6660" width="5.44140625" customWidth="1"/>
    <col min="6661" max="6661" width="5" customWidth="1"/>
    <col min="6662" max="6662" width="5.44140625" customWidth="1"/>
    <col min="6674" max="6674" width="10.33203125" bestFit="1" customWidth="1"/>
    <col min="6913" max="6913" width="7.33203125" customWidth="1"/>
    <col min="6914" max="6914" width="24.33203125" bestFit="1" customWidth="1"/>
    <col min="6915" max="6915" width="5" customWidth="1"/>
    <col min="6916" max="6916" width="5.44140625" customWidth="1"/>
    <col min="6917" max="6917" width="5" customWidth="1"/>
    <col min="6918" max="6918" width="5.44140625" customWidth="1"/>
    <col min="6930" max="6930" width="10.33203125" bestFit="1" customWidth="1"/>
    <col min="7169" max="7169" width="7.33203125" customWidth="1"/>
    <col min="7170" max="7170" width="24.33203125" bestFit="1" customWidth="1"/>
    <col min="7171" max="7171" width="5" customWidth="1"/>
    <col min="7172" max="7172" width="5.44140625" customWidth="1"/>
    <col min="7173" max="7173" width="5" customWidth="1"/>
    <col min="7174" max="7174" width="5.44140625" customWidth="1"/>
    <col min="7186" max="7186" width="10.33203125" bestFit="1" customWidth="1"/>
    <col min="7425" max="7425" width="7.33203125" customWidth="1"/>
    <col min="7426" max="7426" width="24.33203125" bestFit="1" customWidth="1"/>
    <col min="7427" max="7427" width="5" customWidth="1"/>
    <col min="7428" max="7428" width="5.44140625" customWidth="1"/>
    <col min="7429" max="7429" width="5" customWidth="1"/>
    <col min="7430" max="7430" width="5.44140625" customWidth="1"/>
    <col min="7442" max="7442" width="10.33203125" bestFit="1" customWidth="1"/>
    <col min="7681" max="7681" width="7.33203125" customWidth="1"/>
    <col min="7682" max="7682" width="24.33203125" bestFit="1" customWidth="1"/>
    <col min="7683" max="7683" width="5" customWidth="1"/>
    <col min="7684" max="7684" width="5.44140625" customWidth="1"/>
    <col min="7685" max="7685" width="5" customWidth="1"/>
    <col min="7686" max="7686" width="5.44140625" customWidth="1"/>
    <col min="7698" max="7698" width="10.33203125" bestFit="1" customWidth="1"/>
    <col min="7937" max="7937" width="7.33203125" customWidth="1"/>
    <col min="7938" max="7938" width="24.33203125" bestFit="1" customWidth="1"/>
    <col min="7939" max="7939" width="5" customWidth="1"/>
    <col min="7940" max="7940" width="5.44140625" customWidth="1"/>
    <col min="7941" max="7941" width="5" customWidth="1"/>
    <col min="7942" max="7942" width="5.44140625" customWidth="1"/>
    <col min="7954" max="7954" width="10.33203125" bestFit="1" customWidth="1"/>
    <col min="8193" max="8193" width="7.33203125" customWidth="1"/>
    <col min="8194" max="8194" width="24.33203125" bestFit="1" customWidth="1"/>
    <col min="8195" max="8195" width="5" customWidth="1"/>
    <col min="8196" max="8196" width="5.44140625" customWidth="1"/>
    <col min="8197" max="8197" width="5" customWidth="1"/>
    <col min="8198" max="8198" width="5.44140625" customWidth="1"/>
    <col min="8210" max="8210" width="10.33203125" bestFit="1" customWidth="1"/>
    <col min="8449" max="8449" width="7.33203125" customWidth="1"/>
    <col min="8450" max="8450" width="24.33203125" bestFit="1" customWidth="1"/>
    <col min="8451" max="8451" width="5" customWidth="1"/>
    <col min="8452" max="8452" width="5.44140625" customWidth="1"/>
    <col min="8453" max="8453" width="5" customWidth="1"/>
    <col min="8454" max="8454" width="5.44140625" customWidth="1"/>
    <col min="8466" max="8466" width="10.33203125" bestFit="1" customWidth="1"/>
    <col min="8705" max="8705" width="7.33203125" customWidth="1"/>
    <col min="8706" max="8706" width="24.33203125" bestFit="1" customWidth="1"/>
    <col min="8707" max="8707" width="5" customWidth="1"/>
    <col min="8708" max="8708" width="5.44140625" customWidth="1"/>
    <col min="8709" max="8709" width="5" customWidth="1"/>
    <col min="8710" max="8710" width="5.44140625" customWidth="1"/>
    <col min="8722" max="8722" width="10.33203125" bestFit="1" customWidth="1"/>
    <col min="8961" max="8961" width="7.33203125" customWidth="1"/>
    <col min="8962" max="8962" width="24.33203125" bestFit="1" customWidth="1"/>
    <col min="8963" max="8963" width="5" customWidth="1"/>
    <col min="8964" max="8964" width="5.44140625" customWidth="1"/>
    <col min="8965" max="8965" width="5" customWidth="1"/>
    <col min="8966" max="8966" width="5.44140625" customWidth="1"/>
    <col min="8978" max="8978" width="10.33203125" bestFit="1" customWidth="1"/>
    <col min="9217" max="9217" width="7.33203125" customWidth="1"/>
    <col min="9218" max="9218" width="24.33203125" bestFit="1" customWidth="1"/>
    <col min="9219" max="9219" width="5" customWidth="1"/>
    <col min="9220" max="9220" width="5.44140625" customWidth="1"/>
    <col min="9221" max="9221" width="5" customWidth="1"/>
    <col min="9222" max="9222" width="5.44140625" customWidth="1"/>
    <col min="9234" max="9234" width="10.33203125" bestFit="1" customWidth="1"/>
    <col min="9473" max="9473" width="7.33203125" customWidth="1"/>
    <col min="9474" max="9474" width="24.33203125" bestFit="1" customWidth="1"/>
    <col min="9475" max="9475" width="5" customWidth="1"/>
    <col min="9476" max="9476" width="5.44140625" customWidth="1"/>
    <col min="9477" max="9477" width="5" customWidth="1"/>
    <col min="9478" max="9478" width="5.44140625" customWidth="1"/>
    <col min="9490" max="9490" width="10.33203125" bestFit="1" customWidth="1"/>
    <col min="9729" max="9729" width="7.33203125" customWidth="1"/>
    <col min="9730" max="9730" width="24.33203125" bestFit="1" customWidth="1"/>
    <col min="9731" max="9731" width="5" customWidth="1"/>
    <col min="9732" max="9732" width="5.44140625" customWidth="1"/>
    <col min="9733" max="9733" width="5" customWidth="1"/>
    <col min="9734" max="9734" width="5.44140625" customWidth="1"/>
    <col min="9746" max="9746" width="10.33203125" bestFit="1" customWidth="1"/>
    <col min="9985" max="9985" width="7.33203125" customWidth="1"/>
    <col min="9986" max="9986" width="24.33203125" bestFit="1" customWidth="1"/>
    <col min="9987" max="9987" width="5" customWidth="1"/>
    <col min="9988" max="9988" width="5.44140625" customWidth="1"/>
    <col min="9989" max="9989" width="5" customWidth="1"/>
    <col min="9990" max="9990" width="5.44140625" customWidth="1"/>
    <col min="10002" max="10002" width="10.33203125" bestFit="1" customWidth="1"/>
    <col min="10241" max="10241" width="7.33203125" customWidth="1"/>
    <col min="10242" max="10242" width="24.33203125" bestFit="1" customWidth="1"/>
    <col min="10243" max="10243" width="5" customWidth="1"/>
    <col min="10244" max="10244" width="5.44140625" customWidth="1"/>
    <col min="10245" max="10245" width="5" customWidth="1"/>
    <col min="10246" max="10246" width="5.44140625" customWidth="1"/>
    <col min="10258" max="10258" width="10.33203125" bestFit="1" customWidth="1"/>
    <col min="10497" max="10497" width="7.33203125" customWidth="1"/>
    <col min="10498" max="10498" width="24.33203125" bestFit="1" customWidth="1"/>
    <col min="10499" max="10499" width="5" customWidth="1"/>
    <col min="10500" max="10500" width="5.44140625" customWidth="1"/>
    <col min="10501" max="10501" width="5" customWidth="1"/>
    <col min="10502" max="10502" width="5.44140625" customWidth="1"/>
    <col min="10514" max="10514" width="10.33203125" bestFit="1" customWidth="1"/>
    <col min="10753" max="10753" width="7.33203125" customWidth="1"/>
    <col min="10754" max="10754" width="24.33203125" bestFit="1" customWidth="1"/>
    <col min="10755" max="10755" width="5" customWidth="1"/>
    <col min="10756" max="10756" width="5.44140625" customWidth="1"/>
    <col min="10757" max="10757" width="5" customWidth="1"/>
    <col min="10758" max="10758" width="5.44140625" customWidth="1"/>
    <col min="10770" max="10770" width="10.33203125" bestFit="1" customWidth="1"/>
    <col min="11009" max="11009" width="7.33203125" customWidth="1"/>
    <col min="11010" max="11010" width="24.33203125" bestFit="1" customWidth="1"/>
    <col min="11011" max="11011" width="5" customWidth="1"/>
    <col min="11012" max="11012" width="5.44140625" customWidth="1"/>
    <col min="11013" max="11013" width="5" customWidth="1"/>
    <col min="11014" max="11014" width="5.44140625" customWidth="1"/>
    <col min="11026" max="11026" width="10.33203125" bestFit="1" customWidth="1"/>
    <col min="11265" max="11265" width="7.33203125" customWidth="1"/>
    <col min="11266" max="11266" width="24.33203125" bestFit="1" customWidth="1"/>
    <col min="11267" max="11267" width="5" customWidth="1"/>
    <col min="11268" max="11268" width="5.44140625" customWidth="1"/>
    <col min="11269" max="11269" width="5" customWidth="1"/>
    <col min="11270" max="11270" width="5.44140625" customWidth="1"/>
    <col min="11282" max="11282" width="10.33203125" bestFit="1" customWidth="1"/>
    <col min="11521" max="11521" width="7.33203125" customWidth="1"/>
    <col min="11522" max="11522" width="24.33203125" bestFit="1" customWidth="1"/>
    <col min="11523" max="11523" width="5" customWidth="1"/>
    <col min="11524" max="11524" width="5.44140625" customWidth="1"/>
    <col min="11525" max="11525" width="5" customWidth="1"/>
    <col min="11526" max="11526" width="5.44140625" customWidth="1"/>
    <col min="11538" max="11538" width="10.33203125" bestFit="1" customWidth="1"/>
    <col min="11777" max="11777" width="7.33203125" customWidth="1"/>
    <col min="11778" max="11778" width="24.33203125" bestFit="1" customWidth="1"/>
    <col min="11779" max="11779" width="5" customWidth="1"/>
    <col min="11780" max="11780" width="5.44140625" customWidth="1"/>
    <col min="11781" max="11781" width="5" customWidth="1"/>
    <col min="11782" max="11782" width="5.44140625" customWidth="1"/>
    <col min="11794" max="11794" width="10.33203125" bestFit="1" customWidth="1"/>
    <col min="12033" max="12033" width="7.33203125" customWidth="1"/>
    <col min="12034" max="12034" width="24.33203125" bestFit="1" customWidth="1"/>
    <col min="12035" max="12035" width="5" customWidth="1"/>
    <col min="12036" max="12036" width="5.44140625" customWidth="1"/>
    <col min="12037" max="12037" width="5" customWidth="1"/>
    <col min="12038" max="12038" width="5.44140625" customWidth="1"/>
    <col min="12050" max="12050" width="10.33203125" bestFit="1" customWidth="1"/>
    <col min="12289" max="12289" width="7.33203125" customWidth="1"/>
    <col min="12290" max="12290" width="24.33203125" bestFit="1" customWidth="1"/>
    <col min="12291" max="12291" width="5" customWidth="1"/>
    <col min="12292" max="12292" width="5.44140625" customWidth="1"/>
    <col min="12293" max="12293" width="5" customWidth="1"/>
    <col min="12294" max="12294" width="5.44140625" customWidth="1"/>
    <col min="12306" max="12306" width="10.33203125" bestFit="1" customWidth="1"/>
    <col min="12545" max="12545" width="7.33203125" customWidth="1"/>
    <col min="12546" max="12546" width="24.33203125" bestFit="1" customWidth="1"/>
    <col min="12547" max="12547" width="5" customWidth="1"/>
    <col min="12548" max="12548" width="5.44140625" customWidth="1"/>
    <col min="12549" max="12549" width="5" customWidth="1"/>
    <col min="12550" max="12550" width="5.44140625" customWidth="1"/>
    <col min="12562" max="12562" width="10.33203125" bestFit="1" customWidth="1"/>
    <col min="12801" max="12801" width="7.33203125" customWidth="1"/>
    <col min="12802" max="12802" width="24.33203125" bestFit="1" customWidth="1"/>
    <col min="12803" max="12803" width="5" customWidth="1"/>
    <col min="12804" max="12804" width="5.44140625" customWidth="1"/>
    <col min="12805" max="12805" width="5" customWidth="1"/>
    <col min="12806" max="12806" width="5.44140625" customWidth="1"/>
    <col min="12818" max="12818" width="10.33203125" bestFit="1" customWidth="1"/>
    <col min="13057" max="13057" width="7.33203125" customWidth="1"/>
    <col min="13058" max="13058" width="24.33203125" bestFit="1" customWidth="1"/>
    <col min="13059" max="13059" width="5" customWidth="1"/>
    <col min="13060" max="13060" width="5.44140625" customWidth="1"/>
    <col min="13061" max="13061" width="5" customWidth="1"/>
    <col min="13062" max="13062" width="5.44140625" customWidth="1"/>
    <col min="13074" max="13074" width="10.33203125" bestFit="1" customWidth="1"/>
    <col min="13313" max="13313" width="7.33203125" customWidth="1"/>
    <col min="13314" max="13314" width="24.33203125" bestFit="1" customWidth="1"/>
    <col min="13315" max="13315" width="5" customWidth="1"/>
    <col min="13316" max="13316" width="5.44140625" customWidth="1"/>
    <col min="13317" max="13317" width="5" customWidth="1"/>
    <col min="13318" max="13318" width="5.44140625" customWidth="1"/>
    <col min="13330" max="13330" width="10.33203125" bestFit="1" customWidth="1"/>
    <col min="13569" max="13569" width="7.33203125" customWidth="1"/>
    <col min="13570" max="13570" width="24.33203125" bestFit="1" customWidth="1"/>
    <col min="13571" max="13571" width="5" customWidth="1"/>
    <col min="13572" max="13572" width="5.44140625" customWidth="1"/>
    <col min="13573" max="13573" width="5" customWidth="1"/>
    <col min="13574" max="13574" width="5.44140625" customWidth="1"/>
    <col min="13586" max="13586" width="10.33203125" bestFit="1" customWidth="1"/>
    <col min="13825" max="13825" width="7.33203125" customWidth="1"/>
    <col min="13826" max="13826" width="24.33203125" bestFit="1" customWidth="1"/>
    <col min="13827" max="13827" width="5" customWidth="1"/>
    <col min="13828" max="13828" width="5.44140625" customWidth="1"/>
    <col min="13829" max="13829" width="5" customWidth="1"/>
    <col min="13830" max="13830" width="5.44140625" customWidth="1"/>
    <col min="13842" max="13842" width="10.33203125" bestFit="1" customWidth="1"/>
    <col min="14081" max="14081" width="7.33203125" customWidth="1"/>
    <col min="14082" max="14082" width="24.33203125" bestFit="1" customWidth="1"/>
    <col min="14083" max="14083" width="5" customWidth="1"/>
    <col min="14084" max="14084" width="5.44140625" customWidth="1"/>
    <col min="14085" max="14085" width="5" customWidth="1"/>
    <col min="14086" max="14086" width="5.44140625" customWidth="1"/>
    <col min="14098" max="14098" width="10.33203125" bestFit="1" customWidth="1"/>
    <col min="14337" max="14337" width="7.33203125" customWidth="1"/>
    <col min="14338" max="14338" width="24.33203125" bestFit="1" customWidth="1"/>
    <col min="14339" max="14339" width="5" customWidth="1"/>
    <col min="14340" max="14340" width="5.44140625" customWidth="1"/>
    <col min="14341" max="14341" width="5" customWidth="1"/>
    <col min="14342" max="14342" width="5.44140625" customWidth="1"/>
    <col min="14354" max="14354" width="10.33203125" bestFit="1" customWidth="1"/>
    <col min="14593" max="14593" width="7.33203125" customWidth="1"/>
    <col min="14594" max="14594" width="24.33203125" bestFit="1" customWidth="1"/>
    <col min="14595" max="14595" width="5" customWidth="1"/>
    <col min="14596" max="14596" width="5.44140625" customWidth="1"/>
    <col min="14597" max="14597" width="5" customWidth="1"/>
    <col min="14598" max="14598" width="5.44140625" customWidth="1"/>
    <col min="14610" max="14610" width="10.33203125" bestFit="1" customWidth="1"/>
    <col min="14849" max="14849" width="7.33203125" customWidth="1"/>
    <col min="14850" max="14850" width="24.33203125" bestFit="1" customWidth="1"/>
    <col min="14851" max="14851" width="5" customWidth="1"/>
    <col min="14852" max="14852" width="5.44140625" customWidth="1"/>
    <col min="14853" max="14853" width="5" customWidth="1"/>
    <col min="14854" max="14854" width="5.44140625" customWidth="1"/>
    <col min="14866" max="14866" width="10.33203125" bestFit="1" customWidth="1"/>
    <col min="15105" max="15105" width="7.33203125" customWidth="1"/>
    <col min="15106" max="15106" width="24.33203125" bestFit="1" customWidth="1"/>
    <col min="15107" max="15107" width="5" customWidth="1"/>
    <col min="15108" max="15108" width="5.44140625" customWidth="1"/>
    <col min="15109" max="15109" width="5" customWidth="1"/>
    <col min="15110" max="15110" width="5.44140625" customWidth="1"/>
    <col min="15122" max="15122" width="10.33203125" bestFit="1" customWidth="1"/>
    <col min="15361" max="15361" width="7.33203125" customWidth="1"/>
    <col min="15362" max="15362" width="24.33203125" bestFit="1" customWidth="1"/>
    <col min="15363" max="15363" width="5" customWidth="1"/>
    <col min="15364" max="15364" width="5.44140625" customWidth="1"/>
    <col min="15365" max="15365" width="5" customWidth="1"/>
    <col min="15366" max="15366" width="5.44140625" customWidth="1"/>
    <col min="15378" max="15378" width="10.33203125" bestFit="1" customWidth="1"/>
    <col min="15617" max="15617" width="7.33203125" customWidth="1"/>
    <col min="15618" max="15618" width="24.33203125" bestFit="1" customWidth="1"/>
    <col min="15619" max="15619" width="5" customWidth="1"/>
    <col min="15620" max="15620" width="5.44140625" customWidth="1"/>
    <col min="15621" max="15621" width="5" customWidth="1"/>
    <col min="15622" max="15622" width="5.44140625" customWidth="1"/>
    <col min="15634" max="15634" width="10.33203125" bestFit="1" customWidth="1"/>
    <col min="15873" max="15873" width="7.33203125" customWidth="1"/>
    <col min="15874" max="15874" width="24.33203125" bestFit="1" customWidth="1"/>
    <col min="15875" max="15875" width="5" customWidth="1"/>
    <col min="15876" max="15876" width="5.44140625" customWidth="1"/>
    <col min="15877" max="15877" width="5" customWidth="1"/>
    <col min="15878" max="15878" width="5.44140625" customWidth="1"/>
    <col min="15890" max="15890" width="10.33203125" bestFit="1" customWidth="1"/>
    <col min="16129" max="16129" width="7.33203125" customWidth="1"/>
    <col min="16130" max="16130" width="24.33203125" bestFit="1" customWidth="1"/>
    <col min="16131" max="16131" width="5" customWidth="1"/>
    <col min="16132" max="16132" width="5.44140625" customWidth="1"/>
    <col min="16133" max="16133" width="5" customWidth="1"/>
    <col min="16134" max="16134" width="5.44140625" customWidth="1"/>
    <col min="16146" max="16146" width="10.33203125" bestFit="1" customWidth="1"/>
  </cols>
  <sheetData>
    <row r="1" spans="1:22" x14ac:dyDescent="0.25">
      <c r="A1" t="s">
        <v>0</v>
      </c>
    </row>
    <row r="2" spans="1:22" x14ac:dyDescent="0.25">
      <c r="A2" t="s">
        <v>53</v>
      </c>
    </row>
    <row r="3" spans="1:22" x14ac:dyDescent="0.25">
      <c r="A3" t="s">
        <v>2</v>
      </c>
    </row>
    <row r="4" spans="1:22" x14ac:dyDescent="0.25">
      <c r="A4" t="s">
        <v>54</v>
      </c>
    </row>
    <row r="5" spans="1:22" x14ac:dyDescent="0.25">
      <c r="A5" t="s">
        <v>55</v>
      </c>
    </row>
    <row r="6" spans="1:22" x14ac:dyDescent="0.25">
      <c r="A6" t="s">
        <v>56</v>
      </c>
    </row>
    <row r="7" spans="1:22" x14ac:dyDescent="0.25">
      <c r="A7" t="s">
        <v>20</v>
      </c>
    </row>
    <row r="8" spans="1:22" ht="13.8" thickBot="1" x14ac:dyDescent="0.3"/>
    <row r="9" spans="1:22" x14ac:dyDescent="0.25">
      <c r="A9" s="1" t="s">
        <v>57</v>
      </c>
      <c r="B9" s="1"/>
      <c r="C9" s="1"/>
      <c r="D9" s="1"/>
      <c r="E9" s="1"/>
      <c r="F9" s="1"/>
    </row>
    <row r="10" spans="1:22" x14ac:dyDescent="0.25">
      <c r="A10" s="2"/>
      <c r="B10" s="2"/>
      <c r="C10" s="3">
        <v>0</v>
      </c>
      <c r="D10" s="3">
        <v>0</v>
      </c>
      <c r="E10" s="3">
        <v>1</v>
      </c>
      <c r="F10" s="3">
        <v>1</v>
      </c>
    </row>
    <row r="11" spans="1:22" x14ac:dyDescent="0.25">
      <c r="A11" s="2" t="s">
        <v>10</v>
      </c>
      <c r="B11" s="2" t="s">
        <v>11</v>
      </c>
      <c r="C11" s="3" t="s">
        <v>49</v>
      </c>
      <c r="D11" s="3" t="s">
        <v>50</v>
      </c>
      <c r="E11" s="3" t="s">
        <v>49</v>
      </c>
      <c r="F11" s="3" t="s">
        <v>50</v>
      </c>
      <c r="H11" s="3" t="s">
        <v>58</v>
      </c>
      <c r="I11" s="3" t="s">
        <v>59</v>
      </c>
      <c r="J11" s="3" t="s">
        <v>14</v>
      </c>
      <c r="K11" s="3" t="s">
        <v>60</v>
      </c>
      <c r="O11" t="s">
        <v>15</v>
      </c>
      <c r="S11" s="9" t="s">
        <v>15</v>
      </c>
      <c r="T11" s="9" t="s">
        <v>43</v>
      </c>
    </row>
    <row r="12" spans="1:22" x14ac:dyDescent="0.25">
      <c r="A12" s="2">
        <v>1</v>
      </c>
      <c r="B12" s="2" t="s">
        <v>61</v>
      </c>
      <c r="C12" s="4">
        <v>27</v>
      </c>
      <c r="D12" s="4">
        <v>14</v>
      </c>
      <c r="E12" s="4">
        <v>17</v>
      </c>
      <c r="F12" s="4">
        <v>23</v>
      </c>
      <c r="G12" s="14">
        <f>(E12+F12)/SUM(C12:F12)*100</f>
        <v>49.382716049382715</v>
      </c>
      <c r="H12" s="4">
        <v>17</v>
      </c>
      <c r="I12" s="31">
        <f>H12/SUM(E12,C12)</f>
        <v>0.38636363636363635</v>
      </c>
      <c r="J12" s="4">
        <v>14</v>
      </c>
      <c r="K12" s="31">
        <f>D12/SUM(F12,D12)</f>
        <v>0.3783783783783784</v>
      </c>
      <c r="M12" s="23">
        <f>NORMSINV(I12)</f>
        <v>-0.28880935507446348</v>
      </c>
      <c r="N12" s="23">
        <f>NORMSINV(K12)</f>
        <v>-0.30974253153853021</v>
      </c>
      <c r="O12" s="32">
        <f>M12-N12</f>
        <v>2.0933176464066727E-2</v>
      </c>
      <c r="P12">
        <v>0</v>
      </c>
      <c r="S12">
        <v>2.0933176464066783E-2</v>
      </c>
      <c r="T12" s="5">
        <v>44.62429051314723</v>
      </c>
      <c r="V12" s="5"/>
    </row>
    <row r="13" spans="1:22" x14ac:dyDescent="0.25">
      <c r="A13" s="2">
        <v>2</v>
      </c>
      <c r="B13" s="2" t="s">
        <v>61</v>
      </c>
      <c r="C13" s="4">
        <v>29</v>
      </c>
      <c r="D13" s="4">
        <v>18</v>
      </c>
      <c r="E13" s="4">
        <v>9</v>
      </c>
      <c r="F13" s="4">
        <v>25</v>
      </c>
      <c r="G13" s="14">
        <f t="shared" ref="G13:G35" si="0">(E13+F13)/SUM(C13:F13)*100</f>
        <v>41.975308641975303</v>
      </c>
      <c r="H13" s="4">
        <v>9</v>
      </c>
      <c r="I13" s="31">
        <f t="shared" ref="I13:I35" si="1">H13/SUM(E13,C13)</f>
        <v>0.23684210526315788</v>
      </c>
      <c r="J13" s="4">
        <v>18</v>
      </c>
      <c r="K13" s="31">
        <f t="shared" ref="K13:K35" si="2">D13/SUM(F13,D13)</f>
        <v>0.41860465116279072</v>
      </c>
      <c r="M13" s="23">
        <f t="shared" ref="M13:M35" si="3">NORMSINV(I13)</f>
        <v>-0.71649750017799174</v>
      </c>
      <c r="N13" s="23">
        <f t="shared" ref="N13:N35" si="4">NORMSINV(K13)</f>
        <v>-0.20546440906712388</v>
      </c>
      <c r="O13" s="32">
        <f t="shared" ref="O13:O35" si="5">M13-N13</f>
        <v>-0.51103309111086781</v>
      </c>
      <c r="P13">
        <v>0</v>
      </c>
      <c r="S13">
        <v>-0.51103309111086759</v>
      </c>
      <c r="T13" s="5">
        <v>3.1043221566225156</v>
      </c>
    </row>
    <row r="14" spans="1:22" x14ac:dyDescent="0.25">
      <c r="A14" s="2">
        <v>3</v>
      </c>
      <c r="B14" s="2" t="s">
        <v>61</v>
      </c>
      <c r="C14" s="4">
        <v>23</v>
      </c>
      <c r="D14" s="4">
        <v>20</v>
      </c>
      <c r="E14" s="4">
        <v>16</v>
      </c>
      <c r="F14" s="4">
        <v>19</v>
      </c>
      <c r="G14" s="14">
        <f t="shared" si="0"/>
        <v>44.871794871794876</v>
      </c>
      <c r="H14" s="4">
        <v>16</v>
      </c>
      <c r="I14" s="31">
        <f t="shared" si="1"/>
        <v>0.41025641025641024</v>
      </c>
      <c r="J14" s="4">
        <v>20</v>
      </c>
      <c r="K14" s="31">
        <f t="shared" si="2"/>
        <v>0.51282051282051277</v>
      </c>
      <c r="M14" s="23">
        <f t="shared" si="3"/>
        <v>-0.22688544453587917</v>
      </c>
      <c r="N14" s="23">
        <f t="shared" si="4"/>
        <v>3.2141793327338283E-2</v>
      </c>
      <c r="O14" s="32">
        <f t="shared" si="5"/>
        <v>-0.25902723786321746</v>
      </c>
      <c r="P14">
        <v>0</v>
      </c>
      <c r="S14">
        <v>-0.25902723786321735</v>
      </c>
      <c r="T14" s="5">
        <v>40.355557373472948</v>
      </c>
    </row>
    <row r="15" spans="1:22" x14ac:dyDescent="0.25">
      <c r="A15" s="2">
        <v>4</v>
      </c>
      <c r="B15" s="2" t="s">
        <v>61</v>
      </c>
      <c r="C15" s="4">
        <v>24</v>
      </c>
      <c r="D15" s="4">
        <v>18</v>
      </c>
      <c r="E15" s="4">
        <v>17</v>
      </c>
      <c r="F15" s="4">
        <v>22</v>
      </c>
      <c r="G15" s="14">
        <f t="shared" si="0"/>
        <v>48.148148148148145</v>
      </c>
      <c r="H15" s="4">
        <v>17</v>
      </c>
      <c r="I15" s="31">
        <f t="shared" si="1"/>
        <v>0.41463414634146339</v>
      </c>
      <c r="J15" s="4">
        <v>18</v>
      </c>
      <c r="K15" s="31">
        <f t="shared" si="2"/>
        <v>0.45</v>
      </c>
      <c r="M15" s="23">
        <f t="shared" si="3"/>
        <v>-0.21564010401258188</v>
      </c>
      <c r="N15" s="23">
        <f t="shared" si="4"/>
        <v>-0.12566134685507402</v>
      </c>
      <c r="O15" s="32">
        <f t="shared" si="5"/>
        <v>-8.997875715750786E-2</v>
      </c>
      <c r="P15">
        <v>0</v>
      </c>
      <c r="S15">
        <v>-8.9978757157507805E-2</v>
      </c>
      <c r="T15" s="5">
        <v>14.167530946804959</v>
      </c>
    </row>
    <row r="16" spans="1:22" x14ac:dyDescent="0.25">
      <c r="A16" s="2">
        <v>5</v>
      </c>
      <c r="B16" s="2" t="s">
        <v>61</v>
      </c>
      <c r="C16" s="4">
        <v>22</v>
      </c>
      <c r="D16" s="4">
        <v>20</v>
      </c>
      <c r="E16" s="4">
        <v>18</v>
      </c>
      <c r="F16" s="4">
        <v>21</v>
      </c>
      <c r="G16" s="14">
        <f t="shared" si="0"/>
        <v>48.148148148148145</v>
      </c>
      <c r="H16" s="4">
        <v>18</v>
      </c>
      <c r="I16" s="31">
        <f t="shared" si="1"/>
        <v>0.45</v>
      </c>
      <c r="J16" s="4">
        <v>20</v>
      </c>
      <c r="K16" s="31">
        <f t="shared" si="2"/>
        <v>0.48780487804878048</v>
      </c>
      <c r="M16" s="23">
        <f t="shared" si="3"/>
        <v>-0.12566134685507402</v>
      </c>
      <c r="N16" s="23">
        <f t="shared" si="4"/>
        <v>-3.0573399820906299E-2</v>
      </c>
      <c r="O16" s="32">
        <f t="shared" si="5"/>
        <v>-9.5087947034167716E-2</v>
      </c>
      <c r="P16">
        <v>0</v>
      </c>
      <c r="S16">
        <v>-9.5087947034167578E-2</v>
      </c>
      <c r="T16" s="5">
        <v>29.94664472911029</v>
      </c>
    </row>
    <row r="17" spans="1:20" x14ac:dyDescent="0.25">
      <c r="A17" s="2">
        <v>6</v>
      </c>
      <c r="B17" s="2" t="s">
        <v>61</v>
      </c>
      <c r="C17" s="4">
        <v>21</v>
      </c>
      <c r="D17" s="4">
        <v>16</v>
      </c>
      <c r="E17" s="4">
        <v>18</v>
      </c>
      <c r="F17" s="4">
        <v>26</v>
      </c>
      <c r="G17" s="14">
        <f t="shared" si="0"/>
        <v>54.320987654320987</v>
      </c>
      <c r="H17" s="4">
        <v>18</v>
      </c>
      <c r="I17" s="31">
        <f t="shared" si="1"/>
        <v>0.46153846153846156</v>
      </c>
      <c r="J17" s="4">
        <v>16</v>
      </c>
      <c r="K17" s="31">
        <f t="shared" si="2"/>
        <v>0.38095238095238093</v>
      </c>
      <c r="M17" s="23">
        <f t="shared" si="3"/>
        <v>-9.6558615289639077E-2</v>
      </c>
      <c r="N17" s="23">
        <f t="shared" si="4"/>
        <v>-0.30298044805620661</v>
      </c>
      <c r="O17" s="32">
        <f t="shared" si="5"/>
        <v>0.20642183276656753</v>
      </c>
      <c r="P17">
        <v>0</v>
      </c>
      <c r="S17">
        <v>0.2064218327665675</v>
      </c>
      <c r="T17" s="5">
        <v>1.6890547263681128</v>
      </c>
    </row>
    <row r="18" spans="1:20" x14ac:dyDescent="0.25">
      <c r="A18" s="2">
        <v>7</v>
      </c>
      <c r="B18" s="2" t="s">
        <v>61</v>
      </c>
      <c r="C18" s="4">
        <v>20</v>
      </c>
      <c r="D18" s="4">
        <v>18</v>
      </c>
      <c r="E18" s="4">
        <v>23</v>
      </c>
      <c r="F18" s="4">
        <v>20</v>
      </c>
      <c r="G18" s="14">
        <f t="shared" si="0"/>
        <v>53.086419753086425</v>
      </c>
      <c r="H18" s="4">
        <v>23</v>
      </c>
      <c r="I18" s="31">
        <f t="shared" si="1"/>
        <v>0.53488372093023251</v>
      </c>
      <c r="J18" s="4">
        <v>18</v>
      </c>
      <c r="K18" s="31">
        <f t="shared" si="2"/>
        <v>0.47368421052631576</v>
      </c>
      <c r="M18" s="23">
        <f t="shared" si="3"/>
        <v>8.75522464861795E-2</v>
      </c>
      <c r="N18" s="23">
        <f t="shared" si="4"/>
        <v>-6.6011812375840737E-2</v>
      </c>
      <c r="O18" s="32">
        <f t="shared" si="5"/>
        <v>0.15356405886202024</v>
      </c>
      <c r="P18">
        <v>0</v>
      </c>
      <c r="S18">
        <v>0.1535640588620201</v>
      </c>
      <c r="T18" s="5">
        <v>-33.574508136992904</v>
      </c>
    </row>
    <row r="19" spans="1:20" x14ac:dyDescent="0.25">
      <c r="A19" s="2">
        <v>8</v>
      </c>
      <c r="B19" s="2" t="s">
        <v>61</v>
      </c>
      <c r="C19" s="4">
        <v>21</v>
      </c>
      <c r="D19" s="4">
        <v>14</v>
      </c>
      <c r="E19" s="4">
        <v>19</v>
      </c>
      <c r="F19" s="4">
        <v>27</v>
      </c>
      <c r="G19" s="14">
        <f t="shared" si="0"/>
        <v>56.79012345679012</v>
      </c>
      <c r="H19" s="4">
        <v>19</v>
      </c>
      <c r="I19" s="31">
        <f t="shared" si="1"/>
        <v>0.47499999999999998</v>
      </c>
      <c r="J19" s="4">
        <v>14</v>
      </c>
      <c r="K19" s="31">
        <f t="shared" si="2"/>
        <v>0.34146341463414637</v>
      </c>
      <c r="M19" s="23">
        <f t="shared" si="3"/>
        <v>-6.2706777943213846E-2</v>
      </c>
      <c r="N19" s="23">
        <f t="shared" si="4"/>
        <v>-0.40847248197412372</v>
      </c>
      <c r="O19" s="32">
        <f t="shared" si="5"/>
        <v>0.34576570403090989</v>
      </c>
      <c r="P19">
        <v>0</v>
      </c>
      <c r="S19">
        <v>0.34576570403090978</v>
      </c>
      <c r="T19" s="5">
        <v>9.3204419889502788</v>
      </c>
    </row>
    <row r="20" spans="1:20" x14ac:dyDescent="0.25">
      <c r="A20" s="2">
        <v>9</v>
      </c>
      <c r="B20" s="2" t="s">
        <v>61</v>
      </c>
      <c r="C20" s="4">
        <v>15</v>
      </c>
      <c r="D20" s="4">
        <v>10</v>
      </c>
      <c r="E20" s="4">
        <v>25</v>
      </c>
      <c r="F20" s="4">
        <v>31</v>
      </c>
      <c r="G20" s="14">
        <f t="shared" si="0"/>
        <v>69.135802469135797</v>
      </c>
      <c r="H20" s="4">
        <v>25</v>
      </c>
      <c r="I20" s="31">
        <f t="shared" si="1"/>
        <v>0.625</v>
      </c>
      <c r="J20" s="4">
        <v>10</v>
      </c>
      <c r="K20" s="31">
        <f t="shared" si="2"/>
        <v>0.24390243902439024</v>
      </c>
      <c r="M20" s="23">
        <f t="shared" si="3"/>
        <v>0.3186393639643752</v>
      </c>
      <c r="N20" s="23">
        <f t="shared" si="4"/>
        <v>-0.69380440773636831</v>
      </c>
      <c r="O20" s="32">
        <f t="shared" si="5"/>
        <v>1.0124437717007435</v>
      </c>
      <c r="P20">
        <v>0</v>
      </c>
      <c r="S20">
        <v>1.0124437717007431</v>
      </c>
      <c r="T20" s="5">
        <v>15.42662363856391</v>
      </c>
    </row>
    <row r="21" spans="1:20" x14ac:dyDescent="0.25">
      <c r="A21" s="2">
        <v>10</v>
      </c>
      <c r="B21" s="2" t="s">
        <v>61</v>
      </c>
      <c r="C21" s="4">
        <v>27</v>
      </c>
      <c r="D21" s="4">
        <v>15</v>
      </c>
      <c r="E21" s="4">
        <v>11</v>
      </c>
      <c r="F21" s="4">
        <v>28</v>
      </c>
      <c r="G21" s="14">
        <f t="shared" si="0"/>
        <v>48.148148148148145</v>
      </c>
      <c r="H21" s="4">
        <v>11</v>
      </c>
      <c r="I21" s="31">
        <f t="shared" si="1"/>
        <v>0.28947368421052633</v>
      </c>
      <c r="J21" s="4">
        <v>15</v>
      </c>
      <c r="K21" s="31">
        <f t="shared" si="2"/>
        <v>0.34883720930232559</v>
      </c>
      <c r="M21" s="23">
        <f t="shared" si="3"/>
        <v>-0.55492294270265385</v>
      </c>
      <c r="N21" s="23">
        <f t="shared" si="4"/>
        <v>-0.38846166398311138</v>
      </c>
      <c r="O21" s="32">
        <f t="shared" si="5"/>
        <v>-0.16646127871954247</v>
      </c>
      <c r="P21">
        <v>0</v>
      </c>
      <c r="S21">
        <v>-0.16646127871954253</v>
      </c>
      <c r="T21" s="5">
        <v>30.089542483660125</v>
      </c>
    </row>
    <row r="22" spans="1:20" x14ac:dyDescent="0.25">
      <c r="A22" s="2">
        <v>11</v>
      </c>
      <c r="B22" s="2" t="s">
        <v>61</v>
      </c>
      <c r="C22" s="4">
        <v>14</v>
      </c>
      <c r="D22" s="4">
        <v>28</v>
      </c>
      <c r="E22" s="4">
        <v>23</v>
      </c>
      <c r="F22" s="4">
        <v>16</v>
      </c>
      <c r="G22" s="14">
        <f t="shared" si="0"/>
        <v>48.148148148148145</v>
      </c>
      <c r="H22" s="4">
        <v>23</v>
      </c>
      <c r="I22" s="31">
        <f t="shared" si="1"/>
        <v>0.6216216216216216</v>
      </c>
      <c r="J22" s="4">
        <v>28</v>
      </c>
      <c r="K22" s="31">
        <f t="shared" si="2"/>
        <v>0.63636363636363635</v>
      </c>
      <c r="M22" s="23">
        <f t="shared" si="3"/>
        <v>0.30974253153853021</v>
      </c>
      <c r="N22" s="23">
        <f t="shared" si="4"/>
        <v>0.34875569551704472</v>
      </c>
      <c r="O22" s="32">
        <f t="shared" si="5"/>
        <v>-3.9013163978514509E-2</v>
      </c>
      <c r="P22">
        <v>0</v>
      </c>
      <c r="S22">
        <v>-3.9013163978514398E-2</v>
      </c>
      <c r="T22" s="5">
        <v>-0.7998357963874696</v>
      </c>
    </row>
    <row r="23" spans="1:20" x14ac:dyDescent="0.25">
      <c r="A23" s="2">
        <v>12</v>
      </c>
      <c r="B23" s="2" t="s">
        <v>61</v>
      </c>
      <c r="C23" s="4">
        <v>14</v>
      </c>
      <c r="D23" s="4">
        <v>19</v>
      </c>
      <c r="E23" s="4">
        <v>26</v>
      </c>
      <c r="F23" s="4">
        <v>22</v>
      </c>
      <c r="G23" s="14">
        <f t="shared" si="0"/>
        <v>59.259259259259252</v>
      </c>
      <c r="H23" s="4">
        <v>26</v>
      </c>
      <c r="I23" s="31">
        <f t="shared" si="1"/>
        <v>0.65</v>
      </c>
      <c r="J23" s="4">
        <v>19</v>
      </c>
      <c r="K23" s="31">
        <f t="shared" si="2"/>
        <v>0.46341463414634149</v>
      </c>
      <c r="M23" s="23">
        <f t="shared" si="3"/>
        <v>0.38532046640756784</v>
      </c>
      <c r="N23" s="23">
        <f t="shared" si="4"/>
        <v>-9.1834832954222234E-2</v>
      </c>
      <c r="O23" s="32">
        <f t="shared" si="5"/>
        <v>0.47715529936179008</v>
      </c>
      <c r="P23">
        <v>0</v>
      </c>
      <c r="S23">
        <v>0.4771552993617898</v>
      </c>
      <c r="T23" s="5">
        <v>5.0706686930091109</v>
      </c>
    </row>
    <row r="24" spans="1:20" x14ac:dyDescent="0.25">
      <c r="A24" s="2">
        <v>13</v>
      </c>
      <c r="B24" s="2" t="s">
        <v>61</v>
      </c>
      <c r="C24" s="4">
        <v>22</v>
      </c>
      <c r="D24" s="4">
        <v>24</v>
      </c>
      <c r="E24" s="4">
        <v>22</v>
      </c>
      <c r="F24" s="4">
        <v>13</v>
      </c>
      <c r="G24" s="14">
        <f t="shared" si="0"/>
        <v>43.209876543209873</v>
      </c>
      <c r="H24" s="4">
        <v>22</v>
      </c>
      <c r="I24" s="31">
        <f t="shared" si="1"/>
        <v>0.5</v>
      </c>
      <c r="J24" s="4">
        <v>24</v>
      </c>
      <c r="K24" s="31">
        <f t="shared" si="2"/>
        <v>0.64864864864864868</v>
      </c>
      <c r="M24" s="23">
        <f t="shared" si="3"/>
        <v>0</v>
      </c>
      <c r="N24" s="23">
        <f t="shared" si="4"/>
        <v>0.3816746537655627</v>
      </c>
      <c r="O24" s="32">
        <f t="shared" si="5"/>
        <v>-0.3816746537655627</v>
      </c>
      <c r="P24">
        <v>0</v>
      </c>
      <c r="S24">
        <v>-0.3816746537655627</v>
      </c>
      <c r="T24" s="5">
        <v>-2.3899962742176513</v>
      </c>
    </row>
    <row r="25" spans="1:20" x14ac:dyDescent="0.25">
      <c r="A25" s="2">
        <v>14</v>
      </c>
      <c r="B25" s="2" t="s">
        <v>61</v>
      </c>
      <c r="C25" s="4">
        <v>21</v>
      </c>
      <c r="D25" s="4">
        <v>25</v>
      </c>
      <c r="E25" s="4">
        <v>17</v>
      </c>
      <c r="F25" s="4">
        <v>18</v>
      </c>
      <c r="G25" s="14">
        <f t="shared" si="0"/>
        <v>43.209876543209873</v>
      </c>
      <c r="H25" s="4">
        <v>17</v>
      </c>
      <c r="I25" s="31">
        <f t="shared" si="1"/>
        <v>0.44736842105263158</v>
      </c>
      <c r="J25" s="4">
        <v>25</v>
      </c>
      <c r="K25" s="31">
        <f t="shared" si="2"/>
        <v>0.58139534883720934</v>
      </c>
      <c r="M25" s="23">
        <f t="shared" si="3"/>
        <v>-0.13231285227617118</v>
      </c>
      <c r="N25" s="23">
        <f t="shared" si="4"/>
        <v>0.20546440906712399</v>
      </c>
      <c r="O25" s="32">
        <f>M25-N25</f>
        <v>-0.33777726134329517</v>
      </c>
      <c r="P25">
        <v>0</v>
      </c>
      <c r="S25">
        <v>-0.33777726134329505</v>
      </c>
      <c r="T25" s="5">
        <v>33.785779279864869</v>
      </c>
    </row>
    <row r="26" spans="1:20" x14ac:dyDescent="0.25">
      <c r="A26" s="2">
        <v>15</v>
      </c>
      <c r="B26" s="2" t="s">
        <v>61</v>
      </c>
      <c r="C26" s="4">
        <v>35</v>
      </c>
      <c r="D26" s="4">
        <v>13</v>
      </c>
      <c r="E26" s="4">
        <v>7</v>
      </c>
      <c r="F26" s="4">
        <v>26</v>
      </c>
      <c r="G26" s="14">
        <f t="shared" si="0"/>
        <v>40.74074074074074</v>
      </c>
      <c r="H26" s="4">
        <v>7</v>
      </c>
      <c r="I26" s="31">
        <f t="shared" si="1"/>
        <v>0.16666666666666666</v>
      </c>
      <c r="J26" s="4">
        <v>13</v>
      </c>
      <c r="K26" s="31">
        <f t="shared" si="2"/>
        <v>0.33333333333333331</v>
      </c>
      <c r="M26" s="23">
        <f t="shared" si="3"/>
        <v>-0.96742156610170071</v>
      </c>
      <c r="N26" s="23">
        <f t="shared" si="4"/>
        <v>-0.43072729929545767</v>
      </c>
      <c r="O26" s="32">
        <f>M26-N26</f>
        <v>-0.5366942668062431</v>
      </c>
      <c r="P26">
        <v>0</v>
      </c>
      <c r="S26">
        <v>-0.53669426680624344</v>
      </c>
      <c r="T26" s="5">
        <v>11.074353009595825</v>
      </c>
    </row>
    <row r="27" spans="1:20" x14ac:dyDescent="0.25">
      <c r="A27" s="2">
        <v>16</v>
      </c>
      <c r="B27" s="2" t="s">
        <v>61</v>
      </c>
      <c r="C27" s="4">
        <v>14</v>
      </c>
      <c r="D27" s="4">
        <v>21</v>
      </c>
      <c r="E27" s="4">
        <v>23</v>
      </c>
      <c r="F27" s="4">
        <v>23</v>
      </c>
      <c r="G27" s="14">
        <f t="shared" si="0"/>
        <v>56.79012345679012</v>
      </c>
      <c r="H27" s="4">
        <v>23</v>
      </c>
      <c r="I27" s="31">
        <f t="shared" si="1"/>
        <v>0.6216216216216216</v>
      </c>
      <c r="J27" s="4">
        <v>21</v>
      </c>
      <c r="K27" s="31">
        <f t="shared" si="2"/>
        <v>0.47727272727272729</v>
      </c>
      <c r="M27" s="23">
        <f t="shared" si="3"/>
        <v>0.30974253153853021</v>
      </c>
      <c r="N27" s="23">
        <f t="shared" si="4"/>
        <v>-5.6999674358374317E-2</v>
      </c>
      <c r="O27" s="32">
        <f t="shared" si="5"/>
        <v>0.36674220589690454</v>
      </c>
      <c r="P27">
        <v>0</v>
      </c>
      <c r="S27">
        <v>0.36674220589690459</v>
      </c>
      <c r="T27" s="5">
        <v>-11.734893784421615</v>
      </c>
    </row>
    <row r="28" spans="1:20" x14ac:dyDescent="0.25">
      <c r="A28" s="2">
        <v>17</v>
      </c>
      <c r="B28" s="2" t="s">
        <v>61</v>
      </c>
      <c r="C28" s="4">
        <v>30</v>
      </c>
      <c r="D28" s="4">
        <v>18</v>
      </c>
      <c r="E28" s="4">
        <v>11</v>
      </c>
      <c r="F28" s="4">
        <v>22</v>
      </c>
      <c r="G28" s="14">
        <f t="shared" si="0"/>
        <v>40.74074074074074</v>
      </c>
      <c r="H28" s="4">
        <v>11</v>
      </c>
      <c r="I28" s="31">
        <f t="shared" si="1"/>
        <v>0.26829268292682928</v>
      </c>
      <c r="J28" s="4">
        <v>18</v>
      </c>
      <c r="K28" s="31">
        <f t="shared" si="2"/>
        <v>0.45</v>
      </c>
      <c r="M28" s="23">
        <f t="shared" si="3"/>
        <v>-0.6179847884685038</v>
      </c>
      <c r="N28" s="23">
        <f t="shared" si="4"/>
        <v>-0.12566134685507402</v>
      </c>
      <c r="O28" s="32">
        <f t="shared" si="5"/>
        <v>-0.49232344161342978</v>
      </c>
      <c r="P28">
        <v>0</v>
      </c>
      <c r="S28">
        <v>-0.49232344161342989</v>
      </c>
      <c r="T28" s="5">
        <v>35.873845364351723</v>
      </c>
    </row>
    <row r="29" spans="1:20" x14ac:dyDescent="0.25">
      <c r="A29" s="2">
        <v>18</v>
      </c>
      <c r="B29" s="2" t="s">
        <v>61</v>
      </c>
      <c r="C29" s="4">
        <v>22</v>
      </c>
      <c r="D29" s="4">
        <v>19</v>
      </c>
      <c r="E29" s="4">
        <v>19</v>
      </c>
      <c r="F29" s="4">
        <v>21</v>
      </c>
      <c r="G29" s="14">
        <f t="shared" si="0"/>
        <v>49.382716049382715</v>
      </c>
      <c r="H29" s="4">
        <v>19</v>
      </c>
      <c r="I29" s="31">
        <f t="shared" si="1"/>
        <v>0.46341463414634149</v>
      </c>
      <c r="J29" s="4">
        <v>19</v>
      </c>
      <c r="K29" s="31">
        <f t="shared" si="2"/>
        <v>0.47499999999999998</v>
      </c>
      <c r="M29" s="23">
        <f t="shared" si="3"/>
        <v>-9.1834832954222234E-2</v>
      </c>
      <c r="N29" s="23">
        <f t="shared" si="4"/>
        <v>-6.2706777943213846E-2</v>
      </c>
      <c r="O29" s="32">
        <f t="shared" si="5"/>
        <v>-2.9128055011008389E-2</v>
      </c>
      <c r="P29">
        <v>0</v>
      </c>
      <c r="S29">
        <v>-2.9128055011008236E-2</v>
      </c>
      <c r="T29" s="5">
        <v>-4.6868733256792439</v>
      </c>
    </row>
    <row r="30" spans="1:20" x14ac:dyDescent="0.25">
      <c r="A30" s="2">
        <v>19</v>
      </c>
      <c r="B30" s="2" t="s">
        <v>61</v>
      </c>
      <c r="C30" s="4">
        <v>20</v>
      </c>
      <c r="D30" s="4">
        <v>21</v>
      </c>
      <c r="E30" s="4">
        <v>20</v>
      </c>
      <c r="F30" s="4">
        <v>20</v>
      </c>
      <c r="G30" s="14">
        <f t="shared" si="0"/>
        <v>49.382716049382715</v>
      </c>
      <c r="H30" s="4">
        <v>20</v>
      </c>
      <c r="I30" s="31">
        <f t="shared" si="1"/>
        <v>0.5</v>
      </c>
      <c r="J30" s="4">
        <v>21</v>
      </c>
      <c r="K30" s="31">
        <f t="shared" si="2"/>
        <v>0.51219512195121952</v>
      </c>
      <c r="M30" s="23">
        <f t="shared" si="3"/>
        <v>0</v>
      </c>
      <c r="N30" s="23">
        <f t="shared" si="4"/>
        <v>3.0573399820906299E-2</v>
      </c>
      <c r="O30" s="32">
        <f t="shared" si="5"/>
        <v>-3.0573399820906299E-2</v>
      </c>
      <c r="P30">
        <v>0</v>
      </c>
      <c r="S30">
        <v>-3.0573399820906295E-2</v>
      </c>
      <c r="T30" s="5">
        <v>-23.240167072746203</v>
      </c>
    </row>
    <row r="31" spans="1:20" x14ac:dyDescent="0.25">
      <c r="A31" s="2">
        <v>20</v>
      </c>
      <c r="B31" s="2" t="s">
        <v>61</v>
      </c>
      <c r="C31" s="4">
        <v>18</v>
      </c>
      <c r="D31" s="4">
        <v>20</v>
      </c>
      <c r="E31" s="4">
        <v>20</v>
      </c>
      <c r="F31" s="4">
        <v>23</v>
      </c>
      <c r="G31" s="14">
        <f t="shared" si="0"/>
        <v>53.086419753086425</v>
      </c>
      <c r="H31" s="4">
        <v>20</v>
      </c>
      <c r="I31" s="31">
        <f t="shared" si="1"/>
        <v>0.52631578947368418</v>
      </c>
      <c r="J31" s="4">
        <v>20</v>
      </c>
      <c r="K31" s="31">
        <f t="shared" si="2"/>
        <v>0.46511627906976744</v>
      </c>
      <c r="M31" s="23">
        <f t="shared" si="3"/>
        <v>6.6011812375840584E-2</v>
      </c>
      <c r="N31" s="23">
        <f t="shared" si="4"/>
        <v>-8.7552246486179638E-2</v>
      </c>
      <c r="O31" s="32">
        <f t="shared" si="5"/>
        <v>0.15356405886202024</v>
      </c>
      <c r="P31">
        <v>0</v>
      </c>
      <c r="S31">
        <v>0.15356405886202007</v>
      </c>
      <c r="T31" s="5">
        <v>-12.615330916901598</v>
      </c>
    </row>
    <row r="32" spans="1:20" x14ac:dyDescent="0.25">
      <c r="A32" s="2">
        <v>21</v>
      </c>
      <c r="B32" s="2" t="s">
        <v>61</v>
      </c>
      <c r="C32" s="4">
        <v>21</v>
      </c>
      <c r="D32" s="4">
        <v>15</v>
      </c>
      <c r="E32" s="4">
        <v>20</v>
      </c>
      <c r="F32" s="4">
        <v>25</v>
      </c>
      <c r="G32" s="14">
        <f t="shared" si="0"/>
        <v>55.555555555555557</v>
      </c>
      <c r="H32" s="4">
        <v>20</v>
      </c>
      <c r="I32" s="31">
        <f t="shared" si="1"/>
        <v>0.48780487804878048</v>
      </c>
      <c r="J32" s="4">
        <v>15</v>
      </c>
      <c r="K32" s="31">
        <f t="shared" si="2"/>
        <v>0.375</v>
      </c>
      <c r="M32" s="23">
        <f t="shared" si="3"/>
        <v>-3.0573399820906299E-2</v>
      </c>
      <c r="N32" s="23">
        <f t="shared" si="4"/>
        <v>-0.3186393639643752</v>
      </c>
      <c r="O32" s="32">
        <f t="shared" si="5"/>
        <v>0.28806596414346891</v>
      </c>
      <c r="P32">
        <v>0</v>
      </c>
      <c r="S32">
        <v>0.28806596414346897</v>
      </c>
      <c r="T32" s="5">
        <v>-4.192046515575953</v>
      </c>
    </row>
    <row r="33" spans="1:20" x14ac:dyDescent="0.25">
      <c r="A33" s="2">
        <v>22</v>
      </c>
      <c r="B33" s="2" t="s">
        <v>61</v>
      </c>
      <c r="C33" s="4">
        <v>16</v>
      </c>
      <c r="D33" s="4">
        <v>24</v>
      </c>
      <c r="E33" s="4">
        <v>22</v>
      </c>
      <c r="F33" s="4">
        <v>19</v>
      </c>
      <c r="G33" s="14">
        <f t="shared" si="0"/>
        <v>50.617283950617285</v>
      </c>
      <c r="H33" s="4">
        <v>22</v>
      </c>
      <c r="I33" s="31">
        <f t="shared" si="1"/>
        <v>0.57894736842105265</v>
      </c>
      <c r="J33" s="4">
        <v>24</v>
      </c>
      <c r="K33" s="31">
        <f t="shared" si="2"/>
        <v>0.55813953488372092</v>
      </c>
      <c r="M33" s="23">
        <f t="shared" si="3"/>
        <v>0.19920132478926703</v>
      </c>
      <c r="N33" s="23">
        <f t="shared" si="4"/>
        <v>0.14625393380431023</v>
      </c>
      <c r="O33" s="32">
        <f t="shared" si="5"/>
        <v>5.2947390984956794E-2</v>
      </c>
      <c r="P33">
        <v>0</v>
      </c>
      <c r="S33">
        <v>5.2947390984956821E-2</v>
      </c>
      <c r="T33" s="5">
        <v>30.346623812030657</v>
      </c>
    </row>
    <row r="34" spans="1:20" x14ac:dyDescent="0.25">
      <c r="A34" s="2">
        <v>23</v>
      </c>
      <c r="B34" s="2" t="s">
        <v>61</v>
      </c>
      <c r="C34" s="4">
        <v>20</v>
      </c>
      <c r="D34" s="4">
        <v>24</v>
      </c>
      <c r="E34" s="4">
        <v>19</v>
      </c>
      <c r="F34" s="4">
        <v>18</v>
      </c>
      <c r="G34" s="14">
        <f t="shared" si="0"/>
        <v>45.679012345679013</v>
      </c>
      <c r="H34" s="4">
        <v>19</v>
      </c>
      <c r="I34" s="31">
        <f t="shared" si="1"/>
        <v>0.48717948717948717</v>
      </c>
      <c r="J34" s="4">
        <v>24</v>
      </c>
      <c r="K34" s="31">
        <f t="shared" si="2"/>
        <v>0.5714285714285714</v>
      </c>
      <c r="M34" s="23">
        <f t="shared" si="3"/>
        <v>-3.2141793327338422E-2</v>
      </c>
      <c r="N34" s="23">
        <f t="shared" si="4"/>
        <v>0.18001236979270496</v>
      </c>
      <c r="O34" s="32">
        <f t="shared" si="5"/>
        <v>-0.21215416312004337</v>
      </c>
      <c r="P34">
        <v>0</v>
      </c>
      <c r="S34">
        <v>-0.21215416312004323</v>
      </c>
      <c r="T34" s="5">
        <v>21.676550978896444</v>
      </c>
    </row>
    <row r="35" spans="1:20" ht="13.8" thickBot="1" x14ac:dyDescent="0.3">
      <c r="A35" s="6">
        <v>24</v>
      </c>
      <c r="B35" s="6" t="s">
        <v>61</v>
      </c>
      <c r="C35" s="7">
        <v>19</v>
      </c>
      <c r="D35" s="7">
        <v>25</v>
      </c>
      <c r="E35" s="7">
        <v>22</v>
      </c>
      <c r="F35" s="7">
        <v>15</v>
      </c>
      <c r="G35" s="14">
        <f t="shared" si="0"/>
        <v>45.679012345679013</v>
      </c>
      <c r="H35" s="7">
        <v>22</v>
      </c>
      <c r="I35" s="31">
        <f t="shared" si="1"/>
        <v>0.53658536585365857</v>
      </c>
      <c r="J35" s="7">
        <v>25</v>
      </c>
      <c r="K35" s="31">
        <f t="shared" si="2"/>
        <v>0.625</v>
      </c>
      <c r="M35" s="23">
        <f t="shared" si="3"/>
        <v>9.1834832954222387E-2</v>
      </c>
      <c r="N35" s="23">
        <f t="shared" si="4"/>
        <v>0.3186393639643752</v>
      </c>
      <c r="O35" s="32">
        <f t="shared" si="5"/>
        <v>-0.2268045310101528</v>
      </c>
      <c r="P35">
        <v>0</v>
      </c>
      <c r="S35" s="8">
        <v>-0.22680453101015266</v>
      </c>
      <c r="T35" s="5">
        <v>9.1454142667257656</v>
      </c>
    </row>
    <row r="36" spans="1:20" x14ac:dyDescent="0.25">
      <c r="C36" s="33">
        <f>AVERAGE(C12:C35)</f>
        <v>21.458333333333332</v>
      </c>
      <c r="D36" s="33">
        <f>AVERAGE(D12:D35)</f>
        <v>19.125</v>
      </c>
      <c r="E36" s="33">
        <f>AVERAGE(E12:E35)</f>
        <v>18.5</v>
      </c>
      <c r="F36" s="33">
        <f>AVERAGE(F12:F35)</f>
        <v>21.791666666666668</v>
      </c>
      <c r="G36" s="26">
        <f>AVERAGE(G12:G35)</f>
        <v>49.812044950933846</v>
      </c>
      <c r="M36" s="23"/>
      <c r="N36" s="23"/>
      <c r="O36" s="25">
        <f>AVERAGE(O12:O35)</f>
        <v>-1.3755324386708789E-2</v>
      </c>
      <c r="P36" s="34">
        <f>TTEST(O12:O35,P12:P35,2,1)</f>
        <v>0.85218468895464272</v>
      </c>
      <c r="S36" s="9">
        <f>AVERAGE(S12:S35)</f>
        <v>-1.3755324386708803E-2</v>
      </c>
      <c r="T36" s="9">
        <f>AVERAGE(T12:T35)</f>
        <v>10.102649672427171</v>
      </c>
    </row>
  </sheetData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VanOpstal_ConCog_2010_Exp1</vt:lpstr>
      <vt:lpstr>VanOpstal_ConCog_2010_Exp2</vt:lpstr>
      <vt:lpstr>VanOpstal_ConCog_2010_Exp3</vt:lpstr>
      <vt:lpstr>VanOpstalCalderon_ConCog_2011</vt:lpstr>
      <vt:lpstr>VanOpstalDehaene_Cogn_2011_Exp1</vt:lpstr>
      <vt:lpstr>VanOpstalDehaene_Cogn_2011_Exp2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van Opstal</dc:creator>
  <cp:lastModifiedBy>Filip van Opstal</cp:lastModifiedBy>
  <dcterms:created xsi:type="dcterms:W3CDTF">2023-07-25T11:12:28Z</dcterms:created>
  <dcterms:modified xsi:type="dcterms:W3CDTF">2023-07-25T11:46:51Z</dcterms:modified>
</cp:coreProperties>
</file>