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Files\"/>
    </mc:Choice>
  </mc:AlternateContent>
  <bookViews>
    <workbookView xWindow="0" yWindow="0" windowWidth="28800" windowHeight="12015"/>
  </bookViews>
  <sheets>
    <sheet name="Sheet1" sheetId="1" r:id="rId1"/>
    <sheet name="Meal" sheetId="2" r:id="rId2"/>
    <sheet name="Sheet3" sheetId="3" r:id="rId3"/>
  </sheets>
  <calcPr calcId="152511"/>
  <extLst>
    <ext uri="GoogleSheetsCustomDataVersion2">
      <go:sheetsCustomData xmlns:go="http://customooxmlschemas.google.com/" r:id="rId7" roundtripDataChecksum="UWmiIGxEeETUWv0SH62t/Is+EWandQOk9K79wLpxWZ0="/>
    </ext>
  </extLst>
</workbook>
</file>

<file path=xl/calcChain.xml><?xml version="1.0" encoding="utf-8"?>
<calcChain xmlns="http://schemas.openxmlformats.org/spreadsheetml/2006/main">
  <c r="B35" i="1" l="1"/>
  <c r="AA15" i="1" l="1"/>
  <c r="J15" i="1" l="1"/>
  <c r="G15" i="1" l="1"/>
  <c r="O5" i="1" l="1"/>
  <c r="K15" i="1"/>
  <c r="S5" i="1" l="1"/>
  <c r="P33" i="3"/>
  <c r="N33" i="3"/>
  <c r="L33" i="3"/>
  <c r="J33" i="3"/>
  <c r="H33" i="3"/>
  <c r="F33" i="3"/>
  <c r="D33" i="3"/>
  <c r="B3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L15" i="1"/>
  <c r="K5" i="1"/>
  <c r="Q5" i="1" s="1"/>
  <c r="W7" i="1" s="1"/>
  <c r="U14" i="1"/>
  <c r="T14" i="1"/>
  <c r="S14" i="1"/>
  <c r="R14" i="1"/>
  <c r="Q14" i="1"/>
  <c r="P14" i="1"/>
  <c r="O14" i="1"/>
  <c r="U13" i="1"/>
  <c r="T13" i="1"/>
  <c r="S13" i="1"/>
  <c r="R13" i="1"/>
  <c r="Q13" i="1"/>
  <c r="P13" i="1"/>
  <c r="O13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U12" i="1"/>
  <c r="T12" i="1"/>
  <c r="S12" i="1"/>
  <c r="R12" i="1"/>
  <c r="Q12" i="1"/>
  <c r="P12" i="1"/>
  <c r="O12" i="1"/>
  <c r="U11" i="1"/>
  <c r="T11" i="1"/>
  <c r="S11" i="1"/>
  <c r="R11" i="1"/>
  <c r="Q11" i="1"/>
  <c r="P11" i="1"/>
  <c r="O11" i="1"/>
  <c r="M15" i="1"/>
  <c r="U10" i="1"/>
  <c r="T10" i="1"/>
  <c r="S10" i="1"/>
  <c r="R10" i="1"/>
  <c r="Q10" i="1"/>
  <c r="P10" i="1"/>
  <c r="O10" i="1"/>
  <c r="U9" i="1"/>
  <c r="T9" i="1"/>
  <c r="S9" i="1"/>
  <c r="R9" i="1"/>
  <c r="Q9" i="1"/>
  <c r="P9" i="1"/>
  <c r="O9" i="1"/>
  <c r="U8" i="1"/>
  <c r="T8" i="1"/>
  <c r="S8" i="1"/>
  <c r="R8" i="1"/>
  <c r="Q8" i="1"/>
  <c r="P8" i="1"/>
  <c r="O8" i="1"/>
  <c r="N15" i="1"/>
  <c r="U7" i="1"/>
  <c r="T7" i="1"/>
  <c r="S7" i="1"/>
  <c r="R7" i="1"/>
  <c r="Q7" i="1"/>
  <c r="P7" i="1"/>
  <c r="O7" i="1"/>
  <c r="V5" i="1"/>
  <c r="V7" i="1" l="1"/>
  <c r="X7" i="1" s="1"/>
  <c r="Y7" i="1" s="1"/>
  <c r="P15" i="1"/>
  <c r="R15" i="1"/>
  <c r="U15" i="1"/>
  <c r="V13" i="1"/>
  <c r="Q15" i="1"/>
  <c r="W14" i="1"/>
  <c r="V12" i="1"/>
  <c r="O15" i="1"/>
  <c r="V10" i="1"/>
  <c r="V9" i="1"/>
  <c r="V8" i="1"/>
  <c r="V14" i="1"/>
  <c r="S15" i="1"/>
  <c r="V11" i="1"/>
  <c r="U5" i="1"/>
  <c r="W5" i="1" s="1"/>
  <c r="T15" i="1"/>
  <c r="W11" i="1" l="1"/>
  <c r="X11" i="1" s="1"/>
  <c r="Y11" i="1" s="1"/>
  <c r="Z11" i="1" s="1"/>
  <c r="W9" i="1"/>
  <c r="X9" i="1" s="1"/>
  <c r="Y9" i="1" s="1"/>
  <c r="Z9" i="1" s="1"/>
  <c r="W10" i="1"/>
  <c r="X10" i="1" s="1"/>
  <c r="Y10" i="1" s="1"/>
  <c r="Z10" i="1" s="1"/>
  <c r="W8" i="1"/>
  <c r="X8" i="1" s="1"/>
  <c r="Y8" i="1" s="1"/>
  <c r="W12" i="1"/>
  <c r="X12" i="1" s="1"/>
  <c r="Y12" i="1" s="1"/>
  <c r="Z12" i="1" s="1"/>
  <c r="W13" i="1"/>
  <c r="X13" i="1" s="1"/>
  <c r="Y13" i="1" s="1"/>
  <c r="Z13" i="1" s="1"/>
  <c r="X14" i="1"/>
  <c r="Y14" i="1" s="1"/>
  <c r="Z14" i="1" s="1"/>
  <c r="W15" i="1" l="1"/>
  <c r="Z8" i="1"/>
  <c r="X15" i="1"/>
  <c r="Z7" i="1" l="1"/>
  <c r="Y15" i="1"/>
</calcChain>
</file>

<file path=xl/sharedStrings.xml><?xml version="1.0" encoding="utf-8"?>
<sst xmlns="http://schemas.openxmlformats.org/spreadsheetml/2006/main" count="107" uniqueCount="68">
  <si>
    <t xml:space="preserve">Date </t>
  </si>
  <si>
    <t xml:space="preserve">Amount </t>
  </si>
  <si>
    <t>Person</t>
  </si>
  <si>
    <t>Mill Amount</t>
  </si>
  <si>
    <t>Totoal Cost Of Mill</t>
  </si>
  <si>
    <t>Mill Rate</t>
  </si>
  <si>
    <t>Total Cost</t>
  </si>
  <si>
    <t>Saty</t>
  </si>
  <si>
    <t xml:space="preserve">Name of Service </t>
  </si>
  <si>
    <t>Costs</t>
  </si>
  <si>
    <t xml:space="preserve">Name </t>
  </si>
  <si>
    <t xml:space="preserve">Should Pay </t>
  </si>
  <si>
    <t xml:space="preserve">Amount of Meal Consumpltion </t>
  </si>
  <si>
    <t xml:space="preserve">Deposit </t>
  </si>
  <si>
    <t>Last Month</t>
  </si>
  <si>
    <t>Actual Deposit</t>
  </si>
  <si>
    <t xml:space="preserve">Rent  </t>
  </si>
  <si>
    <t>Service Costs</t>
  </si>
  <si>
    <t xml:space="preserve">Bua Bill </t>
  </si>
  <si>
    <t xml:space="preserve">Net Bill </t>
  </si>
  <si>
    <t xml:space="preserve">Electricity Bill </t>
  </si>
  <si>
    <t xml:space="preserve">Other Costs </t>
  </si>
  <si>
    <t xml:space="preserve">Gas Bill </t>
  </si>
  <si>
    <t>Dish Bill</t>
  </si>
  <si>
    <t xml:space="preserve">Cost other than Meal </t>
  </si>
  <si>
    <t xml:space="preserve">Meal Cost </t>
  </si>
  <si>
    <t xml:space="preserve">Total Cost </t>
  </si>
  <si>
    <t xml:space="preserve">Status </t>
  </si>
  <si>
    <t xml:space="preserve">Remarks </t>
  </si>
  <si>
    <t>Need To Pay</t>
  </si>
  <si>
    <t xml:space="preserve">Bua </t>
  </si>
  <si>
    <t>Service Cost</t>
  </si>
  <si>
    <t>Niloy (Ass)</t>
  </si>
  <si>
    <t>Shahed</t>
  </si>
  <si>
    <t xml:space="preserve">Ananta </t>
  </si>
  <si>
    <t xml:space="preserve">Sakib </t>
  </si>
  <si>
    <t xml:space="preserve">Nadim </t>
  </si>
  <si>
    <t xml:space="preserve">Jugal </t>
  </si>
  <si>
    <t>Rent</t>
  </si>
  <si>
    <t xml:space="preserve">Fahim </t>
  </si>
  <si>
    <t>Total</t>
  </si>
  <si>
    <t xml:space="preserve"> </t>
  </si>
  <si>
    <t>Name</t>
  </si>
  <si>
    <t>Amount</t>
  </si>
  <si>
    <t>Status</t>
  </si>
  <si>
    <t xml:space="preserve">Total </t>
  </si>
  <si>
    <t>M-pay</t>
  </si>
  <si>
    <t>M-get</t>
  </si>
  <si>
    <t>Date</t>
  </si>
  <si>
    <t>Ashiq</t>
  </si>
  <si>
    <t>Niloy</t>
  </si>
  <si>
    <t>Hannan</t>
  </si>
  <si>
    <t>Ananta</t>
  </si>
  <si>
    <t>Sakib</t>
  </si>
  <si>
    <t>Nadim</t>
  </si>
  <si>
    <t>Jugal</t>
  </si>
  <si>
    <t>Fahim</t>
  </si>
  <si>
    <t>Bazar</t>
  </si>
  <si>
    <t>Garage</t>
  </si>
  <si>
    <t>Description</t>
  </si>
  <si>
    <t>Zia</t>
  </si>
  <si>
    <t>filter</t>
  </si>
  <si>
    <t xml:space="preserve">    </t>
  </si>
  <si>
    <t>sakib</t>
  </si>
  <si>
    <t>M-pay (paid)</t>
  </si>
  <si>
    <t>M-pay(280 paid)</t>
  </si>
  <si>
    <t>M-get(paid)</t>
  </si>
  <si>
    <t>Jiya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</si>
</sst>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_-;\-* #,##0_-;_-* &quot;-&quot;??_-;_-@"/>
    <numFmt numFmtId="165" formatCode="mmmm\ yyyy"/>
  </numFmts>
  <fonts count="15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F7981D"/>
      <name val="Inconsolata"/>
    </font>
    <font>
      <b/>
      <sz val="11"/>
      <color theme="1"/>
      <name val="Calibri"/>
    </font>
    <font>
      <sz val="11"/>
      <color rgb="FF000000"/>
      <name val="Calibri"/>
    </font>
    <font>
      <sz val="11"/>
      <color rgb="FF9C0006"/>
      <name val="Calibri"/>
    </font>
    <font>
      <b/>
      <sz val="11"/>
      <color theme="1"/>
      <name val="Arial"/>
    </font>
    <font>
      <sz val="9"/>
      <color rgb="FF000000"/>
      <name val="Arial"/>
    </font>
    <font>
      <sz val="11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</cellStyleXfs>
  <cellXfs count="7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3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wrapText="1"/>
    </xf>
    <xf numFmtId="164" fontId="2" fillId="3" borderId="1" xfId="0" applyNumberFormat="1" applyFont="1" applyFill="1" applyBorder="1" applyAlignment="1">
      <alignment horizontal="right" wrapText="1"/>
    </xf>
    <xf numFmtId="164" fontId="5" fillId="2" borderId="1" xfId="0" applyNumberFormat="1" applyFont="1" applyFill="1" applyBorder="1" applyAlignment="1">
      <alignment horizontal="right" wrapText="1"/>
    </xf>
    <xf numFmtId="164" fontId="2" fillId="4" borderId="1" xfId="0" applyNumberFormat="1" applyFont="1" applyFill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4" fontId="6" fillId="5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right" wrapText="1"/>
    </xf>
    <xf numFmtId="164" fontId="1" fillId="0" borderId="1" xfId="0" applyNumberFormat="1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164" fontId="6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7" fillId="0" borderId="0" xfId="0" applyFont="1" applyAlignment="1">
      <alignment horizontal="center" wrapText="1"/>
    </xf>
    <xf numFmtId="165" fontId="7" fillId="0" borderId="0" xfId="0" applyNumberFormat="1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/>
    <xf numFmtId="1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7" borderId="0" xfId="2" applyAlignment="1">
      <alignment wrapText="1"/>
    </xf>
    <xf numFmtId="0" fontId="10" fillId="6" borderId="0" xfId="1" applyAlignment="1">
      <alignment wrapText="1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0" fillId="6" borderId="5" xfId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43" fontId="2" fillId="0" borderId="1" xfId="0" applyNumberFormat="1" applyFont="1" applyBorder="1" applyAlignment="1">
      <alignment horizontal="right" wrapText="1"/>
    </xf>
    <xf numFmtId="43" fontId="6" fillId="5" borderId="1" xfId="0" applyNumberFormat="1" applyFont="1" applyFill="1" applyBorder="1" applyAlignment="1">
      <alignment horizontal="right" wrapText="1"/>
    </xf>
    <xf numFmtId="164" fontId="1" fillId="0" borderId="3" xfId="0" applyNumberFormat="1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17" fontId="7" fillId="0" borderId="0" xfId="0" applyNumberFormat="1" applyFont="1" applyAlignment="1">
      <alignment horizont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9" fillId="0" borderId="3" xfId="0" applyFont="1" applyBorder="1"/>
    <xf numFmtId="0" fontId="7" fillId="0" borderId="2" xfId="0" applyFont="1" applyBorder="1" applyAlignment="1">
      <alignment horizontal="center" wrapText="1"/>
    </xf>
    <xf numFmtId="0" fontId="13" fillId="2" borderId="2" xfId="0" applyFont="1" applyFill="1" applyBorder="1"/>
    <xf numFmtId="0" fontId="8" fillId="2" borderId="2" xfId="0" applyFont="1" applyFill="1" applyBorder="1"/>
    <xf numFmtId="0" fontId="10" fillId="6" borderId="1" xfId="1" applyBorder="1"/>
    <xf numFmtId="0" fontId="10" fillId="6" borderId="2" xfId="1" applyBorder="1"/>
    <xf numFmtId="17" fontId="14" fillId="0" borderId="0" xfId="0" applyNumberFormat="1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topLeftCell="B1" zoomScaleNormal="100" workbookViewId="0">
      <selection activeCell="K21" sqref="K21"/>
    </sheetView>
  </sheetViews>
  <sheetFormatPr defaultColWidth="12.625" defaultRowHeight="15" customHeight="1"/>
  <cols>
    <col min="1" max="2" width="7.625" customWidth="1"/>
    <col min="3" max="3" width="15.5" customWidth="1"/>
    <col min="4" max="4" width="10.625" customWidth="1"/>
    <col min="5" max="5" width="3.75" customWidth="1"/>
    <col min="6" max="6" width="15.375" customWidth="1"/>
    <col min="7" max="7" width="8.75" customWidth="1"/>
    <col min="8" max="9" width="9.25" customWidth="1"/>
    <col min="10" max="10" width="12.5" customWidth="1"/>
    <col min="11" max="11" width="22.5" customWidth="1"/>
    <col min="12" max="15" width="8.375" customWidth="1"/>
    <col min="16" max="16" width="14.625" customWidth="1"/>
    <col min="17" max="17" width="16.375" customWidth="1"/>
    <col min="18" max="19" width="14.875" customWidth="1"/>
    <col min="20" max="20" width="11.375" customWidth="1"/>
    <col min="21" max="21" width="18.875" customWidth="1"/>
    <col min="22" max="22" width="9.25" customWidth="1"/>
    <col min="23" max="25" width="8.125" customWidth="1"/>
    <col min="26" max="26" width="13.875" customWidth="1"/>
    <col min="27" max="29" width="7.625" customWidth="1"/>
  </cols>
  <sheetData>
    <row r="1" spans="1:29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2" t="s">
        <v>0</v>
      </c>
      <c r="B2" s="51" t="s">
        <v>1</v>
      </c>
      <c r="C2" s="48" t="s">
        <v>59</v>
      </c>
      <c r="D2" s="48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0">
        <v>1</v>
      </c>
      <c r="B3" s="53">
        <v>960</v>
      </c>
      <c r="C3" s="53"/>
      <c r="D3" s="53" t="s">
        <v>55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50">
        <v>2</v>
      </c>
      <c r="B4" s="53">
        <v>390</v>
      </c>
      <c r="C4" s="53"/>
      <c r="D4" s="53" t="s">
        <v>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42.75">
      <c r="A5" s="50">
        <v>3</v>
      </c>
      <c r="B5" s="54">
        <v>30</v>
      </c>
      <c r="C5" s="53"/>
      <c r="D5" s="53" t="s">
        <v>63</v>
      </c>
      <c r="E5" s="1"/>
      <c r="F5" s="1"/>
      <c r="G5" s="1"/>
      <c r="H5" s="1"/>
      <c r="I5" s="1"/>
      <c r="J5" s="1" t="s">
        <v>3</v>
      </c>
      <c r="K5" s="4">
        <f>J15</f>
        <v>150</v>
      </c>
      <c r="L5" s="1"/>
      <c r="M5" s="1"/>
      <c r="N5" s="1" t="s">
        <v>4</v>
      </c>
      <c r="O5" s="1">
        <f>B35</f>
        <v>11875</v>
      </c>
      <c r="P5" s="1" t="s">
        <v>5</v>
      </c>
      <c r="Q5" s="1">
        <f>IFERROR(O5/K5,0)</f>
        <v>79.166666666666671</v>
      </c>
      <c r="R5" s="1" t="s">
        <v>6</v>
      </c>
      <c r="S5" s="5">
        <f>SUM(G7:G14)+O5</f>
        <v>44700</v>
      </c>
      <c r="T5" s="1" t="s">
        <v>7</v>
      </c>
      <c r="U5" s="6">
        <f>K15-S5</f>
        <v>0</v>
      </c>
      <c r="V5" s="1">
        <f>15500+217</f>
        <v>15717</v>
      </c>
      <c r="W5" s="6">
        <f>V5-U5</f>
        <v>15717</v>
      </c>
      <c r="X5" s="1"/>
      <c r="Y5" s="1"/>
      <c r="Z5" s="1"/>
      <c r="AA5" s="1"/>
      <c r="AB5" s="1"/>
      <c r="AC5" s="1"/>
    </row>
    <row r="6" spans="1:29" ht="45">
      <c r="A6" s="50">
        <v>4</v>
      </c>
      <c r="B6" s="54">
        <v>373</v>
      </c>
      <c r="C6" s="53"/>
      <c r="D6" s="53"/>
      <c r="E6" s="1"/>
      <c r="F6" s="7" t="s">
        <v>8</v>
      </c>
      <c r="G6" s="7" t="s">
        <v>9</v>
      </c>
      <c r="H6" s="7" t="s">
        <v>10</v>
      </c>
      <c r="I6" s="8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  <c r="U6" s="7" t="s">
        <v>23</v>
      </c>
      <c r="V6" s="7" t="s">
        <v>24</v>
      </c>
      <c r="W6" s="7" t="s">
        <v>25</v>
      </c>
      <c r="X6" s="7" t="s">
        <v>26</v>
      </c>
      <c r="Y6" s="7" t="s">
        <v>27</v>
      </c>
      <c r="Z6" s="7" t="s">
        <v>28</v>
      </c>
      <c r="AA6" s="9" t="s">
        <v>29</v>
      </c>
      <c r="AB6" s="1"/>
      <c r="AC6" s="1"/>
    </row>
    <row r="7" spans="1:29">
      <c r="A7" s="50">
        <v>5</v>
      </c>
      <c r="B7" s="53">
        <v>800</v>
      </c>
      <c r="C7" s="53"/>
      <c r="D7" s="53"/>
      <c r="E7" s="1"/>
      <c r="F7" s="10" t="s">
        <v>30</v>
      </c>
      <c r="G7" s="11">
        <v>5500</v>
      </c>
      <c r="H7" s="2" t="s">
        <v>60</v>
      </c>
      <c r="I7" s="12">
        <v>6500</v>
      </c>
      <c r="J7" s="13">
        <v>26</v>
      </c>
      <c r="K7" s="14">
        <v>5700</v>
      </c>
      <c r="L7" s="15"/>
      <c r="M7" s="15">
        <v>5700</v>
      </c>
      <c r="N7" s="15">
        <v>3000</v>
      </c>
      <c r="O7" s="16">
        <f t="shared" ref="O7:O14" si="0">$G$8/8</f>
        <v>162.5</v>
      </c>
      <c r="P7" s="16">
        <f t="shared" ref="P7:P14" si="1">$G$7/8</f>
        <v>687.5</v>
      </c>
      <c r="Q7" s="16">
        <f t="shared" ref="Q7:Q14" si="2">$G$9/8</f>
        <v>196.875</v>
      </c>
      <c r="R7" s="16">
        <f t="shared" ref="R7:R14" si="3">$G$10/8</f>
        <v>0</v>
      </c>
      <c r="S7" s="16">
        <f t="shared" ref="S7:S14" si="4">$G$11/8</f>
        <v>0</v>
      </c>
      <c r="T7" s="16">
        <f t="shared" ref="T7:T14" si="5">$G$12/8</f>
        <v>206.25</v>
      </c>
      <c r="U7" s="16">
        <f t="shared" ref="U7:U14" si="6">$G$13/8</f>
        <v>100</v>
      </c>
      <c r="V7" s="16">
        <f>SUM(N7:U7)</f>
        <v>4353.125</v>
      </c>
      <c r="W7" s="59">
        <f>$Q$5*J7</f>
        <v>2058.3333333333335</v>
      </c>
      <c r="X7" s="17">
        <f>W7+V7</f>
        <v>6411.4583333333339</v>
      </c>
      <c r="Y7" s="60">
        <f>M7-X7</f>
        <v>-711.45833333333394</v>
      </c>
      <c r="Z7" s="19" t="str">
        <f t="shared" ref="Z7:Z14" si="7">IF(Y7&gt;0, "M-pay", "M-get")</f>
        <v>M-get</v>
      </c>
      <c r="AA7" s="20"/>
      <c r="AB7" s="1"/>
      <c r="AC7" s="1"/>
    </row>
    <row r="8" spans="1:29">
      <c r="A8" s="50">
        <v>6</v>
      </c>
      <c r="B8" s="65">
        <v>913</v>
      </c>
      <c r="C8" s="55"/>
      <c r="D8" s="53"/>
      <c r="E8" s="1"/>
      <c r="F8" s="10" t="s">
        <v>31</v>
      </c>
      <c r="G8" s="11">
        <v>1300</v>
      </c>
      <c r="H8" s="2" t="s">
        <v>32</v>
      </c>
      <c r="I8" s="12">
        <v>6300</v>
      </c>
      <c r="J8" s="13">
        <v>19</v>
      </c>
      <c r="K8" s="14">
        <v>5000</v>
      </c>
      <c r="L8" s="15"/>
      <c r="M8" s="15">
        <v>5000</v>
      </c>
      <c r="N8" s="15">
        <v>2450</v>
      </c>
      <c r="O8" s="16">
        <f t="shared" si="0"/>
        <v>162.5</v>
      </c>
      <c r="P8" s="16">
        <f t="shared" si="1"/>
        <v>687.5</v>
      </c>
      <c r="Q8" s="16">
        <f t="shared" si="2"/>
        <v>196.875</v>
      </c>
      <c r="R8" s="16">
        <f t="shared" si="3"/>
        <v>0</v>
      </c>
      <c r="S8" s="16">
        <f t="shared" si="4"/>
        <v>0</v>
      </c>
      <c r="T8" s="16">
        <f t="shared" si="5"/>
        <v>206.25</v>
      </c>
      <c r="U8" s="16">
        <f t="shared" si="6"/>
        <v>100</v>
      </c>
      <c r="V8" s="16">
        <f t="shared" ref="V8:V14" si="8">SUM(N8:U8)</f>
        <v>3803.125</v>
      </c>
      <c r="W8" s="16">
        <f t="shared" ref="W8:W14" si="9">$Q$5*J8</f>
        <v>1504.1666666666667</v>
      </c>
      <c r="X8" s="17">
        <f t="shared" ref="X8:X14" si="10">W8+V8</f>
        <v>5307.291666666667</v>
      </c>
      <c r="Y8" s="18">
        <f t="shared" ref="Y8:Y14" si="11">M8-X8</f>
        <v>-307.29166666666697</v>
      </c>
      <c r="Z8" s="19" t="str">
        <f t="shared" si="7"/>
        <v>M-get</v>
      </c>
      <c r="AA8" s="20"/>
      <c r="AB8" s="1"/>
      <c r="AC8" s="1"/>
    </row>
    <row r="9" spans="1:29">
      <c r="A9" s="50">
        <v>7</v>
      </c>
      <c r="B9" s="53">
        <v>890</v>
      </c>
      <c r="C9" s="53"/>
      <c r="D9" s="53"/>
      <c r="E9" s="1"/>
      <c r="F9" s="10" t="s">
        <v>19</v>
      </c>
      <c r="G9" s="11">
        <v>1575</v>
      </c>
      <c r="H9" s="21" t="s">
        <v>33</v>
      </c>
      <c r="I9" s="12">
        <v>6300</v>
      </c>
      <c r="J9" s="13">
        <v>20</v>
      </c>
      <c r="K9" s="22">
        <v>5000</v>
      </c>
      <c r="L9" s="15"/>
      <c r="M9" s="15">
        <v>5000</v>
      </c>
      <c r="N9" s="15">
        <v>2450</v>
      </c>
      <c r="O9" s="16">
        <f t="shared" si="0"/>
        <v>162.5</v>
      </c>
      <c r="P9" s="16">
        <f t="shared" si="1"/>
        <v>687.5</v>
      </c>
      <c r="Q9" s="16">
        <f t="shared" si="2"/>
        <v>196.875</v>
      </c>
      <c r="R9" s="16">
        <f t="shared" si="3"/>
        <v>0</v>
      </c>
      <c r="S9" s="16">
        <f t="shared" si="4"/>
        <v>0</v>
      </c>
      <c r="T9" s="16">
        <f t="shared" si="5"/>
        <v>206.25</v>
      </c>
      <c r="U9" s="16">
        <f t="shared" si="6"/>
        <v>100</v>
      </c>
      <c r="V9" s="16">
        <f t="shared" si="8"/>
        <v>3803.125</v>
      </c>
      <c r="W9" s="16">
        <f t="shared" si="9"/>
        <v>1583.3333333333335</v>
      </c>
      <c r="X9" s="17">
        <f t="shared" si="10"/>
        <v>5386.4583333333339</v>
      </c>
      <c r="Y9" s="18">
        <f t="shared" si="11"/>
        <v>-386.45833333333394</v>
      </c>
      <c r="Z9" s="19" t="str">
        <f t="shared" si="7"/>
        <v>M-get</v>
      </c>
      <c r="AA9" s="20"/>
      <c r="AB9" s="1"/>
      <c r="AC9" s="1"/>
    </row>
    <row r="10" spans="1:29">
      <c r="A10" s="50">
        <v>8</v>
      </c>
      <c r="B10" s="56">
        <v>385</v>
      </c>
      <c r="C10" s="56"/>
      <c r="D10" s="53"/>
      <c r="E10" s="1"/>
      <c r="F10" s="10" t="s">
        <v>20</v>
      </c>
      <c r="G10" s="11"/>
      <c r="H10" s="2" t="s">
        <v>34</v>
      </c>
      <c r="I10" s="12">
        <v>6500</v>
      </c>
      <c r="J10" s="13">
        <v>8</v>
      </c>
      <c r="K10" s="22">
        <v>6000</v>
      </c>
      <c r="L10" s="15"/>
      <c r="M10" s="15">
        <v>6000</v>
      </c>
      <c r="N10" s="15">
        <v>3000</v>
      </c>
      <c r="O10" s="16">
        <f t="shared" si="0"/>
        <v>162.5</v>
      </c>
      <c r="P10" s="16">
        <f t="shared" si="1"/>
        <v>687.5</v>
      </c>
      <c r="Q10" s="16">
        <f t="shared" si="2"/>
        <v>196.875</v>
      </c>
      <c r="R10" s="16">
        <f t="shared" si="3"/>
        <v>0</v>
      </c>
      <c r="S10" s="16">
        <f t="shared" si="4"/>
        <v>0</v>
      </c>
      <c r="T10" s="16">
        <f t="shared" si="5"/>
        <v>206.25</v>
      </c>
      <c r="U10" s="16">
        <f t="shared" si="6"/>
        <v>100</v>
      </c>
      <c r="V10" s="16">
        <f t="shared" si="8"/>
        <v>4353.125</v>
      </c>
      <c r="W10" s="16">
        <f t="shared" si="9"/>
        <v>633.33333333333337</v>
      </c>
      <c r="X10" s="17">
        <f t="shared" si="10"/>
        <v>4986.458333333333</v>
      </c>
      <c r="Y10" s="18">
        <f t="shared" si="11"/>
        <v>1013.541666666667</v>
      </c>
      <c r="Z10" s="19" t="str">
        <f t="shared" si="7"/>
        <v>M-pay</v>
      </c>
      <c r="AA10" s="20"/>
      <c r="AB10" s="1"/>
      <c r="AC10" s="1"/>
    </row>
    <row r="11" spans="1:29">
      <c r="A11" s="50">
        <v>9</v>
      </c>
      <c r="B11" s="53">
        <v>695</v>
      </c>
      <c r="C11" s="53"/>
      <c r="D11" s="53"/>
      <c r="E11" s="1"/>
      <c r="F11" s="10" t="s">
        <v>21</v>
      </c>
      <c r="G11" s="11"/>
      <c r="H11" s="2" t="s">
        <v>35</v>
      </c>
      <c r="I11" s="12">
        <v>6500</v>
      </c>
      <c r="J11" s="13">
        <v>9</v>
      </c>
      <c r="K11" s="14">
        <v>5000</v>
      </c>
      <c r="L11" s="15"/>
      <c r="M11" s="15">
        <v>5000</v>
      </c>
      <c r="N11" s="15">
        <v>3000</v>
      </c>
      <c r="O11" s="16">
        <f t="shared" si="0"/>
        <v>162.5</v>
      </c>
      <c r="P11" s="16">
        <f t="shared" si="1"/>
        <v>687.5</v>
      </c>
      <c r="Q11" s="16">
        <f t="shared" si="2"/>
        <v>196.875</v>
      </c>
      <c r="R11" s="16">
        <f t="shared" si="3"/>
        <v>0</v>
      </c>
      <c r="S11" s="16">
        <f t="shared" si="4"/>
        <v>0</v>
      </c>
      <c r="T11" s="16">
        <f t="shared" si="5"/>
        <v>206.25</v>
      </c>
      <c r="U11" s="16">
        <f t="shared" si="6"/>
        <v>100</v>
      </c>
      <c r="V11" s="16">
        <f t="shared" si="8"/>
        <v>4353.125</v>
      </c>
      <c r="W11" s="16">
        <f t="shared" si="9"/>
        <v>712.5</v>
      </c>
      <c r="X11" s="17">
        <f t="shared" si="10"/>
        <v>5065.625</v>
      </c>
      <c r="Y11" s="18">
        <f t="shared" si="11"/>
        <v>-65.625</v>
      </c>
      <c r="Z11" s="19" t="str">
        <f t="shared" si="7"/>
        <v>M-get</v>
      </c>
      <c r="AA11" s="20"/>
      <c r="AB11" s="1"/>
      <c r="AC11" s="1"/>
    </row>
    <row r="12" spans="1:29">
      <c r="A12" s="50">
        <v>10</v>
      </c>
      <c r="B12" s="57">
        <v>950</v>
      </c>
      <c r="C12" s="53"/>
      <c r="D12" s="53"/>
      <c r="E12" s="1"/>
      <c r="F12" s="10" t="s">
        <v>22</v>
      </c>
      <c r="G12" s="11">
        <v>1650</v>
      </c>
      <c r="H12" s="2" t="s">
        <v>36</v>
      </c>
      <c r="I12" s="12">
        <v>6500</v>
      </c>
      <c r="J12" s="13">
        <v>19</v>
      </c>
      <c r="K12" s="22">
        <v>6000</v>
      </c>
      <c r="L12" s="15"/>
      <c r="M12" s="15">
        <v>6000</v>
      </c>
      <c r="N12" s="15">
        <v>3000</v>
      </c>
      <c r="O12" s="16">
        <f t="shared" si="0"/>
        <v>162.5</v>
      </c>
      <c r="P12" s="16">
        <f t="shared" si="1"/>
        <v>687.5</v>
      </c>
      <c r="Q12" s="16">
        <f t="shared" si="2"/>
        <v>196.875</v>
      </c>
      <c r="R12" s="16">
        <f t="shared" si="3"/>
        <v>0</v>
      </c>
      <c r="S12" s="16">
        <f t="shared" si="4"/>
        <v>0</v>
      </c>
      <c r="T12" s="16">
        <f t="shared" si="5"/>
        <v>206.25</v>
      </c>
      <c r="U12" s="16">
        <f t="shared" si="6"/>
        <v>100</v>
      </c>
      <c r="V12" s="16">
        <f t="shared" si="8"/>
        <v>4353.125</v>
      </c>
      <c r="W12" s="16">
        <f t="shared" si="9"/>
        <v>1504.1666666666667</v>
      </c>
      <c r="X12" s="17">
        <f t="shared" si="10"/>
        <v>5857.291666666667</v>
      </c>
      <c r="Y12" s="18">
        <f t="shared" si="11"/>
        <v>142.70833333333303</v>
      </c>
      <c r="Z12" s="19" t="str">
        <f t="shared" si="7"/>
        <v>M-pay</v>
      </c>
      <c r="AA12" s="20"/>
      <c r="AB12" s="1"/>
      <c r="AC12" s="1"/>
    </row>
    <row r="13" spans="1:29">
      <c r="A13" s="50">
        <f t="shared" ref="A13:A34" si="12">A12+1</f>
        <v>11</v>
      </c>
      <c r="B13" s="54">
        <v>610</v>
      </c>
      <c r="C13" s="53"/>
      <c r="D13" s="53"/>
      <c r="E13" s="1"/>
      <c r="F13" s="10" t="s">
        <v>61</v>
      </c>
      <c r="G13" s="11">
        <v>800</v>
      </c>
      <c r="H13" s="2" t="s">
        <v>37</v>
      </c>
      <c r="I13" s="12">
        <v>6200</v>
      </c>
      <c r="J13" s="13">
        <v>19</v>
      </c>
      <c r="K13" s="14">
        <v>6000</v>
      </c>
      <c r="L13" s="15"/>
      <c r="M13" s="15">
        <v>6000</v>
      </c>
      <c r="N13" s="15">
        <v>2550</v>
      </c>
      <c r="O13" s="16">
        <f t="shared" si="0"/>
        <v>162.5</v>
      </c>
      <c r="P13" s="16">
        <f t="shared" si="1"/>
        <v>687.5</v>
      </c>
      <c r="Q13" s="16">
        <f t="shared" si="2"/>
        <v>196.875</v>
      </c>
      <c r="R13" s="16">
        <f t="shared" si="3"/>
        <v>0</v>
      </c>
      <c r="S13" s="16">
        <f t="shared" si="4"/>
        <v>0</v>
      </c>
      <c r="T13" s="16">
        <f t="shared" si="5"/>
        <v>206.25</v>
      </c>
      <c r="U13" s="16">
        <f t="shared" si="6"/>
        <v>100</v>
      </c>
      <c r="V13" s="16">
        <f t="shared" si="8"/>
        <v>3903.125</v>
      </c>
      <c r="W13" s="16">
        <f t="shared" si="9"/>
        <v>1504.1666666666667</v>
      </c>
      <c r="X13" s="17">
        <f t="shared" si="10"/>
        <v>5407.291666666667</v>
      </c>
      <c r="Y13" s="18">
        <f t="shared" si="11"/>
        <v>592.70833333333303</v>
      </c>
      <c r="Z13" s="19" t="str">
        <f t="shared" si="7"/>
        <v>M-pay</v>
      </c>
      <c r="AA13" s="20"/>
      <c r="AB13" s="1"/>
      <c r="AC13" s="1"/>
    </row>
    <row r="14" spans="1:29">
      <c r="A14" s="50">
        <f t="shared" si="12"/>
        <v>12</v>
      </c>
      <c r="B14" s="53">
        <v>445</v>
      </c>
      <c r="C14" s="53"/>
      <c r="D14" s="53"/>
      <c r="E14" s="1"/>
      <c r="F14" s="10" t="s">
        <v>38</v>
      </c>
      <c r="G14" s="11">
        <v>22000</v>
      </c>
      <c r="H14" s="2" t="s">
        <v>39</v>
      </c>
      <c r="I14" s="12">
        <v>6200</v>
      </c>
      <c r="J14" s="13">
        <v>30</v>
      </c>
      <c r="K14" s="22">
        <v>6000</v>
      </c>
      <c r="L14" s="15"/>
      <c r="M14" s="15">
        <v>6000</v>
      </c>
      <c r="N14" s="15">
        <v>2550</v>
      </c>
      <c r="O14" s="16">
        <f t="shared" si="0"/>
        <v>162.5</v>
      </c>
      <c r="P14" s="16">
        <f t="shared" si="1"/>
        <v>687.5</v>
      </c>
      <c r="Q14" s="16">
        <f t="shared" si="2"/>
        <v>196.875</v>
      </c>
      <c r="R14" s="16">
        <f t="shared" si="3"/>
        <v>0</v>
      </c>
      <c r="S14" s="16">
        <f t="shared" si="4"/>
        <v>0</v>
      </c>
      <c r="T14" s="16">
        <f t="shared" si="5"/>
        <v>206.25</v>
      </c>
      <c r="U14" s="16">
        <f t="shared" si="6"/>
        <v>100</v>
      </c>
      <c r="V14" s="16">
        <f t="shared" si="8"/>
        <v>3903.125</v>
      </c>
      <c r="W14" s="16">
        <f t="shared" si="9"/>
        <v>2375</v>
      </c>
      <c r="X14" s="17">
        <f t="shared" si="10"/>
        <v>6278.125</v>
      </c>
      <c r="Y14" s="18">
        <f t="shared" si="11"/>
        <v>-278.125</v>
      </c>
      <c r="Z14" s="19" t="str">
        <f t="shared" si="7"/>
        <v>M-get</v>
      </c>
      <c r="AA14" s="20"/>
      <c r="AB14" s="1"/>
      <c r="AC14" s="1"/>
    </row>
    <row r="15" spans="1:29">
      <c r="A15" s="50">
        <f t="shared" si="12"/>
        <v>13</v>
      </c>
      <c r="B15" s="54">
        <v>370</v>
      </c>
      <c r="C15" s="53"/>
      <c r="D15" s="53"/>
      <c r="E15" s="1"/>
      <c r="F15" s="10" t="s">
        <v>40</v>
      </c>
      <c r="G15" s="11">
        <f>SUM(G7:G14)</f>
        <v>32825</v>
      </c>
      <c r="H15" s="9"/>
      <c r="I15" s="66"/>
      <c r="J15" s="23">
        <f>SUM(J7:J14)</f>
        <v>150</v>
      </c>
      <c r="K15" s="23">
        <f>SUM(K7:K14)</f>
        <v>44700</v>
      </c>
      <c r="L15" s="15">
        <f t="shared" ref="L15" si="13">SUM(L7:L14)</f>
        <v>0</v>
      </c>
      <c r="M15" s="15">
        <f>SUM(M7:M14)</f>
        <v>44700</v>
      </c>
      <c r="N15" s="20">
        <f t="shared" ref="N15:U15" si="14">SUM(N7:N14)</f>
        <v>22000</v>
      </c>
      <c r="O15" s="23">
        <f t="shared" si="14"/>
        <v>1300</v>
      </c>
      <c r="P15" s="23">
        <f t="shared" si="14"/>
        <v>5500</v>
      </c>
      <c r="Q15" s="23">
        <f t="shared" si="14"/>
        <v>1575</v>
      </c>
      <c r="R15" s="23">
        <f t="shared" si="14"/>
        <v>0</v>
      </c>
      <c r="S15" s="23">
        <f t="shared" si="14"/>
        <v>0</v>
      </c>
      <c r="T15" s="23">
        <f t="shared" si="14"/>
        <v>1650</v>
      </c>
      <c r="U15" s="23">
        <f t="shared" si="14"/>
        <v>800</v>
      </c>
      <c r="V15" s="9"/>
      <c r="W15" s="16">
        <f t="shared" ref="W15:Y15" si="15">SUM(W7:W14)</f>
        <v>11875</v>
      </c>
      <c r="X15" s="23">
        <f t="shared" si="15"/>
        <v>44700</v>
      </c>
      <c r="Y15" s="23">
        <f t="shared" si="15"/>
        <v>-1.8189894035458565E-12</v>
      </c>
      <c r="Z15" s="19"/>
      <c r="AA15" s="20">
        <f>SUM(AA7:AA14)</f>
        <v>0</v>
      </c>
      <c r="AB15" s="1"/>
      <c r="AC15" s="1"/>
    </row>
    <row r="16" spans="1:29">
      <c r="A16" s="50">
        <f t="shared" si="12"/>
        <v>14</v>
      </c>
      <c r="B16" s="54">
        <v>495</v>
      </c>
      <c r="C16" s="53"/>
      <c r="D16" s="5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50">
        <f t="shared" si="12"/>
        <v>15</v>
      </c>
      <c r="B17" s="58">
        <v>465</v>
      </c>
      <c r="C17" s="56"/>
      <c r="D17" s="53"/>
      <c r="E17" s="1"/>
      <c r="F17" s="24"/>
      <c r="G17" s="25"/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7"/>
      <c r="Z17" s="28"/>
      <c r="AA17" s="1"/>
      <c r="AB17" s="1"/>
      <c r="AC17" s="1"/>
    </row>
    <row r="18" spans="1:29">
      <c r="A18" s="50">
        <f t="shared" si="12"/>
        <v>16</v>
      </c>
      <c r="B18" s="54">
        <v>240</v>
      </c>
      <c r="C18" s="53"/>
      <c r="D18" s="5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50">
        <f t="shared" si="12"/>
        <v>17</v>
      </c>
      <c r="B19" s="54">
        <v>550</v>
      </c>
      <c r="C19" s="53"/>
      <c r="D19" s="5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50">
        <f t="shared" si="12"/>
        <v>18</v>
      </c>
      <c r="B20" s="54">
        <v>1460</v>
      </c>
      <c r="C20" s="53"/>
      <c r="D20" s="54"/>
      <c r="E20" s="1"/>
      <c r="F20" s="1"/>
      <c r="G20" s="1"/>
      <c r="H20" s="1"/>
      <c r="I20" s="1"/>
      <c r="J20" s="1"/>
      <c r="K20" s="1"/>
      <c r="L20" s="1"/>
      <c r="M20" s="1"/>
      <c r="N20" s="1"/>
      <c r="O20" s="2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50">
        <f t="shared" si="12"/>
        <v>19</v>
      </c>
      <c r="B21" s="53">
        <v>100</v>
      </c>
      <c r="C21" s="53"/>
      <c r="D21" s="53"/>
      <c r="E21" s="1"/>
      <c r="F21" s="1"/>
      <c r="G21" s="1"/>
      <c r="H21" s="47" t="s">
        <v>58</v>
      </c>
      <c r="I21" s="1"/>
      <c r="J21" s="1"/>
      <c r="K21" s="30"/>
      <c r="L21" s="5"/>
      <c r="M21" s="1"/>
      <c r="N21" s="1"/>
      <c r="O21" s="7"/>
      <c r="P21" s="31"/>
      <c r="Q21" s="9"/>
      <c r="R21" s="9"/>
      <c r="S21" s="9"/>
      <c r="T21" s="9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50">
        <f t="shared" si="12"/>
        <v>20</v>
      </c>
      <c r="B22" s="53">
        <v>754</v>
      </c>
      <c r="C22" s="53"/>
      <c r="D22" s="53"/>
      <c r="E22" s="1"/>
      <c r="F22" s="1"/>
      <c r="G22" s="1"/>
      <c r="H22" s="1" t="s">
        <v>54</v>
      </c>
      <c r="I22" s="48">
        <v>500</v>
      </c>
      <c r="J22" s="1"/>
      <c r="K22" s="30"/>
      <c r="L22" s="32"/>
      <c r="M22" s="26"/>
      <c r="N22" s="1"/>
      <c r="O22" s="2"/>
      <c r="P22" s="17"/>
      <c r="Q22" s="23"/>
      <c r="R22" s="20"/>
      <c r="S22" s="23"/>
      <c r="T22" s="9"/>
      <c r="U22" s="1"/>
      <c r="V22" s="1"/>
      <c r="W22" s="1"/>
      <c r="X22" s="1"/>
      <c r="Y22" s="5"/>
      <c r="Z22" s="1"/>
      <c r="AA22" s="1"/>
      <c r="AB22" s="1"/>
      <c r="AC22" s="1"/>
    </row>
    <row r="23" spans="1:29" ht="15.75" customHeight="1">
      <c r="A23" s="50">
        <f t="shared" si="12"/>
        <v>21</v>
      </c>
      <c r="B23" s="53"/>
      <c r="C23" s="53"/>
      <c r="D23" s="53"/>
      <c r="E23" s="1"/>
      <c r="F23" s="1"/>
      <c r="G23" s="1"/>
      <c r="H23" s="1"/>
      <c r="I23" s="49"/>
      <c r="J23" s="1"/>
      <c r="K23" s="30" t="s">
        <v>62</v>
      </c>
      <c r="L23" s="32"/>
      <c r="M23" s="26"/>
      <c r="N23" s="1"/>
      <c r="O23" s="2"/>
      <c r="P23" s="17"/>
      <c r="Q23" s="23"/>
      <c r="R23" s="20"/>
      <c r="S23" s="23"/>
      <c r="T23" s="23"/>
      <c r="U23" s="1"/>
      <c r="V23" s="1"/>
      <c r="W23" s="1"/>
      <c r="X23" s="1"/>
      <c r="Y23" s="5"/>
      <c r="Z23" s="1"/>
      <c r="AA23" s="1"/>
      <c r="AB23" s="1"/>
      <c r="AC23" s="1"/>
    </row>
    <row r="24" spans="1:29" ht="15.75" customHeight="1">
      <c r="A24" s="50">
        <f t="shared" si="12"/>
        <v>22</v>
      </c>
      <c r="B24" s="53"/>
      <c r="C24" s="53"/>
      <c r="D24" s="53"/>
      <c r="E24" s="1"/>
      <c r="F24" s="1"/>
      <c r="G24" s="1"/>
      <c r="H24" s="1"/>
      <c r="I24" s="1"/>
      <c r="J24" s="1"/>
      <c r="K24" s="30"/>
      <c r="L24" s="32"/>
      <c r="M24" s="26"/>
      <c r="N24" s="1"/>
      <c r="O24" s="2"/>
      <c r="P24" s="17"/>
      <c r="Q24" s="23"/>
      <c r="R24" s="20"/>
      <c r="S24" s="23"/>
      <c r="T24" s="23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50">
        <f t="shared" si="12"/>
        <v>23</v>
      </c>
      <c r="B25" s="53"/>
      <c r="C25" s="53"/>
      <c r="D25" s="53"/>
      <c r="E25" s="1"/>
      <c r="F25" s="1"/>
      <c r="G25" s="1"/>
      <c r="H25" s="1"/>
      <c r="I25" s="1"/>
      <c r="J25" s="1"/>
      <c r="K25" s="30"/>
      <c r="L25" s="32"/>
      <c r="M25" s="26"/>
      <c r="N25" s="1"/>
      <c r="O25" s="2"/>
      <c r="P25" s="17"/>
      <c r="Q25" s="23"/>
      <c r="R25" s="20"/>
      <c r="S25" s="23"/>
      <c r="T25" s="23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50">
        <f t="shared" si="12"/>
        <v>24</v>
      </c>
      <c r="B26" s="53"/>
      <c r="C26" s="53"/>
      <c r="D26" s="53"/>
      <c r="E26" s="1"/>
      <c r="F26" s="1"/>
      <c r="G26" s="1"/>
      <c r="H26" s="1"/>
      <c r="I26" s="1"/>
      <c r="J26" s="1"/>
      <c r="K26" s="30"/>
      <c r="L26" s="32"/>
      <c r="M26" s="26"/>
      <c r="N26" s="1"/>
      <c r="O26" s="2"/>
      <c r="P26" s="17"/>
      <c r="Q26" s="23"/>
      <c r="R26" s="20"/>
      <c r="S26" s="23"/>
      <c r="T26" s="23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50">
        <f t="shared" si="12"/>
        <v>25</v>
      </c>
      <c r="B27" s="53"/>
      <c r="C27" s="53"/>
      <c r="D27" s="53"/>
      <c r="E27" s="1"/>
      <c r="F27" s="1"/>
      <c r="G27" s="1"/>
      <c r="H27" s="1"/>
      <c r="I27" s="1"/>
      <c r="J27" s="1"/>
      <c r="K27" s="30"/>
      <c r="L27" s="32"/>
      <c r="M27" s="26"/>
      <c r="N27" s="1"/>
      <c r="O27" s="2"/>
      <c r="P27" s="17"/>
      <c r="Q27" s="23"/>
      <c r="R27" s="20"/>
      <c r="S27" s="23"/>
      <c r="T27" s="23"/>
      <c r="U27" s="1"/>
      <c r="V27" s="1"/>
      <c r="W27" s="33"/>
      <c r="X27" s="1"/>
      <c r="Y27" s="1"/>
      <c r="Z27" s="1"/>
      <c r="AA27" s="1"/>
      <c r="AB27" s="1"/>
      <c r="AC27" s="1"/>
    </row>
    <row r="28" spans="1:29" ht="15.75" customHeight="1">
      <c r="A28" s="50">
        <f t="shared" si="12"/>
        <v>26</v>
      </c>
      <c r="B28" s="53"/>
      <c r="C28" s="53"/>
      <c r="D28" s="53"/>
      <c r="E28" s="1"/>
      <c r="F28" s="1"/>
      <c r="G28" s="1"/>
      <c r="H28" s="1"/>
      <c r="I28" s="1"/>
      <c r="J28" s="1"/>
      <c r="K28" s="30" t="s">
        <v>41</v>
      </c>
      <c r="L28" s="32"/>
      <c r="M28" s="26"/>
      <c r="N28" s="1"/>
      <c r="O28" s="2"/>
      <c r="P28" s="17"/>
      <c r="Q28" s="23"/>
      <c r="R28" s="20"/>
      <c r="S28" s="23"/>
      <c r="T28" s="9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50">
        <f t="shared" si="12"/>
        <v>27</v>
      </c>
      <c r="B29" s="53"/>
      <c r="C29" s="53"/>
      <c r="D29" s="53"/>
      <c r="E29" s="1"/>
      <c r="F29" s="1"/>
      <c r="G29" s="1"/>
      <c r="H29" s="1"/>
      <c r="I29" s="1"/>
      <c r="J29" s="1"/>
      <c r="K29" s="1"/>
      <c r="L29" s="30"/>
      <c r="M29" s="26"/>
      <c r="N29" s="1"/>
      <c r="O29" s="2"/>
      <c r="P29" s="17"/>
      <c r="Q29" s="23"/>
      <c r="R29" s="20"/>
      <c r="S29" s="23"/>
      <c r="T29" s="23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50">
        <f t="shared" si="12"/>
        <v>28</v>
      </c>
      <c r="B30" s="53"/>
      <c r="C30" s="53"/>
      <c r="D30" s="53"/>
      <c r="E30" s="1"/>
      <c r="F30" s="1"/>
      <c r="G30" s="1"/>
      <c r="H30" s="1"/>
      <c r="I30" s="1"/>
      <c r="J30" s="1"/>
      <c r="K30" s="1"/>
      <c r="L30" s="1"/>
      <c r="M30" s="1"/>
      <c r="N30" s="1"/>
      <c r="O30" s="9"/>
      <c r="P30" s="9"/>
      <c r="Q30" s="9"/>
      <c r="R30" s="9"/>
      <c r="S30" s="9"/>
      <c r="T30" s="9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>
      <c r="A31" s="50">
        <f t="shared" si="12"/>
        <v>29</v>
      </c>
      <c r="B31" s="53"/>
      <c r="C31" s="53"/>
      <c r="D31" s="53"/>
      <c r="E31" s="1"/>
      <c r="F31" s="1"/>
      <c r="G31" s="1"/>
      <c r="H31" s="1"/>
      <c r="I31" s="1"/>
      <c r="J31" s="1"/>
      <c r="K31" s="1"/>
      <c r="L31" s="1"/>
      <c r="M31" s="1"/>
      <c r="N31" s="3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50">
        <f t="shared" si="12"/>
        <v>30</v>
      </c>
      <c r="B32" s="53"/>
      <c r="C32" s="53"/>
      <c r="D32" s="5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50">
        <f t="shared" si="12"/>
        <v>31</v>
      </c>
      <c r="B33" s="53"/>
      <c r="C33" s="53"/>
      <c r="D33" s="53"/>
      <c r="E33" s="1"/>
      <c r="F33" s="1"/>
      <c r="G33" s="1"/>
      <c r="H33" s="1"/>
      <c r="I33" s="1"/>
      <c r="J33" s="1"/>
      <c r="K33" s="1"/>
      <c r="L33" s="1"/>
      <c r="M33" s="1"/>
      <c r="N33" s="1"/>
      <c r="O33" s="67">
        <v>45778</v>
      </c>
      <c r="P33" s="68"/>
      <c r="Q33" s="68"/>
      <c r="R33" s="36">
        <v>45809</v>
      </c>
      <c r="S33" s="36"/>
      <c r="T33" s="76">
        <v>45839</v>
      </c>
      <c r="U33" s="1"/>
      <c r="V33" s="1"/>
      <c r="W33" s="1"/>
      <c r="X33" s="1"/>
      <c r="Y33" s="1"/>
      <c r="Z33" s="1"/>
      <c r="AA33" s="1"/>
      <c r="AB33" s="1"/>
      <c r="AC33" s="1"/>
    </row>
    <row r="34" spans="1:29" ht="30" customHeight="1">
      <c r="A34" s="50">
        <f t="shared" si="12"/>
        <v>32</v>
      </c>
      <c r="B34" s="53"/>
      <c r="C34" s="53"/>
      <c r="D34" s="53"/>
      <c r="E34" s="1"/>
      <c r="F34" s="1"/>
      <c r="G34" s="1"/>
      <c r="H34" s="1"/>
      <c r="I34" s="1"/>
      <c r="J34" s="1"/>
      <c r="K34" s="1" t="s">
        <v>41</v>
      </c>
      <c r="L34" s="35"/>
      <c r="M34" s="35"/>
      <c r="N34" s="35"/>
      <c r="O34" s="45" t="s">
        <v>42</v>
      </c>
      <c r="P34" s="38" t="s">
        <v>43</v>
      </c>
      <c r="Q34" s="39" t="s">
        <v>44</v>
      </c>
      <c r="R34" s="37" t="s">
        <v>43</v>
      </c>
      <c r="S34" s="71" t="s">
        <v>44</v>
      </c>
      <c r="T34" s="53" t="s">
        <v>42</v>
      </c>
      <c r="U34" s="53" t="s">
        <v>44</v>
      </c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3" t="s">
        <v>45</v>
      </c>
      <c r="B35" s="52">
        <f>SUM(B3:B34)</f>
        <v>11875</v>
      </c>
      <c r="C35" s="1"/>
      <c r="D35" s="1"/>
      <c r="E35" s="1"/>
      <c r="F35" s="1"/>
      <c r="G35" s="1"/>
      <c r="H35" s="1"/>
      <c r="I35" s="1"/>
      <c r="J35" s="1"/>
      <c r="K35" s="1"/>
      <c r="L35" s="30"/>
      <c r="M35" s="30"/>
      <c r="N35" s="30"/>
      <c r="O35" s="62" t="s">
        <v>60</v>
      </c>
      <c r="P35" s="23">
        <v>-65.685371517027306</v>
      </c>
      <c r="Q35" s="74" t="s">
        <v>66</v>
      </c>
      <c r="R35" s="40">
        <v>-711</v>
      </c>
      <c r="S35" s="75" t="s">
        <v>66</v>
      </c>
      <c r="T35" s="53" t="s">
        <v>67</v>
      </c>
      <c r="U35" s="53">
        <v>182.99470684039079</v>
      </c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0"/>
      <c r="M36" s="30"/>
      <c r="N36" s="30"/>
      <c r="O36" s="64" t="s">
        <v>32</v>
      </c>
      <c r="P36" s="61">
        <v>705.13196594427245</v>
      </c>
      <c r="Q36" s="40" t="s">
        <v>46</v>
      </c>
      <c r="R36" s="40">
        <v>-307</v>
      </c>
      <c r="S36" s="72" t="s">
        <v>47</v>
      </c>
      <c r="T36" s="53" t="s">
        <v>32</v>
      </c>
      <c r="U36" s="53">
        <v>582.45724755700303</v>
      </c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0"/>
      <c r="M37" s="30"/>
      <c r="N37" s="30"/>
      <c r="O37" s="63" t="s">
        <v>33</v>
      </c>
      <c r="P37" s="23">
        <v>235.13196594427245</v>
      </c>
      <c r="Q37" s="40" t="s">
        <v>46</v>
      </c>
      <c r="R37" s="40">
        <v>-386</v>
      </c>
      <c r="S37" s="72" t="s">
        <v>47</v>
      </c>
      <c r="T37" s="53" t="s">
        <v>33</v>
      </c>
      <c r="U37" s="53">
        <v>-148.6828175895771</v>
      </c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0"/>
      <c r="M38" s="30"/>
      <c r="N38" s="30"/>
      <c r="O38" s="46" t="s">
        <v>34</v>
      </c>
      <c r="P38" s="23">
        <v>-393.75038699690413</v>
      </c>
      <c r="Q38" s="40" t="s">
        <v>47</v>
      </c>
      <c r="R38" s="40">
        <v>1013</v>
      </c>
      <c r="S38" s="72" t="s">
        <v>46</v>
      </c>
      <c r="T38" s="53" t="s">
        <v>34</v>
      </c>
      <c r="U38" s="53">
        <v>-507.0704397394129</v>
      </c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0"/>
      <c r="M39" s="30"/>
      <c r="N39" s="30"/>
      <c r="O39" s="46" t="s">
        <v>35</v>
      </c>
      <c r="P39" s="23">
        <v>-783.34171826625425</v>
      </c>
      <c r="Q39" s="40" t="s">
        <v>47</v>
      </c>
      <c r="R39" s="40">
        <v>-65</v>
      </c>
      <c r="S39" s="75" t="s">
        <v>47</v>
      </c>
      <c r="T39" s="53" t="s">
        <v>35</v>
      </c>
      <c r="U39" s="53">
        <v>-183.71539087947895</v>
      </c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0"/>
      <c r="M40" s="30"/>
      <c r="N40" s="30"/>
      <c r="O40" s="46" t="s">
        <v>36</v>
      </c>
      <c r="P40" s="23">
        <v>-400.07236842105249</v>
      </c>
      <c r="Q40" s="40" t="s">
        <v>47</v>
      </c>
      <c r="R40" s="40">
        <v>142</v>
      </c>
      <c r="S40" s="72" t="s">
        <v>46</v>
      </c>
      <c r="T40" s="53" t="s">
        <v>36</v>
      </c>
      <c r="U40" s="53">
        <v>232.45724755700303</v>
      </c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0"/>
      <c r="M41" s="30"/>
      <c r="N41" s="30"/>
      <c r="O41" s="46" t="s">
        <v>37</v>
      </c>
      <c r="P41" s="23">
        <v>494.72329721362257</v>
      </c>
      <c r="Q41" s="74" t="s">
        <v>64</v>
      </c>
      <c r="R41" s="40">
        <v>592</v>
      </c>
      <c r="S41" s="75" t="s">
        <v>65</v>
      </c>
      <c r="T41" s="53" t="s">
        <v>37</v>
      </c>
      <c r="U41" s="53">
        <v>966.88721498371342</v>
      </c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0"/>
      <c r="M42" s="30"/>
      <c r="N42" s="30"/>
      <c r="O42" s="46" t="s">
        <v>39</v>
      </c>
      <c r="P42" s="23">
        <v>221.8626160990716</v>
      </c>
      <c r="Q42" s="40" t="s">
        <v>46</v>
      </c>
      <c r="R42" s="40">
        <v>-278</v>
      </c>
      <c r="S42" s="72" t="s">
        <v>47</v>
      </c>
      <c r="T42" s="53" t="s">
        <v>39</v>
      </c>
      <c r="U42" s="53">
        <v>-425.32776872964132</v>
      </c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0"/>
      <c r="M43" s="30"/>
      <c r="N43" s="30"/>
      <c r="O43" s="9"/>
      <c r="P43" s="23"/>
      <c r="Q43" s="40"/>
      <c r="R43" s="41"/>
      <c r="S43" s="73"/>
      <c r="T43" s="53"/>
      <c r="U43" s="53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32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5"/>
      <c r="P45" s="3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0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0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0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0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0"/>
      <c r="P50" s="1"/>
      <c r="Q50" s="1"/>
      <c r="R50" s="30"/>
      <c r="S50" s="34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0"/>
      <c r="P51" s="1"/>
      <c r="Q51" s="1"/>
      <c r="R51" s="30"/>
      <c r="S51" s="34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0"/>
      <c r="P52" s="1"/>
      <c r="Q52" s="1"/>
      <c r="R52" s="30"/>
      <c r="S52" s="34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0"/>
      <c r="P53" s="1"/>
      <c r="Q53" s="1"/>
      <c r="R53" s="30"/>
      <c r="S53" s="34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0"/>
      <c r="P54" s="1"/>
      <c r="Q54" s="1"/>
      <c r="R54" s="30"/>
      <c r="S54" s="34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0"/>
      <c r="S55" s="34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0"/>
      <c r="S56" s="34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0"/>
      <c r="S57" s="34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0"/>
      <c r="S58" s="34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4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mergeCells count="1">
    <mergeCell ref="O33:Q33"/>
  </mergeCells>
  <conditionalFormatting sqref="Z7:Z16">
    <cfRule type="containsText" dxfId="4" priority="1" operator="containsText" text="M-Pay">
      <formula>NOT(ISERROR(SEARCH(("M-Pay"),(Z7))))</formula>
    </cfRule>
  </conditionalFormatting>
  <conditionalFormatting sqref="Z7:Z16">
    <cfRule type="containsText" dxfId="3" priority="2" operator="containsText" text="M-get">
      <formula>NOT(ISERROR(SEARCH(("M-get"),(Z7))))</formula>
    </cfRule>
  </conditionalFormatting>
  <conditionalFormatting sqref="Z7:Z16">
    <cfRule type="containsText" dxfId="2" priority="3" operator="containsText" text="M-pay">
      <formula>NOT(ISERROR(SEARCH(("M-pay"),(Z7))))</formula>
    </cfRule>
  </conditionalFormatting>
  <conditionalFormatting sqref="Z7:Z16">
    <cfRule type="containsText" dxfId="1" priority="4" operator="containsText" text="M-get">
      <formula>NOT(ISERROR(SEARCH(("M-get"),(Z7))))</formula>
    </cfRule>
  </conditionalFormatting>
  <conditionalFormatting sqref="Z7:Z16">
    <cfRule type="containsText" dxfId="0" priority="5" operator="containsText" text="M-pay">
      <formula>NOT(ISERROR(SEARCH(("M-pay"),(Z7))))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"/>
  <sheetViews>
    <sheetView workbookViewId="0"/>
  </sheetViews>
  <sheetFormatPr defaultColWidth="12.625" defaultRowHeight="15" customHeight="1"/>
  <cols>
    <col min="1" max="1" width="6.375" customWidth="1"/>
    <col min="2" max="2" width="5.75" customWidth="1"/>
    <col min="3" max="3" width="5.25" customWidth="1"/>
    <col min="4" max="4" width="5.875" customWidth="1"/>
    <col min="5" max="5" width="6.875" customWidth="1"/>
    <col min="6" max="6" width="5.875" customWidth="1"/>
    <col min="7" max="7" width="5.5" customWidth="1"/>
    <col min="8" max="8" width="6.25" customWidth="1"/>
    <col min="9" max="9" width="7" customWidth="1"/>
    <col min="10" max="10" width="6.25" customWidth="1"/>
    <col min="11" max="11" width="6.625" customWidth="1"/>
    <col min="12" max="12" width="7" customWidth="1"/>
    <col min="13" max="13" width="5.625" customWidth="1"/>
    <col min="14" max="14" width="6.625" customWidth="1"/>
    <col min="15" max="15" width="6.5" customWidth="1"/>
    <col min="16" max="16" width="5.875" customWidth="1"/>
    <col min="17" max="17" width="5.625" customWidth="1"/>
    <col min="18" max="18" width="15.875" customWidth="1"/>
  </cols>
  <sheetData/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3"/>
  <sheetViews>
    <sheetView workbookViewId="0"/>
  </sheetViews>
  <sheetFormatPr defaultColWidth="12.625" defaultRowHeight="15" customHeight="1"/>
  <sheetData>
    <row r="1" spans="1:18">
      <c r="A1" s="40" t="s">
        <v>48</v>
      </c>
      <c r="B1" s="69" t="s">
        <v>49</v>
      </c>
      <c r="C1" s="70"/>
      <c r="D1" s="69" t="s">
        <v>50</v>
      </c>
      <c r="E1" s="70"/>
      <c r="F1" s="69" t="s">
        <v>51</v>
      </c>
      <c r="G1" s="70"/>
      <c r="H1" s="69" t="s">
        <v>52</v>
      </c>
      <c r="I1" s="70"/>
      <c r="J1" s="69" t="s">
        <v>53</v>
      </c>
      <c r="K1" s="70"/>
      <c r="L1" s="69" t="s">
        <v>54</v>
      </c>
      <c r="M1" s="70"/>
      <c r="N1" s="69" t="s">
        <v>55</v>
      </c>
      <c r="O1" s="70"/>
      <c r="P1" s="69" t="s">
        <v>56</v>
      </c>
      <c r="Q1" s="70"/>
      <c r="R1" s="40" t="s">
        <v>57</v>
      </c>
    </row>
    <row r="2" spans="1:18">
      <c r="A2" s="40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>
      <c r="A3" s="40">
        <f t="shared" ref="A3:A32" si="0">A2+1</f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>
      <c r="A4" s="40">
        <f t="shared" si="0"/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18">
      <c r="A5" s="40">
        <f t="shared" si="0"/>
        <v>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 spans="1:18">
      <c r="A6" s="40">
        <f t="shared" si="0"/>
        <v>5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1:18">
      <c r="A7" s="40">
        <f t="shared" si="0"/>
        <v>6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>
      <c r="A8" s="40">
        <f t="shared" si="0"/>
        <v>7</v>
      </c>
      <c r="B8" s="40">
        <v>1</v>
      </c>
      <c r="C8" s="40">
        <v>1</v>
      </c>
      <c r="D8" s="40">
        <v>1</v>
      </c>
      <c r="E8" s="40">
        <v>1</v>
      </c>
      <c r="F8" s="40"/>
      <c r="G8" s="40"/>
      <c r="H8" s="40"/>
      <c r="I8" s="40"/>
      <c r="J8" s="40"/>
      <c r="K8" s="40"/>
      <c r="L8" s="40">
        <v>1</v>
      </c>
      <c r="M8" s="40">
        <v>1</v>
      </c>
      <c r="N8" s="40">
        <v>0</v>
      </c>
      <c r="O8" s="40">
        <v>1</v>
      </c>
      <c r="P8" s="40">
        <v>1</v>
      </c>
      <c r="Q8" s="40">
        <v>1</v>
      </c>
      <c r="R8" s="40"/>
    </row>
    <row r="9" spans="1:18">
      <c r="A9" s="40">
        <f t="shared" si="0"/>
        <v>8</v>
      </c>
      <c r="B9" s="40">
        <v>0</v>
      </c>
      <c r="C9" s="40">
        <v>1</v>
      </c>
      <c r="D9" s="40">
        <v>1</v>
      </c>
      <c r="E9" s="40">
        <v>1</v>
      </c>
      <c r="F9" s="40"/>
      <c r="G9" s="40"/>
      <c r="H9" s="40"/>
      <c r="I9" s="40"/>
      <c r="J9" s="40"/>
      <c r="K9" s="40"/>
      <c r="L9" s="40">
        <v>1</v>
      </c>
      <c r="M9" s="40">
        <v>1</v>
      </c>
      <c r="N9" s="40">
        <v>1</v>
      </c>
      <c r="O9" s="40">
        <v>1</v>
      </c>
      <c r="P9" s="40">
        <v>0</v>
      </c>
      <c r="Q9" s="40">
        <v>1</v>
      </c>
      <c r="R9" s="40"/>
    </row>
    <row r="10" spans="1:18">
      <c r="A10" s="40">
        <f t="shared" si="0"/>
        <v>9</v>
      </c>
      <c r="B10" s="40"/>
      <c r="C10" s="40">
        <v>1</v>
      </c>
      <c r="D10" s="40"/>
      <c r="E10" s="40">
        <v>1</v>
      </c>
      <c r="F10" s="40"/>
      <c r="G10" s="40">
        <v>1</v>
      </c>
      <c r="H10" s="40"/>
      <c r="I10" s="40"/>
      <c r="J10" s="40"/>
      <c r="K10" s="40"/>
      <c r="L10" s="40"/>
      <c r="M10" s="40">
        <v>1</v>
      </c>
      <c r="N10" s="40">
        <v>1</v>
      </c>
      <c r="O10" s="40">
        <v>1</v>
      </c>
      <c r="P10" s="40"/>
      <c r="Q10" s="40">
        <v>1</v>
      </c>
      <c r="R10" s="40"/>
    </row>
    <row r="11" spans="1:18">
      <c r="A11" s="40">
        <f t="shared" si="0"/>
        <v>10</v>
      </c>
      <c r="B11" s="40"/>
      <c r="C11" s="40">
        <v>1</v>
      </c>
      <c r="D11" s="40"/>
      <c r="E11" s="40">
        <v>1</v>
      </c>
      <c r="F11" s="40"/>
      <c r="G11" s="40">
        <v>1</v>
      </c>
      <c r="H11" s="40"/>
      <c r="I11" s="40"/>
      <c r="J11" s="40"/>
      <c r="K11" s="40"/>
      <c r="L11" s="40"/>
      <c r="M11" s="40">
        <v>1</v>
      </c>
      <c r="N11" s="40"/>
      <c r="O11" s="40">
        <v>1</v>
      </c>
      <c r="P11" s="40"/>
      <c r="Q11" s="40">
        <v>1</v>
      </c>
      <c r="R11" s="40"/>
    </row>
    <row r="12" spans="1:18">
      <c r="A12" s="40">
        <f t="shared" si="0"/>
        <v>11</v>
      </c>
      <c r="B12" s="40"/>
      <c r="C12" s="40">
        <v>1</v>
      </c>
      <c r="D12" s="40"/>
      <c r="E12" s="40">
        <v>1</v>
      </c>
      <c r="F12" s="40"/>
      <c r="G12" s="40">
        <v>1</v>
      </c>
      <c r="H12" s="40"/>
      <c r="I12" s="40"/>
      <c r="J12" s="40"/>
      <c r="K12" s="40"/>
      <c r="L12" s="40"/>
      <c r="M12" s="40">
        <v>1</v>
      </c>
      <c r="N12" s="40"/>
      <c r="O12" s="40">
        <v>1</v>
      </c>
      <c r="P12" s="40"/>
      <c r="Q12" s="40">
        <v>1</v>
      </c>
      <c r="R12" s="40"/>
    </row>
    <row r="13" spans="1:18">
      <c r="A13" s="40">
        <f t="shared" si="0"/>
        <v>12</v>
      </c>
      <c r="B13" s="40"/>
      <c r="C13" s="40">
        <v>1</v>
      </c>
      <c r="D13" s="40"/>
      <c r="E13" s="40">
        <v>1</v>
      </c>
      <c r="F13" s="40"/>
      <c r="G13" s="40">
        <v>1</v>
      </c>
      <c r="H13" s="40"/>
      <c r="I13" s="40"/>
      <c r="J13" s="40"/>
      <c r="K13" s="40"/>
      <c r="L13" s="40"/>
      <c r="M13" s="40">
        <v>1</v>
      </c>
      <c r="N13" s="40"/>
      <c r="O13" s="40">
        <v>1</v>
      </c>
      <c r="P13" s="40"/>
      <c r="Q13" s="40">
        <v>1</v>
      </c>
      <c r="R13" s="40"/>
    </row>
    <row r="14" spans="1:18">
      <c r="A14" s="40">
        <f t="shared" si="0"/>
        <v>13</v>
      </c>
      <c r="B14" s="40"/>
      <c r="C14" s="40">
        <v>1</v>
      </c>
      <c r="D14" s="40"/>
      <c r="E14" s="40"/>
      <c r="F14" s="40"/>
      <c r="G14" s="40">
        <v>0</v>
      </c>
      <c r="H14" s="40"/>
      <c r="I14" s="40"/>
      <c r="J14" s="40"/>
      <c r="K14" s="40"/>
      <c r="L14" s="40"/>
      <c r="M14" s="40">
        <v>1</v>
      </c>
      <c r="N14" s="40"/>
      <c r="O14" s="40">
        <v>1</v>
      </c>
      <c r="P14" s="40"/>
      <c r="Q14" s="40">
        <v>1</v>
      </c>
      <c r="R14" s="40"/>
    </row>
    <row r="15" spans="1:18">
      <c r="A15" s="40">
        <f t="shared" si="0"/>
        <v>14</v>
      </c>
      <c r="B15" s="40">
        <v>1</v>
      </c>
      <c r="C15" s="40">
        <v>1</v>
      </c>
      <c r="D15" s="40"/>
      <c r="E15" s="40"/>
      <c r="F15" s="40"/>
      <c r="G15" s="40"/>
      <c r="H15" s="40"/>
      <c r="I15" s="40"/>
      <c r="J15" s="40"/>
      <c r="K15" s="40"/>
      <c r="L15" s="40">
        <v>1</v>
      </c>
      <c r="M15" s="40">
        <v>1</v>
      </c>
      <c r="N15" s="40"/>
      <c r="O15" s="40">
        <v>1</v>
      </c>
      <c r="P15" s="40">
        <v>1</v>
      </c>
      <c r="Q15" s="40">
        <v>1</v>
      </c>
      <c r="R15" s="40"/>
    </row>
    <row r="16" spans="1:18">
      <c r="A16" s="40">
        <f t="shared" si="0"/>
        <v>15</v>
      </c>
      <c r="B16" s="40">
        <v>1</v>
      </c>
      <c r="C16" s="40">
        <v>1</v>
      </c>
      <c r="D16" s="40">
        <v>1</v>
      </c>
      <c r="E16" s="40">
        <v>1</v>
      </c>
      <c r="F16" s="40"/>
      <c r="G16" s="40"/>
      <c r="H16" s="40"/>
      <c r="I16" s="40"/>
      <c r="J16" s="40"/>
      <c r="K16" s="40"/>
      <c r="L16" s="40">
        <v>1</v>
      </c>
      <c r="M16" s="40">
        <v>1</v>
      </c>
      <c r="N16" s="40">
        <v>1</v>
      </c>
      <c r="O16" s="40">
        <v>1</v>
      </c>
      <c r="P16" s="40"/>
      <c r="Q16" s="40">
        <v>1</v>
      </c>
      <c r="R16" s="40"/>
    </row>
    <row r="17" spans="1:18">
      <c r="A17" s="40">
        <f t="shared" si="0"/>
        <v>16</v>
      </c>
      <c r="B17" s="40">
        <v>1</v>
      </c>
      <c r="C17" s="40">
        <v>1</v>
      </c>
      <c r="D17" s="40"/>
      <c r="E17" s="40">
        <v>1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 spans="1:18">
      <c r="A18" s="40">
        <f t="shared" si="0"/>
        <v>17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 spans="1:18">
      <c r="A19" s="40">
        <f t="shared" si="0"/>
        <v>18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1:18">
      <c r="A20" s="40">
        <f t="shared" si="0"/>
        <v>19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pans="1:18">
      <c r="A21" s="40">
        <f t="shared" si="0"/>
        <v>20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 spans="1:18">
      <c r="A22" s="40">
        <f t="shared" si="0"/>
        <v>21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 spans="1:18">
      <c r="A23" s="40">
        <f t="shared" si="0"/>
        <v>22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8">
      <c r="A24" s="40">
        <f t="shared" si="0"/>
        <v>23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spans="1:18">
      <c r="A25" s="40">
        <f t="shared" si="0"/>
        <v>24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spans="1:18">
      <c r="A26" s="40">
        <f t="shared" si="0"/>
        <v>25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 spans="1:18">
      <c r="A27" s="40">
        <f t="shared" si="0"/>
        <v>26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1:18">
      <c r="A28" s="40">
        <f t="shared" si="0"/>
        <v>27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 spans="1:18">
      <c r="A29" s="40">
        <f t="shared" si="0"/>
        <v>28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 spans="1:18">
      <c r="A30" s="40">
        <f t="shared" si="0"/>
        <v>29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</row>
    <row r="31" spans="1:18">
      <c r="A31" s="40">
        <f t="shared" si="0"/>
        <v>30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</row>
    <row r="32" spans="1:18">
      <c r="A32" s="40">
        <f t="shared" si="0"/>
        <v>31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spans="1:18">
      <c r="A33" s="43" t="s">
        <v>40</v>
      </c>
      <c r="B33" s="42">
        <f>SUM(B2:B32)+SUM(C2:C32)</f>
        <v>14</v>
      </c>
      <c r="C33" s="44"/>
      <c r="D33" s="42">
        <f>SUM(D2:D32)+SUM(E2:E32)</f>
        <v>11</v>
      </c>
      <c r="E33" s="44"/>
      <c r="F33" s="42">
        <f>SUM(F2:F32)+SUM(G2:G32)</f>
        <v>4</v>
      </c>
      <c r="G33" s="44"/>
      <c r="H33" s="42">
        <f>SUM(H2:H32)+SUM(I2:I32)</f>
        <v>0</v>
      </c>
      <c r="I33" s="44"/>
      <c r="J33" s="42">
        <f>SUM(J2:J32)+SUM(K2:K32)</f>
        <v>0</v>
      </c>
      <c r="K33" s="44"/>
      <c r="L33" s="42">
        <f>SUM(L2:L32)+SUM(M2:M32)</f>
        <v>13</v>
      </c>
      <c r="M33" s="44"/>
      <c r="N33" s="42">
        <f>SUM(N2:N32)+SUM(O2:O32)</f>
        <v>12</v>
      </c>
      <c r="O33" s="44"/>
      <c r="P33" s="42">
        <f>SUM(P2:P32)+SUM(Q2:Q32)</f>
        <v>11</v>
      </c>
      <c r="Q33" s="44"/>
      <c r="R33" s="43"/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Meal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Daud, Ashik</dc:creator>
  <cp:lastModifiedBy>Sakib Sarkar</cp:lastModifiedBy>
  <dcterms:created xsi:type="dcterms:W3CDTF">2015-06-05T18:17:20Z</dcterms:created>
  <dcterms:modified xsi:type="dcterms:W3CDTF">2025-08-01T18:22:43Z</dcterms:modified>
</cp:coreProperties>
</file>