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agerac\Desktop\"/>
    </mc:Choice>
  </mc:AlternateContent>
  <bookViews>
    <workbookView xWindow="0" yWindow="0" windowWidth="19200" windowHeight="11595"/>
  </bookViews>
  <sheets>
    <sheet name="مرتبات عاملين 01-22 " sheetId="15" r:id="rId1"/>
  </sheets>
  <definedNames>
    <definedName name="_xlnm._FilterDatabase" localSheetId="0" hidden="1">'مرتبات عاملين 01-22 '!$A$13:$AG$124</definedName>
    <definedName name="_xlnm.Print_Area" localSheetId="0">'مرتبات عاملين 01-22 '!$A$1:$AD$127</definedName>
    <definedName name="_xlnm.Print_Titles" localSheetId="0">'مرتبات عاملين 01-22 '!$3:$4</definedName>
  </definedNames>
  <calcPr calcId="152511"/>
</workbook>
</file>

<file path=xl/calcChain.xml><?xml version="1.0" encoding="utf-8"?>
<calcChain xmlns="http://schemas.openxmlformats.org/spreadsheetml/2006/main">
  <c r="J76" i="15" l="1"/>
  <c r="F15" i="15" l="1"/>
  <c r="G15" i="15"/>
  <c r="H15" i="15"/>
  <c r="F16" i="15"/>
  <c r="G16" i="15"/>
  <c r="H16" i="15"/>
  <c r="F17" i="15"/>
  <c r="G17" i="15"/>
  <c r="H17" i="15"/>
  <c r="F18" i="15"/>
  <c r="G18" i="15"/>
  <c r="H18" i="15"/>
  <c r="F19" i="15"/>
  <c r="G19" i="15"/>
  <c r="H19" i="15"/>
  <c r="F20" i="15"/>
  <c r="G20" i="15"/>
  <c r="H20" i="15"/>
  <c r="F21" i="15"/>
  <c r="G21" i="15"/>
  <c r="H21" i="15"/>
  <c r="F22" i="15"/>
  <c r="G22" i="15"/>
  <c r="H22" i="15"/>
  <c r="F23" i="15"/>
  <c r="G23" i="15"/>
  <c r="H23" i="15"/>
  <c r="F24" i="15"/>
  <c r="G24" i="15"/>
  <c r="H24" i="15"/>
  <c r="F25" i="15"/>
  <c r="G25" i="15"/>
  <c r="H25" i="15"/>
  <c r="F26" i="15"/>
  <c r="G26" i="15"/>
  <c r="H26" i="15"/>
  <c r="F27" i="15"/>
  <c r="G27" i="15"/>
  <c r="H27" i="15"/>
  <c r="F28" i="15"/>
  <c r="G28" i="15"/>
  <c r="H28" i="15"/>
  <c r="F29" i="15"/>
  <c r="G29" i="15"/>
  <c r="H29" i="15"/>
  <c r="F30" i="15"/>
  <c r="G30" i="15"/>
  <c r="H30" i="15"/>
  <c r="F31" i="15"/>
  <c r="G31" i="15"/>
  <c r="H31" i="15"/>
  <c r="F32" i="15"/>
  <c r="G32" i="15"/>
  <c r="H32" i="15"/>
  <c r="F33" i="15"/>
  <c r="G33" i="15"/>
  <c r="H33" i="15"/>
  <c r="F34" i="15"/>
  <c r="G34" i="15"/>
  <c r="H34" i="15"/>
  <c r="F35" i="15"/>
  <c r="G35" i="15"/>
  <c r="H35" i="15"/>
  <c r="F36" i="15"/>
  <c r="G36" i="15"/>
  <c r="H36" i="15"/>
  <c r="F37" i="15"/>
  <c r="G37" i="15"/>
  <c r="H37" i="15"/>
  <c r="F38" i="15"/>
  <c r="G38" i="15"/>
  <c r="H38" i="15"/>
  <c r="F39" i="15"/>
  <c r="G39" i="15"/>
  <c r="H39" i="15"/>
  <c r="F40" i="15"/>
  <c r="G40" i="15"/>
  <c r="H40" i="15"/>
  <c r="F41" i="15"/>
  <c r="G41" i="15"/>
  <c r="H41" i="15"/>
  <c r="F42" i="15"/>
  <c r="G42" i="15"/>
  <c r="H42" i="15"/>
  <c r="F43" i="15"/>
  <c r="G43" i="15"/>
  <c r="H43" i="15"/>
  <c r="F44" i="15"/>
  <c r="G44" i="15"/>
  <c r="H44" i="15"/>
  <c r="F45" i="15"/>
  <c r="G45" i="15"/>
  <c r="H45" i="15"/>
  <c r="F46" i="15"/>
  <c r="G46" i="15"/>
  <c r="H46" i="15"/>
  <c r="F47" i="15"/>
  <c r="G47" i="15"/>
  <c r="H47" i="15"/>
  <c r="F48" i="15"/>
  <c r="G48" i="15"/>
  <c r="H48" i="15"/>
  <c r="F49" i="15"/>
  <c r="G49" i="15"/>
  <c r="H49" i="15"/>
  <c r="F50" i="15"/>
  <c r="G50" i="15"/>
  <c r="H50" i="15"/>
  <c r="F51" i="15"/>
  <c r="G51" i="15"/>
  <c r="H51" i="15"/>
  <c r="F52" i="15"/>
  <c r="G52" i="15"/>
  <c r="H52" i="15"/>
  <c r="F53" i="15"/>
  <c r="G53" i="15"/>
  <c r="H53" i="15"/>
  <c r="F54" i="15"/>
  <c r="G54" i="15"/>
  <c r="H54" i="15"/>
  <c r="F55" i="15"/>
  <c r="G55" i="15"/>
  <c r="H55" i="15"/>
  <c r="F56" i="15"/>
  <c r="G56" i="15"/>
  <c r="H56" i="15"/>
  <c r="F57" i="15"/>
  <c r="G57" i="15"/>
  <c r="H57" i="15"/>
  <c r="F58" i="15"/>
  <c r="G58" i="15"/>
  <c r="H58" i="15"/>
  <c r="F59" i="15"/>
  <c r="G59" i="15"/>
  <c r="H59" i="15"/>
  <c r="F60" i="15"/>
  <c r="G60" i="15"/>
  <c r="H60" i="15"/>
  <c r="F61" i="15"/>
  <c r="G61" i="15"/>
  <c r="H61" i="15"/>
  <c r="F62" i="15"/>
  <c r="G62" i="15"/>
  <c r="H62" i="15"/>
  <c r="F63" i="15"/>
  <c r="G63" i="15"/>
  <c r="H63" i="15"/>
  <c r="F64" i="15"/>
  <c r="G64" i="15"/>
  <c r="H64" i="15"/>
  <c r="F65" i="15"/>
  <c r="G65" i="15"/>
  <c r="H65" i="15"/>
  <c r="F66" i="15"/>
  <c r="G66" i="15"/>
  <c r="H66" i="15"/>
  <c r="F67" i="15"/>
  <c r="G67" i="15"/>
  <c r="H67" i="15"/>
  <c r="F68" i="15"/>
  <c r="G68" i="15"/>
  <c r="H68" i="15"/>
  <c r="F69" i="15"/>
  <c r="G69" i="15"/>
  <c r="H69" i="15"/>
  <c r="F70" i="15"/>
  <c r="G70" i="15"/>
  <c r="H70" i="15"/>
  <c r="F71" i="15"/>
  <c r="G71" i="15"/>
  <c r="H71" i="15"/>
  <c r="F72" i="15"/>
  <c r="G72" i="15"/>
  <c r="H72" i="15"/>
  <c r="F73" i="15"/>
  <c r="G73" i="15"/>
  <c r="H73" i="15"/>
  <c r="F74" i="15"/>
  <c r="G74" i="15"/>
  <c r="H74" i="15"/>
  <c r="F75" i="15"/>
  <c r="G75" i="15"/>
  <c r="H75" i="15"/>
  <c r="F76" i="15"/>
  <c r="G76" i="15"/>
  <c r="H76" i="15"/>
  <c r="F77" i="15"/>
  <c r="G77" i="15"/>
  <c r="H77" i="15"/>
  <c r="F78" i="15"/>
  <c r="G78" i="15"/>
  <c r="H78" i="15"/>
  <c r="F79" i="15"/>
  <c r="G79" i="15"/>
  <c r="H79" i="15"/>
  <c r="F80" i="15"/>
  <c r="G80" i="15"/>
  <c r="H80" i="15"/>
  <c r="F81" i="15"/>
  <c r="G81" i="15"/>
  <c r="H81" i="15"/>
  <c r="F82" i="15"/>
  <c r="G82" i="15"/>
  <c r="H82" i="15"/>
  <c r="F83" i="15"/>
  <c r="G83" i="15"/>
  <c r="H83" i="15"/>
  <c r="F84" i="15"/>
  <c r="G84" i="15"/>
  <c r="H84" i="15"/>
  <c r="F85" i="15"/>
  <c r="G85" i="15"/>
  <c r="H85" i="15"/>
  <c r="F86" i="15"/>
  <c r="G86" i="15"/>
  <c r="H86" i="15"/>
  <c r="F87" i="15"/>
  <c r="G87" i="15"/>
  <c r="H87" i="15"/>
  <c r="F88" i="15"/>
  <c r="G88" i="15"/>
  <c r="H88" i="15"/>
  <c r="F89" i="15"/>
  <c r="G89" i="15"/>
  <c r="H89" i="15"/>
  <c r="F90" i="15"/>
  <c r="G90" i="15"/>
  <c r="H90" i="15"/>
  <c r="F91" i="15"/>
  <c r="G91" i="15"/>
  <c r="H91" i="15"/>
  <c r="F92" i="15"/>
  <c r="G92" i="15"/>
  <c r="H92" i="15"/>
  <c r="F93" i="15"/>
  <c r="G93" i="15"/>
  <c r="H93" i="15"/>
  <c r="F94" i="15"/>
  <c r="G94" i="15"/>
  <c r="H94" i="15"/>
  <c r="F95" i="15"/>
  <c r="G95" i="15"/>
  <c r="H95" i="15"/>
  <c r="F96" i="15"/>
  <c r="G96" i="15"/>
  <c r="H96" i="15"/>
  <c r="F97" i="15"/>
  <c r="G97" i="15"/>
  <c r="H97" i="15"/>
  <c r="F98" i="15"/>
  <c r="G98" i="15"/>
  <c r="H98" i="15"/>
  <c r="F99" i="15"/>
  <c r="G99" i="15"/>
  <c r="H99" i="15"/>
  <c r="F100" i="15"/>
  <c r="G100" i="15"/>
  <c r="H100" i="15"/>
  <c r="F101" i="15"/>
  <c r="G101" i="15"/>
  <c r="H101" i="15"/>
  <c r="F102" i="15"/>
  <c r="G102" i="15"/>
  <c r="H102" i="15"/>
  <c r="F103" i="15"/>
  <c r="G103" i="15"/>
  <c r="H103" i="15"/>
  <c r="F104" i="15"/>
  <c r="G104" i="15"/>
  <c r="H104" i="15"/>
  <c r="F105" i="15"/>
  <c r="G105" i="15"/>
  <c r="H105" i="15"/>
  <c r="F106" i="15"/>
  <c r="G106" i="15"/>
  <c r="H106" i="15"/>
  <c r="F107" i="15"/>
  <c r="G107" i="15"/>
  <c r="H107" i="15"/>
  <c r="F108" i="15"/>
  <c r="G108" i="15"/>
  <c r="H108" i="15"/>
  <c r="F109" i="15"/>
  <c r="G109" i="15"/>
  <c r="H109" i="15"/>
  <c r="F110" i="15"/>
  <c r="G110" i="15"/>
  <c r="H110" i="15"/>
  <c r="F111" i="15"/>
  <c r="G111" i="15"/>
  <c r="H111" i="15"/>
  <c r="F112" i="15"/>
  <c r="G112" i="15"/>
  <c r="H112" i="15"/>
  <c r="F113" i="15"/>
  <c r="G113" i="15"/>
  <c r="H113" i="15"/>
  <c r="F114" i="15"/>
  <c r="G114" i="15"/>
  <c r="H114" i="15"/>
  <c r="F115" i="15"/>
  <c r="G115" i="15"/>
  <c r="H115" i="15"/>
  <c r="F116" i="15"/>
  <c r="G116" i="15"/>
  <c r="H116" i="15"/>
  <c r="F117" i="15"/>
  <c r="G117" i="15"/>
  <c r="H117" i="15"/>
  <c r="F118" i="15"/>
  <c r="G118" i="15"/>
  <c r="H118" i="15"/>
  <c r="F119" i="15"/>
  <c r="G119" i="15"/>
  <c r="H119" i="15"/>
  <c r="F120" i="15"/>
  <c r="G120" i="15"/>
  <c r="H120" i="15"/>
  <c r="F121" i="15"/>
  <c r="G121" i="15"/>
  <c r="H121" i="15"/>
  <c r="F122" i="15"/>
  <c r="G122" i="15"/>
  <c r="H122" i="15"/>
  <c r="H14" i="15"/>
  <c r="G14" i="15"/>
  <c r="F14" i="15"/>
  <c r="G123" i="15" l="1"/>
  <c r="H123" i="15"/>
  <c r="F123" i="15"/>
  <c r="P102" i="15" l="1"/>
  <c r="P76" i="15" l="1"/>
  <c r="Q76" i="15" s="1"/>
  <c r="P38" i="15"/>
  <c r="P118" i="15"/>
  <c r="P116" i="15"/>
  <c r="P110" i="15"/>
  <c r="P109" i="15"/>
  <c r="V108" i="15" l="1"/>
  <c r="V109" i="15"/>
  <c r="V110" i="15"/>
  <c r="V111" i="15"/>
  <c r="V112" i="15"/>
  <c r="V113" i="15"/>
  <c r="V114" i="15"/>
  <c r="V115" i="15"/>
  <c r="V116" i="15"/>
  <c r="V117" i="15"/>
  <c r="V118" i="15"/>
  <c r="V119" i="15"/>
  <c r="T108" i="15"/>
  <c r="T109" i="15"/>
  <c r="T110" i="15"/>
  <c r="T111" i="15"/>
  <c r="T112" i="15"/>
  <c r="T113" i="15"/>
  <c r="T114" i="15"/>
  <c r="T115" i="15"/>
  <c r="T116" i="15"/>
  <c r="T117" i="15"/>
  <c r="T118" i="15"/>
  <c r="T119" i="15"/>
  <c r="Q108" i="15"/>
  <c r="AB108" i="15" s="1"/>
  <c r="Q109" i="15"/>
  <c r="AB109" i="15" s="1"/>
  <c r="Q110" i="15"/>
  <c r="AB110" i="15" s="1"/>
  <c r="Q111" i="15"/>
  <c r="Q112" i="15"/>
  <c r="AB112" i="15" s="1"/>
  <c r="Q113" i="15"/>
  <c r="Q114" i="15"/>
  <c r="AB114" i="15" s="1"/>
  <c r="Q115" i="15"/>
  <c r="Q116" i="15"/>
  <c r="Q117" i="15"/>
  <c r="AB117" i="15" s="1"/>
  <c r="Q118" i="15"/>
  <c r="Q119" i="15"/>
  <c r="N108" i="15"/>
  <c r="O108" i="15" s="1"/>
  <c r="AC108" i="15" s="1"/>
  <c r="N109" i="15"/>
  <c r="O109" i="15" s="1"/>
  <c r="N110" i="15"/>
  <c r="O110" i="15" s="1"/>
  <c r="N111" i="15"/>
  <c r="O111" i="15" s="1"/>
  <c r="N112" i="15"/>
  <c r="O112" i="15" s="1"/>
  <c r="N113" i="15"/>
  <c r="O113" i="15" s="1"/>
  <c r="N114" i="15"/>
  <c r="O114" i="15" s="1"/>
  <c r="N115" i="15"/>
  <c r="O115" i="15" s="1"/>
  <c r="N116" i="15"/>
  <c r="O116" i="15" s="1"/>
  <c r="N117" i="15"/>
  <c r="O117" i="15" s="1"/>
  <c r="N118" i="15"/>
  <c r="O118" i="15" s="1"/>
  <c r="N119" i="15"/>
  <c r="O119" i="15" s="1"/>
  <c r="P40" i="15"/>
  <c r="V62" i="15"/>
  <c r="T62" i="15"/>
  <c r="Q62" i="15"/>
  <c r="N62" i="15"/>
  <c r="O62" i="15" s="1"/>
  <c r="T61" i="15"/>
  <c r="T63" i="15"/>
  <c r="S57" i="15"/>
  <c r="V17" i="15"/>
  <c r="V18" i="15"/>
  <c r="V19" i="15"/>
  <c r="V20" i="15"/>
  <c r="V21" i="15"/>
  <c r="V22" i="15"/>
  <c r="AB119" i="15" l="1"/>
  <c r="AC119" i="15" s="1"/>
  <c r="AB111" i="15"/>
  <c r="AB115" i="15"/>
  <c r="AC115" i="15" s="1"/>
  <c r="AB118" i="15"/>
  <c r="AC118" i="15" s="1"/>
  <c r="AB113" i="15"/>
  <c r="AC113" i="15" s="1"/>
  <c r="AB116" i="15"/>
  <c r="AC116" i="15" s="1"/>
  <c r="AC110" i="15"/>
  <c r="AC117" i="15"/>
  <c r="AC109" i="15"/>
  <c r="AC111" i="15"/>
  <c r="AC114" i="15"/>
  <c r="AC112" i="15"/>
  <c r="AB62" i="15"/>
  <c r="AC62" i="15" s="1"/>
  <c r="U126" i="15" l="1"/>
  <c r="S126" i="15"/>
  <c r="P126" i="15"/>
  <c r="M126" i="15"/>
  <c r="AD123" i="15"/>
  <c r="AA123" i="15"/>
  <c r="Z123" i="15"/>
  <c r="Y123" i="15"/>
  <c r="W123" i="15"/>
  <c r="R123" i="15"/>
  <c r="L123" i="15"/>
  <c r="K123" i="15"/>
  <c r="J123" i="15"/>
  <c r="V122" i="15"/>
  <c r="T122" i="15"/>
  <c r="Q122" i="15"/>
  <c r="N122" i="15"/>
  <c r="O122" i="15" s="1"/>
  <c r="V121" i="15"/>
  <c r="T121" i="15"/>
  <c r="Q121" i="15"/>
  <c r="N121" i="15"/>
  <c r="O121" i="15" s="1"/>
  <c r="V120" i="15"/>
  <c r="T120" i="15"/>
  <c r="Q120" i="15"/>
  <c r="N120" i="15"/>
  <c r="O120" i="15" s="1"/>
  <c r="V107" i="15"/>
  <c r="T107" i="15"/>
  <c r="Q107" i="15"/>
  <c r="N107" i="15"/>
  <c r="O107" i="15" s="1"/>
  <c r="V106" i="15"/>
  <c r="T106" i="15"/>
  <c r="Q106" i="15"/>
  <c r="N106" i="15"/>
  <c r="O106" i="15" s="1"/>
  <c r="V105" i="15"/>
  <c r="T105" i="15"/>
  <c r="Q105" i="15"/>
  <c r="N105" i="15"/>
  <c r="O105" i="15" s="1"/>
  <c r="V104" i="15"/>
  <c r="T104" i="15"/>
  <c r="Q104" i="15"/>
  <c r="N104" i="15"/>
  <c r="O104" i="15" s="1"/>
  <c r="V103" i="15"/>
  <c r="T103" i="15"/>
  <c r="Q103" i="15"/>
  <c r="N103" i="15"/>
  <c r="O103" i="15" s="1"/>
  <c r="V102" i="15"/>
  <c r="T102" i="15"/>
  <c r="Q102" i="15"/>
  <c r="N102" i="15"/>
  <c r="O102" i="15" s="1"/>
  <c r="V101" i="15"/>
  <c r="T101" i="15"/>
  <c r="Q101" i="15"/>
  <c r="N101" i="15"/>
  <c r="O101" i="15" s="1"/>
  <c r="V100" i="15"/>
  <c r="T100" i="15"/>
  <c r="Q100" i="15"/>
  <c r="N100" i="15"/>
  <c r="O100" i="15" s="1"/>
  <c r="V99" i="15"/>
  <c r="T99" i="15"/>
  <c r="Q99" i="15"/>
  <c r="N99" i="15"/>
  <c r="O99" i="15" s="1"/>
  <c r="V98" i="15"/>
  <c r="T98" i="15"/>
  <c r="Q98" i="15"/>
  <c r="N98" i="15"/>
  <c r="O98" i="15" s="1"/>
  <c r="V97" i="15"/>
  <c r="T97" i="15"/>
  <c r="Q97" i="15"/>
  <c r="N97" i="15"/>
  <c r="O97" i="15" s="1"/>
  <c r="V96" i="15"/>
  <c r="T96" i="15"/>
  <c r="Q96" i="15"/>
  <c r="N96" i="15"/>
  <c r="O96" i="15" s="1"/>
  <c r="V95" i="15"/>
  <c r="T95" i="15"/>
  <c r="Q95" i="15"/>
  <c r="N95" i="15"/>
  <c r="O95" i="15" s="1"/>
  <c r="V94" i="15"/>
  <c r="T94" i="15"/>
  <c r="N94" i="15"/>
  <c r="O94" i="15" s="1"/>
  <c r="V93" i="15"/>
  <c r="T93" i="15"/>
  <c r="Q93" i="15"/>
  <c r="N93" i="15"/>
  <c r="O93" i="15" s="1"/>
  <c r="V92" i="15"/>
  <c r="T92" i="15"/>
  <c r="Q92" i="15"/>
  <c r="N92" i="15"/>
  <c r="O92" i="15" s="1"/>
  <c r="V91" i="15"/>
  <c r="T91" i="15"/>
  <c r="Q91" i="15"/>
  <c r="N91" i="15"/>
  <c r="O91" i="15" s="1"/>
  <c r="V90" i="15"/>
  <c r="T90" i="15"/>
  <c r="Q90" i="15"/>
  <c r="N90" i="15"/>
  <c r="O90" i="15" s="1"/>
  <c r="V89" i="15"/>
  <c r="T89" i="15"/>
  <c r="Q89" i="15"/>
  <c r="N89" i="15"/>
  <c r="O89" i="15" s="1"/>
  <c r="V88" i="15"/>
  <c r="T88" i="15"/>
  <c r="Q88" i="15"/>
  <c r="N88" i="15"/>
  <c r="O88" i="15" s="1"/>
  <c r="V87" i="15"/>
  <c r="T87" i="15"/>
  <c r="Q87" i="15"/>
  <c r="N87" i="15"/>
  <c r="O87" i="15" s="1"/>
  <c r="V86" i="15"/>
  <c r="T86" i="15"/>
  <c r="Q86" i="15"/>
  <c r="N86" i="15"/>
  <c r="O86" i="15" s="1"/>
  <c r="V85" i="15"/>
  <c r="T85" i="15"/>
  <c r="Q85" i="15"/>
  <c r="N85" i="15"/>
  <c r="O85" i="15" s="1"/>
  <c r="V84" i="15"/>
  <c r="T84" i="15"/>
  <c r="Q84" i="15"/>
  <c r="N84" i="15"/>
  <c r="O84" i="15" s="1"/>
  <c r="V83" i="15"/>
  <c r="T83" i="15"/>
  <c r="Q83" i="15"/>
  <c r="N83" i="15"/>
  <c r="O83" i="15" s="1"/>
  <c r="V82" i="15"/>
  <c r="T82" i="15"/>
  <c r="Q82" i="15"/>
  <c r="N82" i="15"/>
  <c r="O82" i="15" s="1"/>
  <c r="V81" i="15"/>
  <c r="T81" i="15"/>
  <c r="Q81" i="15"/>
  <c r="N81" i="15"/>
  <c r="O81" i="15" s="1"/>
  <c r="V80" i="15"/>
  <c r="T80" i="15"/>
  <c r="Q80" i="15"/>
  <c r="N80" i="15"/>
  <c r="O80" i="15" s="1"/>
  <c r="V79" i="15"/>
  <c r="T79" i="15"/>
  <c r="Q79" i="15"/>
  <c r="N79" i="15"/>
  <c r="O79" i="15" s="1"/>
  <c r="V78" i="15"/>
  <c r="T78" i="15"/>
  <c r="Q78" i="15"/>
  <c r="N78" i="15"/>
  <c r="O78" i="15" s="1"/>
  <c r="V77" i="15"/>
  <c r="T77" i="15"/>
  <c r="Q77" i="15"/>
  <c r="N77" i="15"/>
  <c r="O77" i="15" s="1"/>
  <c r="V76" i="15"/>
  <c r="T76" i="15"/>
  <c r="N76" i="15"/>
  <c r="O76" i="15" s="1"/>
  <c r="V75" i="15"/>
  <c r="T75" i="15"/>
  <c r="Q75" i="15"/>
  <c r="N75" i="15"/>
  <c r="O75" i="15" s="1"/>
  <c r="V74" i="15"/>
  <c r="T74" i="15"/>
  <c r="Q74" i="15"/>
  <c r="N74" i="15"/>
  <c r="O74" i="15" s="1"/>
  <c r="V73" i="15"/>
  <c r="T73" i="15"/>
  <c r="Q73" i="15"/>
  <c r="N73" i="15"/>
  <c r="O73" i="15" s="1"/>
  <c r="V72" i="15"/>
  <c r="T72" i="15"/>
  <c r="Q72" i="15"/>
  <c r="N72" i="15"/>
  <c r="O72" i="15" s="1"/>
  <c r="V71" i="15"/>
  <c r="T71" i="15"/>
  <c r="Q71" i="15"/>
  <c r="N71" i="15"/>
  <c r="O71" i="15" s="1"/>
  <c r="V70" i="15"/>
  <c r="T70" i="15"/>
  <c r="Q70" i="15"/>
  <c r="N70" i="15"/>
  <c r="O70" i="15" s="1"/>
  <c r="V69" i="15"/>
  <c r="T69" i="15"/>
  <c r="Q69" i="15"/>
  <c r="N69" i="15"/>
  <c r="O69" i="15" s="1"/>
  <c r="V68" i="15"/>
  <c r="T68" i="15"/>
  <c r="Q68" i="15"/>
  <c r="N68" i="15"/>
  <c r="O68" i="15" s="1"/>
  <c r="V67" i="15"/>
  <c r="T67" i="15"/>
  <c r="Q67" i="15"/>
  <c r="N67" i="15"/>
  <c r="O67" i="15" s="1"/>
  <c r="V66" i="15"/>
  <c r="T66" i="15"/>
  <c r="Q66" i="15"/>
  <c r="N66" i="15"/>
  <c r="O66" i="15" s="1"/>
  <c r="V65" i="15"/>
  <c r="T65" i="15"/>
  <c r="Q65" i="15"/>
  <c r="N65" i="15"/>
  <c r="O65" i="15" s="1"/>
  <c r="V64" i="15"/>
  <c r="T64" i="15"/>
  <c r="Q64" i="15"/>
  <c r="N64" i="15"/>
  <c r="O64" i="15" s="1"/>
  <c r="V63" i="15"/>
  <c r="Q63" i="15"/>
  <c r="N63" i="15"/>
  <c r="O63" i="15" s="1"/>
  <c r="V61" i="15"/>
  <c r="Q61" i="15"/>
  <c r="N61" i="15"/>
  <c r="O61" i="15" s="1"/>
  <c r="V60" i="15"/>
  <c r="T60" i="15"/>
  <c r="Q60" i="15"/>
  <c r="N60" i="15"/>
  <c r="O60" i="15" s="1"/>
  <c r="V59" i="15"/>
  <c r="T59" i="15"/>
  <c r="Q59" i="15"/>
  <c r="N59" i="15"/>
  <c r="O59" i="15" s="1"/>
  <c r="V58" i="15"/>
  <c r="T58" i="15"/>
  <c r="Q58" i="15"/>
  <c r="N58" i="15"/>
  <c r="O58" i="15" s="1"/>
  <c r="X123" i="15"/>
  <c r="V57" i="15"/>
  <c r="T57" i="15"/>
  <c r="Q57" i="15"/>
  <c r="N57" i="15"/>
  <c r="O57" i="15" s="1"/>
  <c r="V56" i="15"/>
  <c r="T56" i="15"/>
  <c r="Q56" i="15"/>
  <c r="N56" i="15"/>
  <c r="O56" i="15" s="1"/>
  <c r="V55" i="15"/>
  <c r="T55" i="15"/>
  <c r="Q55" i="15"/>
  <c r="N55" i="15"/>
  <c r="O55" i="15" s="1"/>
  <c r="V54" i="15"/>
  <c r="T54" i="15"/>
  <c r="Q54" i="15"/>
  <c r="N54" i="15"/>
  <c r="O54" i="15" s="1"/>
  <c r="V53" i="15"/>
  <c r="T53" i="15"/>
  <c r="Q53" i="15"/>
  <c r="N53" i="15"/>
  <c r="O53" i="15" s="1"/>
  <c r="V52" i="15"/>
  <c r="T52" i="15"/>
  <c r="Q52" i="15"/>
  <c r="N52" i="15"/>
  <c r="O52" i="15" s="1"/>
  <c r="V51" i="15"/>
  <c r="T51" i="15"/>
  <c r="Q51" i="15"/>
  <c r="N51" i="15"/>
  <c r="O51" i="15" s="1"/>
  <c r="V50" i="15"/>
  <c r="T50" i="15"/>
  <c r="Q50" i="15"/>
  <c r="N50" i="15"/>
  <c r="O50" i="15" s="1"/>
  <c r="V49" i="15"/>
  <c r="T49" i="15"/>
  <c r="Q49" i="15"/>
  <c r="N49" i="15"/>
  <c r="O49" i="15" s="1"/>
  <c r="V48" i="15"/>
  <c r="T48" i="15"/>
  <c r="Q48" i="15"/>
  <c r="N48" i="15"/>
  <c r="O48" i="15" s="1"/>
  <c r="V47" i="15"/>
  <c r="T47" i="15"/>
  <c r="Q47" i="15"/>
  <c r="N47" i="15"/>
  <c r="O47" i="15" s="1"/>
  <c r="V46" i="15"/>
  <c r="T46" i="15"/>
  <c r="Q46" i="15"/>
  <c r="N46" i="15"/>
  <c r="O46" i="15" s="1"/>
  <c r="V45" i="15"/>
  <c r="T45" i="15"/>
  <c r="Q45" i="15"/>
  <c r="N45" i="15"/>
  <c r="O45" i="15" s="1"/>
  <c r="V44" i="15"/>
  <c r="T44" i="15"/>
  <c r="Q44" i="15"/>
  <c r="N44" i="15"/>
  <c r="O44" i="15" s="1"/>
  <c r="V43" i="15"/>
  <c r="T43" i="15"/>
  <c r="Q43" i="15"/>
  <c r="N43" i="15"/>
  <c r="O43" i="15" s="1"/>
  <c r="V42" i="15"/>
  <c r="T42" i="15"/>
  <c r="Q42" i="15"/>
  <c r="N42" i="15"/>
  <c r="O42" i="15" s="1"/>
  <c r="V41" i="15"/>
  <c r="T41" i="15"/>
  <c r="Q41" i="15"/>
  <c r="N41" i="15"/>
  <c r="O41" i="15" s="1"/>
  <c r="V40" i="15"/>
  <c r="T40" i="15"/>
  <c r="Q40" i="15"/>
  <c r="N40" i="15"/>
  <c r="O40" i="15" s="1"/>
  <c r="V39" i="15"/>
  <c r="T39" i="15"/>
  <c r="Q39" i="15"/>
  <c r="N39" i="15"/>
  <c r="O39" i="15" s="1"/>
  <c r="V38" i="15"/>
  <c r="T38" i="15"/>
  <c r="Q38" i="15"/>
  <c r="N38" i="15"/>
  <c r="O38" i="15" s="1"/>
  <c r="V37" i="15"/>
  <c r="T37" i="15"/>
  <c r="Q37" i="15"/>
  <c r="N37" i="15"/>
  <c r="O37" i="15" s="1"/>
  <c r="V36" i="15"/>
  <c r="T36" i="15"/>
  <c r="Q36" i="15"/>
  <c r="N36" i="15"/>
  <c r="O36" i="15" s="1"/>
  <c r="V35" i="15"/>
  <c r="T35" i="15"/>
  <c r="Q35" i="15"/>
  <c r="N35" i="15"/>
  <c r="O35" i="15" s="1"/>
  <c r="V34" i="15"/>
  <c r="T34" i="15"/>
  <c r="Q34" i="15"/>
  <c r="N34" i="15"/>
  <c r="O34" i="15" s="1"/>
  <c r="V33" i="15"/>
  <c r="T33" i="15"/>
  <c r="Q33" i="15"/>
  <c r="N33" i="15"/>
  <c r="O33" i="15" s="1"/>
  <c r="V32" i="15"/>
  <c r="T32" i="15"/>
  <c r="Q32" i="15"/>
  <c r="N32" i="15"/>
  <c r="O32" i="15" s="1"/>
  <c r="V31" i="15"/>
  <c r="T31" i="15"/>
  <c r="Q31" i="15"/>
  <c r="N31" i="15"/>
  <c r="O31" i="15" s="1"/>
  <c r="V30" i="15"/>
  <c r="T30" i="15"/>
  <c r="Q30" i="15"/>
  <c r="N30" i="15"/>
  <c r="O30" i="15" s="1"/>
  <c r="V29" i="15"/>
  <c r="T29" i="15"/>
  <c r="Q29" i="15"/>
  <c r="N29" i="15"/>
  <c r="O29" i="15" s="1"/>
  <c r="V28" i="15"/>
  <c r="T28" i="15"/>
  <c r="Q28" i="15"/>
  <c r="N28" i="15"/>
  <c r="O28" i="15" s="1"/>
  <c r="V27" i="15"/>
  <c r="T27" i="15"/>
  <c r="Q27" i="15"/>
  <c r="N27" i="15"/>
  <c r="O27" i="15" s="1"/>
  <c r="V26" i="15"/>
  <c r="T26" i="15"/>
  <c r="Q26" i="15"/>
  <c r="N26" i="15"/>
  <c r="O26" i="15" s="1"/>
  <c r="V25" i="15"/>
  <c r="T25" i="15"/>
  <c r="Q25" i="15"/>
  <c r="N25" i="15"/>
  <c r="O25" i="15" s="1"/>
  <c r="V24" i="15"/>
  <c r="T24" i="15"/>
  <c r="Q24" i="15"/>
  <c r="N24" i="15"/>
  <c r="O24" i="15" s="1"/>
  <c r="V23" i="15"/>
  <c r="T23" i="15"/>
  <c r="Q23" i="15"/>
  <c r="N23" i="15"/>
  <c r="O23" i="15" s="1"/>
  <c r="T22" i="15"/>
  <c r="Q22" i="15"/>
  <c r="N22" i="15"/>
  <c r="O22" i="15" s="1"/>
  <c r="T21" i="15"/>
  <c r="Q21" i="15"/>
  <c r="N21" i="15"/>
  <c r="O21" i="15" s="1"/>
  <c r="T20" i="15"/>
  <c r="Q20" i="15"/>
  <c r="N20" i="15"/>
  <c r="O20" i="15" s="1"/>
  <c r="T19" i="15"/>
  <c r="Q19" i="15"/>
  <c r="N19" i="15"/>
  <c r="O19" i="15" s="1"/>
  <c r="T18" i="15"/>
  <c r="Q18" i="15"/>
  <c r="N18" i="15"/>
  <c r="O18" i="15" s="1"/>
  <c r="T17" i="15"/>
  <c r="Q17" i="15"/>
  <c r="N17" i="15"/>
  <c r="O17" i="15" s="1"/>
  <c r="V16" i="15"/>
  <c r="T16" i="15"/>
  <c r="Q16" i="15"/>
  <c r="N16" i="15"/>
  <c r="O16" i="15" s="1"/>
  <c r="V15" i="15"/>
  <c r="T15" i="15"/>
  <c r="Q15" i="15"/>
  <c r="N15" i="15"/>
  <c r="O15" i="15" s="1"/>
  <c r="V14" i="15"/>
  <c r="T14" i="15"/>
  <c r="Q14" i="15"/>
  <c r="N14" i="15"/>
  <c r="O14" i="15" s="1"/>
  <c r="AD7" i="15"/>
  <c r="AA7" i="15"/>
  <c r="Z7" i="15"/>
  <c r="Y7" i="15"/>
  <c r="X7" i="15"/>
  <c r="W7" i="15"/>
  <c r="R7" i="15"/>
  <c r="L7" i="15"/>
  <c r="K7" i="15"/>
  <c r="J7" i="15"/>
  <c r="I7" i="15"/>
  <c r="V6" i="15"/>
  <c r="T6" i="15"/>
  <c r="Q6" i="15"/>
  <c r="N6" i="15"/>
  <c r="O6" i="15" s="1"/>
  <c r="H6" i="15"/>
  <c r="G6" i="15"/>
  <c r="F6" i="15"/>
  <c r="V5" i="15"/>
  <c r="T5" i="15"/>
  <c r="Q5" i="15"/>
  <c r="N5" i="15"/>
  <c r="O5" i="15" s="1"/>
  <c r="H5" i="15"/>
  <c r="G5" i="15"/>
  <c r="F5" i="15"/>
  <c r="K126" i="15" l="1"/>
  <c r="Y126" i="15"/>
  <c r="X126" i="15"/>
  <c r="J126" i="15"/>
  <c r="W126" i="15"/>
  <c r="AD126" i="15"/>
  <c r="AA126" i="15"/>
  <c r="N7" i="15"/>
  <c r="AB102" i="15"/>
  <c r="AC102" i="15" s="1"/>
  <c r="AB26" i="15"/>
  <c r="AC26" i="15" s="1"/>
  <c r="AB32" i="15"/>
  <c r="AC32" i="15" s="1"/>
  <c r="AB51" i="15"/>
  <c r="AC51" i="15" s="1"/>
  <c r="AB60" i="15"/>
  <c r="AC60" i="15" s="1"/>
  <c r="AB14" i="15"/>
  <c r="AC14" i="15" s="1"/>
  <c r="H7" i="15"/>
  <c r="AB16" i="15"/>
  <c r="AC16" i="15" s="1"/>
  <c r="AB19" i="15"/>
  <c r="AC19" i="15" s="1"/>
  <c r="AB36" i="15"/>
  <c r="AC36" i="15" s="1"/>
  <c r="AB37" i="15"/>
  <c r="AC37" i="15" s="1"/>
  <c r="AB59" i="15"/>
  <c r="AC59" i="15" s="1"/>
  <c r="AB63" i="15"/>
  <c r="AC63" i="15" s="1"/>
  <c r="AB83" i="15"/>
  <c r="AC83" i="15" s="1"/>
  <c r="AB45" i="15"/>
  <c r="AC45" i="15" s="1"/>
  <c r="G7" i="15"/>
  <c r="AB44" i="15"/>
  <c r="AC44" i="15" s="1"/>
  <c r="AB46" i="15"/>
  <c r="AC46" i="15" s="1"/>
  <c r="AB47" i="15"/>
  <c r="AC47" i="15" s="1"/>
  <c r="AB53" i="15"/>
  <c r="AC53" i="15" s="1"/>
  <c r="V7" i="15"/>
  <c r="AB52" i="15"/>
  <c r="AC52" i="15" s="1"/>
  <c r="AB22" i="15"/>
  <c r="AC22" i="15" s="1"/>
  <c r="AB23" i="15"/>
  <c r="AC23" i="15" s="1"/>
  <c r="AB28" i="15"/>
  <c r="AC28" i="15" s="1"/>
  <c r="AB103" i="15"/>
  <c r="AC103" i="15" s="1"/>
  <c r="AB120" i="15"/>
  <c r="AC120" i="15" s="1"/>
  <c r="AB48" i="15"/>
  <c r="AC48" i="15" s="1"/>
  <c r="F7" i="15"/>
  <c r="AB6" i="15"/>
  <c r="AC6" i="15" s="1"/>
  <c r="R126" i="15"/>
  <c r="AB18" i="15"/>
  <c r="AC18" i="15" s="1"/>
  <c r="AB24" i="15"/>
  <c r="AC24" i="15" s="1"/>
  <c r="AB25" i="15"/>
  <c r="AC25" i="15" s="1"/>
  <c r="AB77" i="15"/>
  <c r="AC77" i="15" s="1"/>
  <c r="AB78" i="15"/>
  <c r="AC78" i="15" s="1"/>
  <c r="AB81" i="15"/>
  <c r="AC81" i="15" s="1"/>
  <c r="AB94" i="15"/>
  <c r="AC94" i="15" s="1"/>
  <c r="AB96" i="15"/>
  <c r="AC96" i="15" s="1"/>
  <c r="AB98" i="15"/>
  <c r="AC98" i="15" s="1"/>
  <c r="AB122" i="15"/>
  <c r="AC122" i="15" s="1"/>
  <c r="T7" i="15"/>
  <c r="Z126" i="15"/>
  <c r="AB15" i="15"/>
  <c r="AC15" i="15" s="1"/>
  <c r="AB21" i="15"/>
  <c r="AC21" i="15" s="1"/>
  <c r="AB41" i="15"/>
  <c r="AC41" i="15" s="1"/>
  <c r="AB43" i="15"/>
  <c r="AC43" i="15" s="1"/>
  <c r="AB49" i="15"/>
  <c r="AC49" i="15" s="1"/>
  <c r="AB57" i="15"/>
  <c r="AC57" i="15" s="1"/>
  <c r="AB73" i="15"/>
  <c r="AC73" i="15" s="1"/>
  <c r="AB74" i="15"/>
  <c r="AC74" i="15" s="1"/>
  <c r="AB79" i="15"/>
  <c r="AC79" i="15" s="1"/>
  <c r="AB84" i="15"/>
  <c r="AC84" i="15" s="1"/>
  <c r="AB85" i="15"/>
  <c r="AC85" i="15" s="1"/>
  <c r="AB87" i="15"/>
  <c r="AC87" i="15" s="1"/>
  <c r="L126" i="15"/>
  <c r="AB5" i="15"/>
  <c r="AC5" i="15" s="1"/>
  <c r="AB27" i="15"/>
  <c r="AC27" i="15" s="1"/>
  <c r="AB38" i="15"/>
  <c r="AC38" i="15" s="1"/>
  <c r="AB82" i="15"/>
  <c r="AC82" i="15" s="1"/>
  <c r="AB92" i="15"/>
  <c r="AC92" i="15" s="1"/>
  <c r="AB100" i="15"/>
  <c r="AC100" i="15" s="1"/>
  <c r="AB105" i="15"/>
  <c r="AC105" i="15" s="1"/>
  <c r="AB29" i="15"/>
  <c r="AC29" i="15" s="1"/>
  <c r="AB33" i="15"/>
  <c r="AC33" i="15" s="1"/>
  <c r="AB35" i="15"/>
  <c r="AC35" i="15" s="1"/>
  <c r="AB40" i="15"/>
  <c r="AC40" i="15" s="1"/>
  <c r="AB50" i="15"/>
  <c r="AC50" i="15" s="1"/>
  <c r="AB55" i="15"/>
  <c r="AC55" i="15" s="1"/>
  <c r="AB56" i="15"/>
  <c r="AC56" i="15" s="1"/>
  <c r="AB80" i="15"/>
  <c r="AC80" i="15" s="1"/>
  <c r="AB89" i="15"/>
  <c r="AC89" i="15" s="1"/>
  <c r="AB90" i="15"/>
  <c r="AC90" i="15" s="1"/>
  <c r="AB99" i="15"/>
  <c r="AC99" i="15" s="1"/>
  <c r="AB101" i="15"/>
  <c r="AC101" i="15" s="1"/>
  <c r="AB30" i="15"/>
  <c r="AC30" i="15" s="1"/>
  <c r="AB31" i="15"/>
  <c r="AC31" i="15" s="1"/>
  <c r="AB58" i="15"/>
  <c r="AC58" i="15" s="1"/>
  <c r="AB61" i="15"/>
  <c r="AC61" i="15" s="1"/>
  <c r="AB67" i="15"/>
  <c r="AC67" i="15" s="1"/>
  <c r="AB86" i="15"/>
  <c r="AC86" i="15" s="1"/>
  <c r="AB88" i="15"/>
  <c r="AC88" i="15" s="1"/>
  <c r="AB93" i="15"/>
  <c r="AC93" i="15" s="1"/>
  <c r="AB95" i="15"/>
  <c r="AC95" i="15" s="1"/>
  <c r="AB121" i="15"/>
  <c r="AC121" i="15" s="1"/>
  <c r="O7" i="15"/>
  <c r="O123" i="15"/>
  <c r="Q123" i="15"/>
  <c r="AB54" i="15"/>
  <c r="AC54" i="15" s="1"/>
  <c r="AB65" i="15"/>
  <c r="AC65" i="15" s="1"/>
  <c r="T123" i="15"/>
  <c r="AB17" i="15"/>
  <c r="AC17" i="15" s="1"/>
  <c r="AB34" i="15"/>
  <c r="AC34" i="15" s="1"/>
  <c r="Q7" i="15"/>
  <c r="N123" i="15"/>
  <c r="V123" i="15"/>
  <c r="AB20" i="15"/>
  <c r="AC20" i="15" s="1"/>
  <c r="AB39" i="15"/>
  <c r="AC39" i="15" s="1"/>
  <c r="AB42" i="15"/>
  <c r="AC42" i="15" s="1"/>
  <c r="AB64" i="15"/>
  <c r="AC64" i="15" s="1"/>
  <c r="AB68" i="15"/>
  <c r="AC68" i="15" s="1"/>
  <c r="AB71" i="15"/>
  <c r="AC71" i="15" s="1"/>
  <c r="AB75" i="15"/>
  <c r="AC75" i="15" s="1"/>
  <c r="AB91" i="15"/>
  <c r="AC91" i="15" s="1"/>
  <c r="AB104" i="15"/>
  <c r="AC104" i="15" s="1"/>
  <c r="AB69" i="15"/>
  <c r="AC69" i="15" s="1"/>
  <c r="AB72" i="15"/>
  <c r="AC72" i="15" s="1"/>
  <c r="AB76" i="15"/>
  <c r="AC76" i="15" s="1"/>
  <c r="AB97" i="15"/>
  <c r="AC97" i="15" s="1"/>
  <c r="AB107" i="15"/>
  <c r="AC107" i="15" s="1"/>
  <c r="AB66" i="15"/>
  <c r="AC66" i="15" s="1"/>
  <c r="AB70" i="15"/>
  <c r="AC70" i="15" s="1"/>
  <c r="AB106" i="15"/>
  <c r="AC106" i="15" s="1"/>
  <c r="N126" i="15" l="1"/>
  <c r="V126" i="15"/>
  <c r="T126" i="15"/>
  <c r="O126" i="15"/>
  <c r="AB7" i="15"/>
  <c r="Q126" i="15"/>
  <c r="AC123" i="15"/>
  <c r="AB123" i="15"/>
  <c r="AC7" i="15"/>
  <c r="AB126" i="15" l="1"/>
  <c r="AC126" i="15"/>
</calcChain>
</file>

<file path=xl/sharedStrings.xml><?xml version="1.0" encoding="utf-8"?>
<sst xmlns="http://schemas.openxmlformats.org/spreadsheetml/2006/main" count="489" uniqueCount="184">
  <si>
    <t>الاسم</t>
  </si>
  <si>
    <t>بدلات</t>
  </si>
  <si>
    <t>ساعات الإضافى</t>
  </si>
  <si>
    <t>أيام الغياب</t>
  </si>
  <si>
    <t>قيمة الغياب</t>
  </si>
  <si>
    <t>جزاء الغياب</t>
  </si>
  <si>
    <t>السلف</t>
  </si>
  <si>
    <t>تأمينات إجتماعية</t>
  </si>
  <si>
    <t>صافى الأجر</t>
  </si>
  <si>
    <t>ميرفت عوض محمد</t>
  </si>
  <si>
    <t>حنان محمد حسن</t>
  </si>
  <si>
    <t>هناء حسين ابراهيم</t>
  </si>
  <si>
    <t>جبريل محمد ابراهيم</t>
  </si>
  <si>
    <t>مينا نادر لويس</t>
  </si>
  <si>
    <t>حنان فرج محمد</t>
  </si>
  <si>
    <t>احمد ابراهيم احمد</t>
  </si>
  <si>
    <t>فاطمة عادل حامد</t>
  </si>
  <si>
    <t>احمد محمد ناجى</t>
  </si>
  <si>
    <t>الاضافـــات</t>
  </si>
  <si>
    <t>الاستقطاعات</t>
  </si>
  <si>
    <t>الاجمـــالى</t>
  </si>
  <si>
    <t>توقيع المستلم</t>
  </si>
  <si>
    <t>المسمى الوظيفى</t>
  </si>
  <si>
    <t xml:space="preserve">اجمــالى       </t>
  </si>
  <si>
    <t>قيمة الإضافى</t>
  </si>
  <si>
    <t>اذون وتاخيرات</t>
  </si>
  <si>
    <t>قيمة التاخير</t>
  </si>
  <si>
    <t>رقم الحســـاب</t>
  </si>
  <si>
    <t>م</t>
  </si>
  <si>
    <t>شريفة حسين عبدالعال</t>
  </si>
  <si>
    <t>كود</t>
  </si>
  <si>
    <t>المبيعات</t>
  </si>
  <si>
    <t>المخازن</t>
  </si>
  <si>
    <t>مشرفى الاقسام</t>
  </si>
  <si>
    <t>ماكينات حياكة</t>
  </si>
  <si>
    <t>مساعدين</t>
  </si>
  <si>
    <t>تطبيق</t>
  </si>
  <si>
    <t>عمال قص</t>
  </si>
  <si>
    <t>الجودة</t>
  </si>
  <si>
    <t>الامن</t>
  </si>
  <si>
    <t>الحركة</t>
  </si>
  <si>
    <t>منال محمد ناجى</t>
  </si>
  <si>
    <t>ايه عادل جمال</t>
  </si>
  <si>
    <t>ماكينات الاساور</t>
  </si>
  <si>
    <t>صاله الميكانيكا</t>
  </si>
  <si>
    <t>الحركه</t>
  </si>
  <si>
    <t>الصيانه</t>
  </si>
  <si>
    <t>يارا عبدالمنعم مختار</t>
  </si>
  <si>
    <t>محمد جابر عبدالعظيم</t>
  </si>
  <si>
    <t xml:space="preserve"> ساعات الإضافى</t>
  </si>
  <si>
    <t xml:space="preserve">التأمين الطبى </t>
  </si>
  <si>
    <t>صباح احمد على</t>
  </si>
  <si>
    <t>نادر عبد المغنى اسماعيل</t>
  </si>
  <si>
    <t>محمد عبدالحافظ الحو</t>
  </si>
  <si>
    <t>هشام ابراهيم حامد</t>
  </si>
  <si>
    <t>نسمه عادل سيد</t>
  </si>
  <si>
    <t>شهد زكريا عبدالتواب</t>
  </si>
  <si>
    <t>ابراهيم ابو حامد غانم</t>
  </si>
  <si>
    <t>احمد عبدالله احمد</t>
  </si>
  <si>
    <t>راوية محمد محمد</t>
  </si>
  <si>
    <t>سناء محمد عبدالتواب</t>
  </si>
  <si>
    <t>محمد سيد العوضى</t>
  </si>
  <si>
    <t>على احمد على</t>
  </si>
  <si>
    <t>نورهان خالد عبدالرازق</t>
  </si>
  <si>
    <t>ايمان عيد يوسف</t>
  </si>
  <si>
    <t xml:space="preserve">ضريبة كسب العمل </t>
  </si>
  <si>
    <t>الاجمالى قبل 
الاستقطاع</t>
  </si>
  <si>
    <t>شعبان يونس عبدالله</t>
  </si>
  <si>
    <t>هدى عبدالله عوض</t>
  </si>
  <si>
    <t>ليلى خيرى ابوالعطا</t>
  </si>
  <si>
    <t>فتحية صادق السيد</t>
  </si>
  <si>
    <t>AAB</t>
  </si>
  <si>
    <t>CIB</t>
  </si>
  <si>
    <t xml:space="preserve">حافز </t>
  </si>
  <si>
    <t>سحر شريف سعد</t>
  </si>
  <si>
    <t>محمود اسماعيل نبوى</t>
  </si>
  <si>
    <t>اداره الانتاج</t>
  </si>
  <si>
    <t>امال مصطفى محمد</t>
  </si>
  <si>
    <t>ولاء عادل سيد</t>
  </si>
  <si>
    <t>فايز محمد ابراهيم</t>
  </si>
  <si>
    <t>ناهد جميل عبدالحميد</t>
  </si>
  <si>
    <t>روضة عبدالله ادم</t>
  </si>
  <si>
    <t>اسلام محمد سيد</t>
  </si>
  <si>
    <t>عفاف جابر محمود</t>
  </si>
  <si>
    <t>سماح عبدالتواب حسان</t>
  </si>
  <si>
    <t>راضية الديب عبدالحميد</t>
  </si>
  <si>
    <t>فؤاد فايز محمد</t>
  </si>
  <si>
    <t>عبدالله عبدالجيد محمد</t>
  </si>
  <si>
    <t>محمود ايهاب جاد</t>
  </si>
  <si>
    <t>احمد محمد عبدالحافظ</t>
  </si>
  <si>
    <t>احمد مصطفى محمد</t>
  </si>
  <si>
    <t>سوسن رمضان سيد</t>
  </si>
  <si>
    <t>زينب فكرى احمد</t>
  </si>
  <si>
    <t>عبدالرحمن احمد جمعه</t>
  </si>
  <si>
    <t>هالة مأمون محمد</t>
  </si>
  <si>
    <t>ايمان خليل ابراهيم</t>
  </si>
  <si>
    <t>أمنية خليل ابراهيم</t>
  </si>
  <si>
    <t>أبتهال مجدى أحمد</t>
  </si>
  <si>
    <t>بسمة عوض حسن</t>
  </si>
  <si>
    <t xml:space="preserve">مشرف صاله </t>
  </si>
  <si>
    <t>جزاءات</t>
  </si>
  <si>
    <t>قيمة الجزاء</t>
  </si>
  <si>
    <t>التوجية</t>
  </si>
  <si>
    <t>بيعي</t>
  </si>
  <si>
    <t>تشغيل</t>
  </si>
  <si>
    <t>قص</t>
  </si>
  <si>
    <t>اساور</t>
  </si>
  <si>
    <t>صيانة</t>
  </si>
  <si>
    <t>توزيع</t>
  </si>
  <si>
    <t>ميكانيكا</t>
  </si>
  <si>
    <t>مخازن</t>
  </si>
  <si>
    <t>جودة</t>
  </si>
  <si>
    <t>امن</t>
  </si>
  <si>
    <t>ياسر احمد محمد</t>
  </si>
  <si>
    <t>محمد محمود محمد</t>
  </si>
  <si>
    <t>مالك حامد ابراهيم</t>
  </si>
  <si>
    <t>محمد حامد سليمان</t>
  </si>
  <si>
    <t>دعاء طلعت عبده</t>
  </si>
  <si>
    <t>شرين جمعة عبدالغنى</t>
  </si>
  <si>
    <t>كريمة سامى فؤاد</t>
  </si>
  <si>
    <t>اميرة سامى فؤاد</t>
  </si>
  <si>
    <t>سائق</t>
  </si>
  <si>
    <t>سما عبدالناصر محمد</t>
  </si>
  <si>
    <t>نعيمة جمل شحات</t>
  </si>
  <si>
    <t>شنودة عادل نعيم</t>
  </si>
  <si>
    <t>وهيبة عبدالظاهر عبدالهادى</t>
  </si>
  <si>
    <t>عاملة نظافة</t>
  </si>
  <si>
    <t>ليالى ايمن شعبان</t>
  </si>
  <si>
    <t>محمد اسماعيل نبوى</t>
  </si>
  <si>
    <t>ميرفت حمدى محمد</t>
  </si>
  <si>
    <t>خصم زى</t>
  </si>
  <si>
    <t>عبدالنبى رمضان ابراهيم</t>
  </si>
  <si>
    <t>محمود عبدالحميد على</t>
  </si>
  <si>
    <t>كريمة محمد خليل</t>
  </si>
  <si>
    <t>فرز وتشطيب</t>
  </si>
  <si>
    <t>عبدالحميد رمضان عبدالحميد</t>
  </si>
  <si>
    <t>زينب احمد محمود</t>
  </si>
  <si>
    <t>نجلاء حسنى محمود</t>
  </si>
  <si>
    <t>عمر جمعة حسن</t>
  </si>
  <si>
    <t>رجب هانى رجب</t>
  </si>
  <si>
    <t>محمود محمد عبدالحميد</t>
  </si>
  <si>
    <t>قمر رمضان يونس</t>
  </si>
  <si>
    <t>عبدالرحمن شعبان صايم</t>
  </si>
  <si>
    <t>بهيرة على عبدالقادر</t>
  </si>
  <si>
    <t>نقدى</t>
  </si>
  <si>
    <t>عبدالرحمن محمود عبدالحميد</t>
  </si>
  <si>
    <t>مريم احمد محمود</t>
  </si>
  <si>
    <t>شرين فكرى احمد</t>
  </si>
  <si>
    <t>شروق عصام عبداللطيف</t>
  </si>
  <si>
    <t>نيجار عصام عبداللطيف</t>
  </si>
  <si>
    <t>مصطفى رجب مصطفى</t>
  </si>
  <si>
    <t>حمزة على على</t>
  </si>
  <si>
    <t>علا عوض محمد</t>
  </si>
  <si>
    <t>هبه مجدى وهبة</t>
  </si>
  <si>
    <t>عبدالفتاح بسطامى عبدالفتاح</t>
  </si>
  <si>
    <t>منه احمد ياسين</t>
  </si>
  <si>
    <t>دنيا احمد سعيد</t>
  </si>
  <si>
    <t>تدريب ماكينات</t>
  </si>
  <si>
    <t>امنية ابراهيم حسين</t>
  </si>
  <si>
    <t>شهد احمد يسين</t>
  </si>
  <si>
    <t>اجمالى المستحق</t>
  </si>
  <si>
    <t>انتقال</t>
  </si>
  <si>
    <t>اجر شامل</t>
  </si>
  <si>
    <t>بدل سكن</t>
  </si>
  <si>
    <t>بدل غلاء معيشة</t>
  </si>
  <si>
    <t>بدل انتقال</t>
  </si>
  <si>
    <t>اجور ومرتبات العاملين يناير 2022</t>
  </si>
  <si>
    <t>محمد صبرى عبداللطيف</t>
  </si>
  <si>
    <t>امير سعودى على</t>
  </si>
  <si>
    <t>ايقاف راتب</t>
  </si>
  <si>
    <t>ساره عبدالجواد عبدالعزيز</t>
  </si>
  <si>
    <t>عبدالهادى محمد عبدالهادى</t>
  </si>
  <si>
    <t>ايه هاشم ابراهيم</t>
  </si>
  <si>
    <t>زينب هاشم ابراهيم</t>
  </si>
  <si>
    <t>جيهان يوسف ابوسيف</t>
  </si>
  <si>
    <t>مروه حسن احمد</t>
  </si>
  <si>
    <t>محمد خالد صابر</t>
  </si>
  <si>
    <t>هاجر ابراهيم حامد</t>
  </si>
  <si>
    <t>احمد سليمان فرج</t>
  </si>
  <si>
    <t>زياد مدحت فهمى</t>
  </si>
  <si>
    <t>تعبئة</t>
  </si>
  <si>
    <t>جيهان عطية عبدالخالق</t>
  </si>
  <si>
    <t>مصطفى محمد مصباح</t>
  </si>
  <si>
    <t>انهاء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</si>
</sst>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ج_._م_._‏_-;\-* #,##0.00\ _ج_._م_._‏_-;_-* &quot;-&quot;??\ _ج_._م_._‏_-;_-@_-"/>
    <numFmt numFmtId="164" formatCode="_-* #,##0.00_-;_-* #,##0.00\-;_-* &quot;-&quot;??_-;_-@_-"/>
    <numFmt numFmtId="165" formatCode="_-* #,##0_-;_-* #,##0\-;_-* &quot;-&quot;??_-;_-@_-"/>
    <numFmt numFmtId="166" formatCode="#,##0.00_ ;\-#,##0.00\ "/>
  </numFmts>
  <fonts count="1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2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hair">
        <color theme="5" tint="0.39994506668294322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/>
      <bottom style="medium">
        <color indexed="64"/>
      </bottom>
      <diagonal/>
    </border>
    <border>
      <left style="thin">
        <color theme="1" tint="0.14996795556505021"/>
      </left>
      <right/>
      <top style="hair">
        <color theme="5" tint="0.39994506668294322"/>
      </top>
      <bottom style="medium">
        <color indexed="64"/>
      </bottom>
      <diagonal/>
    </border>
    <border>
      <left style="medium">
        <color indexed="64"/>
      </left>
      <right style="thin">
        <color theme="1" tint="0.14996795556505021"/>
      </right>
      <top style="medium">
        <color indexed="64"/>
      </top>
      <bottom style="double">
        <color indexed="64"/>
      </bottom>
      <diagonal/>
    </border>
    <border>
      <left style="thin">
        <color theme="1" tint="0.1499679555650502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theme="1" tint="0.149967955565050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1" tint="0.1499679555650502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theme="5" tint="0.3999450666829432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14996795556505021"/>
      </right>
      <top style="hair">
        <color theme="5" tint="0.39994506668294322"/>
      </top>
      <bottom style="medium">
        <color indexed="64"/>
      </bottom>
      <diagonal/>
    </border>
    <border>
      <left/>
      <right style="thin">
        <color theme="1" tint="0.14996795556505021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theme="1" tint="0.14996795556505021"/>
      </right>
      <top/>
      <bottom style="double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/>
      <bottom style="double">
        <color indexed="64"/>
      </bottom>
      <diagonal/>
    </border>
    <border>
      <left style="thin">
        <color theme="1" tint="0.14996795556505021"/>
      </left>
      <right/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theme="1" tint="0.14996795556505021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7">
    <xf numFmtId="0" fontId="0" fillId="0" borderId="0" xfId="0"/>
    <xf numFmtId="164" fontId="0" fillId="4" borderId="0" xfId="1" applyFont="1" applyFill="1" applyBorder="1" applyAlignment="1">
      <alignment horizontal="center" vertical="center"/>
    </xf>
    <xf numFmtId="164" fontId="3" fillId="4" borderId="0" xfId="1" applyFont="1" applyFill="1" applyBorder="1" applyAlignment="1">
      <alignment horizontal="center" vertical="center"/>
    </xf>
    <xf numFmtId="164" fontId="4" fillId="4" borderId="0" xfId="1" applyFont="1" applyFill="1" applyBorder="1" applyAlignment="1">
      <alignment horizontal="center" vertical="center"/>
    </xf>
    <xf numFmtId="164" fontId="4" fillId="4" borderId="5" xfId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/>
    </xf>
    <xf numFmtId="164" fontId="4" fillId="4" borderId="7" xfId="1" applyFont="1" applyFill="1" applyBorder="1" applyAlignment="1">
      <alignment horizontal="center" vertical="center"/>
    </xf>
    <xf numFmtId="164" fontId="4" fillId="0" borderId="10" xfId="1" applyFont="1" applyFill="1" applyBorder="1" applyAlignment="1">
      <alignment horizontal="center" vertical="center"/>
    </xf>
    <xf numFmtId="164" fontId="9" fillId="0" borderId="11" xfId="1" applyFont="1" applyFill="1" applyBorder="1" applyAlignment="1">
      <alignment horizontal="center" vertical="center"/>
    </xf>
    <xf numFmtId="164" fontId="4" fillId="0" borderId="11" xfId="1" applyFont="1" applyFill="1" applyBorder="1" applyAlignment="1">
      <alignment horizontal="center" vertical="center"/>
    </xf>
    <xf numFmtId="164" fontId="4" fillId="0" borderId="25" xfId="1" applyFont="1" applyFill="1" applyBorder="1" applyAlignment="1">
      <alignment horizontal="center" vertical="center"/>
    </xf>
    <xf numFmtId="164" fontId="9" fillId="0" borderId="25" xfId="1" applyFont="1" applyFill="1" applyBorder="1" applyAlignment="1">
      <alignment horizontal="center" vertical="center"/>
    </xf>
    <xf numFmtId="164" fontId="9" fillId="0" borderId="28" xfId="1" applyFont="1" applyFill="1" applyBorder="1" applyAlignment="1">
      <alignment horizontal="center" vertical="center"/>
    </xf>
    <xf numFmtId="164" fontId="9" fillId="8" borderId="29" xfId="1" applyFont="1" applyFill="1" applyBorder="1" applyAlignment="1">
      <alignment horizontal="center" vertical="center"/>
    </xf>
    <xf numFmtId="164" fontId="9" fillId="8" borderId="30" xfId="1" applyFont="1" applyFill="1" applyBorder="1" applyAlignment="1">
      <alignment horizontal="center" vertical="center"/>
    </xf>
    <xf numFmtId="164" fontId="4" fillId="3" borderId="0" xfId="1" applyFont="1" applyFill="1" applyBorder="1" applyAlignment="1">
      <alignment horizontal="center" vertical="center"/>
    </xf>
    <xf numFmtId="164" fontId="4" fillId="4" borderId="8" xfId="1" applyFont="1" applyFill="1" applyBorder="1" applyAlignment="1">
      <alignment horizontal="center" vertical="center"/>
    </xf>
    <xf numFmtId="164" fontId="4" fillId="4" borderId="2" xfId="1" applyFont="1" applyFill="1" applyBorder="1" applyAlignment="1">
      <alignment horizontal="center" vertical="center"/>
    </xf>
    <xf numFmtId="164" fontId="9" fillId="4" borderId="2" xfId="1" applyFont="1" applyFill="1" applyBorder="1" applyAlignment="1">
      <alignment horizontal="center" vertical="center"/>
    </xf>
    <xf numFmtId="164" fontId="9" fillId="4" borderId="12" xfId="1" applyFont="1" applyFill="1" applyBorder="1" applyAlignment="1">
      <alignment horizontal="center" vertical="center"/>
    </xf>
    <xf numFmtId="164" fontId="9" fillId="4" borderId="9" xfId="1" applyFont="1" applyFill="1" applyBorder="1" applyAlignment="1">
      <alignment horizontal="center" vertical="center"/>
    </xf>
    <xf numFmtId="164" fontId="9" fillId="4" borderId="27" xfId="1" applyFont="1" applyFill="1" applyBorder="1" applyAlignment="1">
      <alignment horizontal="center" vertical="center"/>
    </xf>
    <xf numFmtId="164" fontId="4" fillId="4" borderId="26" xfId="1" applyFont="1" applyFill="1" applyBorder="1" applyAlignment="1">
      <alignment horizontal="center" vertical="center"/>
    </xf>
    <xf numFmtId="164" fontId="4" fillId="2" borderId="6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9" borderId="2" xfId="1" applyFont="1" applyFill="1" applyBorder="1" applyAlignment="1">
      <alignment horizontal="center" vertical="center"/>
    </xf>
    <xf numFmtId="164" fontId="4" fillId="4" borderId="34" xfId="1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5" fillId="4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4" borderId="3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6" fillId="9" borderId="22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3" xfId="1" applyFont="1" applyBorder="1" applyAlignment="1">
      <alignment horizontal="center" vertical="center"/>
    </xf>
    <xf numFmtId="164" fontId="4" fillId="0" borderId="0" xfId="1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1" fontId="4" fillId="4" borderId="38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4" borderId="0" xfId="0" applyFill="1" applyAlignment="1">
      <alignment horizontal="center"/>
    </xf>
    <xf numFmtId="43" fontId="0" fillId="0" borderId="0" xfId="0" applyNumberFormat="1" applyAlignment="1">
      <alignment horizontal="center"/>
    </xf>
    <xf numFmtId="164" fontId="4" fillId="11" borderId="2" xfId="1" applyFont="1" applyFill="1" applyBorder="1" applyAlignment="1">
      <alignment horizontal="center" vertical="center"/>
    </xf>
    <xf numFmtId="164" fontId="4" fillId="7" borderId="19" xfId="1" applyFont="1" applyFill="1" applyBorder="1" applyAlignment="1">
      <alignment vertical="center" wrapText="1"/>
    </xf>
    <xf numFmtId="164" fontId="4" fillId="3" borderId="21" xfId="1" applyFont="1" applyFill="1" applyBorder="1" applyAlignment="1">
      <alignment vertical="center"/>
    </xf>
    <xf numFmtId="164" fontId="4" fillId="3" borderId="19" xfId="1" applyFont="1" applyFill="1" applyBorder="1" applyAlignment="1">
      <alignment vertical="center"/>
    </xf>
    <xf numFmtId="164" fontId="4" fillId="4" borderId="33" xfId="1" applyFont="1" applyFill="1" applyBorder="1" applyAlignment="1">
      <alignment horizontal="center" vertical="center"/>
    </xf>
    <xf numFmtId="164" fontId="10" fillId="4" borderId="31" xfId="1" applyFont="1" applyFill="1" applyBorder="1" applyAlignment="1">
      <alignment horizontal="center"/>
    </xf>
    <xf numFmtId="0" fontId="10" fillId="4" borderId="31" xfId="0" applyNumberFormat="1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1" fillId="4" borderId="31" xfId="0" applyNumberFormat="1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64" fontId="4" fillId="6" borderId="2" xfId="1" applyFont="1" applyFill="1" applyBorder="1" applyAlignment="1">
      <alignment horizontal="center" vertical="center"/>
    </xf>
    <xf numFmtId="1" fontId="4" fillId="12" borderId="38" xfId="0" applyNumberFormat="1" applyFont="1" applyFill="1" applyBorder="1" applyAlignment="1">
      <alignment horizontal="center"/>
    </xf>
    <xf numFmtId="0" fontId="10" fillId="4" borderId="31" xfId="0" applyNumberFormat="1" applyFon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43" fontId="0" fillId="0" borderId="39" xfId="0" applyNumberFormat="1" applyBorder="1" applyAlignment="1">
      <alignment horizontal="center"/>
    </xf>
    <xf numFmtId="164" fontId="10" fillId="4" borderId="31" xfId="1" applyFont="1" applyFill="1" applyBorder="1" applyAlignment="1">
      <alignment horizontal="center" vertical="center"/>
    </xf>
    <xf numFmtId="165" fontId="5" fillId="9" borderId="35" xfId="1" applyNumberFormat="1" applyFont="1" applyFill="1" applyBorder="1" applyAlignment="1">
      <alignment horizontal="center" vertical="center"/>
    </xf>
    <xf numFmtId="164" fontId="4" fillId="7" borderId="17" xfId="1" applyFont="1" applyFill="1" applyBorder="1" applyAlignment="1">
      <alignment horizontal="center" vertical="center" wrapText="1"/>
    </xf>
    <xf numFmtId="164" fontId="4" fillId="7" borderId="19" xfId="1" applyFont="1" applyFill="1" applyBorder="1" applyAlignment="1">
      <alignment horizontal="center" vertical="center" wrapText="1"/>
    </xf>
    <xf numFmtId="165" fontId="8" fillId="0" borderId="17" xfId="1" applyNumberFormat="1" applyFont="1" applyFill="1" applyBorder="1" applyAlignment="1">
      <alignment horizontal="center" vertical="center"/>
    </xf>
    <xf numFmtId="0" fontId="8" fillId="0" borderId="19" xfId="1" applyNumberFormat="1" applyFont="1" applyFill="1" applyBorder="1" applyAlignment="1">
      <alignment horizontal="center" vertical="center"/>
    </xf>
    <xf numFmtId="9" fontId="8" fillId="0" borderId="19" xfId="1" applyNumberFormat="1" applyFont="1" applyFill="1" applyBorder="1" applyAlignment="1">
      <alignment horizontal="center" vertical="center"/>
    </xf>
    <xf numFmtId="43" fontId="10" fillId="0" borderId="31" xfId="0" applyNumberFormat="1" applyFont="1" applyBorder="1" applyAlignment="1">
      <alignment horizontal="center"/>
    </xf>
    <xf numFmtId="166" fontId="10" fillId="0" borderId="31" xfId="0" applyNumberFormat="1" applyFont="1" applyBorder="1" applyAlignment="1">
      <alignment horizontal="center"/>
    </xf>
    <xf numFmtId="166" fontId="6" fillId="9" borderId="40" xfId="0" applyNumberFormat="1" applyFont="1" applyFill="1" applyBorder="1" applyAlignment="1">
      <alignment horizontal="center" vertical="center"/>
    </xf>
    <xf numFmtId="165" fontId="8" fillId="0" borderId="17" xfId="1" applyNumberFormat="1" applyFont="1" applyFill="1" applyBorder="1" applyAlignment="1">
      <alignment horizontal="center" vertical="center"/>
    </xf>
    <xf numFmtId="165" fontId="5" fillId="9" borderId="35" xfId="1" applyNumberFormat="1" applyFont="1" applyFill="1" applyBorder="1" applyAlignment="1">
      <alignment horizontal="center" vertical="center"/>
    </xf>
    <xf numFmtId="164" fontId="4" fillId="0" borderId="42" xfId="1" applyFont="1" applyFill="1" applyBorder="1" applyAlignment="1">
      <alignment horizontal="center" vertical="center"/>
    </xf>
    <xf numFmtId="164" fontId="4" fillId="0" borderId="43" xfId="1" applyFont="1" applyFill="1" applyBorder="1" applyAlignment="1">
      <alignment horizontal="center" vertical="center"/>
    </xf>
    <xf numFmtId="164" fontId="9" fillId="0" borderId="44" xfId="1" applyFont="1" applyFill="1" applyBorder="1" applyAlignment="1">
      <alignment horizontal="center" vertical="center"/>
    </xf>
    <xf numFmtId="164" fontId="9" fillId="8" borderId="4" xfId="1" applyFont="1" applyFill="1" applyBorder="1" applyAlignment="1">
      <alignment horizontal="center" vertical="center"/>
    </xf>
    <xf numFmtId="164" fontId="9" fillId="8" borderId="45" xfId="1" applyFont="1" applyFill="1" applyBorder="1" applyAlignment="1">
      <alignment horizontal="center" vertical="center"/>
    </xf>
    <xf numFmtId="164" fontId="9" fillId="0" borderId="46" xfId="1" applyFont="1" applyFill="1" applyBorder="1" applyAlignment="1">
      <alignment horizontal="center" vertical="center"/>
    </xf>
    <xf numFmtId="164" fontId="9" fillId="0" borderId="47" xfId="1" applyFont="1" applyFill="1" applyBorder="1" applyAlignment="1">
      <alignment horizontal="center" vertical="center"/>
    </xf>
    <xf numFmtId="164" fontId="4" fillId="2" borderId="43" xfId="1" applyFont="1" applyFill="1" applyBorder="1" applyAlignment="1">
      <alignment horizontal="center" vertical="center"/>
    </xf>
    <xf numFmtId="164" fontId="4" fillId="0" borderId="44" xfId="1" applyFont="1" applyFill="1" applyBorder="1" applyAlignment="1">
      <alignment horizontal="center" vertical="center"/>
    </xf>
    <xf numFmtId="164" fontId="4" fillId="7" borderId="40" xfId="1" applyFont="1" applyFill="1" applyBorder="1" applyAlignment="1">
      <alignment horizontal="center" vertical="center" wrapText="1"/>
    </xf>
    <xf numFmtId="164" fontId="4" fillId="3" borderId="41" xfId="1" applyFont="1" applyFill="1" applyBorder="1" applyAlignment="1">
      <alignment horizontal="center" vertical="center"/>
    </xf>
    <xf numFmtId="164" fontId="4" fillId="0" borderId="19" xfId="1" applyFont="1" applyFill="1" applyBorder="1" applyAlignment="1">
      <alignment vertical="center"/>
    </xf>
    <xf numFmtId="165" fontId="8" fillId="0" borderId="17" xfId="1" applyNumberFormat="1" applyFont="1" applyFill="1" applyBorder="1" applyAlignment="1">
      <alignment horizontal="center" vertical="center"/>
    </xf>
    <xf numFmtId="164" fontId="4" fillId="0" borderId="17" xfId="1" applyFont="1" applyFill="1" applyBorder="1" applyAlignment="1">
      <alignment horizontal="center" vertical="center"/>
    </xf>
    <xf numFmtId="165" fontId="8" fillId="0" borderId="16" xfId="1" applyNumberFormat="1" applyFont="1" applyFill="1" applyBorder="1" applyAlignment="1">
      <alignment horizontal="center" vertical="center"/>
    </xf>
    <xf numFmtId="166" fontId="10" fillId="0" borderId="31" xfId="0" applyNumberFormat="1" applyFont="1" applyBorder="1" applyAlignment="1">
      <alignment horizontal="center" vertical="center"/>
    </xf>
    <xf numFmtId="43" fontId="10" fillId="0" borderId="31" xfId="0" applyNumberFormat="1" applyFont="1" applyBorder="1" applyAlignment="1">
      <alignment horizontal="center" vertical="center"/>
    </xf>
    <xf numFmtId="165" fontId="8" fillId="0" borderId="19" xfId="1" applyNumberFormat="1" applyFont="1" applyFill="1" applyBorder="1" applyAlignment="1">
      <alignment vertical="center"/>
    </xf>
    <xf numFmtId="165" fontId="8" fillId="0" borderId="18" xfId="1" applyNumberFormat="1" applyFont="1" applyFill="1" applyBorder="1" applyAlignment="1">
      <alignment vertical="center"/>
    </xf>
    <xf numFmtId="164" fontId="4" fillId="3" borderId="40" xfId="1" applyFont="1" applyFill="1" applyBorder="1" applyAlignment="1">
      <alignment vertical="center"/>
    </xf>
    <xf numFmtId="165" fontId="8" fillId="0" borderId="17" xfId="1" applyNumberFormat="1" applyFont="1" applyFill="1" applyBorder="1" applyAlignment="1">
      <alignment horizontal="center" vertical="center"/>
    </xf>
    <xf numFmtId="165" fontId="8" fillId="0" borderId="19" xfId="1" applyNumberFormat="1" applyFont="1" applyFill="1" applyBorder="1" applyAlignment="1">
      <alignment horizontal="center" vertical="center"/>
    </xf>
    <xf numFmtId="165" fontId="2" fillId="8" borderId="0" xfId="1" applyNumberFormat="1" applyFont="1" applyFill="1" applyBorder="1" applyAlignment="1">
      <alignment horizontal="center" vertical="center" wrapText="1"/>
    </xf>
    <xf numFmtId="164" fontId="2" fillId="8" borderId="0" xfId="1" applyFont="1" applyFill="1" applyBorder="1" applyAlignment="1">
      <alignment horizontal="center" vertical="center" wrapText="1"/>
    </xf>
    <xf numFmtId="165" fontId="2" fillId="8" borderId="39" xfId="1" applyNumberFormat="1" applyFont="1" applyFill="1" applyBorder="1" applyAlignment="1">
      <alignment horizontal="center" vertical="center" wrapText="1"/>
    </xf>
    <xf numFmtId="164" fontId="2" fillId="8" borderId="39" xfId="1" applyFont="1" applyFill="1" applyBorder="1" applyAlignment="1">
      <alignment horizontal="center" vertical="center" wrapText="1"/>
    </xf>
    <xf numFmtId="165" fontId="5" fillId="9" borderId="4" xfId="1" applyNumberFormat="1" applyFont="1" applyFill="1" applyBorder="1" applyAlignment="1">
      <alignment horizontal="center" vertical="center"/>
    </xf>
    <xf numFmtId="165" fontId="5" fillId="9" borderId="1" xfId="1" applyNumberFormat="1" applyFont="1" applyFill="1" applyBorder="1" applyAlignment="1">
      <alignment horizontal="center" vertical="center"/>
    </xf>
    <xf numFmtId="165" fontId="5" fillId="9" borderId="35" xfId="1" applyNumberFormat="1" applyFont="1" applyFill="1" applyBorder="1" applyAlignment="1">
      <alignment horizontal="center" vertical="center"/>
    </xf>
    <xf numFmtId="164" fontId="7" fillId="0" borderId="13" xfId="1" applyFont="1" applyBorder="1" applyAlignment="1">
      <alignment horizontal="center" vertical="center"/>
    </xf>
    <xf numFmtId="164" fontId="7" fillId="0" borderId="14" xfId="1" applyFont="1" applyBorder="1" applyAlignment="1">
      <alignment horizontal="center" vertical="center"/>
    </xf>
    <xf numFmtId="164" fontId="7" fillId="0" borderId="24" xfId="1" applyFont="1" applyBorder="1" applyAlignment="1">
      <alignment horizontal="center" vertical="center"/>
    </xf>
    <xf numFmtId="164" fontId="7" fillId="0" borderId="15" xfId="1" applyFont="1" applyBorder="1" applyAlignment="1">
      <alignment horizontal="center" vertical="center"/>
    </xf>
    <xf numFmtId="164" fontId="4" fillId="3" borderId="17" xfId="1" applyFont="1" applyFill="1" applyBorder="1" applyAlignment="1">
      <alignment horizontal="center" vertical="center"/>
    </xf>
    <xf numFmtId="164" fontId="4" fillId="3" borderId="19" xfId="1" applyFont="1" applyFill="1" applyBorder="1" applyAlignment="1">
      <alignment horizontal="center" vertical="center"/>
    </xf>
    <xf numFmtId="164" fontId="4" fillId="3" borderId="20" xfId="1" applyFont="1" applyFill="1" applyBorder="1" applyAlignment="1">
      <alignment horizontal="center" vertical="center"/>
    </xf>
    <xf numFmtId="164" fontId="4" fillId="3" borderId="21" xfId="1" applyFont="1" applyFill="1" applyBorder="1" applyAlignment="1">
      <alignment horizontal="center" vertical="center"/>
    </xf>
    <xf numFmtId="164" fontId="4" fillId="0" borderId="13" xfId="1" applyFont="1" applyBorder="1" applyAlignment="1">
      <alignment horizontal="center" vertical="center"/>
    </xf>
    <xf numFmtId="164" fontId="4" fillId="0" borderId="14" xfId="1" applyFont="1" applyBorder="1" applyAlignment="1">
      <alignment horizontal="center" vertical="center"/>
    </xf>
    <xf numFmtId="164" fontId="4" fillId="0" borderId="15" xfId="1" applyFont="1" applyBorder="1" applyAlignment="1">
      <alignment horizontal="center" vertical="center"/>
    </xf>
    <xf numFmtId="165" fontId="8" fillId="0" borderId="16" xfId="1" applyNumberFormat="1" applyFont="1" applyFill="1" applyBorder="1" applyAlignment="1">
      <alignment horizontal="center" vertical="center"/>
    </xf>
    <xf numFmtId="165" fontId="8" fillId="0" borderId="18" xfId="1" applyNumberFormat="1" applyFont="1" applyFill="1" applyBorder="1" applyAlignment="1">
      <alignment horizontal="center" vertical="center"/>
    </xf>
    <xf numFmtId="164" fontId="4" fillId="7" borderId="17" xfId="1" applyFont="1" applyFill="1" applyBorder="1" applyAlignment="1">
      <alignment horizontal="center" vertical="center" wrapText="1"/>
    </xf>
    <xf numFmtId="164" fontId="4" fillId="7" borderId="19" xfId="1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164" fontId="4" fillId="0" borderId="17" xfId="1" applyFont="1" applyFill="1" applyBorder="1" applyAlignment="1">
      <alignment horizontal="center" vertical="center"/>
    </xf>
    <xf numFmtId="164" fontId="4" fillId="0" borderId="19" xfId="1" applyFont="1" applyFill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164" fontId="4" fillId="0" borderId="22" xfId="1" applyFont="1" applyBorder="1" applyAlignment="1">
      <alignment horizontal="center" vertical="center"/>
    </xf>
    <xf numFmtId="164" fontId="4" fillId="0" borderId="23" xfId="1" applyFont="1" applyBorder="1" applyAlignment="1">
      <alignment horizontal="center" vertical="center"/>
    </xf>
    <xf numFmtId="164" fontId="4" fillId="0" borderId="37" xfId="1" applyFont="1" applyBorder="1" applyAlignment="1">
      <alignment horizontal="center" vertical="center"/>
    </xf>
    <xf numFmtId="0" fontId="10" fillId="10" borderId="3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3" fontId="10" fillId="4" borderId="31" xfId="0" applyNumberFormat="1" applyFont="1" applyFill="1" applyBorder="1" applyAlignment="1">
      <alignment horizontal="center" vertical="center"/>
    </xf>
    <xf numFmtId="164" fontId="10" fillId="13" borderId="3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8DB4E2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52"/>
  <sheetViews>
    <sheetView rightToLeft="1" tabSelected="1" topLeftCell="Z1" zoomScale="87" zoomScaleNormal="87" workbookViewId="0">
      <pane ySplit="4" topLeftCell="A5" activePane="bottomLeft" state="frozen"/>
      <selection activeCell="A4" sqref="A4"/>
      <selection pane="bottomLeft" activeCell="D16" sqref="D16"/>
    </sheetView>
  </sheetViews>
  <sheetFormatPr defaultColWidth="9" defaultRowHeight="14.25" x14ac:dyDescent="0.2"/>
  <cols>
    <col min="1" max="1" width="4" style="33" bestFit="1" customWidth="1"/>
    <col min="2" max="2" width="5.625" style="33" bestFit="1" customWidth="1"/>
    <col min="3" max="3" width="21.875" style="33" customWidth="1"/>
    <col min="4" max="4" width="12.375" style="33" customWidth="1"/>
    <col min="5" max="9" width="13.25" style="33" customWidth="1"/>
    <col min="10" max="10" width="12.75" style="34" customWidth="1"/>
    <col min="11" max="11" width="11.75" style="33" customWidth="1"/>
    <col min="12" max="12" width="11.625" style="33" customWidth="1"/>
    <col min="13" max="13" width="13.125" style="33" customWidth="1"/>
    <col min="14" max="14" width="12.875" style="33" customWidth="1"/>
    <col min="15" max="15" width="12.75" style="33" customWidth="1"/>
    <col min="16" max="16" width="9.75" style="34" customWidth="1"/>
    <col min="17" max="17" width="12" style="33" customWidth="1"/>
    <col min="18" max="18" width="11.375" style="34" customWidth="1"/>
    <col min="19" max="19" width="12.125" style="33" customWidth="1"/>
    <col min="20" max="20" width="13.125" style="34" customWidth="1"/>
    <col min="21" max="21" width="11.625" style="33" customWidth="1"/>
    <col min="22" max="22" width="12.125" style="33" customWidth="1"/>
    <col min="23" max="23" width="12.5" style="33" customWidth="1"/>
    <col min="24" max="24" width="12.125" style="33" customWidth="1"/>
    <col min="25" max="25" width="14.375" style="33" customWidth="1"/>
    <col min="26" max="26" width="14.25" style="33" customWidth="1"/>
    <col min="27" max="27" width="13.75" style="33" customWidth="1"/>
    <col min="28" max="28" width="13.125" style="33" customWidth="1"/>
    <col min="29" max="29" width="12.75" style="33" customWidth="1"/>
    <col min="30" max="30" width="20" style="33" customWidth="1"/>
    <col min="31" max="31" width="26.25" style="33" customWidth="1"/>
    <col min="32" max="32" width="13" style="33" customWidth="1"/>
    <col min="33" max="33" width="13.125" style="44" customWidth="1"/>
    <col min="34" max="34" width="9" style="33" customWidth="1"/>
    <col min="35" max="35" width="13.5" style="33" customWidth="1"/>
    <col min="36" max="36" width="14.375" style="33" customWidth="1"/>
    <col min="37" max="37" width="9" style="33" customWidth="1"/>
    <col min="38" max="38" width="12.625" style="33" customWidth="1"/>
    <col min="39" max="39" width="9" style="33"/>
    <col min="40" max="40" width="13.75" style="33" bestFit="1" customWidth="1"/>
    <col min="41" max="16384" width="9" style="33"/>
  </cols>
  <sheetData>
    <row r="1" spans="1:40" x14ac:dyDescent="0.2">
      <c r="A1" s="103" t="s">
        <v>166</v>
      </c>
      <c r="B1" s="103"/>
      <c r="C1" s="103"/>
      <c r="D1" s="103"/>
      <c r="E1" s="103"/>
      <c r="F1" s="103"/>
      <c r="G1" s="103"/>
      <c r="H1" s="103"/>
      <c r="I1" s="103"/>
      <c r="J1" s="104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</row>
    <row r="2" spans="1:40" ht="15" thickBot="1" x14ac:dyDescent="0.25">
      <c r="A2" s="105"/>
      <c r="B2" s="105"/>
      <c r="C2" s="105"/>
      <c r="D2" s="105"/>
      <c r="E2" s="105"/>
      <c r="F2" s="105"/>
      <c r="G2" s="105"/>
      <c r="H2" s="105"/>
      <c r="I2" s="105"/>
      <c r="J2" s="106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</row>
    <row r="3" spans="1:40" ht="31.5" customHeight="1" thickTop="1" thickBot="1" x14ac:dyDescent="0.25">
      <c r="A3" s="121" t="s">
        <v>28</v>
      </c>
      <c r="B3" s="101" t="s">
        <v>30</v>
      </c>
      <c r="C3" s="101" t="s">
        <v>0</v>
      </c>
      <c r="D3" s="101" t="s">
        <v>102</v>
      </c>
      <c r="E3" s="101" t="s">
        <v>22</v>
      </c>
      <c r="F3" s="73" t="s">
        <v>162</v>
      </c>
      <c r="G3" s="73" t="s">
        <v>163</v>
      </c>
      <c r="H3" s="73" t="s">
        <v>164</v>
      </c>
      <c r="I3" s="73" t="s">
        <v>165</v>
      </c>
      <c r="J3" s="127" t="s">
        <v>160</v>
      </c>
      <c r="K3" s="118" t="s">
        <v>18</v>
      </c>
      <c r="L3" s="119"/>
      <c r="M3" s="119"/>
      <c r="N3" s="120"/>
      <c r="O3" s="123" t="s">
        <v>66</v>
      </c>
      <c r="P3" s="110" t="s">
        <v>19</v>
      </c>
      <c r="Q3" s="111"/>
      <c r="R3" s="111"/>
      <c r="S3" s="112"/>
      <c r="T3" s="112"/>
      <c r="U3" s="112"/>
      <c r="V3" s="111"/>
      <c r="W3" s="111"/>
      <c r="X3" s="111"/>
      <c r="Y3" s="111"/>
      <c r="Z3" s="111"/>
      <c r="AA3" s="113"/>
      <c r="AB3" s="71" t="s">
        <v>23</v>
      </c>
      <c r="AC3" s="114" t="s">
        <v>8</v>
      </c>
      <c r="AD3" s="116" t="s">
        <v>21</v>
      </c>
      <c r="AF3" s="24" t="s">
        <v>27</v>
      </c>
      <c r="AG3" s="45" t="s">
        <v>27</v>
      </c>
    </row>
    <row r="4" spans="1:40" ht="23.25" customHeight="1" thickTop="1" thickBot="1" x14ac:dyDescent="0.25">
      <c r="A4" s="122"/>
      <c r="B4" s="102"/>
      <c r="C4" s="102"/>
      <c r="D4" s="102"/>
      <c r="E4" s="102"/>
      <c r="F4" s="75">
        <v>0.65</v>
      </c>
      <c r="G4" s="75">
        <v>0.25</v>
      </c>
      <c r="H4" s="75">
        <v>0.1</v>
      </c>
      <c r="I4" s="74" t="s">
        <v>161</v>
      </c>
      <c r="J4" s="128"/>
      <c r="K4" s="7" t="s">
        <v>1</v>
      </c>
      <c r="L4" s="7" t="s">
        <v>73</v>
      </c>
      <c r="M4" s="5" t="s">
        <v>49</v>
      </c>
      <c r="N4" s="9" t="s">
        <v>24</v>
      </c>
      <c r="O4" s="124"/>
      <c r="P4" s="7" t="s">
        <v>3</v>
      </c>
      <c r="Q4" s="5" t="s">
        <v>4</v>
      </c>
      <c r="R4" s="11" t="s">
        <v>5</v>
      </c>
      <c r="S4" s="13" t="s">
        <v>25</v>
      </c>
      <c r="T4" s="14" t="s">
        <v>26</v>
      </c>
      <c r="U4" s="12" t="s">
        <v>100</v>
      </c>
      <c r="V4" s="8" t="s">
        <v>101</v>
      </c>
      <c r="W4" s="12" t="s">
        <v>50</v>
      </c>
      <c r="X4" s="23" t="s">
        <v>6</v>
      </c>
      <c r="Y4" s="23" t="s">
        <v>65</v>
      </c>
      <c r="Z4" s="23" t="s">
        <v>130</v>
      </c>
      <c r="AA4" s="10" t="s">
        <v>7</v>
      </c>
      <c r="AB4" s="72" t="s">
        <v>19</v>
      </c>
      <c r="AC4" s="115"/>
      <c r="AD4" s="117"/>
      <c r="AF4" s="24" t="s">
        <v>71</v>
      </c>
      <c r="AG4" s="44" t="s">
        <v>72</v>
      </c>
    </row>
    <row r="5" spans="1:40" s="28" customFormat="1" ht="39.75" customHeight="1" thickTop="1" thickBot="1" x14ac:dyDescent="0.3">
      <c r="A5" s="27">
        <v>1</v>
      </c>
      <c r="B5" s="65">
        <v>86</v>
      </c>
      <c r="C5" s="32" t="s">
        <v>167</v>
      </c>
      <c r="D5" s="62" t="s">
        <v>103</v>
      </c>
      <c r="E5" s="62" t="s">
        <v>31</v>
      </c>
      <c r="F5" s="77">
        <f t="shared" ref="F5:F6" si="0">J5*$F$4</f>
        <v>2600</v>
      </c>
      <c r="G5" s="76">
        <f t="shared" ref="G5:G6" si="1">J5*$G$4</f>
        <v>1000</v>
      </c>
      <c r="H5" s="76">
        <f t="shared" ref="H5:H6" si="2">J5*$H$4</f>
        <v>400</v>
      </c>
      <c r="I5" s="31"/>
      <c r="J5" s="58">
        <v>4000</v>
      </c>
      <c r="K5" s="17"/>
      <c r="L5" s="17"/>
      <c r="M5" s="17"/>
      <c r="N5" s="16">
        <f t="shared" ref="N5:N6" si="3">J5/30/8*M5</f>
        <v>0</v>
      </c>
      <c r="O5" s="22">
        <f t="shared" ref="O5:O6" si="4">J5+K5+L5+N5</f>
        <v>4000</v>
      </c>
      <c r="P5" s="26">
        <v>21</v>
      </c>
      <c r="Q5" s="17">
        <f t="shared" ref="Q5:Q6" si="5">J5/30*P5</f>
        <v>2800</v>
      </c>
      <c r="R5" s="17"/>
      <c r="S5" s="18"/>
      <c r="T5" s="19">
        <f t="shared" ref="T5:T6" si="6">(J5/30/9)*S5</f>
        <v>0</v>
      </c>
      <c r="U5" s="18"/>
      <c r="V5" s="17">
        <f t="shared" ref="V5:V6" si="7">J5/30*U5</f>
        <v>0</v>
      </c>
      <c r="W5" s="18"/>
      <c r="X5" s="18"/>
      <c r="Y5" s="63"/>
      <c r="Z5" s="17"/>
      <c r="AA5" s="20"/>
      <c r="AB5" s="21">
        <f t="shared" ref="AB5:AB6" si="8">Q5+R5+T5+V5+W5+X5+Y5+Z5+AA5</f>
        <v>2800</v>
      </c>
      <c r="AC5" s="4">
        <f t="shared" ref="AC5:AC6" si="9">O5-AB5</f>
        <v>1200</v>
      </c>
      <c r="AD5" s="57"/>
      <c r="AF5" s="30"/>
      <c r="AG5" s="49" t="s">
        <v>144</v>
      </c>
      <c r="AJ5" s="52"/>
      <c r="AL5" s="52"/>
      <c r="AN5" s="52"/>
    </row>
    <row r="6" spans="1:40" s="28" customFormat="1" ht="33.75" customHeight="1" thickBot="1" x14ac:dyDescent="0.3">
      <c r="A6" s="27">
        <v>2</v>
      </c>
      <c r="B6" s="60">
        <v>87</v>
      </c>
      <c r="C6" s="60" t="s">
        <v>168</v>
      </c>
      <c r="D6" s="62" t="s">
        <v>103</v>
      </c>
      <c r="E6" s="62" t="s">
        <v>31</v>
      </c>
      <c r="F6" s="96">
        <f t="shared" si="0"/>
        <v>2600</v>
      </c>
      <c r="G6" s="97">
        <f t="shared" si="1"/>
        <v>1000</v>
      </c>
      <c r="H6" s="97">
        <f t="shared" si="2"/>
        <v>400</v>
      </c>
      <c r="I6" s="62"/>
      <c r="J6" s="69">
        <v>4000</v>
      </c>
      <c r="K6" s="17"/>
      <c r="L6" s="17"/>
      <c r="M6" s="17"/>
      <c r="N6" s="16">
        <f t="shared" si="3"/>
        <v>0</v>
      </c>
      <c r="O6" s="22">
        <f t="shared" si="4"/>
        <v>4000</v>
      </c>
      <c r="P6" s="26">
        <v>21</v>
      </c>
      <c r="Q6" s="17">
        <f t="shared" si="5"/>
        <v>2800</v>
      </c>
      <c r="R6" s="17"/>
      <c r="S6" s="18"/>
      <c r="T6" s="19">
        <f t="shared" si="6"/>
        <v>0</v>
      </c>
      <c r="U6" s="18"/>
      <c r="V6" s="17">
        <f t="shared" si="7"/>
        <v>0</v>
      </c>
      <c r="W6" s="18"/>
      <c r="X6" s="18"/>
      <c r="Y6" s="63"/>
      <c r="Z6" s="17"/>
      <c r="AA6" s="20"/>
      <c r="AB6" s="21">
        <f t="shared" si="8"/>
        <v>2800</v>
      </c>
      <c r="AC6" s="4">
        <f t="shared" si="9"/>
        <v>1200</v>
      </c>
      <c r="AD6" s="57"/>
      <c r="AF6" s="50"/>
      <c r="AG6" s="49" t="s">
        <v>144</v>
      </c>
      <c r="AJ6" s="52"/>
      <c r="AL6" s="52"/>
      <c r="AN6" s="52"/>
    </row>
    <row r="7" spans="1:40" ht="29.25" customHeight="1" thickTop="1" thickBot="1" x14ac:dyDescent="0.3">
      <c r="A7" s="129" t="s">
        <v>20</v>
      </c>
      <c r="B7" s="125"/>
      <c r="C7" s="125"/>
      <c r="D7" s="125"/>
      <c r="E7" s="126"/>
      <c r="F7" s="78">
        <f t="shared" ref="F7:L7" si="10">SUM(F5:F6)</f>
        <v>5200</v>
      </c>
      <c r="G7" s="78">
        <f t="shared" si="10"/>
        <v>2000</v>
      </c>
      <c r="H7" s="78">
        <f t="shared" si="10"/>
        <v>800</v>
      </c>
      <c r="I7" s="78">
        <f t="shared" si="10"/>
        <v>0</v>
      </c>
      <c r="J7" s="36">
        <f t="shared" si="10"/>
        <v>8000</v>
      </c>
      <c r="K7" s="36">
        <f t="shared" si="10"/>
        <v>0</v>
      </c>
      <c r="L7" s="36">
        <f t="shared" si="10"/>
        <v>0</v>
      </c>
      <c r="M7" s="36"/>
      <c r="N7" s="36">
        <f>SUM(N5:N6)</f>
        <v>0</v>
      </c>
      <c r="O7" s="36">
        <f>SUM(O5:O6)</f>
        <v>8000</v>
      </c>
      <c r="P7" s="36"/>
      <c r="Q7" s="36">
        <f>SUM(Q5:Q6)</f>
        <v>5600</v>
      </c>
      <c r="R7" s="36">
        <f>SUM(R5:R6)</f>
        <v>0</v>
      </c>
      <c r="S7" s="36"/>
      <c r="T7" s="36">
        <f>SUM(T5:T6)</f>
        <v>0</v>
      </c>
      <c r="U7" s="36"/>
      <c r="V7" s="36">
        <f t="shared" ref="V7:AD7" si="11">SUM(V5:V6)</f>
        <v>0</v>
      </c>
      <c r="W7" s="36">
        <f t="shared" si="11"/>
        <v>0</v>
      </c>
      <c r="X7" s="36">
        <f t="shared" si="11"/>
        <v>0</v>
      </c>
      <c r="Y7" s="36">
        <f t="shared" si="11"/>
        <v>0</v>
      </c>
      <c r="Z7" s="36">
        <f t="shared" si="11"/>
        <v>0</v>
      </c>
      <c r="AA7" s="36">
        <f t="shared" si="11"/>
        <v>0</v>
      </c>
      <c r="AB7" s="36">
        <f t="shared" si="11"/>
        <v>5600</v>
      </c>
      <c r="AC7" s="36">
        <f t="shared" si="11"/>
        <v>2400</v>
      </c>
      <c r="AD7" s="36">
        <f t="shared" si="11"/>
        <v>0</v>
      </c>
      <c r="AE7" s="28"/>
      <c r="AF7" s="24"/>
      <c r="AG7" s="49">
        <v>0</v>
      </c>
      <c r="AI7" s="28"/>
      <c r="AJ7" s="52"/>
      <c r="AK7" s="28"/>
      <c r="AL7" s="52"/>
      <c r="AM7" s="28"/>
      <c r="AN7" s="52"/>
    </row>
    <row r="8" spans="1:40" ht="15.75" thickTop="1" x14ac:dyDescent="0.25">
      <c r="P8" s="33"/>
      <c r="R8" s="33"/>
      <c r="T8" s="33"/>
      <c r="AE8" s="28"/>
      <c r="AF8" s="24"/>
      <c r="AG8" s="49"/>
      <c r="AI8" s="28"/>
      <c r="AJ8" s="52"/>
      <c r="AK8" s="28"/>
      <c r="AL8" s="52"/>
      <c r="AM8" s="28"/>
      <c r="AN8" s="52"/>
    </row>
    <row r="9" spans="1:40" ht="15" x14ac:dyDescent="0.25">
      <c r="P9" s="33"/>
      <c r="R9" s="33"/>
      <c r="T9" s="33"/>
      <c r="AE9" s="28"/>
      <c r="AF9" s="24"/>
      <c r="AG9" s="49"/>
      <c r="AI9" s="28"/>
      <c r="AJ9" s="52"/>
      <c r="AK9" s="28"/>
      <c r="AL9" s="52"/>
      <c r="AM9" s="28"/>
      <c r="AN9" s="52"/>
    </row>
    <row r="10" spans="1:40" ht="15" x14ac:dyDescent="0.25">
      <c r="P10" s="33"/>
      <c r="R10" s="33"/>
      <c r="T10" s="33"/>
      <c r="AE10" s="28"/>
      <c r="AF10" s="24"/>
      <c r="AG10" s="49"/>
      <c r="AI10" s="28"/>
      <c r="AJ10" s="52"/>
      <c r="AK10" s="28"/>
      <c r="AL10" s="52"/>
      <c r="AM10" s="28"/>
      <c r="AN10" s="52"/>
    </row>
    <row r="11" spans="1:40" ht="15.75" thickBot="1" x14ac:dyDescent="0.3">
      <c r="P11" s="33"/>
      <c r="R11" s="33"/>
      <c r="T11" s="33"/>
      <c r="AE11" s="28"/>
      <c r="AF11" s="24"/>
      <c r="AG11" s="49">
        <v>0</v>
      </c>
      <c r="AI11" s="28"/>
      <c r="AJ11" s="52"/>
      <c r="AK11" s="28"/>
      <c r="AL11" s="52"/>
      <c r="AM11" s="28"/>
      <c r="AN11" s="52"/>
    </row>
    <row r="12" spans="1:40" ht="27" customHeight="1" thickTop="1" thickBot="1" x14ac:dyDescent="0.3">
      <c r="A12" s="95" t="s">
        <v>28</v>
      </c>
      <c r="B12" s="93" t="s">
        <v>30</v>
      </c>
      <c r="C12" s="93" t="s">
        <v>0</v>
      </c>
      <c r="D12" s="93" t="s">
        <v>102</v>
      </c>
      <c r="E12" s="93" t="s">
        <v>22</v>
      </c>
      <c r="F12" s="79" t="s">
        <v>162</v>
      </c>
      <c r="G12" s="79" t="s">
        <v>163</v>
      </c>
      <c r="H12" s="79" t="s">
        <v>164</v>
      </c>
      <c r="I12" s="79" t="s">
        <v>165</v>
      </c>
      <c r="J12" s="94" t="s">
        <v>160</v>
      </c>
      <c r="K12" s="118" t="s">
        <v>18</v>
      </c>
      <c r="L12" s="119"/>
      <c r="M12" s="119"/>
      <c r="N12" s="120"/>
      <c r="O12" s="71" t="s">
        <v>66</v>
      </c>
      <c r="P12" s="130" t="s">
        <v>19</v>
      </c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2"/>
      <c r="AB12" s="90" t="s">
        <v>23</v>
      </c>
      <c r="AC12" s="100" t="s">
        <v>8</v>
      </c>
      <c r="AD12" s="91" t="s">
        <v>21</v>
      </c>
      <c r="AE12" s="28"/>
      <c r="AF12" s="24"/>
      <c r="AG12" s="49">
        <v>0</v>
      </c>
      <c r="AI12" s="28"/>
      <c r="AJ12" s="52"/>
      <c r="AK12" s="28"/>
      <c r="AL12" s="52"/>
      <c r="AM12" s="28"/>
      <c r="AN12" s="52"/>
    </row>
    <row r="13" spans="1:40" ht="22.5" customHeight="1" thickBot="1" x14ac:dyDescent="0.3">
      <c r="A13" s="99"/>
      <c r="B13" s="98"/>
      <c r="C13" s="98"/>
      <c r="D13" s="98"/>
      <c r="E13" s="98"/>
      <c r="F13" s="75">
        <v>0.65</v>
      </c>
      <c r="G13" s="75">
        <v>0.25</v>
      </c>
      <c r="H13" s="75">
        <v>0.1</v>
      </c>
      <c r="I13" s="74" t="s">
        <v>161</v>
      </c>
      <c r="J13" s="92"/>
      <c r="K13" s="7" t="s">
        <v>1</v>
      </c>
      <c r="L13" s="7" t="s">
        <v>73</v>
      </c>
      <c r="M13" s="5" t="s">
        <v>2</v>
      </c>
      <c r="N13" s="10" t="s">
        <v>24</v>
      </c>
      <c r="O13" s="54"/>
      <c r="P13" s="81" t="s">
        <v>3</v>
      </c>
      <c r="Q13" s="82" t="s">
        <v>4</v>
      </c>
      <c r="R13" s="83" t="s">
        <v>5</v>
      </c>
      <c r="S13" s="84" t="s">
        <v>25</v>
      </c>
      <c r="T13" s="85" t="s">
        <v>26</v>
      </c>
      <c r="U13" s="86" t="s">
        <v>100</v>
      </c>
      <c r="V13" s="87" t="s">
        <v>101</v>
      </c>
      <c r="W13" s="86" t="s">
        <v>50</v>
      </c>
      <c r="X13" s="88" t="s">
        <v>6</v>
      </c>
      <c r="Y13" s="88" t="s">
        <v>65</v>
      </c>
      <c r="Z13" s="88" t="s">
        <v>130</v>
      </c>
      <c r="AA13" s="89" t="s">
        <v>7</v>
      </c>
      <c r="AB13" s="72" t="s">
        <v>19</v>
      </c>
      <c r="AC13" s="56"/>
      <c r="AD13" s="55"/>
      <c r="AE13" s="28"/>
      <c r="AF13" s="24"/>
      <c r="AG13" s="49">
        <v>0</v>
      </c>
      <c r="AI13" s="28"/>
      <c r="AJ13" s="52"/>
      <c r="AK13" s="28"/>
      <c r="AL13" s="52"/>
      <c r="AM13" s="28"/>
      <c r="AN13" s="52"/>
    </row>
    <row r="14" spans="1:40" s="28" customFormat="1" ht="30" customHeight="1" thickTop="1" thickBot="1" x14ac:dyDescent="0.3">
      <c r="A14" s="27">
        <v>1</v>
      </c>
      <c r="B14" s="59">
        <v>936</v>
      </c>
      <c r="C14" s="32" t="s">
        <v>77</v>
      </c>
      <c r="D14" s="62" t="s">
        <v>111</v>
      </c>
      <c r="E14" s="60" t="s">
        <v>38</v>
      </c>
      <c r="F14" s="135">
        <f>J14*$F$13</f>
        <v>1625</v>
      </c>
      <c r="G14" s="135">
        <f>J14*$G$13</f>
        <v>625</v>
      </c>
      <c r="H14" s="135">
        <f>J14*$H$13</f>
        <v>250</v>
      </c>
      <c r="I14" s="60"/>
      <c r="J14" s="69">
        <v>2500</v>
      </c>
      <c r="K14" s="17"/>
      <c r="L14" s="17"/>
      <c r="M14" s="17"/>
      <c r="N14" s="16">
        <f t="shared" ref="N14:N70" si="12">J14/30/8*M14</f>
        <v>0</v>
      </c>
      <c r="O14" s="22">
        <f t="shared" ref="O14:O70" si="13">J14+K14+N14+L14</f>
        <v>2500</v>
      </c>
      <c r="P14" s="26"/>
      <c r="Q14" s="17">
        <f>J14/30*P14</f>
        <v>0</v>
      </c>
      <c r="R14" s="17"/>
      <c r="S14" s="18"/>
      <c r="T14" s="19">
        <f t="shared" ref="T14:T70" si="14">(J14/30/9)*S14</f>
        <v>0</v>
      </c>
      <c r="U14" s="18"/>
      <c r="V14" s="17">
        <f>J14/30*U14</f>
        <v>0</v>
      </c>
      <c r="W14" s="18">
        <v>149.56</v>
      </c>
      <c r="X14" s="18">
        <v>400</v>
      </c>
      <c r="Y14" s="17"/>
      <c r="Z14" s="17"/>
      <c r="AA14" s="20">
        <v>154</v>
      </c>
      <c r="AB14" s="21">
        <f t="shared" ref="AB14:AB70" si="15">Q14+R14+T14+V14+W14+X14+Y14+Z14+AA14</f>
        <v>703.56</v>
      </c>
      <c r="AC14" s="4">
        <f t="shared" ref="AC14:AC70" si="16">O14-AB14</f>
        <v>1796.44</v>
      </c>
      <c r="AD14" s="6"/>
      <c r="AF14" s="30"/>
      <c r="AG14" s="49">
        <v>100048068272</v>
      </c>
      <c r="AJ14" s="52"/>
      <c r="AL14" s="52"/>
      <c r="AN14" s="52"/>
    </row>
    <row r="15" spans="1:40" s="28" customFormat="1" ht="30" customHeight="1" thickBot="1" x14ac:dyDescent="0.3">
      <c r="A15" s="27">
        <v>2</v>
      </c>
      <c r="B15" s="59">
        <v>49</v>
      </c>
      <c r="C15" s="32" t="s">
        <v>135</v>
      </c>
      <c r="D15" s="60" t="s">
        <v>108</v>
      </c>
      <c r="E15" s="60" t="s">
        <v>31</v>
      </c>
      <c r="F15" s="135">
        <f t="shared" ref="F15:F78" si="17">J15*$F$13</f>
        <v>1950</v>
      </c>
      <c r="G15" s="135">
        <f t="shared" ref="G15:G78" si="18">J15*$G$13</f>
        <v>750</v>
      </c>
      <c r="H15" s="135">
        <f t="shared" ref="H15:H78" si="19">J15*$H$13</f>
        <v>300</v>
      </c>
      <c r="I15" s="60"/>
      <c r="J15" s="69">
        <v>3000</v>
      </c>
      <c r="K15" s="17"/>
      <c r="L15" s="17"/>
      <c r="M15" s="17">
        <v>22.5</v>
      </c>
      <c r="N15" s="16">
        <f t="shared" si="12"/>
        <v>281.25</v>
      </c>
      <c r="O15" s="22">
        <f t="shared" si="13"/>
        <v>3281.25</v>
      </c>
      <c r="P15" s="26"/>
      <c r="Q15" s="17">
        <f t="shared" ref="Q15:Q71" si="20">J15/30*P15</f>
        <v>0</v>
      </c>
      <c r="R15" s="17"/>
      <c r="S15" s="18"/>
      <c r="T15" s="19">
        <f t="shared" si="14"/>
        <v>0</v>
      </c>
      <c r="U15" s="18"/>
      <c r="V15" s="17">
        <f t="shared" ref="V15:V72" si="21">J15/30*U15</f>
        <v>0</v>
      </c>
      <c r="W15" s="18"/>
      <c r="X15" s="18"/>
      <c r="Y15" s="17"/>
      <c r="Z15" s="17"/>
      <c r="AA15" s="20">
        <v>187</v>
      </c>
      <c r="AB15" s="21">
        <f t="shared" si="15"/>
        <v>187</v>
      </c>
      <c r="AC15" s="4">
        <f t="shared" si="16"/>
        <v>3094.25</v>
      </c>
      <c r="AD15" s="6"/>
      <c r="AF15" s="47"/>
      <c r="AG15" s="49">
        <v>100047736921</v>
      </c>
      <c r="AJ15" s="52"/>
      <c r="AL15" s="52"/>
      <c r="AN15" s="52"/>
    </row>
    <row r="16" spans="1:40" s="28" customFormat="1" ht="30" customHeight="1" thickBot="1" x14ac:dyDescent="0.3">
      <c r="A16" s="27">
        <v>3</v>
      </c>
      <c r="B16" s="59">
        <v>573</v>
      </c>
      <c r="C16" s="32" t="s">
        <v>61</v>
      </c>
      <c r="D16" s="60" t="s">
        <v>108</v>
      </c>
      <c r="E16" s="60" t="s">
        <v>31</v>
      </c>
      <c r="F16" s="135">
        <f t="shared" si="17"/>
        <v>3575</v>
      </c>
      <c r="G16" s="135">
        <f t="shared" si="18"/>
        <v>1375</v>
      </c>
      <c r="H16" s="135">
        <f t="shared" si="19"/>
        <v>550</v>
      </c>
      <c r="I16" s="60"/>
      <c r="J16" s="69">
        <v>5500</v>
      </c>
      <c r="K16" s="17"/>
      <c r="L16" s="17"/>
      <c r="M16" s="17">
        <v>19.5</v>
      </c>
      <c r="N16" s="16">
        <f t="shared" si="12"/>
        <v>446.875</v>
      </c>
      <c r="O16" s="22">
        <f t="shared" si="13"/>
        <v>5946.875</v>
      </c>
      <c r="P16" s="26"/>
      <c r="Q16" s="17">
        <f t="shared" si="20"/>
        <v>0</v>
      </c>
      <c r="R16" s="17"/>
      <c r="S16" s="18"/>
      <c r="T16" s="19">
        <f t="shared" si="14"/>
        <v>0</v>
      </c>
      <c r="U16" s="18"/>
      <c r="V16" s="17">
        <f t="shared" si="21"/>
        <v>0</v>
      </c>
      <c r="W16" s="18">
        <v>156.83000000000001</v>
      </c>
      <c r="X16" s="18">
        <v>400</v>
      </c>
      <c r="Y16" s="63"/>
      <c r="Z16" s="17"/>
      <c r="AA16" s="20">
        <v>187</v>
      </c>
      <c r="AB16" s="21">
        <f t="shared" si="15"/>
        <v>743.83</v>
      </c>
      <c r="AC16" s="4">
        <f t="shared" si="16"/>
        <v>5203.0450000000001</v>
      </c>
      <c r="AD16" s="6"/>
      <c r="AF16" s="30"/>
      <c r="AG16" s="49">
        <v>100046271542</v>
      </c>
      <c r="AJ16" s="52"/>
      <c r="AL16" s="52"/>
      <c r="AN16" s="52"/>
    </row>
    <row r="17" spans="1:40" s="28" customFormat="1" ht="30" customHeight="1" thickBot="1" x14ac:dyDescent="0.3">
      <c r="A17" s="27">
        <v>4</v>
      </c>
      <c r="B17" s="59">
        <v>574</v>
      </c>
      <c r="C17" s="32" t="s">
        <v>15</v>
      </c>
      <c r="D17" s="60" t="s">
        <v>108</v>
      </c>
      <c r="E17" s="60" t="s">
        <v>45</v>
      </c>
      <c r="F17" s="135">
        <f t="shared" si="17"/>
        <v>3315</v>
      </c>
      <c r="G17" s="135">
        <f t="shared" si="18"/>
        <v>1275</v>
      </c>
      <c r="H17" s="135">
        <f t="shared" si="19"/>
        <v>510</v>
      </c>
      <c r="I17" s="60"/>
      <c r="J17" s="69">
        <v>5100</v>
      </c>
      <c r="K17" s="17"/>
      <c r="L17" s="17"/>
      <c r="M17" s="17">
        <v>30</v>
      </c>
      <c r="N17" s="16">
        <f t="shared" si="12"/>
        <v>637.5</v>
      </c>
      <c r="O17" s="22">
        <f t="shared" si="13"/>
        <v>5737.5</v>
      </c>
      <c r="P17" s="26"/>
      <c r="Q17" s="17">
        <f t="shared" si="20"/>
        <v>0</v>
      </c>
      <c r="R17" s="17"/>
      <c r="S17" s="18"/>
      <c r="T17" s="19">
        <f t="shared" si="14"/>
        <v>0</v>
      </c>
      <c r="U17" s="18"/>
      <c r="V17" s="17">
        <f t="shared" si="21"/>
        <v>0</v>
      </c>
      <c r="W17" s="18">
        <v>179.94</v>
      </c>
      <c r="X17" s="18"/>
      <c r="Y17" s="63"/>
      <c r="Z17" s="17"/>
      <c r="AA17" s="20">
        <v>187</v>
      </c>
      <c r="AB17" s="21">
        <f t="shared" si="15"/>
        <v>366.94</v>
      </c>
      <c r="AC17" s="4">
        <f t="shared" si="16"/>
        <v>5370.56</v>
      </c>
      <c r="AD17" s="6"/>
      <c r="AF17" s="30"/>
      <c r="AG17" s="49">
        <v>100046544069</v>
      </c>
      <c r="AJ17" s="52"/>
      <c r="AL17" s="52"/>
      <c r="AN17" s="52"/>
    </row>
    <row r="18" spans="1:40" s="28" customFormat="1" ht="30" customHeight="1" thickBot="1" x14ac:dyDescent="0.3">
      <c r="A18" s="27">
        <v>5</v>
      </c>
      <c r="B18" s="59">
        <v>966</v>
      </c>
      <c r="C18" s="32" t="s">
        <v>82</v>
      </c>
      <c r="D18" s="60" t="s">
        <v>108</v>
      </c>
      <c r="E18" s="60" t="s">
        <v>45</v>
      </c>
      <c r="F18" s="135">
        <f t="shared" si="17"/>
        <v>2600</v>
      </c>
      <c r="G18" s="135">
        <f t="shared" si="18"/>
        <v>1000</v>
      </c>
      <c r="H18" s="135">
        <f t="shared" si="19"/>
        <v>400</v>
      </c>
      <c r="I18" s="60"/>
      <c r="J18" s="69">
        <v>4000</v>
      </c>
      <c r="K18" s="17"/>
      <c r="L18" s="17"/>
      <c r="M18" s="17">
        <v>24</v>
      </c>
      <c r="N18" s="16">
        <f t="shared" si="12"/>
        <v>400</v>
      </c>
      <c r="O18" s="22">
        <f t="shared" si="13"/>
        <v>4400</v>
      </c>
      <c r="P18" s="26"/>
      <c r="Q18" s="17">
        <f t="shared" si="20"/>
        <v>0</v>
      </c>
      <c r="R18" s="17"/>
      <c r="S18" s="18"/>
      <c r="T18" s="19">
        <f t="shared" si="14"/>
        <v>0</v>
      </c>
      <c r="U18" s="18"/>
      <c r="V18" s="17">
        <f t="shared" si="21"/>
        <v>0</v>
      </c>
      <c r="W18" s="18">
        <v>149.55000000000001</v>
      </c>
      <c r="X18" s="18"/>
      <c r="Y18" s="63"/>
      <c r="Z18" s="17"/>
      <c r="AA18" s="20">
        <v>187</v>
      </c>
      <c r="AB18" s="21">
        <f t="shared" si="15"/>
        <v>336.55</v>
      </c>
      <c r="AC18" s="4">
        <f t="shared" si="16"/>
        <v>4063.45</v>
      </c>
      <c r="AD18" s="6"/>
      <c r="AF18" s="30"/>
      <c r="AG18" s="49">
        <v>100048525363</v>
      </c>
      <c r="AJ18" s="52"/>
      <c r="AL18" s="52"/>
      <c r="AN18" s="52"/>
    </row>
    <row r="19" spans="1:40" s="28" customFormat="1" ht="30" customHeight="1" thickBot="1" x14ac:dyDescent="0.3">
      <c r="A19" s="27">
        <v>6</v>
      </c>
      <c r="B19" s="59">
        <v>1202</v>
      </c>
      <c r="C19" s="32" t="s">
        <v>132</v>
      </c>
      <c r="D19" s="60" t="s">
        <v>40</v>
      </c>
      <c r="E19" s="60" t="s">
        <v>45</v>
      </c>
      <c r="F19" s="135">
        <f t="shared" si="17"/>
        <v>2275</v>
      </c>
      <c r="G19" s="135">
        <f t="shared" si="18"/>
        <v>875</v>
      </c>
      <c r="H19" s="135">
        <f t="shared" si="19"/>
        <v>350</v>
      </c>
      <c r="I19" s="60"/>
      <c r="J19" s="69">
        <v>3500</v>
      </c>
      <c r="K19" s="17"/>
      <c r="L19" s="17"/>
      <c r="M19" s="17"/>
      <c r="N19" s="16">
        <f t="shared" si="12"/>
        <v>0</v>
      </c>
      <c r="O19" s="22">
        <f t="shared" si="13"/>
        <v>3500</v>
      </c>
      <c r="P19" s="26">
        <v>21</v>
      </c>
      <c r="Q19" s="17">
        <f t="shared" si="20"/>
        <v>2450</v>
      </c>
      <c r="R19" s="17"/>
      <c r="S19" s="18"/>
      <c r="T19" s="19">
        <f t="shared" si="14"/>
        <v>0</v>
      </c>
      <c r="U19" s="18"/>
      <c r="V19" s="17">
        <f t="shared" si="21"/>
        <v>0</v>
      </c>
      <c r="W19" s="18"/>
      <c r="X19" s="18"/>
      <c r="Y19" s="17"/>
      <c r="Z19" s="17"/>
      <c r="AA19" s="20">
        <v>176</v>
      </c>
      <c r="AB19" s="21">
        <f t="shared" si="15"/>
        <v>2626</v>
      </c>
      <c r="AC19" s="4">
        <f t="shared" si="16"/>
        <v>874</v>
      </c>
      <c r="AD19" s="6" t="s">
        <v>183</v>
      </c>
      <c r="AF19" s="30"/>
      <c r="AG19" s="49" t="s">
        <v>144</v>
      </c>
      <c r="AJ19" s="52"/>
      <c r="AL19" s="52"/>
      <c r="AN19" s="52"/>
    </row>
    <row r="20" spans="1:40" s="28" customFormat="1" ht="30" customHeight="1" thickBot="1" x14ac:dyDescent="0.3">
      <c r="A20" s="27">
        <v>7</v>
      </c>
      <c r="B20" s="59">
        <v>504</v>
      </c>
      <c r="C20" s="32" t="s">
        <v>53</v>
      </c>
      <c r="D20" s="60" t="s">
        <v>107</v>
      </c>
      <c r="E20" s="60" t="s">
        <v>46</v>
      </c>
      <c r="F20" s="135">
        <f t="shared" si="17"/>
        <v>3900</v>
      </c>
      <c r="G20" s="135">
        <f t="shared" si="18"/>
        <v>1500</v>
      </c>
      <c r="H20" s="135">
        <f t="shared" si="19"/>
        <v>600</v>
      </c>
      <c r="I20" s="60"/>
      <c r="J20" s="69">
        <v>6000</v>
      </c>
      <c r="K20" s="17"/>
      <c r="L20" s="17"/>
      <c r="M20" s="17">
        <v>27.75</v>
      </c>
      <c r="N20" s="16">
        <f t="shared" si="12"/>
        <v>693.75</v>
      </c>
      <c r="O20" s="22">
        <f t="shared" si="13"/>
        <v>6693.75</v>
      </c>
      <c r="P20" s="26"/>
      <c r="Q20" s="17">
        <f t="shared" si="20"/>
        <v>0</v>
      </c>
      <c r="R20" s="17"/>
      <c r="S20" s="18"/>
      <c r="T20" s="19">
        <f t="shared" si="14"/>
        <v>0</v>
      </c>
      <c r="U20" s="18"/>
      <c r="V20" s="17">
        <f t="shared" si="21"/>
        <v>0</v>
      </c>
      <c r="W20" s="18">
        <v>455.21</v>
      </c>
      <c r="X20" s="18">
        <v>500</v>
      </c>
      <c r="Y20" s="63"/>
      <c r="Z20" s="17"/>
      <c r="AA20" s="20">
        <v>187</v>
      </c>
      <c r="AB20" s="21">
        <f t="shared" si="15"/>
        <v>1142.21</v>
      </c>
      <c r="AC20" s="4">
        <f t="shared" si="16"/>
        <v>5551.54</v>
      </c>
      <c r="AD20" s="6"/>
      <c r="AG20" s="49">
        <v>100049820218</v>
      </c>
      <c r="AJ20" s="52"/>
      <c r="AL20" s="52"/>
      <c r="AN20" s="52"/>
    </row>
    <row r="21" spans="1:40" s="48" customFormat="1" ht="30" customHeight="1" thickBot="1" x14ac:dyDescent="0.3">
      <c r="A21" s="27">
        <v>8</v>
      </c>
      <c r="B21" s="59">
        <v>1055</v>
      </c>
      <c r="C21" s="32" t="s">
        <v>89</v>
      </c>
      <c r="D21" s="60" t="s">
        <v>107</v>
      </c>
      <c r="E21" s="60" t="s">
        <v>46</v>
      </c>
      <c r="F21" s="135">
        <f t="shared" si="17"/>
        <v>1625</v>
      </c>
      <c r="G21" s="135">
        <f t="shared" si="18"/>
        <v>625</v>
      </c>
      <c r="H21" s="135">
        <f t="shared" si="19"/>
        <v>250</v>
      </c>
      <c r="I21" s="60"/>
      <c r="J21" s="69">
        <v>2500</v>
      </c>
      <c r="K21" s="17"/>
      <c r="L21" s="17"/>
      <c r="M21" s="17">
        <v>27.75</v>
      </c>
      <c r="N21" s="16">
        <f t="shared" si="12"/>
        <v>289.0625</v>
      </c>
      <c r="O21" s="22">
        <f t="shared" si="13"/>
        <v>2789.0625</v>
      </c>
      <c r="P21" s="26"/>
      <c r="Q21" s="17">
        <f t="shared" si="20"/>
        <v>0</v>
      </c>
      <c r="R21" s="17"/>
      <c r="S21" s="18"/>
      <c r="T21" s="19">
        <f t="shared" si="14"/>
        <v>0</v>
      </c>
      <c r="U21" s="18"/>
      <c r="V21" s="17">
        <f t="shared" si="21"/>
        <v>0</v>
      </c>
      <c r="W21" s="18">
        <v>138.34</v>
      </c>
      <c r="X21" s="18"/>
      <c r="Y21" s="17"/>
      <c r="Z21" s="17"/>
      <c r="AA21" s="20">
        <v>154</v>
      </c>
      <c r="AB21" s="21">
        <f t="shared" si="15"/>
        <v>292.34000000000003</v>
      </c>
      <c r="AC21" s="4">
        <f t="shared" si="16"/>
        <v>2496.7224999999999</v>
      </c>
      <c r="AD21" s="6"/>
      <c r="AE21" s="28"/>
      <c r="AF21" s="28"/>
      <c r="AG21" s="49" t="s">
        <v>144</v>
      </c>
      <c r="AH21" s="51"/>
      <c r="AI21" s="28"/>
      <c r="AJ21" s="52"/>
      <c r="AK21" s="28"/>
      <c r="AL21" s="52"/>
      <c r="AM21" s="28"/>
      <c r="AN21" s="52"/>
    </row>
    <row r="22" spans="1:40" s="28" customFormat="1" ht="30" customHeight="1" thickBot="1" x14ac:dyDescent="0.3">
      <c r="A22" s="27">
        <v>9</v>
      </c>
      <c r="B22" s="59">
        <v>1067</v>
      </c>
      <c r="C22" s="32" t="s">
        <v>93</v>
      </c>
      <c r="D22" s="60" t="s">
        <v>107</v>
      </c>
      <c r="E22" s="60" t="s">
        <v>46</v>
      </c>
      <c r="F22" s="135">
        <f t="shared" si="17"/>
        <v>1950</v>
      </c>
      <c r="G22" s="135">
        <f t="shared" si="18"/>
        <v>750</v>
      </c>
      <c r="H22" s="135">
        <f t="shared" si="19"/>
        <v>300</v>
      </c>
      <c r="I22" s="60"/>
      <c r="J22" s="69">
        <v>3000</v>
      </c>
      <c r="K22" s="17"/>
      <c r="L22" s="17"/>
      <c r="M22" s="17"/>
      <c r="N22" s="16">
        <f t="shared" si="12"/>
        <v>0</v>
      </c>
      <c r="O22" s="22">
        <f t="shared" si="13"/>
        <v>3000</v>
      </c>
      <c r="P22" s="26">
        <v>1.25</v>
      </c>
      <c r="Q22" s="17">
        <f t="shared" si="20"/>
        <v>125</v>
      </c>
      <c r="R22" s="17"/>
      <c r="S22" s="18"/>
      <c r="T22" s="19">
        <f t="shared" si="14"/>
        <v>0</v>
      </c>
      <c r="U22" s="18">
        <v>0.5</v>
      </c>
      <c r="V22" s="17">
        <f t="shared" si="21"/>
        <v>50</v>
      </c>
      <c r="W22" s="18"/>
      <c r="X22" s="18">
        <v>1000</v>
      </c>
      <c r="Y22" s="17"/>
      <c r="Z22" s="17"/>
      <c r="AA22" s="20">
        <v>154</v>
      </c>
      <c r="AB22" s="21">
        <f t="shared" si="15"/>
        <v>1329</v>
      </c>
      <c r="AC22" s="4">
        <f t="shared" si="16"/>
        <v>1671</v>
      </c>
      <c r="AD22" s="6"/>
      <c r="AG22" s="49">
        <v>100046270578</v>
      </c>
      <c r="AH22" s="51"/>
      <c r="AJ22" s="52"/>
      <c r="AL22" s="52"/>
      <c r="AN22" s="52"/>
    </row>
    <row r="23" spans="1:40" s="28" customFormat="1" ht="30" customHeight="1" thickBot="1" x14ac:dyDescent="0.3">
      <c r="A23" s="27">
        <v>10</v>
      </c>
      <c r="B23" s="59">
        <v>502</v>
      </c>
      <c r="C23" s="32" t="s">
        <v>52</v>
      </c>
      <c r="D23" s="60" t="s">
        <v>105</v>
      </c>
      <c r="E23" s="60" t="s">
        <v>33</v>
      </c>
      <c r="F23" s="135">
        <f t="shared" si="17"/>
        <v>3575</v>
      </c>
      <c r="G23" s="135">
        <f t="shared" si="18"/>
        <v>1375</v>
      </c>
      <c r="H23" s="135">
        <f t="shared" si="19"/>
        <v>550</v>
      </c>
      <c r="I23" s="60"/>
      <c r="J23" s="69">
        <v>5500</v>
      </c>
      <c r="K23" s="17"/>
      <c r="L23" s="17"/>
      <c r="M23" s="17">
        <v>57.75</v>
      </c>
      <c r="N23" s="16">
        <f t="shared" si="12"/>
        <v>1323.4375</v>
      </c>
      <c r="O23" s="22">
        <f t="shared" si="13"/>
        <v>6823.4375</v>
      </c>
      <c r="P23" s="26"/>
      <c r="Q23" s="17">
        <f t="shared" si="20"/>
        <v>0</v>
      </c>
      <c r="R23" s="17"/>
      <c r="S23" s="18"/>
      <c r="T23" s="19">
        <f t="shared" si="14"/>
        <v>0</v>
      </c>
      <c r="U23" s="18"/>
      <c r="V23" s="17">
        <f t="shared" si="21"/>
        <v>0</v>
      </c>
      <c r="W23" s="18">
        <v>149.56</v>
      </c>
      <c r="X23" s="18"/>
      <c r="Y23" s="63"/>
      <c r="Z23" s="17"/>
      <c r="AA23" s="20">
        <v>187</v>
      </c>
      <c r="AB23" s="21">
        <f t="shared" si="15"/>
        <v>336.56</v>
      </c>
      <c r="AC23" s="4">
        <f t="shared" si="16"/>
        <v>6486.8774999999996</v>
      </c>
      <c r="AD23" s="6"/>
      <c r="AG23" s="49">
        <v>100046823855</v>
      </c>
      <c r="AJ23" s="52"/>
      <c r="AL23" s="52"/>
      <c r="AN23" s="52"/>
    </row>
    <row r="24" spans="1:40" s="48" customFormat="1" ht="30" customHeight="1" thickBot="1" x14ac:dyDescent="0.3">
      <c r="A24" s="27">
        <v>11</v>
      </c>
      <c r="B24" s="59">
        <v>1057</v>
      </c>
      <c r="C24" s="32" t="s">
        <v>90</v>
      </c>
      <c r="D24" s="60" t="s">
        <v>105</v>
      </c>
      <c r="E24" s="60" t="s">
        <v>37</v>
      </c>
      <c r="F24" s="135">
        <f t="shared" si="17"/>
        <v>1300</v>
      </c>
      <c r="G24" s="135">
        <f t="shared" si="18"/>
        <v>500</v>
      </c>
      <c r="H24" s="135">
        <f t="shared" si="19"/>
        <v>200</v>
      </c>
      <c r="I24" s="60"/>
      <c r="J24" s="69">
        <v>2000</v>
      </c>
      <c r="K24" s="17"/>
      <c r="L24" s="17"/>
      <c r="M24" s="17">
        <v>93.75</v>
      </c>
      <c r="N24" s="16">
        <f t="shared" si="12"/>
        <v>781.25</v>
      </c>
      <c r="O24" s="22">
        <f t="shared" si="13"/>
        <v>2781.25</v>
      </c>
      <c r="P24" s="26"/>
      <c r="Q24" s="17">
        <f t="shared" si="20"/>
        <v>0</v>
      </c>
      <c r="R24" s="17"/>
      <c r="S24" s="18"/>
      <c r="T24" s="19">
        <f t="shared" si="14"/>
        <v>0</v>
      </c>
      <c r="U24" s="18">
        <v>2</v>
      </c>
      <c r="V24" s="17">
        <f t="shared" si="21"/>
        <v>133.33333333333334</v>
      </c>
      <c r="W24" s="18"/>
      <c r="X24" s="18">
        <v>400</v>
      </c>
      <c r="Y24" s="17"/>
      <c r="Z24" s="17"/>
      <c r="AA24" s="20"/>
      <c r="AB24" s="21">
        <f t="shared" si="15"/>
        <v>533.33333333333337</v>
      </c>
      <c r="AC24" s="4">
        <f t="shared" si="16"/>
        <v>2247.9166666666665</v>
      </c>
      <c r="AD24" s="6" t="s">
        <v>169</v>
      </c>
      <c r="AE24" s="28"/>
      <c r="AF24" s="28"/>
      <c r="AG24" s="49" t="s">
        <v>144</v>
      </c>
      <c r="AH24" s="51"/>
      <c r="AI24" s="28"/>
      <c r="AJ24" s="52"/>
      <c r="AK24" s="28"/>
      <c r="AL24" s="52"/>
      <c r="AM24" s="28"/>
      <c r="AN24" s="52"/>
    </row>
    <row r="25" spans="1:40" s="48" customFormat="1" ht="30" customHeight="1" thickBot="1" x14ac:dyDescent="0.3">
      <c r="A25" s="27">
        <v>12</v>
      </c>
      <c r="B25" s="59">
        <v>1058</v>
      </c>
      <c r="C25" s="32" t="s">
        <v>91</v>
      </c>
      <c r="D25" s="60" t="s">
        <v>104</v>
      </c>
      <c r="E25" s="133" t="s">
        <v>36</v>
      </c>
      <c r="F25" s="135">
        <f t="shared" si="17"/>
        <v>1300</v>
      </c>
      <c r="G25" s="135">
        <f t="shared" si="18"/>
        <v>500</v>
      </c>
      <c r="H25" s="135">
        <f t="shared" si="19"/>
        <v>200</v>
      </c>
      <c r="I25" s="60"/>
      <c r="J25" s="136">
        <v>2000</v>
      </c>
      <c r="K25" s="17"/>
      <c r="L25" s="17">
        <v>200</v>
      </c>
      <c r="M25" s="17"/>
      <c r="N25" s="16">
        <f t="shared" si="12"/>
        <v>0</v>
      </c>
      <c r="O25" s="22">
        <f t="shared" si="13"/>
        <v>2200</v>
      </c>
      <c r="P25" s="26"/>
      <c r="Q25" s="17">
        <f t="shared" si="20"/>
        <v>0</v>
      </c>
      <c r="R25" s="17"/>
      <c r="S25" s="18"/>
      <c r="T25" s="19">
        <f t="shared" si="14"/>
        <v>0</v>
      </c>
      <c r="U25" s="18"/>
      <c r="V25" s="17">
        <f t="shared" si="21"/>
        <v>0</v>
      </c>
      <c r="W25" s="18"/>
      <c r="X25" s="18"/>
      <c r="Y25" s="17"/>
      <c r="Z25" s="17"/>
      <c r="AA25" s="20"/>
      <c r="AB25" s="21">
        <f t="shared" si="15"/>
        <v>0</v>
      </c>
      <c r="AC25" s="4">
        <f t="shared" si="16"/>
        <v>2200</v>
      </c>
      <c r="AD25" s="6"/>
      <c r="AE25" s="28"/>
      <c r="AF25" s="28"/>
      <c r="AG25" s="49">
        <v>100048785063</v>
      </c>
      <c r="AH25" s="51"/>
      <c r="AI25" s="28"/>
      <c r="AJ25" s="52"/>
      <c r="AK25" s="28"/>
      <c r="AL25" s="52"/>
      <c r="AM25" s="28"/>
      <c r="AN25" s="52"/>
    </row>
    <row r="26" spans="1:40" s="28" customFormat="1" ht="30" customHeight="1" thickBot="1" x14ac:dyDescent="0.3">
      <c r="A26" s="27">
        <v>13</v>
      </c>
      <c r="B26" s="59">
        <v>503</v>
      </c>
      <c r="C26" s="32" t="s">
        <v>13</v>
      </c>
      <c r="D26" s="60" t="s">
        <v>106</v>
      </c>
      <c r="E26" s="60" t="s">
        <v>33</v>
      </c>
      <c r="F26" s="135">
        <f t="shared" si="17"/>
        <v>5720</v>
      </c>
      <c r="G26" s="135">
        <f t="shared" si="18"/>
        <v>2200</v>
      </c>
      <c r="H26" s="135">
        <f t="shared" si="19"/>
        <v>880</v>
      </c>
      <c r="I26" s="60"/>
      <c r="J26" s="69">
        <v>8800</v>
      </c>
      <c r="K26" s="17"/>
      <c r="L26" s="17"/>
      <c r="M26" s="17"/>
      <c r="N26" s="16">
        <f t="shared" si="12"/>
        <v>0</v>
      </c>
      <c r="O26" s="22">
        <f t="shared" si="13"/>
        <v>8800</v>
      </c>
      <c r="P26" s="26"/>
      <c r="Q26" s="17">
        <f t="shared" si="20"/>
        <v>0</v>
      </c>
      <c r="R26" s="17"/>
      <c r="S26" s="18"/>
      <c r="T26" s="19">
        <f t="shared" si="14"/>
        <v>0</v>
      </c>
      <c r="U26" s="18"/>
      <c r="V26" s="17">
        <f t="shared" si="21"/>
        <v>0</v>
      </c>
      <c r="W26" s="18"/>
      <c r="X26" s="18"/>
      <c r="Y26" s="63"/>
      <c r="Z26" s="17"/>
      <c r="AA26" s="20"/>
      <c r="AB26" s="21">
        <f t="shared" si="15"/>
        <v>0</v>
      </c>
      <c r="AC26" s="4">
        <f t="shared" si="16"/>
        <v>8800</v>
      </c>
      <c r="AD26" s="6"/>
      <c r="AG26" s="49">
        <v>100046256721</v>
      </c>
      <c r="AJ26" s="52"/>
      <c r="AL26" s="52"/>
      <c r="AN26" s="52"/>
    </row>
    <row r="27" spans="1:40" s="28" customFormat="1" ht="30" customHeight="1" thickBot="1" x14ac:dyDescent="0.3">
      <c r="A27" s="27">
        <v>14</v>
      </c>
      <c r="B27" s="59">
        <v>700</v>
      </c>
      <c r="C27" s="32" t="s">
        <v>63</v>
      </c>
      <c r="D27" s="60" t="s">
        <v>109</v>
      </c>
      <c r="E27" s="60" t="s">
        <v>44</v>
      </c>
      <c r="F27" s="135">
        <f t="shared" si="17"/>
        <v>1300</v>
      </c>
      <c r="G27" s="135">
        <f t="shared" si="18"/>
        <v>500</v>
      </c>
      <c r="H27" s="135">
        <f t="shared" si="19"/>
        <v>200</v>
      </c>
      <c r="I27" s="60"/>
      <c r="J27" s="69">
        <v>2000</v>
      </c>
      <c r="K27" s="17"/>
      <c r="L27" s="17"/>
      <c r="M27" s="17"/>
      <c r="N27" s="16">
        <f t="shared" si="12"/>
        <v>0</v>
      </c>
      <c r="O27" s="22">
        <f t="shared" si="13"/>
        <v>2000</v>
      </c>
      <c r="P27" s="26"/>
      <c r="Q27" s="17">
        <f t="shared" si="20"/>
        <v>0</v>
      </c>
      <c r="R27" s="17"/>
      <c r="S27" s="18"/>
      <c r="T27" s="19">
        <f t="shared" si="14"/>
        <v>0</v>
      </c>
      <c r="U27" s="18"/>
      <c r="V27" s="17">
        <f t="shared" si="21"/>
        <v>0</v>
      </c>
      <c r="W27" s="18"/>
      <c r="X27" s="18">
        <v>700</v>
      </c>
      <c r="Y27" s="17"/>
      <c r="Z27" s="17"/>
      <c r="AA27" s="20"/>
      <c r="AB27" s="21">
        <f t="shared" si="15"/>
        <v>700</v>
      </c>
      <c r="AC27" s="4">
        <f t="shared" si="16"/>
        <v>1300</v>
      </c>
      <c r="AD27" s="6"/>
      <c r="AG27" s="49">
        <v>100046270562</v>
      </c>
      <c r="AJ27" s="52"/>
      <c r="AL27" s="52"/>
      <c r="AN27" s="52"/>
    </row>
    <row r="28" spans="1:40" s="28" customFormat="1" ht="30" customHeight="1" thickBot="1" x14ac:dyDescent="0.3">
      <c r="A28" s="27">
        <v>15</v>
      </c>
      <c r="B28" s="59">
        <v>709</v>
      </c>
      <c r="C28" s="32" t="s">
        <v>42</v>
      </c>
      <c r="D28" s="60" t="s">
        <v>109</v>
      </c>
      <c r="E28" s="60" t="s">
        <v>43</v>
      </c>
      <c r="F28" s="135">
        <f t="shared" si="17"/>
        <v>1300</v>
      </c>
      <c r="G28" s="135">
        <f t="shared" si="18"/>
        <v>500</v>
      </c>
      <c r="H28" s="135">
        <f t="shared" si="19"/>
        <v>200</v>
      </c>
      <c r="I28" s="60"/>
      <c r="J28" s="69">
        <v>2000</v>
      </c>
      <c r="K28" s="17"/>
      <c r="L28" s="17">
        <v>200</v>
      </c>
      <c r="M28" s="17"/>
      <c r="N28" s="16">
        <f t="shared" si="12"/>
        <v>0</v>
      </c>
      <c r="O28" s="22">
        <f t="shared" si="13"/>
        <v>2200</v>
      </c>
      <c r="P28" s="26"/>
      <c r="Q28" s="17">
        <f t="shared" si="20"/>
        <v>0</v>
      </c>
      <c r="R28" s="17"/>
      <c r="S28" s="18"/>
      <c r="T28" s="19">
        <f t="shared" si="14"/>
        <v>0</v>
      </c>
      <c r="U28" s="18"/>
      <c r="V28" s="17">
        <f t="shared" si="21"/>
        <v>0</v>
      </c>
      <c r="W28" s="18"/>
      <c r="X28" s="18">
        <v>700</v>
      </c>
      <c r="Y28" s="17"/>
      <c r="Z28" s="17"/>
      <c r="AA28" s="20">
        <v>154</v>
      </c>
      <c r="AB28" s="21">
        <f t="shared" si="15"/>
        <v>854</v>
      </c>
      <c r="AC28" s="4">
        <f t="shared" si="16"/>
        <v>1346</v>
      </c>
      <c r="AD28" s="6"/>
      <c r="AG28" s="49">
        <v>100046835802</v>
      </c>
      <c r="AJ28" s="52"/>
      <c r="AL28" s="52"/>
      <c r="AN28" s="52"/>
    </row>
    <row r="29" spans="1:40" s="28" customFormat="1" ht="30" customHeight="1" thickBot="1" x14ac:dyDescent="0.3">
      <c r="A29" s="27">
        <v>16</v>
      </c>
      <c r="B29" s="59">
        <v>771</v>
      </c>
      <c r="C29" s="32" t="s">
        <v>64</v>
      </c>
      <c r="D29" s="60" t="s">
        <v>104</v>
      </c>
      <c r="E29" s="60" t="s">
        <v>34</v>
      </c>
      <c r="F29" s="135">
        <f t="shared" si="17"/>
        <v>1300</v>
      </c>
      <c r="G29" s="135">
        <f t="shared" si="18"/>
        <v>500</v>
      </c>
      <c r="H29" s="135">
        <f t="shared" si="19"/>
        <v>200</v>
      </c>
      <c r="I29" s="60"/>
      <c r="J29" s="136">
        <v>2000</v>
      </c>
      <c r="K29" s="17"/>
      <c r="L29" s="17"/>
      <c r="M29" s="17"/>
      <c r="N29" s="16">
        <f t="shared" si="12"/>
        <v>0</v>
      </c>
      <c r="O29" s="22">
        <f t="shared" si="13"/>
        <v>2000</v>
      </c>
      <c r="P29" s="26"/>
      <c r="Q29" s="17">
        <f t="shared" si="20"/>
        <v>0</v>
      </c>
      <c r="R29" s="17"/>
      <c r="S29" s="18"/>
      <c r="T29" s="19">
        <f t="shared" si="14"/>
        <v>0</v>
      </c>
      <c r="U29" s="18"/>
      <c r="V29" s="17">
        <f t="shared" si="21"/>
        <v>0</v>
      </c>
      <c r="W29" s="18"/>
      <c r="X29" s="18"/>
      <c r="Y29" s="17"/>
      <c r="Z29" s="17"/>
      <c r="AA29" s="20"/>
      <c r="AB29" s="21">
        <f t="shared" si="15"/>
        <v>0</v>
      </c>
      <c r="AC29" s="4">
        <f t="shared" si="16"/>
        <v>2000</v>
      </c>
      <c r="AD29" s="6"/>
      <c r="AG29" s="49">
        <v>100046259194</v>
      </c>
      <c r="AJ29" s="52"/>
      <c r="AL29" s="52"/>
      <c r="AN29" s="52"/>
    </row>
    <row r="30" spans="1:40" s="28" customFormat="1" ht="30" customHeight="1" thickBot="1" x14ac:dyDescent="0.3">
      <c r="A30" s="27">
        <v>17</v>
      </c>
      <c r="B30" s="59">
        <v>5026</v>
      </c>
      <c r="C30" s="32" t="s">
        <v>48</v>
      </c>
      <c r="D30" s="60" t="s">
        <v>109</v>
      </c>
      <c r="E30" s="60" t="s">
        <v>44</v>
      </c>
      <c r="F30" s="135">
        <f t="shared" si="17"/>
        <v>390</v>
      </c>
      <c r="G30" s="135">
        <f t="shared" si="18"/>
        <v>150</v>
      </c>
      <c r="H30" s="135">
        <f t="shared" si="19"/>
        <v>60</v>
      </c>
      <c r="I30" s="60"/>
      <c r="J30" s="69">
        <v>600</v>
      </c>
      <c r="K30" s="17"/>
      <c r="L30" s="17">
        <v>100</v>
      </c>
      <c r="M30" s="17"/>
      <c r="N30" s="16">
        <f t="shared" si="12"/>
        <v>0</v>
      </c>
      <c r="O30" s="22">
        <f t="shared" si="13"/>
        <v>700</v>
      </c>
      <c r="P30" s="26"/>
      <c r="Q30" s="17">
        <f t="shared" si="20"/>
        <v>0</v>
      </c>
      <c r="R30" s="17"/>
      <c r="S30" s="18"/>
      <c r="T30" s="19">
        <f t="shared" si="14"/>
        <v>0</v>
      </c>
      <c r="U30" s="18"/>
      <c r="V30" s="17">
        <f t="shared" si="21"/>
        <v>0</v>
      </c>
      <c r="W30" s="18"/>
      <c r="X30" s="18"/>
      <c r="Y30" s="17"/>
      <c r="Z30" s="17"/>
      <c r="AA30" s="20"/>
      <c r="AB30" s="21">
        <f t="shared" si="15"/>
        <v>0</v>
      </c>
      <c r="AC30" s="4">
        <f t="shared" si="16"/>
        <v>700</v>
      </c>
      <c r="AD30" s="6"/>
      <c r="AG30" s="49" t="s">
        <v>144</v>
      </c>
      <c r="AH30" s="51"/>
      <c r="AJ30" s="52"/>
      <c r="AL30" s="52"/>
      <c r="AN30" s="52"/>
    </row>
    <row r="31" spans="1:40" s="28" customFormat="1" ht="30" customHeight="1" thickBot="1" x14ac:dyDescent="0.3">
      <c r="A31" s="27">
        <v>18</v>
      </c>
      <c r="B31" s="59">
        <v>77</v>
      </c>
      <c r="C31" s="32" t="s">
        <v>131</v>
      </c>
      <c r="D31" s="60" t="s">
        <v>110</v>
      </c>
      <c r="E31" s="60" t="s">
        <v>32</v>
      </c>
      <c r="F31" s="135">
        <f t="shared" si="17"/>
        <v>4550</v>
      </c>
      <c r="G31" s="135">
        <f t="shared" si="18"/>
        <v>1750</v>
      </c>
      <c r="H31" s="135">
        <f t="shared" si="19"/>
        <v>700</v>
      </c>
      <c r="I31" s="60"/>
      <c r="J31" s="69">
        <v>7000</v>
      </c>
      <c r="K31" s="17"/>
      <c r="L31" s="17"/>
      <c r="M31" s="17"/>
      <c r="N31" s="16">
        <f t="shared" si="12"/>
        <v>0</v>
      </c>
      <c r="O31" s="22">
        <f t="shared" si="13"/>
        <v>7000</v>
      </c>
      <c r="P31" s="26">
        <v>1.25</v>
      </c>
      <c r="Q31" s="17">
        <f t="shared" si="20"/>
        <v>291.66666666666669</v>
      </c>
      <c r="R31" s="17"/>
      <c r="S31" s="18"/>
      <c r="T31" s="19">
        <f t="shared" si="14"/>
        <v>0</v>
      </c>
      <c r="U31" s="18"/>
      <c r="V31" s="17">
        <f t="shared" si="21"/>
        <v>0</v>
      </c>
      <c r="W31" s="18">
        <v>179.94</v>
      </c>
      <c r="X31" s="18"/>
      <c r="Y31" s="63"/>
      <c r="Z31" s="17"/>
      <c r="AA31" s="20">
        <v>330</v>
      </c>
      <c r="AB31" s="21">
        <f t="shared" si="15"/>
        <v>801.60666666666668</v>
      </c>
      <c r="AC31" s="4">
        <f t="shared" si="16"/>
        <v>6198.3933333333334</v>
      </c>
      <c r="AD31" s="6"/>
      <c r="AG31" s="49">
        <v>100049820447</v>
      </c>
      <c r="AJ31" s="52"/>
      <c r="AL31" s="52"/>
      <c r="AN31" s="52"/>
    </row>
    <row r="32" spans="1:40" s="48" customFormat="1" ht="30" customHeight="1" thickBot="1" x14ac:dyDescent="0.3">
      <c r="A32" s="27">
        <v>19</v>
      </c>
      <c r="B32" s="59">
        <v>1054</v>
      </c>
      <c r="C32" s="32" t="s">
        <v>88</v>
      </c>
      <c r="D32" s="60" t="s">
        <v>110</v>
      </c>
      <c r="E32" s="60" t="s">
        <v>32</v>
      </c>
      <c r="F32" s="135">
        <f t="shared" si="17"/>
        <v>2600</v>
      </c>
      <c r="G32" s="135">
        <f t="shared" si="18"/>
        <v>1000</v>
      </c>
      <c r="H32" s="135">
        <f t="shared" si="19"/>
        <v>400</v>
      </c>
      <c r="I32" s="60"/>
      <c r="J32" s="69">
        <v>4000</v>
      </c>
      <c r="K32" s="17"/>
      <c r="L32" s="17"/>
      <c r="M32" s="17"/>
      <c r="N32" s="16">
        <f t="shared" si="12"/>
        <v>0</v>
      </c>
      <c r="O32" s="22">
        <f t="shared" si="13"/>
        <v>4000</v>
      </c>
      <c r="P32" s="26"/>
      <c r="Q32" s="17">
        <f t="shared" si="20"/>
        <v>0</v>
      </c>
      <c r="R32" s="17"/>
      <c r="S32" s="18">
        <v>5.72</v>
      </c>
      <c r="T32" s="19">
        <f t="shared" si="14"/>
        <v>84.740740740740748</v>
      </c>
      <c r="U32" s="18"/>
      <c r="V32" s="17">
        <f t="shared" si="21"/>
        <v>0</v>
      </c>
      <c r="W32" s="18">
        <v>149.55000000000001</v>
      </c>
      <c r="X32" s="18"/>
      <c r="Y32" s="17"/>
      <c r="Z32" s="17"/>
      <c r="AA32" s="20">
        <v>187</v>
      </c>
      <c r="AB32" s="21">
        <f t="shared" si="15"/>
        <v>421.29074074074077</v>
      </c>
      <c r="AC32" s="4">
        <f t="shared" si="16"/>
        <v>3578.7092592592594</v>
      </c>
      <c r="AD32" s="6"/>
      <c r="AE32" s="28"/>
      <c r="AF32" s="28"/>
      <c r="AG32" s="49">
        <v>100048785322</v>
      </c>
      <c r="AH32" s="51"/>
      <c r="AI32" s="28"/>
      <c r="AJ32" s="52"/>
      <c r="AK32" s="28"/>
      <c r="AL32" s="52"/>
      <c r="AM32" s="28"/>
      <c r="AN32" s="52"/>
    </row>
    <row r="33" spans="1:40" s="28" customFormat="1" ht="30" customHeight="1" thickBot="1" x14ac:dyDescent="0.3">
      <c r="A33" s="27">
        <v>20</v>
      </c>
      <c r="B33" s="59">
        <v>932</v>
      </c>
      <c r="C33" s="32" t="s">
        <v>75</v>
      </c>
      <c r="D33" s="60" t="s">
        <v>110</v>
      </c>
      <c r="E33" s="60" t="s">
        <v>32</v>
      </c>
      <c r="F33" s="135">
        <f t="shared" si="17"/>
        <v>1625</v>
      </c>
      <c r="G33" s="135">
        <f t="shared" si="18"/>
        <v>625</v>
      </c>
      <c r="H33" s="135">
        <f t="shared" si="19"/>
        <v>250</v>
      </c>
      <c r="I33" s="60"/>
      <c r="J33" s="69">
        <v>2500</v>
      </c>
      <c r="K33" s="17"/>
      <c r="L33" s="17"/>
      <c r="M33" s="17"/>
      <c r="N33" s="16">
        <f t="shared" si="12"/>
        <v>0</v>
      </c>
      <c r="O33" s="22">
        <f t="shared" si="13"/>
        <v>2500</v>
      </c>
      <c r="P33" s="26"/>
      <c r="Q33" s="17">
        <f t="shared" si="20"/>
        <v>0</v>
      </c>
      <c r="R33" s="17"/>
      <c r="S33" s="18"/>
      <c r="T33" s="19">
        <f t="shared" si="14"/>
        <v>0</v>
      </c>
      <c r="U33" s="18"/>
      <c r="V33" s="17">
        <f t="shared" si="21"/>
        <v>0</v>
      </c>
      <c r="W33" s="18"/>
      <c r="X33" s="18">
        <v>600</v>
      </c>
      <c r="Y33" s="17"/>
      <c r="Z33" s="17"/>
      <c r="AA33" s="20">
        <v>154</v>
      </c>
      <c r="AB33" s="21">
        <f t="shared" si="15"/>
        <v>754</v>
      </c>
      <c r="AC33" s="4">
        <f t="shared" si="16"/>
        <v>1746</v>
      </c>
      <c r="AD33" s="6"/>
      <c r="AG33" s="49">
        <v>100047662081</v>
      </c>
      <c r="AJ33" s="52"/>
      <c r="AL33" s="52"/>
      <c r="AN33" s="52"/>
    </row>
    <row r="34" spans="1:40" s="28" customFormat="1" ht="30" customHeight="1" thickBot="1" x14ac:dyDescent="0.3">
      <c r="A34" s="27">
        <v>21</v>
      </c>
      <c r="B34" s="59">
        <v>1231</v>
      </c>
      <c r="C34" s="32" t="s">
        <v>136</v>
      </c>
      <c r="D34" s="60" t="s">
        <v>104</v>
      </c>
      <c r="E34" s="60" t="s">
        <v>34</v>
      </c>
      <c r="F34" s="135">
        <f t="shared" si="17"/>
        <v>1267.5</v>
      </c>
      <c r="G34" s="135">
        <f t="shared" si="18"/>
        <v>487.5</v>
      </c>
      <c r="H34" s="135">
        <f t="shared" si="19"/>
        <v>195</v>
      </c>
      <c r="I34" s="60"/>
      <c r="J34" s="136">
        <v>1950</v>
      </c>
      <c r="K34" s="17"/>
      <c r="L34" s="17"/>
      <c r="M34" s="17"/>
      <c r="N34" s="16">
        <f t="shared" si="12"/>
        <v>0</v>
      </c>
      <c r="O34" s="22">
        <f t="shared" si="13"/>
        <v>1950</v>
      </c>
      <c r="P34" s="26">
        <v>2.5</v>
      </c>
      <c r="Q34" s="17">
        <f t="shared" si="20"/>
        <v>162.5</v>
      </c>
      <c r="R34" s="17"/>
      <c r="S34" s="18"/>
      <c r="T34" s="19">
        <f t="shared" si="14"/>
        <v>0</v>
      </c>
      <c r="U34" s="18"/>
      <c r="V34" s="17">
        <f t="shared" si="21"/>
        <v>0</v>
      </c>
      <c r="W34" s="18"/>
      <c r="X34" s="18"/>
      <c r="Y34" s="17"/>
      <c r="Z34" s="17"/>
      <c r="AA34" s="20"/>
      <c r="AB34" s="21">
        <f t="shared" si="15"/>
        <v>162.5</v>
      </c>
      <c r="AC34" s="4">
        <f t="shared" si="16"/>
        <v>1787.5</v>
      </c>
      <c r="AD34" s="6"/>
      <c r="AG34" s="49" t="s">
        <v>144</v>
      </c>
      <c r="AJ34" s="52"/>
      <c r="AL34" s="52"/>
      <c r="AN34" s="52"/>
    </row>
    <row r="35" spans="1:40" s="51" customFormat="1" ht="30" customHeight="1" thickBot="1" x14ac:dyDescent="0.3">
      <c r="A35" s="27">
        <v>22</v>
      </c>
      <c r="B35" s="59">
        <v>1234</v>
      </c>
      <c r="C35" s="32" t="s">
        <v>137</v>
      </c>
      <c r="D35" s="60" t="s">
        <v>104</v>
      </c>
      <c r="E35" s="60" t="s">
        <v>34</v>
      </c>
      <c r="F35" s="135">
        <f t="shared" si="17"/>
        <v>1234.3500000000001</v>
      </c>
      <c r="G35" s="135">
        <f t="shared" si="18"/>
        <v>474.75</v>
      </c>
      <c r="H35" s="135">
        <f t="shared" si="19"/>
        <v>189.9</v>
      </c>
      <c r="I35" s="60"/>
      <c r="J35" s="136">
        <v>1899</v>
      </c>
      <c r="K35" s="17"/>
      <c r="L35" s="17"/>
      <c r="M35" s="17"/>
      <c r="N35" s="16">
        <f t="shared" si="12"/>
        <v>0</v>
      </c>
      <c r="O35" s="22">
        <f t="shared" si="13"/>
        <v>1899</v>
      </c>
      <c r="P35" s="26"/>
      <c r="Q35" s="17">
        <f t="shared" si="20"/>
        <v>0</v>
      </c>
      <c r="R35" s="17"/>
      <c r="S35" s="18">
        <v>15.55</v>
      </c>
      <c r="T35" s="19">
        <f t="shared" si="14"/>
        <v>109.36833333333334</v>
      </c>
      <c r="U35" s="18"/>
      <c r="V35" s="17">
        <f t="shared" si="21"/>
        <v>0</v>
      </c>
      <c r="W35" s="18"/>
      <c r="X35" s="18"/>
      <c r="Y35" s="17"/>
      <c r="Z35" s="17"/>
      <c r="AA35" s="20"/>
      <c r="AB35" s="21">
        <f t="shared" si="15"/>
        <v>109.36833333333334</v>
      </c>
      <c r="AC35" s="4">
        <f t="shared" si="16"/>
        <v>1789.6316666666667</v>
      </c>
      <c r="AD35" s="6"/>
      <c r="AE35" s="28"/>
      <c r="AF35" s="28"/>
      <c r="AG35" s="49" t="s">
        <v>144</v>
      </c>
      <c r="AI35" s="28"/>
      <c r="AJ35" s="52"/>
      <c r="AK35" s="28"/>
      <c r="AL35" s="52"/>
      <c r="AM35" s="28"/>
      <c r="AN35" s="52"/>
    </row>
    <row r="36" spans="1:40" s="28" customFormat="1" ht="30" customHeight="1" thickBot="1" x14ac:dyDescent="0.3">
      <c r="A36" s="27">
        <v>23</v>
      </c>
      <c r="B36" s="59">
        <v>1235</v>
      </c>
      <c r="C36" s="32" t="s">
        <v>138</v>
      </c>
      <c r="D36" s="60" t="s">
        <v>110</v>
      </c>
      <c r="E36" s="60" t="s">
        <v>32</v>
      </c>
      <c r="F36" s="135">
        <f t="shared" si="17"/>
        <v>1625</v>
      </c>
      <c r="G36" s="135">
        <f t="shared" si="18"/>
        <v>625</v>
      </c>
      <c r="H36" s="135">
        <f t="shared" si="19"/>
        <v>250</v>
      </c>
      <c r="I36" s="60"/>
      <c r="J36" s="69">
        <v>2500</v>
      </c>
      <c r="K36" s="17"/>
      <c r="L36" s="17"/>
      <c r="M36" s="17"/>
      <c r="N36" s="16">
        <f t="shared" si="12"/>
        <v>0</v>
      </c>
      <c r="O36" s="22">
        <f t="shared" si="13"/>
        <v>2500</v>
      </c>
      <c r="P36" s="26">
        <v>1.25</v>
      </c>
      <c r="Q36" s="17">
        <f t="shared" si="20"/>
        <v>104.16666666666666</v>
      </c>
      <c r="R36" s="17"/>
      <c r="S36" s="18">
        <v>6.66</v>
      </c>
      <c r="T36" s="19">
        <f t="shared" si="14"/>
        <v>61.666666666666671</v>
      </c>
      <c r="U36" s="18"/>
      <c r="V36" s="17">
        <f t="shared" si="21"/>
        <v>0</v>
      </c>
      <c r="W36" s="18"/>
      <c r="X36" s="18">
        <v>400</v>
      </c>
      <c r="Y36" s="17"/>
      <c r="Z36" s="17"/>
      <c r="AA36" s="20"/>
      <c r="AB36" s="21">
        <f t="shared" si="15"/>
        <v>565.83333333333326</v>
      </c>
      <c r="AC36" s="4">
        <f t="shared" si="16"/>
        <v>1934.1666666666667</v>
      </c>
      <c r="AD36" s="6"/>
      <c r="AG36" s="49" t="s">
        <v>144</v>
      </c>
      <c r="AJ36" s="52"/>
      <c r="AL36" s="52"/>
      <c r="AN36" s="52"/>
    </row>
    <row r="37" spans="1:40" s="28" customFormat="1" ht="30" customHeight="1" thickBot="1" x14ac:dyDescent="0.3">
      <c r="A37" s="27">
        <v>24</v>
      </c>
      <c r="B37" s="59">
        <v>1175</v>
      </c>
      <c r="C37" s="32" t="s">
        <v>114</v>
      </c>
      <c r="D37" s="60" t="s">
        <v>110</v>
      </c>
      <c r="E37" s="60" t="s">
        <v>32</v>
      </c>
      <c r="F37" s="135">
        <f t="shared" si="17"/>
        <v>1625</v>
      </c>
      <c r="G37" s="135">
        <f t="shared" si="18"/>
        <v>625</v>
      </c>
      <c r="H37" s="135">
        <f t="shared" si="19"/>
        <v>250</v>
      </c>
      <c r="I37" s="60"/>
      <c r="J37" s="69">
        <v>2500</v>
      </c>
      <c r="K37" s="17"/>
      <c r="L37" s="17"/>
      <c r="M37" s="17"/>
      <c r="N37" s="16">
        <f t="shared" si="12"/>
        <v>0</v>
      </c>
      <c r="O37" s="22">
        <f t="shared" si="13"/>
        <v>2500</v>
      </c>
      <c r="P37" s="26">
        <v>15</v>
      </c>
      <c r="Q37" s="17">
        <f t="shared" si="20"/>
        <v>1250</v>
      </c>
      <c r="R37" s="17"/>
      <c r="S37" s="18"/>
      <c r="T37" s="19">
        <f t="shared" si="14"/>
        <v>0</v>
      </c>
      <c r="U37" s="18"/>
      <c r="V37" s="17">
        <f t="shared" si="21"/>
        <v>0</v>
      </c>
      <c r="W37" s="18"/>
      <c r="X37" s="18"/>
      <c r="Y37" s="17"/>
      <c r="Z37" s="17"/>
      <c r="AA37" s="20"/>
      <c r="AB37" s="21">
        <f t="shared" si="15"/>
        <v>1250</v>
      </c>
      <c r="AC37" s="4">
        <f t="shared" si="16"/>
        <v>1250</v>
      </c>
      <c r="AD37" s="6" t="s">
        <v>183</v>
      </c>
      <c r="AG37" s="49" t="s">
        <v>144</v>
      </c>
      <c r="AJ37" s="52"/>
      <c r="AL37" s="52"/>
      <c r="AN37" s="52"/>
    </row>
    <row r="38" spans="1:40" s="28" customFormat="1" ht="30" customHeight="1" thickBot="1" x14ac:dyDescent="0.3">
      <c r="A38" s="27">
        <v>25</v>
      </c>
      <c r="B38" s="59">
        <v>1181</v>
      </c>
      <c r="C38" s="32" t="s">
        <v>115</v>
      </c>
      <c r="D38" s="60" t="s">
        <v>110</v>
      </c>
      <c r="E38" s="60" t="s">
        <v>32</v>
      </c>
      <c r="F38" s="135">
        <f t="shared" si="17"/>
        <v>1625</v>
      </c>
      <c r="G38" s="135">
        <f t="shared" si="18"/>
        <v>625</v>
      </c>
      <c r="H38" s="135">
        <f t="shared" si="19"/>
        <v>250</v>
      </c>
      <c r="I38" s="60"/>
      <c r="J38" s="69">
        <v>2500</v>
      </c>
      <c r="K38" s="17"/>
      <c r="L38" s="17"/>
      <c r="M38" s="17"/>
      <c r="N38" s="16">
        <f t="shared" si="12"/>
        <v>0</v>
      </c>
      <c r="O38" s="22">
        <f t="shared" si="13"/>
        <v>2500</v>
      </c>
      <c r="P38" s="26">
        <f>2.5+15</f>
        <v>17.5</v>
      </c>
      <c r="Q38" s="17">
        <f t="shared" si="20"/>
        <v>1458.3333333333333</v>
      </c>
      <c r="R38" s="17"/>
      <c r="S38" s="18"/>
      <c r="T38" s="19">
        <f t="shared" si="14"/>
        <v>0</v>
      </c>
      <c r="U38" s="18"/>
      <c r="V38" s="17">
        <f t="shared" si="21"/>
        <v>0</v>
      </c>
      <c r="W38" s="18"/>
      <c r="X38" s="18"/>
      <c r="Y38" s="17"/>
      <c r="Z38" s="17"/>
      <c r="AA38" s="20"/>
      <c r="AB38" s="21">
        <f t="shared" si="15"/>
        <v>1458.3333333333333</v>
      </c>
      <c r="AC38" s="4">
        <f t="shared" si="16"/>
        <v>1041.6666666666667</v>
      </c>
      <c r="AD38" s="6" t="s">
        <v>183</v>
      </c>
      <c r="AG38" s="49" t="s">
        <v>144</v>
      </c>
      <c r="AJ38" s="52"/>
      <c r="AL38" s="52"/>
      <c r="AN38" s="52"/>
    </row>
    <row r="39" spans="1:40" s="28" customFormat="1" ht="30" customHeight="1" thickBot="1" x14ac:dyDescent="0.3">
      <c r="A39" s="27">
        <v>26</v>
      </c>
      <c r="B39" s="59">
        <v>1189</v>
      </c>
      <c r="C39" s="32" t="s">
        <v>116</v>
      </c>
      <c r="D39" s="60" t="s">
        <v>110</v>
      </c>
      <c r="E39" s="60" t="s">
        <v>32</v>
      </c>
      <c r="F39" s="135">
        <f t="shared" si="17"/>
        <v>1625</v>
      </c>
      <c r="G39" s="135">
        <f t="shared" si="18"/>
        <v>625</v>
      </c>
      <c r="H39" s="135">
        <f t="shared" si="19"/>
        <v>250</v>
      </c>
      <c r="I39" s="60"/>
      <c r="J39" s="69">
        <v>2500</v>
      </c>
      <c r="K39" s="17"/>
      <c r="L39" s="17"/>
      <c r="M39" s="17"/>
      <c r="N39" s="16">
        <f t="shared" si="12"/>
        <v>0</v>
      </c>
      <c r="O39" s="22">
        <f t="shared" si="13"/>
        <v>2500</v>
      </c>
      <c r="P39" s="26">
        <v>23</v>
      </c>
      <c r="Q39" s="17">
        <f t="shared" si="20"/>
        <v>1916.6666666666665</v>
      </c>
      <c r="R39" s="17"/>
      <c r="S39" s="18"/>
      <c r="T39" s="19">
        <f t="shared" si="14"/>
        <v>0</v>
      </c>
      <c r="U39" s="18"/>
      <c r="V39" s="17">
        <f t="shared" si="21"/>
        <v>0</v>
      </c>
      <c r="W39" s="18"/>
      <c r="X39" s="18"/>
      <c r="Y39" s="17"/>
      <c r="Z39" s="17"/>
      <c r="AA39" s="20"/>
      <c r="AB39" s="21">
        <f t="shared" si="15"/>
        <v>1916.6666666666665</v>
      </c>
      <c r="AC39" s="4">
        <f t="shared" si="16"/>
        <v>583.33333333333348</v>
      </c>
      <c r="AD39" s="6" t="s">
        <v>183</v>
      </c>
      <c r="AG39" s="49" t="s">
        <v>144</v>
      </c>
      <c r="AJ39" s="52"/>
      <c r="AL39" s="52"/>
      <c r="AN39" s="52"/>
    </row>
    <row r="40" spans="1:40" s="51" customFormat="1" ht="30" customHeight="1" thickBot="1" x14ac:dyDescent="0.3">
      <c r="A40" s="27">
        <v>27</v>
      </c>
      <c r="B40" s="59">
        <v>1236</v>
      </c>
      <c r="C40" s="32" t="s">
        <v>139</v>
      </c>
      <c r="D40" s="60" t="s">
        <v>110</v>
      </c>
      <c r="E40" s="60" t="s">
        <v>32</v>
      </c>
      <c r="F40" s="135">
        <f t="shared" si="17"/>
        <v>1625</v>
      </c>
      <c r="G40" s="135">
        <f t="shared" si="18"/>
        <v>625</v>
      </c>
      <c r="H40" s="135">
        <f t="shared" si="19"/>
        <v>250</v>
      </c>
      <c r="I40" s="60"/>
      <c r="J40" s="69">
        <v>2500</v>
      </c>
      <c r="K40" s="17"/>
      <c r="L40" s="17"/>
      <c r="M40" s="17"/>
      <c r="N40" s="16">
        <f t="shared" si="12"/>
        <v>0</v>
      </c>
      <c r="O40" s="22">
        <f t="shared" si="13"/>
        <v>2500</v>
      </c>
      <c r="P40" s="26">
        <f>1.25+11.25</f>
        <v>12.5</v>
      </c>
      <c r="Q40" s="17">
        <f t="shared" si="20"/>
        <v>1041.6666666666665</v>
      </c>
      <c r="R40" s="17">
        <v>104.17</v>
      </c>
      <c r="S40" s="18">
        <v>4.1669999999999998</v>
      </c>
      <c r="T40" s="19">
        <f t="shared" si="14"/>
        <v>38.583333333333336</v>
      </c>
      <c r="U40" s="18"/>
      <c r="V40" s="17">
        <f t="shared" si="21"/>
        <v>0</v>
      </c>
      <c r="W40" s="18"/>
      <c r="X40" s="18"/>
      <c r="Y40" s="17"/>
      <c r="Z40" s="17"/>
      <c r="AA40" s="20"/>
      <c r="AB40" s="21">
        <f t="shared" si="15"/>
        <v>1184.4199999999998</v>
      </c>
      <c r="AC40" s="4">
        <f t="shared" si="16"/>
        <v>1315.5800000000002</v>
      </c>
      <c r="AD40" s="6" t="s">
        <v>169</v>
      </c>
      <c r="AE40" s="28"/>
      <c r="AF40" s="28"/>
      <c r="AG40" s="49" t="s">
        <v>144</v>
      </c>
      <c r="AI40" s="28"/>
      <c r="AJ40" s="52"/>
      <c r="AK40" s="28"/>
      <c r="AL40" s="52"/>
      <c r="AM40" s="28"/>
      <c r="AN40" s="52"/>
    </row>
    <row r="41" spans="1:40" s="28" customFormat="1" ht="30" customHeight="1" thickBot="1" x14ac:dyDescent="0.3">
      <c r="A41" s="27">
        <v>28</v>
      </c>
      <c r="B41" s="59">
        <v>1239</v>
      </c>
      <c r="C41" s="32" t="s">
        <v>140</v>
      </c>
      <c r="D41" s="60" t="s">
        <v>110</v>
      </c>
      <c r="E41" s="60" t="s">
        <v>32</v>
      </c>
      <c r="F41" s="135">
        <f t="shared" si="17"/>
        <v>1625</v>
      </c>
      <c r="G41" s="135">
        <f t="shared" si="18"/>
        <v>625</v>
      </c>
      <c r="H41" s="135">
        <f t="shared" si="19"/>
        <v>250</v>
      </c>
      <c r="I41" s="60"/>
      <c r="J41" s="69">
        <v>2500</v>
      </c>
      <c r="K41" s="17"/>
      <c r="L41" s="17"/>
      <c r="M41" s="17"/>
      <c r="N41" s="16">
        <f t="shared" si="12"/>
        <v>0</v>
      </c>
      <c r="O41" s="22">
        <f t="shared" si="13"/>
        <v>2500</v>
      </c>
      <c r="P41" s="26">
        <v>2.5</v>
      </c>
      <c r="Q41" s="17">
        <f t="shared" si="20"/>
        <v>208.33333333333331</v>
      </c>
      <c r="R41" s="17">
        <v>104.17</v>
      </c>
      <c r="S41" s="18">
        <v>6.67</v>
      </c>
      <c r="T41" s="19">
        <f t="shared" si="14"/>
        <v>61.75925925925926</v>
      </c>
      <c r="U41" s="18"/>
      <c r="V41" s="17">
        <f t="shared" si="21"/>
        <v>0</v>
      </c>
      <c r="W41" s="18"/>
      <c r="X41" s="18"/>
      <c r="Y41" s="17"/>
      <c r="Z41" s="17"/>
      <c r="AA41" s="20"/>
      <c r="AB41" s="21">
        <f t="shared" si="15"/>
        <v>374.26259259259257</v>
      </c>
      <c r="AC41" s="4">
        <f t="shared" si="16"/>
        <v>2125.7374074074073</v>
      </c>
      <c r="AD41" s="6" t="s">
        <v>169</v>
      </c>
      <c r="AG41" s="49" t="s">
        <v>144</v>
      </c>
      <c r="AJ41" s="52"/>
      <c r="AL41" s="52"/>
      <c r="AN41" s="52"/>
    </row>
    <row r="42" spans="1:40" s="28" customFormat="1" ht="27.75" customHeight="1" thickBot="1" x14ac:dyDescent="0.3">
      <c r="A42" s="27">
        <v>29</v>
      </c>
      <c r="B42" s="59">
        <v>1241</v>
      </c>
      <c r="C42" s="32" t="s">
        <v>141</v>
      </c>
      <c r="D42" s="60" t="s">
        <v>104</v>
      </c>
      <c r="E42" s="60" t="s">
        <v>34</v>
      </c>
      <c r="F42" s="135">
        <f t="shared" si="17"/>
        <v>1170</v>
      </c>
      <c r="G42" s="135">
        <f t="shared" si="18"/>
        <v>450</v>
      </c>
      <c r="H42" s="135">
        <f t="shared" si="19"/>
        <v>180</v>
      </c>
      <c r="I42" s="60"/>
      <c r="J42" s="69">
        <v>1800</v>
      </c>
      <c r="K42" s="17"/>
      <c r="L42" s="17"/>
      <c r="M42" s="17"/>
      <c r="N42" s="16">
        <f t="shared" si="12"/>
        <v>0</v>
      </c>
      <c r="O42" s="22">
        <f t="shared" si="13"/>
        <v>1800</v>
      </c>
      <c r="P42" s="26">
        <v>12</v>
      </c>
      <c r="Q42" s="17">
        <f t="shared" si="20"/>
        <v>720</v>
      </c>
      <c r="R42" s="17"/>
      <c r="S42" s="18"/>
      <c r="T42" s="19">
        <f t="shared" si="14"/>
        <v>0</v>
      </c>
      <c r="U42" s="18"/>
      <c r="V42" s="17">
        <f t="shared" si="21"/>
        <v>0</v>
      </c>
      <c r="W42" s="18"/>
      <c r="X42" s="18">
        <v>200</v>
      </c>
      <c r="Y42" s="17"/>
      <c r="Z42" s="17"/>
      <c r="AA42" s="20"/>
      <c r="AB42" s="21">
        <f t="shared" si="15"/>
        <v>920</v>
      </c>
      <c r="AC42" s="4">
        <f t="shared" si="16"/>
        <v>880</v>
      </c>
      <c r="AD42" s="6" t="s">
        <v>183</v>
      </c>
      <c r="AG42" s="49" t="s">
        <v>144</v>
      </c>
      <c r="AJ42" s="52"/>
      <c r="AL42" s="52"/>
      <c r="AN42" s="52"/>
    </row>
    <row r="43" spans="1:40" s="28" customFormat="1" ht="30" customHeight="1" thickBot="1" x14ac:dyDescent="0.3">
      <c r="A43" s="27">
        <v>30</v>
      </c>
      <c r="B43" s="59">
        <v>62</v>
      </c>
      <c r="C43" s="60" t="s">
        <v>79</v>
      </c>
      <c r="D43" s="62" t="s">
        <v>104</v>
      </c>
      <c r="E43" s="60" t="s">
        <v>76</v>
      </c>
      <c r="F43" s="135">
        <f t="shared" si="17"/>
        <v>7800</v>
      </c>
      <c r="G43" s="135">
        <f t="shared" si="18"/>
        <v>3000</v>
      </c>
      <c r="H43" s="135">
        <f t="shared" si="19"/>
        <v>1200</v>
      </c>
      <c r="I43" s="60"/>
      <c r="J43" s="69">
        <v>12000</v>
      </c>
      <c r="K43" s="17"/>
      <c r="L43" s="17"/>
      <c r="M43" s="17"/>
      <c r="N43" s="16">
        <f t="shared" si="12"/>
        <v>0</v>
      </c>
      <c r="O43" s="22">
        <f t="shared" si="13"/>
        <v>12000</v>
      </c>
      <c r="P43" s="26"/>
      <c r="Q43" s="17">
        <f t="shared" si="20"/>
        <v>0</v>
      </c>
      <c r="R43" s="17"/>
      <c r="S43" s="18"/>
      <c r="T43" s="19">
        <f t="shared" si="14"/>
        <v>0</v>
      </c>
      <c r="U43" s="18"/>
      <c r="V43" s="17">
        <f t="shared" si="21"/>
        <v>0</v>
      </c>
      <c r="W43" s="18">
        <v>231.94</v>
      </c>
      <c r="X43" s="18">
        <v>4000</v>
      </c>
      <c r="Y43" s="63"/>
      <c r="Z43" s="17"/>
      <c r="AA43" s="20"/>
      <c r="AB43" s="21">
        <f t="shared" si="15"/>
        <v>4231.9399999999996</v>
      </c>
      <c r="AC43" s="4">
        <f t="shared" si="16"/>
        <v>7768.06</v>
      </c>
      <c r="AD43" s="6"/>
      <c r="AG43" s="49">
        <v>100048079697</v>
      </c>
      <c r="AJ43" s="52"/>
      <c r="AL43" s="52"/>
      <c r="AN43" s="52"/>
    </row>
    <row r="44" spans="1:40" s="28" customFormat="1" ht="30" customHeight="1" thickBot="1" x14ac:dyDescent="0.3">
      <c r="A44" s="27">
        <v>31</v>
      </c>
      <c r="B44" s="59">
        <v>505</v>
      </c>
      <c r="C44" s="32" t="s">
        <v>41</v>
      </c>
      <c r="D44" s="62" t="s">
        <v>104</v>
      </c>
      <c r="E44" s="60" t="s">
        <v>33</v>
      </c>
      <c r="F44" s="135">
        <f t="shared" si="17"/>
        <v>2925</v>
      </c>
      <c r="G44" s="135">
        <f t="shared" si="18"/>
        <v>1125</v>
      </c>
      <c r="H44" s="135">
        <f t="shared" si="19"/>
        <v>450</v>
      </c>
      <c r="I44" s="60"/>
      <c r="J44" s="69">
        <v>4500</v>
      </c>
      <c r="K44" s="17"/>
      <c r="L44" s="17"/>
      <c r="M44" s="17"/>
      <c r="N44" s="16">
        <f t="shared" si="12"/>
        <v>0</v>
      </c>
      <c r="O44" s="22">
        <f t="shared" si="13"/>
        <v>4500</v>
      </c>
      <c r="P44" s="26"/>
      <c r="Q44" s="17">
        <f t="shared" si="20"/>
        <v>0</v>
      </c>
      <c r="R44" s="17"/>
      <c r="S44" s="18">
        <v>19</v>
      </c>
      <c r="T44" s="19">
        <f t="shared" si="14"/>
        <v>316.66666666666669</v>
      </c>
      <c r="U44" s="18">
        <v>1</v>
      </c>
      <c r="V44" s="17">
        <f t="shared" si="21"/>
        <v>150</v>
      </c>
      <c r="W44" s="18"/>
      <c r="X44" s="18">
        <v>1500</v>
      </c>
      <c r="Y44" s="63"/>
      <c r="Z44" s="17"/>
      <c r="AA44" s="20">
        <v>187</v>
      </c>
      <c r="AB44" s="21">
        <f t="shared" si="15"/>
        <v>2153.666666666667</v>
      </c>
      <c r="AC44" s="4">
        <f t="shared" si="16"/>
        <v>2346.333333333333</v>
      </c>
      <c r="AD44" s="6"/>
      <c r="AG44" s="49">
        <v>100046270775</v>
      </c>
      <c r="AJ44" s="52"/>
      <c r="AL44" s="52"/>
      <c r="AN44" s="52"/>
    </row>
    <row r="45" spans="1:40" s="28" customFormat="1" ht="30" customHeight="1" thickBot="1" x14ac:dyDescent="0.3">
      <c r="A45" s="27">
        <v>32</v>
      </c>
      <c r="B45" s="59">
        <v>509</v>
      </c>
      <c r="C45" s="32" t="s">
        <v>54</v>
      </c>
      <c r="D45" s="62" t="s">
        <v>104</v>
      </c>
      <c r="E45" s="60" t="s">
        <v>34</v>
      </c>
      <c r="F45" s="135">
        <f t="shared" si="17"/>
        <v>1925.95</v>
      </c>
      <c r="G45" s="135">
        <f t="shared" si="18"/>
        <v>740.75</v>
      </c>
      <c r="H45" s="135">
        <f t="shared" si="19"/>
        <v>296.3</v>
      </c>
      <c r="I45" s="60"/>
      <c r="J45" s="136">
        <v>2963</v>
      </c>
      <c r="K45" s="17"/>
      <c r="L45" s="17">
        <v>200</v>
      </c>
      <c r="M45" s="17">
        <v>21.75</v>
      </c>
      <c r="N45" s="16">
        <f t="shared" si="12"/>
        <v>268.52187500000002</v>
      </c>
      <c r="O45" s="22">
        <f t="shared" si="13"/>
        <v>3431.5218749999999</v>
      </c>
      <c r="P45" s="26"/>
      <c r="Q45" s="17">
        <f t="shared" si="20"/>
        <v>0</v>
      </c>
      <c r="R45" s="17"/>
      <c r="S45" s="18"/>
      <c r="T45" s="19">
        <f t="shared" si="14"/>
        <v>0</v>
      </c>
      <c r="U45" s="18"/>
      <c r="V45" s="17">
        <f t="shared" si="21"/>
        <v>0</v>
      </c>
      <c r="W45" s="18"/>
      <c r="X45" s="18">
        <v>700</v>
      </c>
      <c r="Y45" s="17"/>
      <c r="Z45" s="17"/>
      <c r="AA45" s="20">
        <v>187</v>
      </c>
      <c r="AB45" s="21">
        <f t="shared" si="15"/>
        <v>887</v>
      </c>
      <c r="AC45" s="4">
        <f t="shared" si="16"/>
        <v>2544.5218749999999</v>
      </c>
      <c r="AD45" s="6"/>
      <c r="AG45" s="49">
        <v>100046270716</v>
      </c>
      <c r="AJ45" s="52"/>
      <c r="AL45" s="52"/>
      <c r="AN45" s="52"/>
    </row>
    <row r="46" spans="1:40" s="28" customFormat="1" ht="30" customHeight="1" thickBot="1" x14ac:dyDescent="0.3">
      <c r="A46" s="27">
        <v>33</v>
      </c>
      <c r="B46" s="59">
        <v>510</v>
      </c>
      <c r="C46" s="32" t="s">
        <v>9</v>
      </c>
      <c r="D46" s="62" t="s">
        <v>104</v>
      </c>
      <c r="E46" s="60" t="s">
        <v>35</v>
      </c>
      <c r="F46" s="135">
        <f t="shared" si="17"/>
        <v>1430</v>
      </c>
      <c r="G46" s="135">
        <f t="shared" si="18"/>
        <v>550</v>
      </c>
      <c r="H46" s="135">
        <f t="shared" si="19"/>
        <v>220</v>
      </c>
      <c r="I46" s="60"/>
      <c r="J46" s="69">
        <v>2200</v>
      </c>
      <c r="K46" s="17"/>
      <c r="L46" s="17">
        <v>200</v>
      </c>
      <c r="M46" s="17"/>
      <c r="N46" s="16">
        <f t="shared" si="12"/>
        <v>0</v>
      </c>
      <c r="O46" s="22">
        <f t="shared" si="13"/>
        <v>2400</v>
      </c>
      <c r="P46" s="26"/>
      <c r="Q46" s="17">
        <f t="shared" si="20"/>
        <v>0</v>
      </c>
      <c r="R46" s="17"/>
      <c r="S46" s="18"/>
      <c r="T46" s="19">
        <f t="shared" si="14"/>
        <v>0</v>
      </c>
      <c r="U46" s="18"/>
      <c r="V46" s="17">
        <f t="shared" si="21"/>
        <v>0</v>
      </c>
      <c r="W46" s="18"/>
      <c r="X46" s="18">
        <v>500</v>
      </c>
      <c r="Y46" s="17"/>
      <c r="Z46" s="17"/>
      <c r="AA46" s="20">
        <v>154</v>
      </c>
      <c r="AB46" s="21">
        <f t="shared" si="15"/>
        <v>654</v>
      </c>
      <c r="AC46" s="4">
        <f t="shared" si="16"/>
        <v>1746</v>
      </c>
      <c r="AD46" s="6"/>
      <c r="AG46" s="49">
        <v>100046276692</v>
      </c>
      <c r="AJ46" s="52"/>
      <c r="AL46" s="52"/>
      <c r="AN46" s="52"/>
    </row>
    <row r="47" spans="1:40" s="28" customFormat="1" ht="30" customHeight="1" thickBot="1" x14ac:dyDescent="0.3">
      <c r="A47" s="27">
        <v>34</v>
      </c>
      <c r="B47" s="59">
        <v>511</v>
      </c>
      <c r="C47" s="32" t="s">
        <v>10</v>
      </c>
      <c r="D47" s="62" t="s">
        <v>104</v>
      </c>
      <c r="E47" s="60" t="s">
        <v>34</v>
      </c>
      <c r="F47" s="135">
        <f t="shared" si="17"/>
        <v>1827.15</v>
      </c>
      <c r="G47" s="135">
        <f t="shared" si="18"/>
        <v>702.75</v>
      </c>
      <c r="H47" s="135">
        <f t="shared" si="19"/>
        <v>281.10000000000002</v>
      </c>
      <c r="I47" s="60"/>
      <c r="J47" s="136">
        <v>2811</v>
      </c>
      <c r="K47" s="17"/>
      <c r="L47" s="17">
        <v>200</v>
      </c>
      <c r="M47" s="17"/>
      <c r="N47" s="16">
        <f t="shared" si="12"/>
        <v>0</v>
      </c>
      <c r="O47" s="22">
        <f t="shared" si="13"/>
        <v>3011</v>
      </c>
      <c r="P47" s="26"/>
      <c r="Q47" s="17">
        <f t="shared" si="20"/>
        <v>0</v>
      </c>
      <c r="R47" s="17"/>
      <c r="S47" s="18"/>
      <c r="T47" s="19">
        <f t="shared" si="14"/>
        <v>0</v>
      </c>
      <c r="U47" s="18"/>
      <c r="V47" s="53">
        <f t="shared" si="21"/>
        <v>0</v>
      </c>
      <c r="W47" s="18"/>
      <c r="X47" s="18"/>
      <c r="Y47" s="17"/>
      <c r="Z47" s="17"/>
      <c r="AA47" s="20">
        <v>187</v>
      </c>
      <c r="AB47" s="21">
        <f t="shared" si="15"/>
        <v>187</v>
      </c>
      <c r="AC47" s="4">
        <f t="shared" si="16"/>
        <v>2824</v>
      </c>
      <c r="AD47" s="6"/>
      <c r="AG47" s="49">
        <v>100047634835</v>
      </c>
      <c r="AJ47" s="52"/>
      <c r="AL47" s="52"/>
      <c r="AN47" s="52"/>
    </row>
    <row r="48" spans="1:40" s="28" customFormat="1" ht="30" customHeight="1" thickBot="1" x14ac:dyDescent="0.3">
      <c r="A48" s="27">
        <v>35</v>
      </c>
      <c r="B48" s="61">
        <v>513</v>
      </c>
      <c r="C48" s="32" t="s">
        <v>128</v>
      </c>
      <c r="D48" s="62" t="s">
        <v>104</v>
      </c>
      <c r="E48" s="60" t="s">
        <v>34</v>
      </c>
      <c r="F48" s="135">
        <f t="shared" si="17"/>
        <v>1669.8500000000001</v>
      </c>
      <c r="G48" s="135">
        <f t="shared" si="18"/>
        <v>642.25</v>
      </c>
      <c r="H48" s="135">
        <f t="shared" si="19"/>
        <v>256.90000000000003</v>
      </c>
      <c r="I48" s="60"/>
      <c r="J48" s="136">
        <v>2569</v>
      </c>
      <c r="K48" s="17">
        <v>760</v>
      </c>
      <c r="L48" s="17"/>
      <c r="M48" s="17"/>
      <c r="N48" s="16">
        <f t="shared" si="12"/>
        <v>0</v>
      </c>
      <c r="O48" s="22">
        <f t="shared" si="13"/>
        <v>3329</v>
      </c>
      <c r="P48" s="26">
        <v>1.25</v>
      </c>
      <c r="Q48" s="17">
        <f t="shared" si="20"/>
        <v>107.04166666666667</v>
      </c>
      <c r="R48" s="17"/>
      <c r="S48" s="18">
        <v>6.33</v>
      </c>
      <c r="T48" s="19">
        <f t="shared" si="14"/>
        <v>60.228777777777786</v>
      </c>
      <c r="U48" s="18"/>
      <c r="V48" s="17">
        <f t="shared" si="21"/>
        <v>0</v>
      </c>
      <c r="W48" s="18"/>
      <c r="X48" s="18">
        <v>700</v>
      </c>
      <c r="Y48" s="17"/>
      <c r="Z48" s="17"/>
      <c r="AA48" s="20">
        <v>154</v>
      </c>
      <c r="AB48" s="21">
        <f t="shared" si="15"/>
        <v>1021.2704444444445</v>
      </c>
      <c r="AC48" s="4">
        <f t="shared" si="16"/>
        <v>2307.7295555555556</v>
      </c>
      <c r="AD48" s="6"/>
      <c r="AG48" s="49">
        <v>100046824479</v>
      </c>
      <c r="AJ48" s="52"/>
      <c r="AL48" s="52"/>
      <c r="AN48" s="52"/>
    </row>
    <row r="49" spans="1:40" s="28" customFormat="1" ht="30" customHeight="1" thickBot="1" x14ac:dyDescent="0.3">
      <c r="A49" s="27">
        <v>36</v>
      </c>
      <c r="B49" s="59">
        <v>524</v>
      </c>
      <c r="C49" s="32" t="s">
        <v>11</v>
      </c>
      <c r="D49" s="62" t="s">
        <v>104</v>
      </c>
      <c r="E49" s="60" t="s">
        <v>35</v>
      </c>
      <c r="F49" s="135">
        <f t="shared" si="17"/>
        <v>1358.5</v>
      </c>
      <c r="G49" s="135">
        <f t="shared" si="18"/>
        <v>522.5</v>
      </c>
      <c r="H49" s="135">
        <f t="shared" si="19"/>
        <v>209</v>
      </c>
      <c r="I49" s="60"/>
      <c r="J49" s="69">
        <v>2090</v>
      </c>
      <c r="K49" s="17"/>
      <c r="L49" s="17"/>
      <c r="M49" s="17"/>
      <c r="N49" s="16">
        <f t="shared" si="12"/>
        <v>0</v>
      </c>
      <c r="O49" s="22">
        <f t="shared" si="13"/>
        <v>2090</v>
      </c>
      <c r="P49" s="26">
        <v>8.75</v>
      </c>
      <c r="Q49" s="17">
        <f t="shared" si="20"/>
        <v>609.58333333333337</v>
      </c>
      <c r="R49" s="17"/>
      <c r="S49" s="18"/>
      <c r="T49" s="19">
        <f t="shared" si="14"/>
        <v>0</v>
      </c>
      <c r="U49" s="18"/>
      <c r="V49" s="17">
        <f t="shared" si="21"/>
        <v>0</v>
      </c>
      <c r="W49" s="18"/>
      <c r="X49" s="18">
        <v>200</v>
      </c>
      <c r="Y49" s="17"/>
      <c r="Z49" s="17"/>
      <c r="AA49" s="20"/>
      <c r="AB49" s="21">
        <f t="shared" si="15"/>
        <v>809.58333333333337</v>
      </c>
      <c r="AC49" s="4">
        <f t="shared" si="16"/>
        <v>1280.4166666666665</v>
      </c>
      <c r="AD49" s="6"/>
      <c r="AG49" s="49">
        <v>100046271593</v>
      </c>
      <c r="AJ49" s="52"/>
      <c r="AL49" s="52"/>
      <c r="AN49" s="52"/>
    </row>
    <row r="50" spans="1:40" s="28" customFormat="1" ht="30" customHeight="1" thickBot="1" x14ac:dyDescent="0.3">
      <c r="A50" s="27">
        <v>37</v>
      </c>
      <c r="B50" s="59">
        <v>527</v>
      </c>
      <c r="C50" s="32" t="s">
        <v>14</v>
      </c>
      <c r="D50" s="62" t="s">
        <v>104</v>
      </c>
      <c r="E50" s="60" t="s">
        <v>34</v>
      </c>
      <c r="F50" s="135">
        <f t="shared" si="17"/>
        <v>1427.4</v>
      </c>
      <c r="G50" s="135">
        <f t="shared" si="18"/>
        <v>549</v>
      </c>
      <c r="H50" s="135">
        <f t="shared" si="19"/>
        <v>219.60000000000002</v>
      </c>
      <c r="I50" s="60"/>
      <c r="J50" s="136">
        <v>2196</v>
      </c>
      <c r="K50" s="17">
        <v>880</v>
      </c>
      <c r="L50" s="17"/>
      <c r="M50" s="17"/>
      <c r="N50" s="16">
        <f t="shared" si="12"/>
        <v>0</v>
      </c>
      <c r="O50" s="22">
        <f t="shared" si="13"/>
        <v>3076</v>
      </c>
      <c r="P50" s="26"/>
      <c r="Q50" s="17">
        <f t="shared" si="20"/>
        <v>0</v>
      </c>
      <c r="R50" s="17"/>
      <c r="S50" s="18">
        <v>7.33</v>
      </c>
      <c r="T50" s="19">
        <f t="shared" si="14"/>
        <v>59.617333333333328</v>
      </c>
      <c r="U50" s="18"/>
      <c r="V50" s="17">
        <f t="shared" si="21"/>
        <v>0</v>
      </c>
      <c r="W50" s="18"/>
      <c r="X50" s="18"/>
      <c r="Y50" s="17"/>
      <c r="Z50" s="17"/>
      <c r="AA50" s="20"/>
      <c r="AB50" s="21">
        <f t="shared" si="15"/>
        <v>59.617333333333328</v>
      </c>
      <c r="AC50" s="4">
        <f t="shared" si="16"/>
        <v>3016.3826666666669</v>
      </c>
      <c r="AD50" s="6"/>
      <c r="AG50" s="49">
        <v>100047442227</v>
      </c>
      <c r="AJ50" s="52"/>
      <c r="AL50" s="52"/>
      <c r="AN50" s="52"/>
    </row>
    <row r="51" spans="1:40" s="28" customFormat="1" ht="30" customHeight="1" thickBot="1" x14ac:dyDescent="0.3">
      <c r="A51" s="27">
        <v>38</v>
      </c>
      <c r="B51" s="59">
        <v>532</v>
      </c>
      <c r="C51" s="32" t="s">
        <v>55</v>
      </c>
      <c r="D51" s="62" t="s">
        <v>109</v>
      </c>
      <c r="E51" s="60" t="s">
        <v>44</v>
      </c>
      <c r="F51" s="135">
        <f t="shared" si="17"/>
        <v>1625</v>
      </c>
      <c r="G51" s="135">
        <f t="shared" si="18"/>
        <v>625</v>
      </c>
      <c r="H51" s="135">
        <f t="shared" si="19"/>
        <v>250</v>
      </c>
      <c r="I51" s="60"/>
      <c r="J51" s="69">
        <v>2500</v>
      </c>
      <c r="K51" s="17"/>
      <c r="L51" s="17"/>
      <c r="M51" s="17"/>
      <c r="N51" s="16">
        <f t="shared" si="12"/>
        <v>0</v>
      </c>
      <c r="O51" s="22">
        <f t="shared" si="13"/>
        <v>2500</v>
      </c>
      <c r="P51" s="26"/>
      <c r="Q51" s="17">
        <f t="shared" si="20"/>
        <v>0</v>
      </c>
      <c r="R51" s="17"/>
      <c r="S51" s="18"/>
      <c r="T51" s="19">
        <f t="shared" si="14"/>
        <v>0</v>
      </c>
      <c r="U51" s="18"/>
      <c r="V51" s="17">
        <f t="shared" si="21"/>
        <v>0</v>
      </c>
      <c r="W51" s="18"/>
      <c r="X51" s="18">
        <v>700</v>
      </c>
      <c r="Y51" s="17"/>
      <c r="Z51" s="17"/>
      <c r="AA51" s="20">
        <v>154</v>
      </c>
      <c r="AB51" s="21">
        <f t="shared" si="15"/>
        <v>854</v>
      </c>
      <c r="AC51" s="4">
        <f t="shared" si="16"/>
        <v>1646</v>
      </c>
      <c r="AD51" s="6"/>
      <c r="AG51" s="49">
        <v>100046274533</v>
      </c>
      <c r="AJ51" s="52"/>
      <c r="AL51" s="52"/>
      <c r="AN51" s="52"/>
    </row>
    <row r="52" spans="1:40" s="28" customFormat="1" ht="30" customHeight="1" thickBot="1" x14ac:dyDescent="0.3">
      <c r="A52" s="27">
        <v>39</v>
      </c>
      <c r="B52" s="59">
        <v>533</v>
      </c>
      <c r="C52" s="32" t="s">
        <v>29</v>
      </c>
      <c r="D52" s="134" t="s">
        <v>109</v>
      </c>
      <c r="E52" s="60" t="s">
        <v>44</v>
      </c>
      <c r="F52" s="135">
        <f t="shared" si="17"/>
        <v>1625</v>
      </c>
      <c r="G52" s="135">
        <f t="shared" si="18"/>
        <v>625</v>
      </c>
      <c r="H52" s="135">
        <f t="shared" si="19"/>
        <v>250</v>
      </c>
      <c r="I52" s="60"/>
      <c r="J52" s="69">
        <v>2500</v>
      </c>
      <c r="K52" s="17"/>
      <c r="L52" s="17"/>
      <c r="M52" s="17"/>
      <c r="N52" s="16">
        <f t="shared" si="12"/>
        <v>0</v>
      </c>
      <c r="O52" s="22">
        <f t="shared" si="13"/>
        <v>2500</v>
      </c>
      <c r="P52" s="26"/>
      <c r="Q52" s="17">
        <f t="shared" si="20"/>
        <v>0</v>
      </c>
      <c r="R52" s="17"/>
      <c r="S52" s="18"/>
      <c r="T52" s="19">
        <f t="shared" si="14"/>
        <v>0</v>
      </c>
      <c r="U52" s="18"/>
      <c r="V52" s="17">
        <f t="shared" si="21"/>
        <v>0</v>
      </c>
      <c r="W52" s="18"/>
      <c r="X52" s="18">
        <v>700</v>
      </c>
      <c r="Y52" s="17"/>
      <c r="Z52" s="17"/>
      <c r="AA52" s="20">
        <v>154</v>
      </c>
      <c r="AB52" s="21">
        <f t="shared" si="15"/>
        <v>854</v>
      </c>
      <c r="AC52" s="4">
        <f t="shared" si="16"/>
        <v>1646</v>
      </c>
      <c r="AD52" s="6"/>
      <c r="AG52" s="49">
        <v>100046270813</v>
      </c>
      <c r="AJ52" s="52"/>
      <c r="AL52" s="52"/>
      <c r="AN52" s="52"/>
    </row>
    <row r="53" spans="1:40" s="28" customFormat="1" ht="30" customHeight="1" thickBot="1" x14ac:dyDescent="0.3">
      <c r="A53" s="27">
        <v>40</v>
      </c>
      <c r="B53" s="59">
        <v>540</v>
      </c>
      <c r="C53" s="32" t="s">
        <v>16</v>
      </c>
      <c r="D53" s="62" t="s">
        <v>104</v>
      </c>
      <c r="E53" s="133" t="s">
        <v>36</v>
      </c>
      <c r="F53" s="135">
        <f t="shared" si="17"/>
        <v>1300</v>
      </c>
      <c r="G53" s="135">
        <f t="shared" si="18"/>
        <v>500</v>
      </c>
      <c r="H53" s="135">
        <f t="shared" si="19"/>
        <v>200</v>
      </c>
      <c r="I53" s="60"/>
      <c r="J53" s="136">
        <v>2000</v>
      </c>
      <c r="K53" s="17"/>
      <c r="L53" s="17"/>
      <c r="M53" s="17"/>
      <c r="N53" s="16">
        <f t="shared" si="12"/>
        <v>0</v>
      </c>
      <c r="O53" s="22">
        <f t="shared" si="13"/>
        <v>2000</v>
      </c>
      <c r="P53" s="26"/>
      <c r="Q53" s="17">
        <f t="shared" si="20"/>
        <v>0</v>
      </c>
      <c r="R53" s="17"/>
      <c r="S53" s="18"/>
      <c r="T53" s="19">
        <f t="shared" si="14"/>
        <v>0</v>
      </c>
      <c r="U53" s="18"/>
      <c r="V53" s="17">
        <f t="shared" si="21"/>
        <v>0</v>
      </c>
      <c r="W53" s="18"/>
      <c r="X53" s="18">
        <v>700</v>
      </c>
      <c r="Y53" s="17"/>
      <c r="Z53" s="17"/>
      <c r="AA53" s="20">
        <v>154</v>
      </c>
      <c r="AB53" s="21">
        <f t="shared" si="15"/>
        <v>854</v>
      </c>
      <c r="AC53" s="4">
        <f t="shared" si="16"/>
        <v>1146</v>
      </c>
      <c r="AD53" s="6"/>
      <c r="AG53" s="49">
        <v>100046835837</v>
      </c>
      <c r="AJ53" s="52"/>
      <c r="AL53" s="52"/>
      <c r="AN53" s="52"/>
    </row>
    <row r="54" spans="1:40" s="28" customFormat="1" ht="30" customHeight="1" thickBot="1" x14ac:dyDescent="0.3">
      <c r="A54" s="27">
        <v>41</v>
      </c>
      <c r="B54" s="59">
        <v>543</v>
      </c>
      <c r="C54" s="32" t="s">
        <v>12</v>
      </c>
      <c r="D54" s="62" t="s">
        <v>104</v>
      </c>
      <c r="E54" s="60" t="s">
        <v>36</v>
      </c>
      <c r="F54" s="135">
        <f t="shared" si="17"/>
        <v>1300</v>
      </c>
      <c r="G54" s="135">
        <f t="shared" si="18"/>
        <v>500</v>
      </c>
      <c r="H54" s="135">
        <f t="shared" si="19"/>
        <v>200</v>
      </c>
      <c r="I54" s="60"/>
      <c r="J54" s="69">
        <v>2000</v>
      </c>
      <c r="K54" s="17">
        <v>840</v>
      </c>
      <c r="L54" s="17"/>
      <c r="M54" s="17"/>
      <c r="N54" s="16">
        <f t="shared" si="12"/>
        <v>0</v>
      </c>
      <c r="O54" s="22">
        <f t="shared" si="13"/>
        <v>2840</v>
      </c>
      <c r="P54" s="26"/>
      <c r="Q54" s="17">
        <f t="shared" si="20"/>
        <v>0</v>
      </c>
      <c r="R54" s="17"/>
      <c r="S54" s="18">
        <v>9.16</v>
      </c>
      <c r="T54" s="19">
        <f t="shared" si="14"/>
        <v>67.851851851851862</v>
      </c>
      <c r="U54" s="18"/>
      <c r="V54" s="17">
        <f t="shared" si="21"/>
        <v>0</v>
      </c>
      <c r="W54" s="18"/>
      <c r="X54" s="18"/>
      <c r="Y54" s="17"/>
      <c r="Z54" s="17"/>
      <c r="AA54" s="20"/>
      <c r="AB54" s="21">
        <f t="shared" si="15"/>
        <v>67.851851851851862</v>
      </c>
      <c r="AC54" s="4">
        <f t="shared" si="16"/>
        <v>2772.1481481481483</v>
      </c>
      <c r="AD54" s="6"/>
      <c r="AG54" s="49">
        <v>100046835772</v>
      </c>
      <c r="AJ54" s="52"/>
      <c r="AL54" s="52"/>
      <c r="AN54" s="52"/>
    </row>
    <row r="55" spans="1:40" s="28" customFormat="1" ht="30" customHeight="1" thickBot="1" x14ac:dyDescent="0.3">
      <c r="A55" s="27">
        <v>42</v>
      </c>
      <c r="B55" s="59">
        <v>554</v>
      </c>
      <c r="C55" s="32" t="s">
        <v>56</v>
      </c>
      <c r="D55" s="62" t="s">
        <v>104</v>
      </c>
      <c r="E55" s="60" t="s">
        <v>34</v>
      </c>
      <c r="F55" s="135">
        <f t="shared" si="17"/>
        <v>1366.3</v>
      </c>
      <c r="G55" s="135">
        <f t="shared" si="18"/>
        <v>525.5</v>
      </c>
      <c r="H55" s="135">
        <f t="shared" si="19"/>
        <v>210.20000000000002</v>
      </c>
      <c r="I55" s="60"/>
      <c r="J55" s="136">
        <v>2102</v>
      </c>
      <c r="K55" s="17">
        <v>840</v>
      </c>
      <c r="L55" s="17"/>
      <c r="M55" s="17"/>
      <c r="N55" s="16">
        <f t="shared" si="12"/>
        <v>0</v>
      </c>
      <c r="O55" s="22">
        <f t="shared" si="13"/>
        <v>2942</v>
      </c>
      <c r="P55" s="26"/>
      <c r="Q55" s="17">
        <f t="shared" si="20"/>
        <v>0</v>
      </c>
      <c r="R55" s="17"/>
      <c r="S55" s="18">
        <v>7.16</v>
      </c>
      <c r="T55" s="19">
        <f t="shared" si="14"/>
        <v>55.741925925925926</v>
      </c>
      <c r="U55" s="18"/>
      <c r="V55" s="17">
        <f t="shared" si="21"/>
        <v>0</v>
      </c>
      <c r="W55" s="18"/>
      <c r="X55" s="18">
        <v>500</v>
      </c>
      <c r="Y55" s="17"/>
      <c r="Z55" s="17"/>
      <c r="AA55" s="20"/>
      <c r="AB55" s="21">
        <f t="shared" si="15"/>
        <v>555.7419259259259</v>
      </c>
      <c r="AC55" s="4">
        <f t="shared" si="16"/>
        <v>2386.2580740740741</v>
      </c>
      <c r="AD55" s="6"/>
      <c r="AG55" s="49" t="s">
        <v>144</v>
      </c>
      <c r="AJ55" s="52"/>
      <c r="AL55" s="52"/>
      <c r="AN55" s="52"/>
    </row>
    <row r="56" spans="1:40" s="28" customFormat="1" ht="30" customHeight="1" thickBot="1" x14ac:dyDescent="0.3">
      <c r="A56" s="27">
        <v>43</v>
      </c>
      <c r="B56" s="59">
        <v>555</v>
      </c>
      <c r="C56" s="32" t="s">
        <v>17</v>
      </c>
      <c r="D56" s="62" t="s">
        <v>109</v>
      </c>
      <c r="E56" s="60" t="s">
        <v>44</v>
      </c>
      <c r="F56" s="135">
        <f t="shared" si="17"/>
        <v>1430</v>
      </c>
      <c r="G56" s="135">
        <f t="shared" si="18"/>
        <v>550</v>
      </c>
      <c r="H56" s="135">
        <f t="shared" si="19"/>
        <v>220</v>
      </c>
      <c r="I56" s="60"/>
      <c r="J56" s="69">
        <v>2200</v>
      </c>
      <c r="K56" s="17"/>
      <c r="L56" s="17"/>
      <c r="M56" s="17">
        <v>27.75</v>
      </c>
      <c r="N56" s="16">
        <f t="shared" si="12"/>
        <v>254.37499999999997</v>
      </c>
      <c r="O56" s="22">
        <f t="shared" si="13"/>
        <v>2454.375</v>
      </c>
      <c r="P56" s="26"/>
      <c r="Q56" s="17">
        <f t="shared" si="20"/>
        <v>0</v>
      </c>
      <c r="R56" s="17"/>
      <c r="S56" s="18"/>
      <c r="T56" s="19">
        <f t="shared" si="14"/>
        <v>0</v>
      </c>
      <c r="U56" s="18"/>
      <c r="V56" s="17">
        <f t="shared" si="21"/>
        <v>0</v>
      </c>
      <c r="W56" s="18"/>
      <c r="X56" s="18"/>
      <c r="Y56" s="17"/>
      <c r="Z56" s="17"/>
      <c r="AA56" s="20">
        <v>187</v>
      </c>
      <c r="AB56" s="21">
        <f t="shared" si="15"/>
        <v>187</v>
      </c>
      <c r="AC56" s="4">
        <f t="shared" si="16"/>
        <v>2267.375</v>
      </c>
      <c r="AD56" s="6"/>
      <c r="AG56" s="49">
        <v>100046271477</v>
      </c>
      <c r="AJ56" s="52"/>
      <c r="AL56" s="52"/>
      <c r="AN56" s="52"/>
    </row>
    <row r="57" spans="1:40" s="28" customFormat="1" ht="30" customHeight="1" thickBot="1" x14ac:dyDescent="0.3">
      <c r="A57" s="27">
        <v>44</v>
      </c>
      <c r="B57" s="59">
        <v>561</v>
      </c>
      <c r="C57" s="32" t="s">
        <v>57</v>
      </c>
      <c r="D57" s="60" t="s">
        <v>110</v>
      </c>
      <c r="E57" s="60" t="s">
        <v>32</v>
      </c>
      <c r="F57" s="135">
        <f t="shared" si="17"/>
        <v>2145</v>
      </c>
      <c r="G57" s="135">
        <f t="shared" si="18"/>
        <v>825</v>
      </c>
      <c r="H57" s="135">
        <f t="shared" si="19"/>
        <v>330</v>
      </c>
      <c r="I57" s="60"/>
      <c r="J57" s="69">
        <v>3300</v>
      </c>
      <c r="K57" s="17"/>
      <c r="L57" s="17"/>
      <c r="M57" s="17"/>
      <c r="N57" s="16">
        <f t="shared" si="12"/>
        <v>0</v>
      </c>
      <c r="O57" s="22">
        <f t="shared" si="13"/>
        <v>3300</v>
      </c>
      <c r="P57" s="26">
        <v>2.5</v>
      </c>
      <c r="Q57" s="17">
        <f t="shared" si="20"/>
        <v>275</v>
      </c>
      <c r="R57" s="17"/>
      <c r="S57" s="18">
        <f>3.833+4.5</f>
        <v>8.3330000000000002</v>
      </c>
      <c r="T57" s="19">
        <f t="shared" si="14"/>
        <v>101.84777777777778</v>
      </c>
      <c r="U57" s="18"/>
      <c r="V57" s="17">
        <f t="shared" si="21"/>
        <v>0</v>
      </c>
      <c r="W57" s="18"/>
      <c r="X57" s="18">
        <v>700</v>
      </c>
      <c r="Y57" s="17"/>
      <c r="Z57" s="17"/>
      <c r="AA57" s="20">
        <v>187</v>
      </c>
      <c r="AB57" s="21">
        <f t="shared" si="15"/>
        <v>1263.8477777777778</v>
      </c>
      <c r="AC57" s="4">
        <f t="shared" si="16"/>
        <v>2036.1522222222222</v>
      </c>
      <c r="AD57" s="6"/>
      <c r="AG57" s="49">
        <v>100047442127</v>
      </c>
      <c r="AJ57" s="52"/>
      <c r="AL57" s="52"/>
      <c r="AN57" s="52"/>
    </row>
    <row r="58" spans="1:40" s="28" customFormat="1" ht="30" customHeight="1" thickBot="1" x14ac:dyDescent="0.3">
      <c r="A58" s="27">
        <v>45</v>
      </c>
      <c r="B58" s="59">
        <v>562</v>
      </c>
      <c r="C58" s="32" t="s">
        <v>58</v>
      </c>
      <c r="D58" s="62" t="s">
        <v>105</v>
      </c>
      <c r="E58" s="60" t="s">
        <v>37</v>
      </c>
      <c r="F58" s="135">
        <f t="shared" si="17"/>
        <v>1820</v>
      </c>
      <c r="G58" s="135">
        <f t="shared" si="18"/>
        <v>700</v>
      </c>
      <c r="H58" s="135">
        <f t="shared" si="19"/>
        <v>280</v>
      </c>
      <c r="I58" s="60"/>
      <c r="J58" s="69">
        <v>2800</v>
      </c>
      <c r="K58" s="17"/>
      <c r="L58" s="17"/>
      <c r="M58" s="17">
        <v>93.75</v>
      </c>
      <c r="N58" s="16">
        <f t="shared" si="12"/>
        <v>1093.75</v>
      </c>
      <c r="O58" s="22">
        <f t="shared" si="13"/>
        <v>3893.75</v>
      </c>
      <c r="P58" s="26"/>
      <c r="Q58" s="17">
        <f t="shared" si="20"/>
        <v>0</v>
      </c>
      <c r="R58" s="17"/>
      <c r="S58" s="18"/>
      <c r="T58" s="19">
        <f t="shared" si="14"/>
        <v>0</v>
      </c>
      <c r="U58" s="18"/>
      <c r="V58" s="17">
        <f t="shared" si="21"/>
        <v>0</v>
      </c>
      <c r="W58" s="18"/>
      <c r="X58" s="18">
        <v>500</v>
      </c>
      <c r="Y58" s="17"/>
      <c r="Z58" s="17"/>
      <c r="AA58" s="20"/>
      <c r="AB58" s="21">
        <f t="shared" si="15"/>
        <v>500</v>
      </c>
      <c r="AC58" s="4">
        <f t="shared" si="16"/>
        <v>3393.75</v>
      </c>
      <c r="AD58" s="6"/>
      <c r="AG58" s="49">
        <v>100047441905</v>
      </c>
      <c r="AJ58" s="52"/>
      <c r="AL58" s="52"/>
      <c r="AN58" s="52"/>
    </row>
    <row r="59" spans="1:40" s="28" customFormat="1" ht="30" customHeight="1" thickBot="1" x14ac:dyDescent="0.3">
      <c r="A59" s="27">
        <v>46</v>
      </c>
      <c r="B59" s="59">
        <v>568</v>
      </c>
      <c r="C59" s="32" t="s">
        <v>59</v>
      </c>
      <c r="D59" s="62" t="s">
        <v>126</v>
      </c>
      <c r="E59" s="60" t="s">
        <v>126</v>
      </c>
      <c r="F59" s="135">
        <f t="shared" si="17"/>
        <v>1300</v>
      </c>
      <c r="G59" s="135">
        <f t="shared" si="18"/>
        <v>500</v>
      </c>
      <c r="H59" s="135">
        <f t="shared" si="19"/>
        <v>200</v>
      </c>
      <c r="I59" s="60"/>
      <c r="J59" s="69">
        <v>2000</v>
      </c>
      <c r="K59" s="17"/>
      <c r="L59" s="17"/>
      <c r="M59" s="17"/>
      <c r="N59" s="16">
        <f t="shared" si="12"/>
        <v>0</v>
      </c>
      <c r="O59" s="22">
        <f t="shared" si="13"/>
        <v>2000</v>
      </c>
      <c r="P59" s="26"/>
      <c r="Q59" s="17">
        <f t="shared" si="20"/>
        <v>0</v>
      </c>
      <c r="R59" s="17"/>
      <c r="S59" s="18"/>
      <c r="T59" s="19">
        <f t="shared" si="14"/>
        <v>0</v>
      </c>
      <c r="U59" s="18"/>
      <c r="V59" s="17">
        <f t="shared" si="21"/>
        <v>0</v>
      </c>
      <c r="W59" s="18"/>
      <c r="X59" s="18">
        <v>500</v>
      </c>
      <c r="Y59" s="17"/>
      <c r="Z59" s="17"/>
      <c r="AA59" s="20"/>
      <c r="AB59" s="21">
        <f t="shared" si="15"/>
        <v>500</v>
      </c>
      <c r="AC59" s="4">
        <f t="shared" si="16"/>
        <v>1500</v>
      </c>
      <c r="AD59" s="6"/>
      <c r="AG59" s="49" t="s">
        <v>144</v>
      </c>
      <c r="AJ59" s="52"/>
      <c r="AL59" s="52"/>
      <c r="AN59" s="52"/>
    </row>
    <row r="60" spans="1:40" s="28" customFormat="1" ht="30" customHeight="1" thickBot="1" x14ac:dyDescent="0.3">
      <c r="A60" s="27">
        <v>47</v>
      </c>
      <c r="B60" s="59">
        <v>569</v>
      </c>
      <c r="C60" s="32" t="s">
        <v>60</v>
      </c>
      <c r="D60" s="62" t="s">
        <v>126</v>
      </c>
      <c r="E60" s="60" t="s">
        <v>126</v>
      </c>
      <c r="F60" s="135">
        <f t="shared" si="17"/>
        <v>1300</v>
      </c>
      <c r="G60" s="135">
        <f t="shared" si="18"/>
        <v>500</v>
      </c>
      <c r="H60" s="135">
        <f t="shared" si="19"/>
        <v>200</v>
      </c>
      <c r="I60" s="60"/>
      <c r="J60" s="69">
        <v>2000</v>
      </c>
      <c r="K60" s="17">
        <v>840</v>
      </c>
      <c r="L60" s="17"/>
      <c r="M60" s="17"/>
      <c r="N60" s="16">
        <f t="shared" si="12"/>
        <v>0</v>
      </c>
      <c r="O60" s="22">
        <f t="shared" si="13"/>
        <v>2840</v>
      </c>
      <c r="P60" s="26"/>
      <c r="Q60" s="17">
        <f t="shared" si="20"/>
        <v>0</v>
      </c>
      <c r="R60" s="17"/>
      <c r="S60" s="18">
        <v>7</v>
      </c>
      <c r="T60" s="19">
        <f t="shared" si="14"/>
        <v>51.851851851851862</v>
      </c>
      <c r="U60" s="18"/>
      <c r="V60" s="17">
        <f t="shared" si="21"/>
        <v>0</v>
      </c>
      <c r="W60" s="18"/>
      <c r="X60" s="18">
        <v>200</v>
      </c>
      <c r="Y60" s="17"/>
      <c r="Z60" s="17"/>
      <c r="AA60" s="20"/>
      <c r="AB60" s="21">
        <f t="shared" si="15"/>
        <v>251.85185185185185</v>
      </c>
      <c r="AC60" s="4">
        <f t="shared" si="16"/>
        <v>2588.1481481481483</v>
      </c>
      <c r="AD60" s="6"/>
      <c r="AG60" s="49" t="s">
        <v>144</v>
      </c>
      <c r="AJ60" s="52"/>
      <c r="AL60" s="52"/>
      <c r="AN60" s="52"/>
    </row>
    <row r="61" spans="1:40" s="28" customFormat="1" ht="30" customHeight="1" thickBot="1" x14ac:dyDescent="0.3">
      <c r="A61" s="27">
        <v>48</v>
      </c>
      <c r="B61" s="59">
        <v>619</v>
      </c>
      <c r="C61" s="32" t="s">
        <v>62</v>
      </c>
      <c r="D61" s="60" t="s">
        <v>104</v>
      </c>
      <c r="E61" s="60" t="s">
        <v>34</v>
      </c>
      <c r="F61" s="135">
        <f t="shared" si="17"/>
        <v>1933.1000000000001</v>
      </c>
      <c r="G61" s="135">
        <f t="shared" si="18"/>
        <v>743.5</v>
      </c>
      <c r="H61" s="135">
        <f t="shared" si="19"/>
        <v>297.40000000000003</v>
      </c>
      <c r="I61" s="60"/>
      <c r="J61" s="136">
        <v>2974</v>
      </c>
      <c r="K61" s="17">
        <v>700</v>
      </c>
      <c r="L61" s="17"/>
      <c r="M61" s="17"/>
      <c r="N61" s="16">
        <f t="shared" si="12"/>
        <v>0</v>
      </c>
      <c r="O61" s="22">
        <f t="shared" si="13"/>
        <v>3674</v>
      </c>
      <c r="P61" s="26">
        <v>1.25</v>
      </c>
      <c r="Q61" s="17">
        <f t="shared" si="20"/>
        <v>123.91666666666667</v>
      </c>
      <c r="R61" s="17"/>
      <c r="S61" s="18">
        <v>3.8330000000000002</v>
      </c>
      <c r="T61" s="19">
        <f t="shared" si="14"/>
        <v>42.219785185185195</v>
      </c>
      <c r="U61" s="18"/>
      <c r="V61" s="17">
        <f t="shared" si="21"/>
        <v>0</v>
      </c>
      <c r="W61" s="18"/>
      <c r="X61" s="18">
        <v>700</v>
      </c>
      <c r="Y61" s="17"/>
      <c r="Z61" s="17"/>
      <c r="AA61" s="20"/>
      <c r="AB61" s="21">
        <f t="shared" si="15"/>
        <v>866.13645185185192</v>
      </c>
      <c r="AC61" s="4">
        <f t="shared" si="16"/>
        <v>2807.8635481481479</v>
      </c>
      <c r="AD61" s="6"/>
      <c r="AG61" s="49">
        <v>100046278504</v>
      </c>
      <c r="AJ61" s="52"/>
      <c r="AL61" s="52"/>
      <c r="AN61" s="52"/>
    </row>
    <row r="62" spans="1:40" s="28" customFormat="1" ht="30" customHeight="1" thickBot="1" x14ac:dyDescent="0.3">
      <c r="A62" s="27">
        <v>49</v>
      </c>
      <c r="B62" s="59">
        <v>789</v>
      </c>
      <c r="C62" s="32" t="s">
        <v>81</v>
      </c>
      <c r="D62" s="60" t="s">
        <v>104</v>
      </c>
      <c r="E62" s="60" t="s">
        <v>35</v>
      </c>
      <c r="F62" s="135">
        <f t="shared" si="17"/>
        <v>1170</v>
      </c>
      <c r="G62" s="135">
        <f t="shared" si="18"/>
        <v>450</v>
      </c>
      <c r="H62" s="135">
        <f t="shared" si="19"/>
        <v>180</v>
      </c>
      <c r="I62" s="60"/>
      <c r="J62" s="69">
        <v>1800</v>
      </c>
      <c r="K62" s="17"/>
      <c r="L62" s="17"/>
      <c r="M62" s="17"/>
      <c r="N62" s="16">
        <f t="shared" si="12"/>
        <v>0</v>
      </c>
      <c r="O62" s="22">
        <f t="shared" si="13"/>
        <v>1800</v>
      </c>
      <c r="P62" s="26">
        <v>1.25</v>
      </c>
      <c r="Q62" s="17">
        <f t="shared" si="20"/>
        <v>75</v>
      </c>
      <c r="R62" s="17"/>
      <c r="S62" s="18"/>
      <c r="T62" s="19">
        <f t="shared" si="14"/>
        <v>0</v>
      </c>
      <c r="U62" s="18"/>
      <c r="V62" s="17">
        <f t="shared" si="21"/>
        <v>0</v>
      </c>
      <c r="W62" s="18"/>
      <c r="X62" s="18">
        <v>500</v>
      </c>
      <c r="Y62" s="17"/>
      <c r="Z62" s="17"/>
      <c r="AA62" s="20"/>
      <c r="AB62" s="21">
        <f t="shared" si="15"/>
        <v>575</v>
      </c>
      <c r="AC62" s="4">
        <f t="shared" si="16"/>
        <v>1225</v>
      </c>
      <c r="AD62" s="6"/>
      <c r="AG62" s="49" t="s">
        <v>144</v>
      </c>
      <c r="AJ62" s="52"/>
      <c r="AL62" s="52"/>
      <c r="AN62" s="52"/>
    </row>
    <row r="63" spans="1:40" s="28" customFormat="1" ht="30" customHeight="1" thickBot="1" x14ac:dyDescent="0.3">
      <c r="A63" s="27">
        <v>50</v>
      </c>
      <c r="B63" s="59">
        <v>818</v>
      </c>
      <c r="C63" s="32" t="s">
        <v>67</v>
      </c>
      <c r="D63" s="62" t="s">
        <v>104</v>
      </c>
      <c r="E63" s="60" t="s">
        <v>34</v>
      </c>
      <c r="F63" s="135">
        <f t="shared" si="17"/>
        <v>1379.3</v>
      </c>
      <c r="G63" s="135">
        <f t="shared" si="18"/>
        <v>530.5</v>
      </c>
      <c r="H63" s="135">
        <f t="shared" si="19"/>
        <v>212.20000000000002</v>
      </c>
      <c r="I63" s="60"/>
      <c r="J63" s="136">
        <v>2122</v>
      </c>
      <c r="K63" s="17">
        <v>735</v>
      </c>
      <c r="L63" s="17"/>
      <c r="M63" s="17"/>
      <c r="N63" s="16">
        <f t="shared" si="12"/>
        <v>0</v>
      </c>
      <c r="O63" s="22">
        <f t="shared" si="13"/>
        <v>2857</v>
      </c>
      <c r="P63" s="26"/>
      <c r="Q63" s="17">
        <f t="shared" si="20"/>
        <v>0</v>
      </c>
      <c r="R63" s="17"/>
      <c r="S63" s="18">
        <v>3.5</v>
      </c>
      <c r="T63" s="19">
        <f t="shared" si="14"/>
        <v>27.507407407407406</v>
      </c>
      <c r="U63" s="18"/>
      <c r="V63" s="17">
        <f t="shared" si="21"/>
        <v>0</v>
      </c>
      <c r="W63" s="18"/>
      <c r="X63" s="18">
        <v>700</v>
      </c>
      <c r="Y63" s="17"/>
      <c r="Z63" s="17"/>
      <c r="AA63" s="20">
        <v>154</v>
      </c>
      <c r="AB63" s="21">
        <f t="shared" si="15"/>
        <v>881.50740740740741</v>
      </c>
      <c r="AC63" s="4">
        <f t="shared" si="16"/>
        <v>1975.4925925925927</v>
      </c>
      <c r="AD63" s="6"/>
      <c r="AG63" s="49">
        <v>100046823502</v>
      </c>
      <c r="AJ63" s="52"/>
      <c r="AL63" s="52"/>
      <c r="AN63" s="52"/>
    </row>
    <row r="64" spans="1:40" s="28" customFormat="1" ht="30" customHeight="1" thickBot="1" x14ac:dyDescent="0.3">
      <c r="A64" s="27">
        <v>51</v>
      </c>
      <c r="B64" s="59">
        <v>837</v>
      </c>
      <c r="C64" s="32" t="s">
        <v>68</v>
      </c>
      <c r="D64" s="62" t="s">
        <v>104</v>
      </c>
      <c r="E64" s="60" t="s">
        <v>34</v>
      </c>
      <c r="F64" s="135">
        <f t="shared" si="17"/>
        <v>1405.95</v>
      </c>
      <c r="G64" s="135">
        <f t="shared" si="18"/>
        <v>540.75</v>
      </c>
      <c r="H64" s="135">
        <f t="shared" si="19"/>
        <v>216.3</v>
      </c>
      <c r="I64" s="60"/>
      <c r="J64" s="136">
        <v>2163</v>
      </c>
      <c r="K64" s="17"/>
      <c r="L64" s="17"/>
      <c r="M64" s="17">
        <v>7</v>
      </c>
      <c r="N64" s="16">
        <f t="shared" si="12"/>
        <v>63.087499999999991</v>
      </c>
      <c r="O64" s="22">
        <f t="shared" si="13"/>
        <v>2226.0875000000001</v>
      </c>
      <c r="P64" s="26"/>
      <c r="Q64" s="17">
        <f t="shared" si="20"/>
        <v>0</v>
      </c>
      <c r="R64" s="17"/>
      <c r="S64" s="18"/>
      <c r="T64" s="19">
        <f t="shared" si="14"/>
        <v>0</v>
      </c>
      <c r="U64" s="18"/>
      <c r="V64" s="17">
        <f t="shared" si="21"/>
        <v>0</v>
      </c>
      <c r="W64" s="18"/>
      <c r="X64" s="18"/>
      <c r="Y64" s="17"/>
      <c r="Z64" s="17"/>
      <c r="AA64" s="20"/>
      <c r="AB64" s="21">
        <f t="shared" si="15"/>
        <v>0</v>
      </c>
      <c r="AC64" s="4">
        <f t="shared" si="16"/>
        <v>2226.0875000000001</v>
      </c>
      <c r="AD64" s="6"/>
      <c r="AG64" s="49" t="s">
        <v>144</v>
      </c>
      <c r="AJ64" s="52"/>
      <c r="AL64" s="52"/>
      <c r="AN64" s="52"/>
    </row>
    <row r="65" spans="1:40" s="28" customFormat="1" ht="30" customHeight="1" thickBot="1" x14ac:dyDescent="0.3">
      <c r="A65" s="27">
        <v>52</v>
      </c>
      <c r="B65" s="59">
        <v>850</v>
      </c>
      <c r="C65" s="32" t="s">
        <v>69</v>
      </c>
      <c r="D65" s="62" t="s">
        <v>104</v>
      </c>
      <c r="E65" s="60" t="s">
        <v>36</v>
      </c>
      <c r="F65" s="135">
        <f t="shared" si="17"/>
        <v>1300</v>
      </c>
      <c r="G65" s="135">
        <f t="shared" si="18"/>
        <v>500</v>
      </c>
      <c r="H65" s="135">
        <f t="shared" si="19"/>
        <v>200</v>
      </c>
      <c r="I65" s="60"/>
      <c r="J65" s="69">
        <v>2000</v>
      </c>
      <c r="K65" s="17"/>
      <c r="L65" s="17"/>
      <c r="M65" s="17"/>
      <c r="N65" s="16">
        <f t="shared" si="12"/>
        <v>0</v>
      </c>
      <c r="O65" s="22">
        <f t="shared" si="13"/>
        <v>2000</v>
      </c>
      <c r="P65" s="26"/>
      <c r="Q65" s="17">
        <f t="shared" si="20"/>
        <v>0</v>
      </c>
      <c r="R65" s="17"/>
      <c r="S65" s="18"/>
      <c r="T65" s="19">
        <f t="shared" si="14"/>
        <v>0</v>
      </c>
      <c r="U65" s="18"/>
      <c r="V65" s="17">
        <f t="shared" si="21"/>
        <v>0</v>
      </c>
      <c r="W65" s="18"/>
      <c r="X65" s="18"/>
      <c r="Y65" s="17"/>
      <c r="Z65" s="17"/>
      <c r="AA65" s="20">
        <v>154</v>
      </c>
      <c r="AB65" s="21">
        <f t="shared" si="15"/>
        <v>154</v>
      </c>
      <c r="AC65" s="4">
        <f t="shared" si="16"/>
        <v>1846</v>
      </c>
      <c r="AD65" s="6"/>
      <c r="AG65" s="49">
        <v>100046822988</v>
      </c>
      <c r="AJ65" s="52"/>
      <c r="AL65" s="52"/>
      <c r="AN65" s="52"/>
    </row>
    <row r="66" spans="1:40" s="28" customFormat="1" ht="30" customHeight="1" thickBot="1" x14ac:dyDescent="0.3">
      <c r="A66" s="27">
        <v>53</v>
      </c>
      <c r="B66" s="59">
        <v>851</v>
      </c>
      <c r="C66" s="32" t="s">
        <v>70</v>
      </c>
      <c r="D66" s="62" t="s">
        <v>104</v>
      </c>
      <c r="E66" s="60" t="s">
        <v>34</v>
      </c>
      <c r="F66" s="135">
        <f t="shared" si="17"/>
        <v>1838.8500000000001</v>
      </c>
      <c r="G66" s="135">
        <f t="shared" si="18"/>
        <v>707.25</v>
      </c>
      <c r="H66" s="135">
        <f t="shared" si="19"/>
        <v>282.90000000000003</v>
      </c>
      <c r="I66" s="60"/>
      <c r="J66" s="136">
        <v>2829</v>
      </c>
      <c r="K66" s="17"/>
      <c r="L66" s="17">
        <v>200</v>
      </c>
      <c r="M66" s="17"/>
      <c r="N66" s="16">
        <f t="shared" si="12"/>
        <v>0</v>
      </c>
      <c r="O66" s="22">
        <f t="shared" si="13"/>
        <v>3029</v>
      </c>
      <c r="P66" s="26"/>
      <c r="Q66" s="17">
        <f t="shared" si="20"/>
        <v>0</v>
      </c>
      <c r="R66" s="17"/>
      <c r="S66" s="18"/>
      <c r="T66" s="19">
        <f t="shared" si="14"/>
        <v>0</v>
      </c>
      <c r="U66" s="18"/>
      <c r="V66" s="17">
        <f t="shared" si="21"/>
        <v>0</v>
      </c>
      <c r="W66" s="18"/>
      <c r="X66" s="18"/>
      <c r="Y66" s="17"/>
      <c r="Z66" s="17"/>
      <c r="AA66" s="20"/>
      <c r="AB66" s="21">
        <f t="shared" si="15"/>
        <v>0</v>
      </c>
      <c r="AC66" s="4">
        <f t="shared" si="16"/>
        <v>3029</v>
      </c>
      <c r="AD66" s="6"/>
      <c r="AG66" s="49">
        <v>100047631698</v>
      </c>
      <c r="AJ66" s="52"/>
      <c r="AL66" s="52"/>
      <c r="AN66" s="52"/>
    </row>
    <row r="67" spans="1:40" s="28" customFormat="1" ht="30" customHeight="1" thickBot="1" x14ac:dyDescent="0.3">
      <c r="A67" s="27">
        <v>54</v>
      </c>
      <c r="B67" s="59">
        <v>905</v>
      </c>
      <c r="C67" s="32" t="s">
        <v>74</v>
      </c>
      <c r="D67" s="62" t="s">
        <v>104</v>
      </c>
      <c r="E67" s="60" t="s">
        <v>34</v>
      </c>
      <c r="F67" s="135">
        <f t="shared" si="17"/>
        <v>1363.05</v>
      </c>
      <c r="G67" s="135">
        <f t="shared" si="18"/>
        <v>524.25</v>
      </c>
      <c r="H67" s="135">
        <f t="shared" si="19"/>
        <v>209.70000000000002</v>
      </c>
      <c r="I67" s="60"/>
      <c r="J67" s="136">
        <v>2097</v>
      </c>
      <c r="K67" s="17"/>
      <c r="L67" s="17"/>
      <c r="M67" s="17"/>
      <c r="N67" s="16">
        <f t="shared" si="12"/>
        <v>0</v>
      </c>
      <c r="O67" s="22">
        <f t="shared" si="13"/>
        <v>2097</v>
      </c>
      <c r="P67" s="26"/>
      <c r="Q67" s="17">
        <f t="shared" si="20"/>
        <v>0</v>
      </c>
      <c r="R67" s="17"/>
      <c r="S67" s="18"/>
      <c r="T67" s="19">
        <f t="shared" si="14"/>
        <v>0</v>
      </c>
      <c r="U67" s="18"/>
      <c r="V67" s="17">
        <f t="shared" si="21"/>
        <v>0</v>
      </c>
      <c r="W67" s="18"/>
      <c r="X67" s="18"/>
      <c r="Y67" s="17"/>
      <c r="Z67" s="17"/>
      <c r="AA67" s="20"/>
      <c r="AB67" s="21">
        <f t="shared" si="15"/>
        <v>0</v>
      </c>
      <c r="AC67" s="4">
        <f t="shared" si="16"/>
        <v>2097</v>
      </c>
      <c r="AD67" s="6"/>
      <c r="AG67" s="49">
        <v>100046820918</v>
      </c>
      <c r="AJ67" s="52"/>
      <c r="AL67" s="52"/>
      <c r="AN67" s="52"/>
    </row>
    <row r="68" spans="1:40" s="51" customFormat="1" ht="30" customHeight="1" thickBot="1" x14ac:dyDescent="0.3">
      <c r="A68" s="27">
        <v>55</v>
      </c>
      <c r="B68" s="59">
        <v>1242</v>
      </c>
      <c r="C68" s="32" t="s">
        <v>142</v>
      </c>
      <c r="D68" s="62" t="s">
        <v>104</v>
      </c>
      <c r="E68" s="60" t="s">
        <v>34</v>
      </c>
      <c r="F68" s="135">
        <f t="shared" si="17"/>
        <v>1102.4000000000001</v>
      </c>
      <c r="G68" s="135">
        <f t="shared" si="18"/>
        <v>424</v>
      </c>
      <c r="H68" s="135">
        <f t="shared" si="19"/>
        <v>169.60000000000002</v>
      </c>
      <c r="I68" s="60"/>
      <c r="J68" s="136">
        <v>1696</v>
      </c>
      <c r="K68" s="17"/>
      <c r="L68" s="17"/>
      <c r="M68" s="17"/>
      <c r="N68" s="16">
        <f t="shared" si="12"/>
        <v>0</v>
      </c>
      <c r="O68" s="22">
        <f t="shared" si="13"/>
        <v>1696</v>
      </c>
      <c r="P68" s="26">
        <v>6.25</v>
      </c>
      <c r="Q68" s="17">
        <f t="shared" si="20"/>
        <v>353.33333333333331</v>
      </c>
      <c r="R68" s="17"/>
      <c r="S68" s="18">
        <v>10</v>
      </c>
      <c r="T68" s="19">
        <f t="shared" si="14"/>
        <v>62.814814814814817</v>
      </c>
      <c r="U68" s="18"/>
      <c r="V68" s="17">
        <f t="shared" si="21"/>
        <v>0</v>
      </c>
      <c r="W68" s="18"/>
      <c r="X68" s="18"/>
      <c r="Y68" s="17"/>
      <c r="Z68" s="17"/>
      <c r="AA68" s="20"/>
      <c r="AB68" s="21">
        <f t="shared" si="15"/>
        <v>416.14814814814815</v>
      </c>
      <c r="AC68" s="4">
        <f t="shared" si="16"/>
        <v>1279.8518518518517</v>
      </c>
      <c r="AD68" s="6"/>
      <c r="AE68" s="28"/>
      <c r="AF68" s="28"/>
      <c r="AG68" s="49" t="s">
        <v>144</v>
      </c>
      <c r="AI68" s="28"/>
      <c r="AJ68" s="52"/>
      <c r="AK68" s="28"/>
      <c r="AL68" s="52"/>
      <c r="AM68" s="28"/>
      <c r="AN68" s="52"/>
    </row>
    <row r="69" spans="1:40" s="28" customFormat="1" ht="30" customHeight="1" thickBot="1" x14ac:dyDescent="0.3">
      <c r="A69" s="27">
        <v>56</v>
      </c>
      <c r="B69" s="59">
        <v>953</v>
      </c>
      <c r="C69" s="32" t="s">
        <v>78</v>
      </c>
      <c r="D69" s="62" t="s">
        <v>104</v>
      </c>
      <c r="E69" s="133" t="s">
        <v>36</v>
      </c>
      <c r="F69" s="135">
        <f t="shared" si="17"/>
        <v>1300</v>
      </c>
      <c r="G69" s="135">
        <f t="shared" si="18"/>
        <v>500</v>
      </c>
      <c r="H69" s="135">
        <f t="shared" si="19"/>
        <v>200</v>
      </c>
      <c r="I69" s="60"/>
      <c r="J69" s="136">
        <v>2000</v>
      </c>
      <c r="K69" s="17"/>
      <c r="L69" s="17">
        <v>200</v>
      </c>
      <c r="M69" s="17"/>
      <c r="N69" s="16">
        <f t="shared" si="12"/>
        <v>0</v>
      </c>
      <c r="O69" s="22">
        <f t="shared" si="13"/>
        <v>2200</v>
      </c>
      <c r="P69" s="26"/>
      <c r="Q69" s="17">
        <f t="shared" si="20"/>
        <v>0</v>
      </c>
      <c r="R69" s="17"/>
      <c r="S69" s="18"/>
      <c r="T69" s="19">
        <f t="shared" si="14"/>
        <v>0</v>
      </c>
      <c r="U69" s="18"/>
      <c r="V69" s="17">
        <f t="shared" si="21"/>
        <v>0</v>
      </c>
      <c r="W69" s="18"/>
      <c r="X69" s="18"/>
      <c r="Y69" s="17"/>
      <c r="Z69" s="17"/>
      <c r="AA69" s="20"/>
      <c r="AB69" s="21">
        <f t="shared" si="15"/>
        <v>0</v>
      </c>
      <c r="AC69" s="4">
        <f t="shared" si="16"/>
        <v>2200</v>
      </c>
      <c r="AD69" s="6"/>
      <c r="AG69" s="49">
        <v>100048069748</v>
      </c>
      <c r="AJ69" s="52"/>
      <c r="AL69" s="52"/>
      <c r="AN69" s="52"/>
    </row>
    <row r="70" spans="1:40" s="28" customFormat="1" ht="30" customHeight="1" thickBot="1" x14ac:dyDescent="0.3">
      <c r="A70" s="27">
        <v>57</v>
      </c>
      <c r="B70" s="59">
        <v>964</v>
      </c>
      <c r="C70" s="32" t="s">
        <v>80</v>
      </c>
      <c r="D70" s="62" t="s">
        <v>104</v>
      </c>
      <c r="E70" s="60" t="s">
        <v>35</v>
      </c>
      <c r="F70" s="135">
        <f t="shared" si="17"/>
        <v>1300</v>
      </c>
      <c r="G70" s="135">
        <f t="shared" si="18"/>
        <v>500</v>
      </c>
      <c r="H70" s="135">
        <f t="shared" si="19"/>
        <v>200</v>
      </c>
      <c r="I70" s="60"/>
      <c r="J70" s="69">
        <v>2000</v>
      </c>
      <c r="K70" s="17"/>
      <c r="L70" s="17">
        <v>200</v>
      </c>
      <c r="M70" s="17"/>
      <c r="N70" s="16">
        <f t="shared" si="12"/>
        <v>0</v>
      </c>
      <c r="O70" s="22">
        <f t="shared" si="13"/>
        <v>2200</v>
      </c>
      <c r="P70" s="26"/>
      <c r="Q70" s="17">
        <f t="shared" si="20"/>
        <v>0</v>
      </c>
      <c r="R70" s="17"/>
      <c r="S70" s="18"/>
      <c r="T70" s="19">
        <f t="shared" si="14"/>
        <v>0</v>
      </c>
      <c r="U70" s="18"/>
      <c r="V70" s="17">
        <f t="shared" si="21"/>
        <v>0</v>
      </c>
      <c r="W70" s="18"/>
      <c r="X70" s="18"/>
      <c r="Y70" s="17"/>
      <c r="Z70" s="17"/>
      <c r="AA70" s="20"/>
      <c r="AB70" s="21">
        <f t="shared" si="15"/>
        <v>0</v>
      </c>
      <c r="AC70" s="4">
        <f t="shared" si="16"/>
        <v>2200</v>
      </c>
      <c r="AD70" s="6"/>
      <c r="AG70" s="49">
        <v>100048069554</v>
      </c>
      <c r="AJ70" s="52"/>
      <c r="AL70" s="52"/>
      <c r="AN70" s="52"/>
    </row>
    <row r="71" spans="1:40" s="28" customFormat="1" ht="30" customHeight="1" thickBot="1" x14ac:dyDescent="0.3">
      <c r="A71" s="27">
        <v>58</v>
      </c>
      <c r="B71" s="59">
        <v>1008</v>
      </c>
      <c r="C71" s="32" t="s">
        <v>83</v>
      </c>
      <c r="D71" s="62" t="s">
        <v>104</v>
      </c>
      <c r="E71" s="60" t="s">
        <v>99</v>
      </c>
      <c r="F71" s="135">
        <f t="shared" si="17"/>
        <v>1625</v>
      </c>
      <c r="G71" s="135">
        <f t="shared" si="18"/>
        <v>625</v>
      </c>
      <c r="H71" s="135">
        <f t="shared" si="19"/>
        <v>250</v>
      </c>
      <c r="I71" s="60"/>
      <c r="J71" s="69">
        <v>2500</v>
      </c>
      <c r="K71" s="17"/>
      <c r="L71" s="17"/>
      <c r="M71" s="17"/>
      <c r="N71" s="16">
        <f t="shared" ref="N71:N121" si="22">J71/30/8*M71</f>
        <v>0</v>
      </c>
      <c r="O71" s="22">
        <f t="shared" ref="O71:O122" si="23">J71+K71+N71+L71</f>
        <v>2500</v>
      </c>
      <c r="P71" s="26">
        <v>2.5</v>
      </c>
      <c r="Q71" s="17">
        <f t="shared" si="20"/>
        <v>208.33333333333331</v>
      </c>
      <c r="R71" s="17">
        <v>208.33</v>
      </c>
      <c r="S71" s="18"/>
      <c r="T71" s="19">
        <f t="shared" ref="T71:T121" si="24">(J71/30/9)*S71</f>
        <v>0</v>
      </c>
      <c r="U71" s="18"/>
      <c r="V71" s="17">
        <f t="shared" si="21"/>
        <v>0</v>
      </c>
      <c r="W71" s="18"/>
      <c r="X71" s="18"/>
      <c r="Y71" s="17"/>
      <c r="Z71" s="17"/>
      <c r="AA71" s="20"/>
      <c r="AB71" s="21">
        <f t="shared" ref="AB71:AB122" si="25">Q71+R71+T71+V71+W71+X71+Y71+Z71+AA71</f>
        <v>416.6633333333333</v>
      </c>
      <c r="AC71" s="4">
        <f t="shared" ref="AC71:AC122" si="26">O71-AB71</f>
        <v>2083.3366666666666</v>
      </c>
      <c r="AD71" s="6"/>
      <c r="AG71" s="49">
        <v>100048785233</v>
      </c>
      <c r="AJ71" s="52"/>
      <c r="AL71" s="52"/>
      <c r="AN71" s="52"/>
    </row>
    <row r="72" spans="1:40" s="28" customFormat="1" ht="30" customHeight="1" thickBot="1" x14ac:dyDescent="0.3">
      <c r="A72" s="27">
        <v>59</v>
      </c>
      <c r="B72" s="59">
        <v>1021</v>
      </c>
      <c r="C72" s="32" t="s">
        <v>84</v>
      </c>
      <c r="D72" s="62" t="s">
        <v>104</v>
      </c>
      <c r="E72" s="60" t="s">
        <v>34</v>
      </c>
      <c r="F72" s="135">
        <f t="shared" si="17"/>
        <v>1170</v>
      </c>
      <c r="G72" s="135">
        <f t="shared" si="18"/>
        <v>450</v>
      </c>
      <c r="H72" s="135">
        <f t="shared" si="19"/>
        <v>180</v>
      </c>
      <c r="I72" s="60"/>
      <c r="J72" s="136">
        <v>1800</v>
      </c>
      <c r="K72" s="17"/>
      <c r="L72" s="17"/>
      <c r="M72" s="17"/>
      <c r="N72" s="16">
        <f t="shared" si="22"/>
        <v>0</v>
      </c>
      <c r="O72" s="22">
        <f t="shared" si="23"/>
        <v>1800</v>
      </c>
      <c r="P72" s="26">
        <v>3.75</v>
      </c>
      <c r="Q72" s="17">
        <f t="shared" ref="Q72:Q122" si="27">J72/30*P72</f>
        <v>225</v>
      </c>
      <c r="R72" s="17"/>
      <c r="S72" s="18"/>
      <c r="T72" s="19">
        <f t="shared" si="24"/>
        <v>0</v>
      </c>
      <c r="U72" s="18"/>
      <c r="V72" s="17">
        <f t="shared" si="21"/>
        <v>0</v>
      </c>
      <c r="W72" s="18"/>
      <c r="X72" s="18">
        <v>500</v>
      </c>
      <c r="Y72" s="17"/>
      <c r="Z72" s="17"/>
      <c r="AA72" s="20"/>
      <c r="AB72" s="21">
        <f t="shared" si="25"/>
        <v>725</v>
      </c>
      <c r="AC72" s="4">
        <f t="shared" si="26"/>
        <v>1075</v>
      </c>
      <c r="AD72" s="6"/>
      <c r="AG72" s="49" t="s">
        <v>144</v>
      </c>
      <c r="AJ72" s="52"/>
      <c r="AL72" s="52"/>
      <c r="AN72" s="52"/>
    </row>
    <row r="73" spans="1:40" s="28" customFormat="1" ht="30" customHeight="1" thickBot="1" x14ac:dyDescent="0.3">
      <c r="A73" s="27">
        <v>60</v>
      </c>
      <c r="B73" s="59">
        <v>1027</v>
      </c>
      <c r="C73" s="32" t="s">
        <v>85</v>
      </c>
      <c r="D73" s="62" t="s">
        <v>104</v>
      </c>
      <c r="E73" s="60" t="s">
        <v>134</v>
      </c>
      <c r="F73" s="135">
        <f t="shared" si="17"/>
        <v>1300</v>
      </c>
      <c r="G73" s="135">
        <f t="shared" si="18"/>
        <v>500</v>
      </c>
      <c r="H73" s="135">
        <f t="shared" si="19"/>
        <v>200</v>
      </c>
      <c r="I73" s="60"/>
      <c r="J73" s="69">
        <v>2000</v>
      </c>
      <c r="K73" s="17"/>
      <c r="L73" s="17"/>
      <c r="M73" s="17"/>
      <c r="N73" s="16">
        <f t="shared" si="22"/>
        <v>0</v>
      </c>
      <c r="O73" s="22">
        <f t="shared" si="23"/>
        <v>2000</v>
      </c>
      <c r="P73" s="26">
        <v>3.75</v>
      </c>
      <c r="Q73" s="17">
        <f t="shared" si="27"/>
        <v>250.00000000000003</v>
      </c>
      <c r="R73" s="17"/>
      <c r="S73" s="18"/>
      <c r="T73" s="19">
        <f t="shared" si="24"/>
        <v>0</v>
      </c>
      <c r="U73" s="18"/>
      <c r="V73" s="17">
        <f t="shared" ref="V73:V121" si="28">J73/30*U73</f>
        <v>0</v>
      </c>
      <c r="W73" s="18"/>
      <c r="X73" s="18">
        <v>500</v>
      </c>
      <c r="Y73" s="17"/>
      <c r="Z73" s="17"/>
      <c r="AA73" s="20"/>
      <c r="AB73" s="21">
        <f t="shared" si="25"/>
        <v>750</v>
      </c>
      <c r="AC73" s="4">
        <f t="shared" si="26"/>
        <v>1250</v>
      </c>
      <c r="AD73" s="6"/>
      <c r="AG73" s="49" t="s">
        <v>144</v>
      </c>
      <c r="AJ73" s="52"/>
      <c r="AL73" s="52"/>
      <c r="AN73" s="52"/>
    </row>
    <row r="74" spans="1:40" s="28" customFormat="1" ht="30" customHeight="1" thickBot="1" x14ac:dyDescent="0.3">
      <c r="A74" s="27">
        <v>61</v>
      </c>
      <c r="B74" s="59">
        <v>1040</v>
      </c>
      <c r="C74" s="32" t="s">
        <v>86</v>
      </c>
      <c r="D74" s="62" t="s">
        <v>104</v>
      </c>
      <c r="E74" s="60" t="s">
        <v>34</v>
      </c>
      <c r="F74" s="135">
        <f t="shared" si="17"/>
        <v>1300</v>
      </c>
      <c r="G74" s="135">
        <f t="shared" si="18"/>
        <v>500</v>
      </c>
      <c r="H74" s="135">
        <f t="shared" si="19"/>
        <v>200</v>
      </c>
      <c r="I74" s="60"/>
      <c r="J74" s="69">
        <v>2000</v>
      </c>
      <c r="K74" s="17"/>
      <c r="L74" s="17"/>
      <c r="M74" s="17">
        <v>15</v>
      </c>
      <c r="N74" s="16">
        <f t="shared" si="22"/>
        <v>125.00000000000001</v>
      </c>
      <c r="O74" s="22">
        <f t="shared" si="23"/>
        <v>2125</v>
      </c>
      <c r="P74" s="26">
        <v>2.5</v>
      </c>
      <c r="Q74" s="17">
        <f t="shared" si="27"/>
        <v>166.66666666666669</v>
      </c>
      <c r="R74" s="17"/>
      <c r="S74" s="18"/>
      <c r="T74" s="19">
        <f t="shared" si="24"/>
        <v>0</v>
      </c>
      <c r="U74" s="18">
        <v>1</v>
      </c>
      <c r="V74" s="17">
        <f t="shared" si="28"/>
        <v>66.666666666666671</v>
      </c>
      <c r="W74" s="18">
        <v>138.34</v>
      </c>
      <c r="X74" s="18">
        <v>300</v>
      </c>
      <c r="Y74" s="17"/>
      <c r="Z74" s="17"/>
      <c r="AA74" s="20"/>
      <c r="AB74" s="21">
        <f t="shared" si="25"/>
        <v>671.6733333333334</v>
      </c>
      <c r="AC74" s="4">
        <f t="shared" si="26"/>
        <v>1453.3266666666666</v>
      </c>
      <c r="AD74" s="6"/>
      <c r="AG74" s="49" t="s">
        <v>144</v>
      </c>
      <c r="AJ74" s="52"/>
      <c r="AL74" s="52"/>
      <c r="AN74" s="52"/>
    </row>
    <row r="75" spans="1:40" s="28" customFormat="1" ht="30" customHeight="1" thickBot="1" x14ac:dyDescent="0.3">
      <c r="A75" s="27">
        <v>62</v>
      </c>
      <c r="B75" s="59">
        <v>1050</v>
      </c>
      <c r="C75" s="32" t="s">
        <v>51</v>
      </c>
      <c r="D75" s="62" t="s">
        <v>104</v>
      </c>
      <c r="E75" s="60" t="s">
        <v>34</v>
      </c>
      <c r="F75" s="135">
        <f t="shared" si="17"/>
        <v>1131.6500000000001</v>
      </c>
      <c r="G75" s="135">
        <f t="shared" si="18"/>
        <v>435.25</v>
      </c>
      <c r="H75" s="135">
        <f t="shared" si="19"/>
        <v>174.10000000000002</v>
      </c>
      <c r="I75" s="60"/>
      <c r="J75" s="136">
        <v>1741</v>
      </c>
      <c r="K75" s="17"/>
      <c r="L75" s="17">
        <v>200</v>
      </c>
      <c r="M75" s="17"/>
      <c r="N75" s="16">
        <f t="shared" si="22"/>
        <v>0</v>
      </c>
      <c r="O75" s="22">
        <f t="shared" si="23"/>
        <v>1941</v>
      </c>
      <c r="P75" s="26"/>
      <c r="Q75" s="17">
        <f t="shared" si="27"/>
        <v>0</v>
      </c>
      <c r="R75" s="17"/>
      <c r="S75" s="18"/>
      <c r="T75" s="19">
        <f t="shared" si="24"/>
        <v>0</v>
      </c>
      <c r="U75" s="18"/>
      <c r="V75" s="17">
        <f t="shared" si="28"/>
        <v>0</v>
      </c>
      <c r="W75" s="18"/>
      <c r="X75" s="18"/>
      <c r="Y75" s="17"/>
      <c r="Z75" s="17"/>
      <c r="AA75" s="20">
        <v>154</v>
      </c>
      <c r="AB75" s="21">
        <f t="shared" si="25"/>
        <v>154</v>
      </c>
      <c r="AC75" s="4">
        <f t="shared" si="26"/>
        <v>1787</v>
      </c>
      <c r="AD75" s="6" t="s">
        <v>169</v>
      </c>
      <c r="AG75" s="49" t="s">
        <v>144</v>
      </c>
      <c r="AJ75" s="52"/>
      <c r="AL75" s="52"/>
      <c r="AN75" s="52"/>
    </row>
    <row r="76" spans="1:40" s="48" customFormat="1" ht="30" customHeight="1" thickBot="1" x14ac:dyDescent="0.3">
      <c r="A76" s="27">
        <v>63</v>
      </c>
      <c r="B76" s="59">
        <v>1245</v>
      </c>
      <c r="C76" s="32" t="s">
        <v>143</v>
      </c>
      <c r="D76" s="60" t="s">
        <v>104</v>
      </c>
      <c r="E76" s="60" t="s">
        <v>34</v>
      </c>
      <c r="F76" s="135">
        <f t="shared" si="17"/>
        <v>595.4</v>
      </c>
      <c r="G76" s="135">
        <f t="shared" si="18"/>
        <v>229</v>
      </c>
      <c r="H76" s="135">
        <f t="shared" si="19"/>
        <v>91.600000000000009</v>
      </c>
      <c r="I76" s="60"/>
      <c r="J76" s="136">
        <f>916</f>
        <v>916</v>
      </c>
      <c r="K76" s="17"/>
      <c r="L76" s="17"/>
      <c r="M76" s="17"/>
      <c r="N76" s="16">
        <f t="shared" si="22"/>
        <v>0</v>
      </c>
      <c r="O76" s="22">
        <f t="shared" si="23"/>
        <v>916</v>
      </c>
      <c r="P76" s="26">
        <f>5+9</f>
        <v>14</v>
      </c>
      <c r="Q76" s="17">
        <f>J76/30*P76-242</f>
        <v>185.4666666666667</v>
      </c>
      <c r="R76" s="17"/>
      <c r="S76" s="18"/>
      <c r="T76" s="19">
        <f t="shared" si="24"/>
        <v>0</v>
      </c>
      <c r="U76" s="18">
        <v>1</v>
      </c>
      <c r="V76" s="17">
        <f t="shared" si="28"/>
        <v>30.533333333333335</v>
      </c>
      <c r="W76" s="18"/>
      <c r="X76" s="18">
        <v>700</v>
      </c>
      <c r="Y76" s="17"/>
      <c r="Z76" s="17"/>
      <c r="AA76" s="20"/>
      <c r="AB76" s="21">
        <f t="shared" si="25"/>
        <v>916</v>
      </c>
      <c r="AC76" s="4">
        <f t="shared" si="26"/>
        <v>0</v>
      </c>
      <c r="AD76" s="6" t="s">
        <v>183</v>
      </c>
      <c r="AE76" s="28"/>
      <c r="AF76" s="28"/>
      <c r="AG76" s="49" t="s">
        <v>144</v>
      </c>
      <c r="AH76" s="51"/>
      <c r="AI76" s="28"/>
      <c r="AJ76" s="52"/>
      <c r="AK76" s="28"/>
      <c r="AL76" s="52"/>
      <c r="AM76" s="28"/>
      <c r="AN76" s="52"/>
    </row>
    <row r="77" spans="1:40" s="48" customFormat="1" ht="30" customHeight="1" thickBot="1" x14ac:dyDescent="0.3">
      <c r="A77" s="27">
        <v>64</v>
      </c>
      <c r="B77" s="59">
        <v>1066</v>
      </c>
      <c r="C77" s="32" t="s">
        <v>92</v>
      </c>
      <c r="D77" s="60" t="s">
        <v>104</v>
      </c>
      <c r="E77" s="60" t="s">
        <v>34</v>
      </c>
      <c r="F77" s="135">
        <f t="shared" si="17"/>
        <v>1186.25</v>
      </c>
      <c r="G77" s="135">
        <f t="shared" si="18"/>
        <v>456.25</v>
      </c>
      <c r="H77" s="135">
        <f t="shared" si="19"/>
        <v>182.5</v>
      </c>
      <c r="I77" s="60"/>
      <c r="J77" s="136">
        <v>1825</v>
      </c>
      <c r="K77" s="17"/>
      <c r="L77" s="17">
        <v>200</v>
      </c>
      <c r="M77" s="17"/>
      <c r="N77" s="16">
        <f t="shared" si="22"/>
        <v>0</v>
      </c>
      <c r="O77" s="22">
        <f t="shared" si="23"/>
        <v>2025</v>
      </c>
      <c r="P77" s="26"/>
      <c r="Q77" s="17">
        <f t="shared" si="27"/>
        <v>0</v>
      </c>
      <c r="R77" s="17"/>
      <c r="S77" s="18"/>
      <c r="T77" s="19">
        <f t="shared" si="24"/>
        <v>0</v>
      </c>
      <c r="U77" s="18"/>
      <c r="V77" s="17">
        <f t="shared" si="28"/>
        <v>0</v>
      </c>
      <c r="W77" s="18"/>
      <c r="X77" s="18"/>
      <c r="Y77" s="17"/>
      <c r="Z77" s="17"/>
      <c r="AA77" s="20"/>
      <c r="AB77" s="21">
        <f t="shared" si="25"/>
        <v>0</v>
      </c>
      <c r="AC77" s="4">
        <f t="shared" si="26"/>
        <v>2025</v>
      </c>
      <c r="AD77" s="6"/>
      <c r="AE77" s="28"/>
      <c r="AF77" s="28"/>
      <c r="AG77" s="49" t="s">
        <v>144</v>
      </c>
      <c r="AH77" s="51"/>
      <c r="AI77" s="28"/>
      <c r="AJ77" s="52"/>
      <c r="AK77" s="28"/>
      <c r="AL77" s="52"/>
      <c r="AM77" s="28"/>
      <c r="AN77" s="52"/>
    </row>
    <row r="78" spans="1:40" s="48" customFormat="1" ht="30" customHeight="1" thickBot="1" x14ac:dyDescent="0.3">
      <c r="A78" s="27">
        <v>65</v>
      </c>
      <c r="B78" s="59">
        <v>1073</v>
      </c>
      <c r="C78" s="32" t="s">
        <v>94</v>
      </c>
      <c r="D78" s="60" t="s">
        <v>104</v>
      </c>
      <c r="E78" s="60" t="s">
        <v>134</v>
      </c>
      <c r="F78" s="135">
        <f t="shared" si="17"/>
        <v>1170</v>
      </c>
      <c r="G78" s="135">
        <f t="shared" si="18"/>
        <v>450</v>
      </c>
      <c r="H78" s="135">
        <f t="shared" si="19"/>
        <v>180</v>
      </c>
      <c r="I78" s="60"/>
      <c r="J78" s="69">
        <v>1800</v>
      </c>
      <c r="K78" s="17"/>
      <c r="L78" s="17">
        <v>200</v>
      </c>
      <c r="M78" s="17"/>
      <c r="N78" s="16">
        <f t="shared" si="22"/>
        <v>0</v>
      </c>
      <c r="O78" s="22">
        <f t="shared" si="23"/>
        <v>2000</v>
      </c>
      <c r="P78" s="26"/>
      <c r="Q78" s="17">
        <f t="shared" si="27"/>
        <v>0</v>
      </c>
      <c r="R78" s="17"/>
      <c r="S78" s="18"/>
      <c r="T78" s="19">
        <f t="shared" si="24"/>
        <v>0</v>
      </c>
      <c r="U78" s="18"/>
      <c r="V78" s="17">
        <f t="shared" si="28"/>
        <v>0</v>
      </c>
      <c r="W78" s="18"/>
      <c r="X78" s="18"/>
      <c r="Y78" s="17"/>
      <c r="Z78" s="17"/>
      <c r="AA78" s="20"/>
      <c r="AB78" s="21">
        <f t="shared" si="25"/>
        <v>0</v>
      </c>
      <c r="AC78" s="4">
        <f t="shared" si="26"/>
        <v>2000</v>
      </c>
      <c r="AD78" s="6"/>
      <c r="AE78" s="28"/>
      <c r="AF78" s="28"/>
      <c r="AG78" s="49" t="s">
        <v>144</v>
      </c>
      <c r="AH78" s="51"/>
      <c r="AI78" s="28"/>
      <c r="AJ78" s="52"/>
      <c r="AK78" s="28"/>
      <c r="AL78" s="52"/>
      <c r="AM78" s="28"/>
      <c r="AN78" s="52"/>
    </row>
    <row r="79" spans="1:40" s="48" customFormat="1" ht="30" customHeight="1" thickBot="1" x14ac:dyDescent="0.3">
      <c r="A79" s="27">
        <v>66</v>
      </c>
      <c r="B79" s="59">
        <v>1079</v>
      </c>
      <c r="C79" s="32" t="s">
        <v>95</v>
      </c>
      <c r="D79" s="60" t="s">
        <v>104</v>
      </c>
      <c r="E79" s="133" t="s">
        <v>36</v>
      </c>
      <c r="F79" s="135">
        <f t="shared" ref="F79:F122" si="29">J79*$F$13</f>
        <v>1300</v>
      </c>
      <c r="G79" s="135">
        <f t="shared" ref="G79:G122" si="30">J79*$G$13</f>
        <v>500</v>
      </c>
      <c r="H79" s="135">
        <f t="shared" ref="H79:H122" si="31">J79*$H$13</f>
        <v>200</v>
      </c>
      <c r="I79" s="60"/>
      <c r="J79" s="136">
        <v>2000</v>
      </c>
      <c r="K79" s="17"/>
      <c r="L79" s="17">
        <v>200</v>
      </c>
      <c r="M79" s="17"/>
      <c r="N79" s="16">
        <f t="shared" si="22"/>
        <v>0</v>
      </c>
      <c r="O79" s="22">
        <f t="shared" si="23"/>
        <v>2200</v>
      </c>
      <c r="P79" s="26"/>
      <c r="Q79" s="17">
        <f t="shared" si="27"/>
        <v>0</v>
      </c>
      <c r="R79" s="17"/>
      <c r="S79" s="18"/>
      <c r="T79" s="19">
        <f t="shared" si="24"/>
        <v>0</v>
      </c>
      <c r="U79" s="18"/>
      <c r="V79" s="17">
        <f t="shared" si="28"/>
        <v>0</v>
      </c>
      <c r="W79" s="18"/>
      <c r="X79" s="18"/>
      <c r="Y79" s="17"/>
      <c r="Z79" s="17"/>
      <c r="AA79" s="20"/>
      <c r="AB79" s="21">
        <f t="shared" si="25"/>
        <v>0</v>
      </c>
      <c r="AC79" s="4">
        <f t="shared" si="26"/>
        <v>2200</v>
      </c>
      <c r="AD79" s="6"/>
      <c r="AE79" s="28"/>
      <c r="AF79" s="28"/>
      <c r="AG79" s="49" t="s">
        <v>144</v>
      </c>
      <c r="AH79" s="51"/>
      <c r="AI79" s="28"/>
      <c r="AJ79" s="52"/>
      <c r="AK79" s="28"/>
      <c r="AL79" s="52"/>
      <c r="AM79" s="28"/>
      <c r="AN79" s="52"/>
    </row>
    <row r="80" spans="1:40" s="48" customFormat="1" ht="30" customHeight="1" thickBot="1" x14ac:dyDescent="0.3">
      <c r="A80" s="27">
        <v>67</v>
      </c>
      <c r="B80" s="59">
        <v>1082</v>
      </c>
      <c r="C80" s="32" t="s">
        <v>96</v>
      </c>
      <c r="D80" s="60" t="s">
        <v>104</v>
      </c>
      <c r="E80" s="60" t="s">
        <v>35</v>
      </c>
      <c r="F80" s="135">
        <f t="shared" si="29"/>
        <v>1170</v>
      </c>
      <c r="G80" s="135">
        <f t="shared" si="30"/>
        <v>450</v>
      </c>
      <c r="H80" s="135">
        <f t="shared" si="31"/>
        <v>180</v>
      </c>
      <c r="I80" s="60"/>
      <c r="J80" s="69">
        <v>1800</v>
      </c>
      <c r="K80" s="17"/>
      <c r="L80" s="17"/>
      <c r="M80" s="17"/>
      <c r="N80" s="16">
        <f t="shared" si="22"/>
        <v>0</v>
      </c>
      <c r="O80" s="22">
        <f t="shared" si="23"/>
        <v>1800</v>
      </c>
      <c r="P80" s="26">
        <v>1.25</v>
      </c>
      <c r="Q80" s="17">
        <f t="shared" si="27"/>
        <v>75</v>
      </c>
      <c r="R80" s="17"/>
      <c r="S80" s="18"/>
      <c r="T80" s="19">
        <f t="shared" si="24"/>
        <v>0</v>
      </c>
      <c r="U80" s="18"/>
      <c r="V80" s="17">
        <f t="shared" si="28"/>
        <v>0</v>
      </c>
      <c r="W80" s="18"/>
      <c r="X80" s="18">
        <v>500</v>
      </c>
      <c r="Y80" s="17"/>
      <c r="Z80" s="17"/>
      <c r="AA80" s="20"/>
      <c r="AB80" s="21">
        <f t="shared" si="25"/>
        <v>575</v>
      </c>
      <c r="AC80" s="4">
        <f t="shared" si="26"/>
        <v>1225</v>
      </c>
      <c r="AD80" s="6"/>
      <c r="AE80" s="28"/>
      <c r="AF80" s="28"/>
      <c r="AG80" s="49">
        <v>100046278644</v>
      </c>
      <c r="AH80" s="51"/>
      <c r="AI80" s="28"/>
      <c r="AJ80" s="52"/>
      <c r="AK80" s="28"/>
      <c r="AL80" s="52"/>
      <c r="AM80" s="28"/>
      <c r="AN80" s="52"/>
    </row>
    <row r="81" spans="1:40" s="48" customFormat="1" ht="30" customHeight="1" thickBot="1" x14ac:dyDescent="0.3">
      <c r="A81" s="27">
        <v>68</v>
      </c>
      <c r="B81" s="59">
        <v>1089</v>
      </c>
      <c r="C81" s="32" t="s">
        <v>129</v>
      </c>
      <c r="D81" s="60" t="s">
        <v>104</v>
      </c>
      <c r="E81" s="60" t="s">
        <v>134</v>
      </c>
      <c r="F81" s="135">
        <f t="shared" si="29"/>
        <v>1170</v>
      </c>
      <c r="G81" s="135">
        <f t="shared" si="30"/>
        <v>450</v>
      </c>
      <c r="H81" s="135">
        <f t="shared" si="31"/>
        <v>180</v>
      </c>
      <c r="I81" s="60"/>
      <c r="J81" s="69">
        <v>1800</v>
      </c>
      <c r="K81" s="17"/>
      <c r="L81" s="17">
        <v>200</v>
      </c>
      <c r="M81" s="17"/>
      <c r="N81" s="16">
        <f t="shared" si="22"/>
        <v>0</v>
      </c>
      <c r="O81" s="22">
        <f t="shared" si="23"/>
        <v>2000</v>
      </c>
      <c r="P81" s="26"/>
      <c r="Q81" s="17">
        <f t="shared" si="27"/>
        <v>0</v>
      </c>
      <c r="R81" s="17"/>
      <c r="S81" s="18"/>
      <c r="T81" s="19">
        <f t="shared" si="24"/>
        <v>0</v>
      </c>
      <c r="U81" s="18"/>
      <c r="V81" s="17">
        <f t="shared" si="28"/>
        <v>0</v>
      </c>
      <c r="W81" s="18"/>
      <c r="X81" s="18"/>
      <c r="Y81" s="17"/>
      <c r="Z81" s="17"/>
      <c r="AA81" s="20"/>
      <c r="AB81" s="21">
        <f t="shared" si="25"/>
        <v>0</v>
      </c>
      <c r="AC81" s="4">
        <f t="shared" si="26"/>
        <v>2000</v>
      </c>
      <c r="AD81" s="6"/>
      <c r="AE81" s="28"/>
      <c r="AF81" s="28"/>
      <c r="AG81" s="64">
        <v>100048784962</v>
      </c>
      <c r="AH81" s="51"/>
      <c r="AI81" s="28"/>
      <c r="AJ81" s="52"/>
      <c r="AK81" s="28"/>
      <c r="AL81" s="52"/>
      <c r="AM81" s="28"/>
      <c r="AN81" s="52"/>
    </row>
    <row r="82" spans="1:40" s="48" customFormat="1" ht="30" customHeight="1" thickBot="1" x14ac:dyDescent="0.3">
      <c r="A82" s="27">
        <v>69</v>
      </c>
      <c r="B82" s="59">
        <v>1133</v>
      </c>
      <c r="C82" s="32" t="s">
        <v>97</v>
      </c>
      <c r="D82" s="60" t="s">
        <v>104</v>
      </c>
      <c r="E82" s="60" t="s">
        <v>134</v>
      </c>
      <c r="F82" s="135">
        <f t="shared" si="29"/>
        <v>1170</v>
      </c>
      <c r="G82" s="135">
        <f t="shared" si="30"/>
        <v>450</v>
      </c>
      <c r="H82" s="135">
        <f t="shared" si="31"/>
        <v>180</v>
      </c>
      <c r="I82" s="60"/>
      <c r="J82" s="69">
        <v>1800</v>
      </c>
      <c r="K82" s="17"/>
      <c r="L82" s="17"/>
      <c r="M82" s="17"/>
      <c r="N82" s="16">
        <f t="shared" si="22"/>
        <v>0</v>
      </c>
      <c r="O82" s="22">
        <f t="shared" si="23"/>
        <v>1800</v>
      </c>
      <c r="P82" s="26"/>
      <c r="Q82" s="17">
        <f t="shared" si="27"/>
        <v>0</v>
      </c>
      <c r="R82" s="17"/>
      <c r="S82" s="18"/>
      <c r="T82" s="19">
        <f t="shared" si="24"/>
        <v>0</v>
      </c>
      <c r="U82" s="18"/>
      <c r="V82" s="17">
        <f t="shared" si="28"/>
        <v>0</v>
      </c>
      <c r="W82" s="18"/>
      <c r="X82" s="18">
        <v>500</v>
      </c>
      <c r="Y82" s="17"/>
      <c r="Z82" s="17"/>
      <c r="AA82" s="20">
        <v>154</v>
      </c>
      <c r="AB82" s="21">
        <f t="shared" si="25"/>
        <v>654</v>
      </c>
      <c r="AC82" s="4">
        <f t="shared" si="26"/>
        <v>1146</v>
      </c>
      <c r="AD82" s="6"/>
      <c r="AE82" s="28"/>
      <c r="AF82" s="28"/>
      <c r="AG82" s="49">
        <v>100049821691</v>
      </c>
      <c r="AH82" s="51"/>
      <c r="AI82" s="28"/>
      <c r="AJ82" s="52"/>
      <c r="AK82" s="28"/>
      <c r="AL82" s="52"/>
      <c r="AM82" s="28"/>
      <c r="AN82" s="52"/>
    </row>
    <row r="83" spans="1:40" s="48" customFormat="1" ht="30" customHeight="1" thickBot="1" x14ac:dyDescent="0.3">
      <c r="A83" s="27">
        <v>70</v>
      </c>
      <c r="B83" s="59">
        <v>1134</v>
      </c>
      <c r="C83" s="32" t="s">
        <v>98</v>
      </c>
      <c r="D83" s="60" t="s">
        <v>104</v>
      </c>
      <c r="E83" s="60" t="s">
        <v>35</v>
      </c>
      <c r="F83" s="135">
        <f t="shared" si="29"/>
        <v>1300</v>
      </c>
      <c r="G83" s="135">
        <f t="shared" si="30"/>
        <v>500</v>
      </c>
      <c r="H83" s="135">
        <f t="shared" si="31"/>
        <v>200</v>
      </c>
      <c r="I83" s="60"/>
      <c r="J83" s="69">
        <v>2000</v>
      </c>
      <c r="K83" s="17"/>
      <c r="L83" s="17"/>
      <c r="M83" s="17"/>
      <c r="N83" s="16">
        <f t="shared" si="22"/>
        <v>0</v>
      </c>
      <c r="O83" s="22">
        <f t="shared" si="23"/>
        <v>2000</v>
      </c>
      <c r="P83" s="26">
        <v>13.75</v>
      </c>
      <c r="Q83" s="17">
        <f t="shared" si="27"/>
        <v>916.66666666666674</v>
      </c>
      <c r="R83" s="17"/>
      <c r="S83" s="18"/>
      <c r="T83" s="19">
        <f t="shared" si="24"/>
        <v>0</v>
      </c>
      <c r="U83" s="18"/>
      <c r="V83" s="17">
        <f t="shared" si="28"/>
        <v>0</v>
      </c>
      <c r="W83" s="18"/>
      <c r="X83" s="18"/>
      <c r="Y83" s="17"/>
      <c r="Z83" s="17"/>
      <c r="AA83" s="20"/>
      <c r="AB83" s="21">
        <f t="shared" si="25"/>
        <v>916.66666666666674</v>
      </c>
      <c r="AC83" s="4">
        <f t="shared" si="26"/>
        <v>1083.3333333333333</v>
      </c>
      <c r="AD83" s="6" t="s">
        <v>169</v>
      </c>
      <c r="AE83" s="28"/>
      <c r="AF83" s="28"/>
      <c r="AG83" s="49" t="s">
        <v>144</v>
      </c>
      <c r="AH83" s="51"/>
      <c r="AI83" s="28"/>
      <c r="AJ83" s="52"/>
      <c r="AK83" s="28"/>
      <c r="AL83" s="52"/>
      <c r="AM83" s="28"/>
      <c r="AN83" s="52"/>
    </row>
    <row r="84" spans="1:40" s="28" customFormat="1" ht="30" customHeight="1" thickBot="1" x14ac:dyDescent="0.3">
      <c r="A84" s="27">
        <v>71</v>
      </c>
      <c r="B84" s="59">
        <v>5009</v>
      </c>
      <c r="C84" s="32" t="s">
        <v>47</v>
      </c>
      <c r="D84" s="60" t="s">
        <v>104</v>
      </c>
      <c r="E84" s="60" t="s">
        <v>35</v>
      </c>
      <c r="F84" s="135">
        <f t="shared" si="29"/>
        <v>390</v>
      </c>
      <c r="G84" s="135">
        <f t="shared" si="30"/>
        <v>150</v>
      </c>
      <c r="H84" s="135">
        <f t="shared" si="31"/>
        <v>60</v>
      </c>
      <c r="I84" s="60"/>
      <c r="J84" s="69">
        <v>600</v>
      </c>
      <c r="K84" s="17"/>
      <c r="L84" s="17">
        <v>100</v>
      </c>
      <c r="M84" s="17"/>
      <c r="N84" s="16">
        <f t="shared" si="22"/>
        <v>0</v>
      </c>
      <c r="O84" s="22">
        <f t="shared" si="23"/>
        <v>700</v>
      </c>
      <c r="P84" s="26"/>
      <c r="Q84" s="17">
        <f t="shared" si="27"/>
        <v>0</v>
      </c>
      <c r="R84" s="17"/>
      <c r="S84" s="18"/>
      <c r="T84" s="19">
        <f t="shared" si="24"/>
        <v>0</v>
      </c>
      <c r="U84" s="18"/>
      <c r="V84" s="17">
        <f t="shared" si="28"/>
        <v>0</v>
      </c>
      <c r="W84" s="18"/>
      <c r="X84" s="18"/>
      <c r="Y84" s="17"/>
      <c r="Z84" s="17"/>
      <c r="AA84" s="20"/>
      <c r="AB84" s="21">
        <f t="shared" si="25"/>
        <v>0</v>
      </c>
      <c r="AC84" s="4">
        <f t="shared" si="26"/>
        <v>700</v>
      </c>
      <c r="AD84" s="6"/>
      <c r="AG84" s="49">
        <v>100046270589</v>
      </c>
      <c r="AH84" s="51"/>
      <c r="AJ84" s="52"/>
      <c r="AL84" s="52"/>
      <c r="AN84" s="52"/>
    </row>
    <row r="85" spans="1:40" s="28" customFormat="1" ht="30" customHeight="1" thickBot="1" x14ac:dyDescent="0.3">
      <c r="A85" s="27">
        <v>72</v>
      </c>
      <c r="B85" s="59">
        <v>1147</v>
      </c>
      <c r="C85" s="32" t="s">
        <v>117</v>
      </c>
      <c r="D85" s="60" t="s">
        <v>104</v>
      </c>
      <c r="E85" s="60" t="s">
        <v>34</v>
      </c>
      <c r="F85" s="135">
        <f t="shared" si="29"/>
        <v>1480.05</v>
      </c>
      <c r="G85" s="135">
        <f t="shared" si="30"/>
        <v>569.25</v>
      </c>
      <c r="H85" s="135">
        <f t="shared" si="31"/>
        <v>227.70000000000002</v>
      </c>
      <c r="I85" s="60"/>
      <c r="J85" s="136">
        <v>2277</v>
      </c>
      <c r="K85" s="17"/>
      <c r="L85" s="17"/>
      <c r="M85" s="17"/>
      <c r="N85" s="16">
        <f t="shared" si="22"/>
        <v>0</v>
      </c>
      <c r="O85" s="22">
        <f t="shared" si="23"/>
        <v>2277</v>
      </c>
      <c r="P85" s="26">
        <v>1.25</v>
      </c>
      <c r="Q85" s="17">
        <f t="shared" si="27"/>
        <v>94.875</v>
      </c>
      <c r="R85" s="17"/>
      <c r="S85" s="18"/>
      <c r="T85" s="19">
        <f t="shared" si="24"/>
        <v>0</v>
      </c>
      <c r="U85" s="18"/>
      <c r="V85" s="17">
        <f t="shared" si="28"/>
        <v>0</v>
      </c>
      <c r="W85" s="18"/>
      <c r="X85" s="18"/>
      <c r="Y85" s="17"/>
      <c r="Z85" s="17"/>
      <c r="AA85" s="20">
        <v>154</v>
      </c>
      <c r="AB85" s="21">
        <f t="shared" si="25"/>
        <v>248.875</v>
      </c>
      <c r="AC85" s="4">
        <f t="shared" si="26"/>
        <v>2028.125</v>
      </c>
      <c r="AD85" s="6"/>
      <c r="AG85" s="49">
        <v>100049822094</v>
      </c>
      <c r="AH85" s="51"/>
      <c r="AJ85" s="52"/>
      <c r="AL85" s="52"/>
      <c r="AN85" s="52"/>
    </row>
    <row r="86" spans="1:40" s="28" customFormat="1" ht="30" customHeight="1" thickBot="1" x14ac:dyDescent="0.3">
      <c r="A86" s="27">
        <v>73</v>
      </c>
      <c r="B86" s="59">
        <v>1148</v>
      </c>
      <c r="C86" s="32" t="s">
        <v>118</v>
      </c>
      <c r="D86" s="60" t="s">
        <v>104</v>
      </c>
      <c r="E86" s="60" t="s">
        <v>34</v>
      </c>
      <c r="F86" s="135">
        <f t="shared" si="29"/>
        <v>797.55000000000007</v>
      </c>
      <c r="G86" s="135">
        <f t="shared" si="30"/>
        <v>306.75</v>
      </c>
      <c r="H86" s="135">
        <f t="shared" si="31"/>
        <v>122.7</v>
      </c>
      <c r="I86" s="60"/>
      <c r="J86" s="136">
        <v>1227</v>
      </c>
      <c r="K86" s="17"/>
      <c r="L86" s="17"/>
      <c r="M86" s="17"/>
      <c r="N86" s="16">
        <f t="shared" si="22"/>
        <v>0</v>
      </c>
      <c r="O86" s="22">
        <f t="shared" si="23"/>
        <v>1227</v>
      </c>
      <c r="P86" s="26">
        <v>1.25</v>
      </c>
      <c r="Q86" s="17">
        <f t="shared" si="27"/>
        <v>51.125</v>
      </c>
      <c r="R86" s="17"/>
      <c r="S86" s="18"/>
      <c r="T86" s="19">
        <f t="shared" si="24"/>
        <v>0</v>
      </c>
      <c r="U86" s="18"/>
      <c r="V86" s="17">
        <f t="shared" si="28"/>
        <v>0</v>
      </c>
      <c r="W86" s="18"/>
      <c r="X86" s="18"/>
      <c r="Y86" s="17"/>
      <c r="Z86" s="17"/>
      <c r="AA86" s="20"/>
      <c r="AB86" s="21">
        <f t="shared" si="25"/>
        <v>51.125</v>
      </c>
      <c r="AC86" s="4">
        <f t="shared" si="26"/>
        <v>1175.875</v>
      </c>
      <c r="AD86" s="6"/>
      <c r="AG86" s="49" t="s">
        <v>144</v>
      </c>
      <c r="AH86" s="51"/>
      <c r="AJ86" s="52"/>
      <c r="AL86" s="52"/>
      <c r="AN86" s="52"/>
    </row>
    <row r="87" spans="1:40" s="28" customFormat="1" ht="30" customHeight="1" thickBot="1" x14ac:dyDescent="0.3">
      <c r="A87" s="27">
        <v>74</v>
      </c>
      <c r="B87" s="59">
        <v>1150</v>
      </c>
      <c r="C87" s="32" t="s">
        <v>119</v>
      </c>
      <c r="D87" s="60" t="s">
        <v>104</v>
      </c>
      <c r="E87" s="60" t="s">
        <v>34</v>
      </c>
      <c r="F87" s="135">
        <f t="shared" si="29"/>
        <v>624.65</v>
      </c>
      <c r="G87" s="135">
        <f t="shared" si="30"/>
        <v>240.25</v>
      </c>
      <c r="H87" s="135">
        <f t="shared" si="31"/>
        <v>96.100000000000009</v>
      </c>
      <c r="I87" s="60"/>
      <c r="J87" s="136">
        <v>961</v>
      </c>
      <c r="K87" s="17"/>
      <c r="L87" s="17"/>
      <c r="M87" s="17"/>
      <c r="N87" s="16">
        <f t="shared" si="22"/>
        <v>0</v>
      </c>
      <c r="O87" s="22">
        <f t="shared" si="23"/>
        <v>961</v>
      </c>
      <c r="P87" s="26">
        <v>6.25</v>
      </c>
      <c r="Q87" s="17">
        <f t="shared" si="27"/>
        <v>200.20833333333331</v>
      </c>
      <c r="R87" s="17"/>
      <c r="S87" s="18"/>
      <c r="T87" s="19">
        <f t="shared" si="24"/>
        <v>0</v>
      </c>
      <c r="U87" s="18"/>
      <c r="V87" s="17">
        <f t="shared" si="28"/>
        <v>0</v>
      </c>
      <c r="W87" s="18"/>
      <c r="X87" s="18"/>
      <c r="Y87" s="17"/>
      <c r="Z87" s="17"/>
      <c r="AA87" s="20"/>
      <c r="AB87" s="21">
        <f t="shared" si="25"/>
        <v>200.20833333333331</v>
      </c>
      <c r="AC87" s="4">
        <f t="shared" si="26"/>
        <v>760.79166666666674</v>
      </c>
      <c r="AD87" s="6"/>
      <c r="AG87" s="49" t="s">
        <v>144</v>
      </c>
      <c r="AH87" s="51"/>
      <c r="AJ87" s="52"/>
      <c r="AL87" s="52"/>
      <c r="AN87" s="52"/>
    </row>
    <row r="88" spans="1:40" s="28" customFormat="1" ht="30" customHeight="1" thickBot="1" x14ac:dyDescent="0.3">
      <c r="A88" s="27">
        <v>75</v>
      </c>
      <c r="B88" s="59">
        <v>1152</v>
      </c>
      <c r="C88" s="32" t="s">
        <v>120</v>
      </c>
      <c r="D88" s="60" t="s">
        <v>104</v>
      </c>
      <c r="E88" s="133" t="s">
        <v>36</v>
      </c>
      <c r="F88" s="135">
        <f t="shared" si="29"/>
        <v>1170</v>
      </c>
      <c r="G88" s="135">
        <f t="shared" si="30"/>
        <v>450</v>
      </c>
      <c r="H88" s="135">
        <f t="shared" si="31"/>
        <v>180</v>
      </c>
      <c r="I88" s="60"/>
      <c r="J88" s="136">
        <v>1800</v>
      </c>
      <c r="K88" s="17"/>
      <c r="L88" s="17"/>
      <c r="M88" s="17"/>
      <c r="N88" s="16">
        <f t="shared" si="22"/>
        <v>0</v>
      </c>
      <c r="O88" s="22">
        <f t="shared" si="23"/>
        <v>1800</v>
      </c>
      <c r="P88" s="26">
        <v>6.25</v>
      </c>
      <c r="Q88" s="17">
        <f t="shared" si="27"/>
        <v>375</v>
      </c>
      <c r="R88" s="17"/>
      <c r="S88" s="18"/>
      <c r="T88" s="19">
        <f t="shared" si="24"/>
        <v>0</v>
      </c>
      <c r="U88" s="18"/>
      <c r="V88" s="17">
        <f t="shared" si="28"/>
        <v>0</v>
      </c>
      <c r="W88" s="18"/>
      <c r="X88" s="18"/>
      <c r="Y88" s="17"/>
      <c r="Z88" s="17"/>
      <c r="AA88" s="20"/>
      <c r="AB88" s="21">
        <f t="shared" si="25"/>
        <v>375</v>
      </c>
      <c r="AC88" s="4">
        <f t="shared" si="26"/>
        <v>1425</v>
      </c>
      <c r="AD88" s="6"/>
      <c r="AG88" s="49" t="s">
        <v>144</v>
      </c>
      <c r="AH88" s="51"/>
      <c r="AJ88" s="52"/>
      <c r="AL88" s="52"/>
      <c r="AN88" s="52"/>
    </row>
    <row r="89" spans="1:40" s="28" customFormat="1" ht="30" customHeight="1" thickBot="1" x14ac:dyDescent="0.3">
      <c r="A89" s="27">
        <v>76</v>
      </c>
      <c r="B89" s="59">
        <v>1163</v>
      </c>
      <c r="C89" s="32" t="s">
        <v>113</v>
      </c>
      <c r="D89" s="60" t="s">
        <v>108</v>
      </c>
      <c r="E89" s="60" t="s">
        <v>121</v>
      </c>
      <c r="F89" s="135">
        <f t="shared" si="29"/>
        <v>2600</v>
      </c>
      <c r="G89" s="135">
        <f t="shared" si="30"/>
        <v>1000</v>
      </c>
      <c r="H89" s="135">
        <f t="shared" si="31"/>
        <v>400</v>
      </c>
      <c r="I89" s="60"/>
      <c r="J89" s="69">
        <v>4000</v>
      </c>
      <c r="K89" s="17"/>
      <c r="L89" s="17"/>
      <c r="M89" s="17">
        <v>24</v>
      </c>
      <c r="N89" s="16">
        <f t="shared" si="22"/>
        <v>400</v>
      </c>
      <c r="O89" s="22">
        <f t="shared" si="23"/>
        <v>4400</v>
      </c>
      <c r="P89" s="26"/>
      <c r="Q89" s="17">
        <f t="shared" si="27"/>
        <v>0</v>
      </c>
      <c r="R89" s="17"/>
      <c r="S89" s="18"/>
      <c r="T89" s="19">
        <f t="shared" si="24"/>
        <v>0</v>
      </c>
      <c r="U89" s="18"/>
      <c r="V89" s="17">
        <f t="shared" si="28"/>
        <v>0</v>
      </c>
      <c r="W89" s="18">
        <v>149.55000000000001</v>
      </c>
      <c r="X89" s="18">
        <v>500</v>
      </c>
      <c r="Y89" s="17"/>
      <c r="Z89" s="17"/>
      <c r="AA89" s="20">
        <v>187</v>
      </c>
      <c r="AB89" s="21">
        <f t="shared" si="25"/>
        <v>836.55</v>
      </c>
      <c r="AC89" s="4">
        <f t="shared" si="26"/>
        <v>3563.45</v>
      </c>
      <c r="AD89" s="6"/>
      <c r="AG89" s="49" t="s">
        <v>144</v>
      </c>
      <c r="AH89" s="51"/>
      <c r="AJ89" s="52"/>
      <c r="AL89" s="52"/>
      <c r="AN89" s="52"/>
    </row>
    <row r="90" spans="1:40" s="28" customFormat="1" ht="30" customHeight="1" thickBot="1" x14ac:dyDescent="0.3">
      <c r="A90" s="27">
        <v>77</v>
      </c>
      <c r="B90" s="59">
        <v>1164</v>
      </c>
      <c r="C90" s="32" t="s">
        <v>122</v>
      </c>
      <c r="D90" s="60" t="s">
        <v>104</v>
      </c>
      <c r="E90" s="60" t="s">
        <v>36</v>
      </c>
      <c r="F90" s="135">
        <f t="shared" si="29"/>
        <v>1170</v>
      </c>
      <c r="G90" s="135">
        <f t="shared" si="30"/>
        <v>450</v>
      </c>
      <c r="H90" s="135">
        <f t="shared" si="31"/>
        <v>180</v>
      </c>
      <c r="I90" s="60"/>
      <c r="J90" s="69">
        <v>1800</v>
      </c>
      <c r="K90" s="17"/>
      <c r="L90" s="17"/>
      <c r="M90" s="17"/>
      <c r="N90" s="16">
        <f t="shared" si="22"/>
        <v>0</v>
      </c>
      <c r="O90" s="22">
        <f t="shared" si="23"/>
        <v>1800</v>
      </c>
      <c r="P90" s="26">
        <v>3.75</v>
      </c>
      <c r="Q90" s="17">
        <f t="shared" si="27"/>
        <v>225</v>
      </c>
      <c r="R90" s="17"/>
      <c r="S90" s="18"/>
      <c r="T90" s="19">
        <f t="shared" si="24"/>
        <v>0</v>
      </c>
      <c r="U90" s="18"/>
      <c r="V90" s="17">
        <f t="shared" si="28"/>
        <v>0</v>
      </c>
      <c r="W90" s="18"/>
      <c r="X90" s="18"/>
      <c r="Y90" s="17"/>
      <c r="Z90" s="17"/>
      <c r="AA90" s="20"/>
      <c r="AB90" s="21">
        <f t="shared" si="25"/>
        <v>225</v>
      </c>
      <c r="AC90" s="4">
        <f t="shared" si="26"/>
        <v>1575</v>
      </c>
      <c r="AD90" s="6"/>
      <c r="AG90" s="49" t="s">
        <v>144</v>
      </c>
      <c r="AH90" s="51"/>
      <c r="AJ90" s="52"/>
      <c r="AL90" s="52"/>
      <c r="AN90" s="52"/>
    </row>
    <row r="91" spans="1:40" s="28" customFormat="1" ht="30" customHeight="1" thickBot="1" x14ac:dyDescent="0.3">
      <c r="A91" s="27">
        <v>78</v>
      </c>
      <c r="B91" s="59">
        <v>1165</v>
      </c>
      <c r="C91" s="32" t="s">
        <v>123</v>
      </c>
      <c r="D91" s="60" t="s">
        <v>104</v>
      </c>
      <c r="E91" s="133" t="s">
        <v>36</v>
      </c>
      <c r="F91" s="135">
        <f t="shared" si="29"/>
        <v>1170</v>
      </c>
      <c r="G91" s="135">
        <f t="shared" si="30"/>
        <v>450</v>
      </c>
      <c r="H91" s="135">
        <f t="shared" si="31"/>
        <v>180</v>
      </c>
      <c r="I91" s="60"/>
      <c r="J91" s="136">
        <v>1800</v>
      </c>
      <c r="K91" s="17"/>
      <c r="L91" s="17"/>
      <c r="M91" s="17"/>
      <c r="N91" s="16">
        <f t="shared" si="22"/>
        <v>0</v>
      </c>
      <c r="O91" s="22">
        <f t="shared" si="23"/>
        <v>1800</v>
      </c>
      <c r="P91" s="26">
        <v>1.25</v>
      </c>
      <c r="Q91" s="17">
        <f t="shared" si="27"/>
        <v>75</v>
      </c>
      <c r="R91" s="17"/>
      <c r="S91" s="18"/>
      <c r="T91" s="19">
        <f t="shared" si="24"/>
        <v>0</v>
      </c>
      <c r="U91" s="18">
        <v>1</v>
      </c>
      <c r="V91" s="53">
        <f t="shared" si="28"/>
        <v>60</v>
      </c>
      <c r="W91" s="18"/>
      <c r="X91" s="18"/>
      <c r="Y91" s="17"/>
      <c r="Z91" s="17"/>
      <c r="AA91" s="20">
        <v>154</v>
      </c>
      <c r="AB91" s="21">
        <f t="shared" si="25"/>
        <v>289</v>
      </c>
      <c r="AC91" s="4">
        <f t="shared" si="26"/>
        <v>1511</v>
      </c>
      <c r="AD91" s="6"/>
      <c r="AG91" s="49">
        <v>100046277408</v>
      </c>
      <c r="AH91" s="51"/>
      <c r="AJ91" s="52"/>
      <c r="AL91" s="52"/>
      <c r="AN91" s="52"/>
    </row>
    <row r="92" spans="1:40" s="28" customFormat="1" ht="30" customHeight="1" thickBot="1" x14ac:dyDescent="0.3">
      <c r="A92" s="27">
        <v>79</v>
      </c>
      <c r="B92" s="59">
        <v>1176</v>
      </c>
      <c r="C92" s="32" t="s">
        <v>124</v>
      </c>
      <c r="D92" s="60" t="s">
        <v>109</v>
      </c>
      <c r="E92" s="60" t="s">
        <v>44</v>
      </c>
      <c r="F92" s="135">
        <f t="shared" si="29"/>
        <v>2275</v>
      </c>
      <c r="G92" s="135">
        <f t="shared" si="30"/>
        <v>875</v>
      </c>
      <c r="H92" s="135">
        <f t="shared" si="31"/>
        <v>350</v>
      </c>
      <c r="I92" s="60"/>
      <c r="J92" s="69">
        <v>3500</v>
      </c>
      <c r="K92" s="17"/>
      <c r="L92" s="17"/>
      <c r="M92" s="17"/>
      <c r="N92" s="16">
        <f t="shared" si="22"/>
        <v>0</v>
      </c>
      <c r="O92" s="22">
        <f t="shared" si="23"/>
        <v>3500</v>
      </c>
      <c r="P92" s="26">
        <v>23.25</v>
      </c>
      <c r="Q92" s="17">
        <f t="shared" si="27"/>
        <v>2712.5</v>
      </c>
      <c r="R92" s="17">
        <v>145</v>
      </c>
      <c r="S92" s="18"/>
      <c r="T92" s="19">
        <f t="shared" si="24"/>
        <v>0</v>
      </c>
      <c r="U92" s="18"/>
      <c r="V92" s="17">
        <f t="shared" si="28"/>
        <v>0</v>
      </c>
      <c r="W92" s="18"/>
      <c r="X92" s="18"/>
      <c r="Y92" s="17"/>
      <c r="Z92" s="17"/>
      <c r="AA92" s="20">
        <v>165</v>
      </c>
      <c r="AB92" s="21">
        <f t="shared" si="25"/>
        <v>3022.5</v>
      </c>
      <c r="AC92" s="4">
        <f t="shared" si="26"/>
        <v>477.5</v>
      </c>
      <c r="AD92" s="6" t="s">
        <v>183</v>
      </c>
      <c r="AG92" s="49">
        <v>100049820032</v>
      </c>
      <c r="AH92" s="51"/>
      <c r="AJ92" s="52"/>
      <c r="AL92" s="52"/>
      <c r="AN92" s="52"/>
    </row>
    <row r="93" spans="1:40" s="28" customFormat="1" ht="30" customHeight="1" thickBot="1" x14ac:dyDescent="0.3">
      <c r="A93" s="27">
        <v>80</v>
      </c>
      <c r="B93" s="59">
        <v>1177</v>
      </c>
      <c r="C93" s="32" t="s">
        <v>125</v>
      </c>
      <c r="D93" s="62" t="s">
        <v>126</v>
      </c>
      <c r="E93" s="60" t="s">
        <v>126</v>
      </c>
      <c r="F93" s="135">
        <f t="shared" si="29"/>
        <v>1170</v>
      </c>
      <c r="G93" s="135">
        <f t="shared" si="30"/>
        <v>450</v>
      </c>
      <c r="H93" s="135">
        <f t="shared" si="31"/>
        <v>180</v>
      </c>
      <c r="I93" s="60"/>
      <c r="J93" s="69">
        <v>1800</v>
      </c>
      <c r="K93" s="17"/>
      <c r="L93" s="17"/>
      <c r="M93" s="17"/>
      <c r="N93" s="16">
        <f t="shared" si="22"/>
        <v>0</v>
      </c>
      <c r="O93" s="22">
        <f t="shared" si="23"/>
        <v>1800</v>
      </c>
      <c r="P93" s="26">
        <v>1.25</v>
      </c>
      <c r="Q93" s="17">
        <f t="shared" si="27"/>
        <v>75</v>
      </c>
      <c r="R93" s="17"/>
      <c r="S93" s="18"/>
      <c r="T93" s="19">
        <f t="shared" si="24"/>
        <v>0</v>
      </c>
      <c r="U93" s="18"/>
      <c r="V93" s="17">
        <f t="shared" si="28"/>
        <v>0</v>
      </c>
      <c r="W93" s="18"/>
      <c r="X93" s="18"/>
      <c r="Y93" s="17"/>
      <c r="Z93" s="17"/>
      <c r="AA93" s="20"/>
      <c r="AB93" s="21">
        <f t="shared" si="25"/>
        <v>75</v>
      </c>
      <c r="AC93" s="4">
        <f t="shared" si="26"/>
        <v>1725</v>
      </c>
      <c r="AD93" s="6"/>
      <c r="AG93" s="49" t="s">
        <v>144</v>
      </c>
      <c r="AH93" s="51"/>
      <c r="AJ93" s="52"/>
      <c r="AL93" s="52"/>
      <c r="AN93" s="52"/>
    </row>
    <row r="94" spans="1:40" s="28" customFormat="1" ht="30" customHeight="1" thickBot="1" x14ac:dyDescent="0.3">
      <c r="A94" s="27">
        <v>81</v>
      </c>
      <c r="B94" s="59">
        <v>1184</v>
      </c>
      <c r="C94" s="32" t="s">
        <v>127</v>
      </c>
      <c r="D94" s="60" t="s">
        <v>104</v>
      </c>
      <c r="E94" s="60" t="s">
        <v>34</v>
      </c>
      <c r="F94" s="135">
        <f t="shared" si="29"/>
        <v>455</v>
      </c>
      <c r="G94" s="135">
        <f t="shared" si="30"/>
        <v>175</v>
      </c>
      <c r="H94" s="135">
        <f t="shared" si="31"/>
        <v>70</v>
      </c>
      <c r="I94" s="60"/>
      <c r="J94" s="136">
        <v>700</v>
      </c>
      <c r="K94" s="17"/>
      <c r="L94" s="17"/>
      <c r="M94" s="17"/>
      <c r="N94" s="16">
        <f t="shared" si="22"/>
        <v>0</v>
      </c>
      <c r="O94" s="22">
        <f t="shared" si="23"/>
        <v>700</v>
      </c>
      <c r="P94" s="26"/>
      <c r="Q94" s="17"/>
      <c r="R94" s="17"/>
      <c r="S94" s="18"/>
      <c r="T94" s="19">
        <f t="shared" si="24"/>
        <v>0</v>
      </c>
      <c r="U94" s="18"/>
      <c r="V94" s="17">
        <f t="shared" si="28"/>
        <v>0</v>
      </c>
      <c r="W94" s="18"/>
      <c r="X94" s="18">
        <v>700</v>
      </c>
      <c r="Y94" s="17"/>
      <c r="Z94" s="17"/>
      <c r="AA94" s="20"/>
      <c r="AB94" s="21">
        <f t="shared" si="25"/>
        <v>700</v>
      </c>
      <c r="AC94" s="4">
        <f t="shared" si="26"/>
        <v>0</v>
      </c>
      <c r="AD94" s="6" t="s">
        <v>183</v>
      </c>
      <c r="AG94" s="49" t="s">
        <v>144</v>
      </c>
      <c r="AH94" s="51"/>
      <c r="AJ94" s="52"/>
      <c r="AL94" s="52"/>
      <c r="AN94" s="52"/>
    </row>
    <row r="95" spans="1:40" s="28" customFormat="1" ht="30" customHeight="1" thickBot="1" x14ac:dyDescent="0.3">
      <c r="A95" s="27">
        <v>82</v>
      </c>
      <c r="B95" s="59">
        <v>1214</v>
      </c>
      <c r="C95" s="32" t="s">
        <v>133</v>
      </c>
      <c r="D95" s="60" t="s">
        <v>104</v>
      </c>
      <c r="E95" s="133" t="s">
        <v>134</v>
      </c>
      <c r="F95" s="135">
        <f t="shared" si="29"/>
        <v>625.95000000000005</v>
      </c>
      <c r="G95" s="135">
        <f t="shared" si="30"/>
        <v>240.75</v>
      </c>
      <c r="H95" s="135">
        <f t="shared" si="31"/>
        <v>96.300000000000011</v>
      </c>
      <c r="I95" s="60"/>
      <c r="J95" s="136">
        <v>963</v>
      </c>
      <c r="K95" s="17"/>
      <c r="L95" s="17"/>
      <c r="M95" s="17"/>
      <c r="N95" s="16">
        <f t="shared" si="22"/>
        <v>0</v>
      </c>
      <c r="O95" s="22">
        <f t="shared" si="23"/>
        <v>963</v>
      </c>
      <c r="P95" s="26">
        <v>6.25</v>
      </c>
      <c r="Q95" s="17">
        <f t="shared" si="27"/>
        <v>200.625</v>
      </c>
      <c r="R95" s="17"/>
      <c r="S95" s="18">
        <v>10</v>
      </c>
      <c r="T95" s="19">
        <f t="shared" si="24"/>
        <v>35.666666666666671</v>
      </c>
      <c r="U95" s="18"/>
      <c r="V95" s="17">
        <f t="shared" si="28"/>
        <v>0</v>
      </c>
      <c r="W95" s="18"/>
      <c r="X95" s="18"/>
      <c r="Y95" s="17"/>
      <c r="Z95" s="17"/>
      <c r="AA95" s="20"/>
      <c r="AB95" s="21">
        <f t="shared" si="25"/>
        <v>236.29166666666669</v>
      </c>
      <c r="AC95" s="4">
        <f t="shared" si="26"/>
        <v>726.70833333333326</v>
      </c>
      <c r="AD95" s="6"/>
      <c r="AG95" s="49">
        <v>100046820748</v>
      </c>
      <c r="AH95" s="51"/>
      <c r="AJ95" s="52"/>
      <c r="AL95" s="52"/>
      <c r="AN95" s="52"/>
    </row>
    <row r="96" spans="1:40" s="28" customFormat="1" ht="30" customHeight="1" thickBot="1" x14ac:dyDescent="0.3">
      <c r="A96" s="27">
        <v>83</v>
      </c>
      <c r="B96" s="59">
        <v>1252</v>
      </c>
      <c r="C96" s="32" t="s">
        <v>145</v>
      </c>
      <c r="D96" s="60" t="s">
        <v>105</v>
      </c>
      <c r="E96" s="60" t="s">
        <v>37</v>
      </c>
      <c r="F96" s="135">
        <f t="shared" si="29"/>
        <v>1170</v>
      </c>
      <c r="G96" s="135">
        <f t="shared" si="30"/>
        <v>450</v>
      </c>
      <c r="H96" s="135">
        <f t="shared" si="31"/>
        <v>180</v>
      </c>
      <c r="I96" s="60"/>
      <c r="J96" s="69">
        <v>1800</v>
      </c>
      <c r="K96" s="17"/>
      <c r="L96" s="17"/>
      <c r="M96" s="17">
        <v>53.25</v>
      </c>
      <c r="N96" s="16">
        <f t="shared" si="22"/>
        <v>399.375</v>
      </c>
      <c r="O96" s="22">
        <f t="shared" si="23"/>
        <v>2199.375</v>
      </c>
      <c r="P96" s="26">
        <v>1.25</v>
      </c>
      <c r="Q96" s="17">
        <f t="shared" si="27"/>
        <v>75</v>
      </c>
      <c r="R96" s="17">
        <v>75</v>
      </c>
      <c r="S96" s="18"/>
      <c r="T96" s="19">
        <f t="shared" si="24"/>
        <v>0</v>
      </c>
      <c r="U96" s="18"/>
      <c r="V96" s="17">
        <f t="shared" si="28"/>
        <v>0</v>
      </c>
      <c r="W96" s="18"/>
      <c r="X96" s="18">
        <v>300</v>
      </c>
      <c r="Y96" s="17"/>
      <c r="Z96" s="17"/>
      <c r="AA96" s="20"/>
      <c r="AB96" s="21">
        <f t="shared" si="25"/>
        <v>450</v>
      </c>
      <c r="AC96" s="4">
        <f t="shared" si="26"/>
        <v>1749.375</v>
      </c>
      <c r="AD96" s="6"/>
      <c r="AG96" s="49" t="s">
        <v>144</v>
      </c>
      <c r="AH96" s="51"/>
      <c r="AJ96" s="52"/>
      <c r="AL96" s="52"/>
      <c r="AN96" s="52"/>
    </row>
    <row r="97" spans="1:40" s="28" customFormat="1" ht="30" customHeight="1" thickBot="1" x14ac:dyDescent="0.3">
      <c r="A97" s="27">
        <v>84</v>
      </c>
      <c r="B97" s="59">
        <v>1255</v>
      </c>
      <c r="C97" s="32" t="s">
        <v>146</v>
      </c>
      <c r="D97" s="60" t="s">
        <v>104</v>
      </c>
      <c r="E97" s="60" t="s">
        <v>35</v>
      </c>
      <c r="F97" s="135">
        <f t="shared" si="29"/>
        <v>1170</v>
      </c>
      <c r="G97" s="135">
        <f t="shared" si="30"/>
        <v>450</v>
      </c>
      <c r="H97" s="135">
        <f t="shared" si="31"/>
        <v>180</v>
      </c>
      <c r="I97" s="60"/>
      <c r="J97" s="69">
        <v>1800</v>
      </c>
      <c r="K97" s="17"/>
      <c r="L97" s="17"/>
      <c r="M97" s="17"/>
      <c r="N97" s="16">
        <f t="shared" si="22"/>
        <v>0</v>
      </c>
      <c r="O97" s="22">
        <f t="shared" si="23"/>
        <v>1800</v>
      </c>
      <c r="P97" s="26">
        <v>2.5</v>
      </c>
      <c r="Q97" s="17">
        <f t="shared" si="27"/>
        <v>150</v>
      </c>
      <c r="R97" s="17"/>
      <c r="S97" s="18"/>
      <c r="T97" s="19">
        <f t="shared" si="24"/>
        <v>0</v>
      </c>
      <c r="U97" s="18"/>
      <c r="V97" s="17">
        <f t="shared" si="28"/>
        <v>0</v>
      </c>
      <c r="W97" s="18"/>
      <c r="X97" s="18"/>
      <c r="Y97" s="17"/>
      <c r="Z97" s="17"/>
      <c r="AA97" s="20"/>
      <c r="AB97" s="21">
        <f t="shared" si="25"/>
        <v>150</v>
      </c>
      <c r="AC97" s="4">
        <f t="shared" si="26"/>
        <v>1650</v>
      </c>
      <c r="AD97" s="6"/>
      <c r="AG97" s="49" t="s">
        <v>144</v>
      </c>
      <c r="AH97" s="51"/>
      <c r="AJ97" s="52"/>
      <c r="AL97" s="52"/>
      <c r="AN97" s="52"/>
    </row>
    <row r="98" spans="1:40" s="28" customFormat="1" ht="30" customHeight="1" thickBot="1" x14ac:dyDescent="0.3">
      <c r="A98" s="27">
        <v>85</v>
      </c>
      <c r="B98" s="59">
        <v>1256</v>
      </c>
      <c r="C98" s="32" t="s">
        <v>147</v>
      </c>
      <c r="D98" s="60" t="s">
        <v>104</v>
      </c>
      <c r="E98" s="133" t="s">
        <v>36</v>
      </c>
      <c r="F98" s="135">
        <f t="shared" si="29"/>
        <v>1170</v>
      </c>
      <c r="G98" s="135">
        <f t="shared" si="30"/>
        <v>450</v>
      </c>
      <c r="H98" s="135">
        <f t="shared" si="31"/>
        <v>180</v>
      </c>
      <c r="I98" s="60"/>
      <c r="J98" s="136">
        <v>1800</v>
      </c>
      <c r="K98" s="17"/>
      <c r="L98" s="17"/>
      <c r="M98" s="17"/>
      <c r="N98" s="16">
        <f t="shared" si="22"/>
        <v>0</v>
      </c>
      <c r="O98" s="22">
        <f t="shared" si="23"/>
        <v>1800</v>
      </c>
      <c r="P98" s="26">
        <v>2.5</v>
      </c>
      <c r="Q98" s="17">
        <f t="shared" si="27"/>
        <v>150</v>
      </c>
      <c r="R98" s="17"/>
      <c r="S98" s="18"/>
      <c r="T98" s="19">
        <f t="shared" si="24"/>
        <v>0</v>
      </c>
      <c r="U98" s="18"/>
      <c r="V98" s="17">
        <f t="shared" si="28"/>
        <v>0</v>
      </c>
      <c r="W98" s="18"/>
      <c r="X98" s="18"/>
      <c r="Y98" s="17"/>
      <c r="Z98" s="17"/>
      <c r="AA98" s="20"/>
      <c r="AB98" s="21">
        <f t="shared" si="25"/>
        <v>150</v>
      </c>
      <c r="AC98" s="4">
        <f t="shared" si="26"/>
        <v>1650</v>
      </c>
      <c r="AD98" s="6"/>
      <c r="AG98" s="49" t="s">
        <v>144</v>
      </c>
      <c r="AH98" s="51"/>
      <c r="AJ98" s="52"/>
      <c r="AL98" s="52"/>
      <c r="AN98" s="52"/>
    </row>
    <row r="99" spans="1:40" s="28" customFormat="1" ht="30" customHeight="1" thickBot="1" x14ac:dyDescent="0.3">
      <c r="A99" s="27">
        <v>86</v>
      </c>
      <c r="B99" s="59">
        <v>1257</v>
      </c>
      <c r="C99" s="32" t="s">
        <v>148</v>
      </c>
      <c r="D99" s="60" t="s">
        <v>104</v>
      </c>
      <c r="E99" s="133" t="s">
        <v>36</v>
      </c>
      <c r="F99" s="135">
        <f t="shared" si="29"/>
        <v>1170</v>
      </c>
      <c r="G99" s="135">
        <f t="shared" si="30"/>
        <v>450</v>
      </c>
      <c r="H99" s="135">
        <f t="shared" si="31"/>
        <v>180</v>
      </c>
      <c r="I99" s="60"/>
      <c r="J99" s="136">
        <v>1800</v>
      </c>
      <c r="K99" s="17"/>
      <c r="L99" s="17">
        <v>200</v>
      </c>
      <c r="M99" s="17"/>
      <c r="N99" s="16">
        <f t="shared" si="22"/>
        <v>0</v>
      </c>
      <c r="O99" s="22">
        <f t="shared" si="23"/>
        <v>2000</v>
      </c>
      <c r="P99" s="26"/>
      <c r="Q99" s="17">
        <f t="shared" si="27"/>
        <v>0</v>
      </c>
      <c r="R99" s="17"/>
      <c r="S99" s="18"/>
      <c r="T99" s="19">
        <f t="shared" si="24"/>
        <v>0</v>
      </c>
      <c r="U99" s="18"/>
      <c r="V99" s="17">
        <f t="shared" si="28"/>
        <v>0</v>
      </c>
      <c r="W99" s="18"/>
      <c r="X99" s="18"/>
      <c r="Y99" s="17"/>
      <c r="Z99" s="17"/>
      <c r="AA99" s="20"/>
      <c r="AB99" s="21">
        <f t="shared" si="25"/>
        <v>0</v>
      </c>
      <c r="AC99" s="4">
        <f t="shared" si="26"/>
        <v>2000</v>
      </c>
      <c r="AD99" s="6"/>
      <c r="AG99" s="49" t="s">
        <v>144</v>
      </c>
      <c r="AH99" s="51"/>
      <c r="AJ99" s="52"/>
      <c r="AL99" s="52"/>
      <c r="AN99" s="52"/>
    </row>
    <row r="100" spans="1:40" s="28" customFormat="1" ht="30" customHeight="1" thickBot="1" x14ac:dyDescent="0.3">
      <c r="A100" s="27">
        <v>87</v>
      </c>
      <c r="B100" s="59">
        <v>1258</v>
      </c>
      <c r="C100" s="32" t="s">
        <v>149</v>
      </c>
      <c r="D100" s="60" t="s">
        <v>104</v>
      </c>
      <c r="E100" s="133" t="s">
        <v>36</v>
      </c>
      <c r="F100" s="135">
        <f t="shared" si="29"/>
        <v>1170</v>
      </c>
      <c r="G100" s="135">
        <f t="shared" si="30"/>
        <v>450</v>
      </c>
      <c r="H100" s="135">
        <f t="shared" si="31"/>
        <v>180</v>
      </c>
      <c r="I100" s="60"/>
      <c r="J100" s="136">
        <v>1800</v>
      </c>
      <c r="K100" s="17"/>
      <c r="L100" s="17"/>
      <c r="M100" s="17"/>
      <c r="N100" s="16">
        <f t="shared" si="22"/>
        <v>0</v>
      </c>
      <c r="O100" s="22">
        <f t="shared" si="23"/>
        <v>1800</v>
      </c>
      <c r="P100" s="26"/>
      <c r="Q100" s="17">
        <f t="shared" si="27"/>
        <v>0</v>
      </c>
      <c r="R100" s="17"/>
      <c r="S100" s="18"/>
      <c r="T100" s="19">
        <f t="shared" si="24"/>
        <v>0</v>
      </c>
      <c r="U100" s="18">
        <v>0.5</v>
      </c>
      <c r="V100" s="17">
        <f t="shared" si="28"/>
        <v>30</v>
      </c>
      <c r="W100" s="18"/>
      <c r="X100" s="18"/>
      <c r="Y100" s="17"/>
      <c r="Z100" s="17"/>
      <c r="AA100" s="20"/>
      <c r="AB100" s="21">
        <f t="shared" si="25"/>
        <v>30</v>
      </c>
      <c r="AC100" s="4">
        <f t="shared" si="26"/>
        <v>1770</v>
      </c>
      <c r="AD100" s="6"/>
      <c r="AG100" s="49" t="s">
        <v>144</v>
      </c>
      <c r="AH100" s="51"/>
      <c r="AJ100" s="52"/>
      <c r="AL100" s="52"/>
      <c r="AN100" s="52"/>
    </row>
    <row r="101" spans="1:40" s="28" customFormat="1" ht="30" customHeight="1" thickBot="1" x14ac:dyDescent="0.3">
      <c r="A101" s="27">
        <v>88</v>
      </c>
      <c r="B101" s="59">
        <v>1267</v>
      </c>
      <c r="C101" s="32" t="s">
        <v>150</v>
      </c>
      <c r="D101" s="60" t="s">
        <v>105</v>
      </c>
      <c r="E101" s="60" t="s">
        <v>37</v>
      </c>
      <c r="F101" s="135">
        <f t="shared" si="29"/>
        <v>1170</v>
      </c>
      <c r="G101" s="135">
        <f t="shared" si="30"/>
        <v>450</v>
      </c>
      <c r="H101" s="135">
        <f t="shared" si="31"/>
        <v>180</v>
      </c>
      <c r="I101" s="60"/>
      <c r="J101" s="69">
        <v>1800</v>
      </c>
      <c r="K101" s="17"/>
      <c r="L101" s="17"/>
      <c r="M101" s="17"/>
      <c r="N101" s="16">
        <f t="shared" si="22"/>
        <v>0</v>
      </c>
      <c r="O101" s="22">
        <f t="shared" si="23"/>
        <v>1800</v>
      </c>
      <c r="P101" s="26">
        <v>7.5</v>
      </c>
      <c r="Q101" s="17">
        <f t="shared" si="27"/>
        <v>450</v>
      </c>
      <c r="R101" s="17"/>
      <c r="S101" s="18">
        <v>1.33</v>
      </c>
      <c r="T101" s="19">
        <f t="shared" si="24"/>
        <v>8.8666666666666671</v>
      </c>
      <c r="U101" s="18"/>
      <c r="V101" s="17">
        <f t="shared" si="28"/>
        <v>0</v>
      </c>
      <c r="W101" s="18"/>
      <c r="X101" s="18">
        <v>500</v>
      </c>
      <c r="Y101" s="17"/>
      <c r="Z101" s="17"/>
      <c r="AA101" s="20"/>
      <c r="AB101" s="21">
        <f t="shared" si="25"/>
        <v>958.86666666666667</v>
      </c>
      <c r="AC101" s="4">
        <f t="shared" si="26"/>
        <v>841.13333333333333</v>
      </c>
      <c r="AD101" s="6" t="s">
        <v>169</v>
      </c>
      <c r="AG101" s="49" t="s">
        <v>144</v>
      </c>
      <c r="AH101" s="51"/>
      <c r="AJ101" s="52"/>
      <c r="AL101" s="52"/>
      <c r="AN101" s="52"/>
    </row>
    <row r="102" spans="1:40" s="28" customFormat="1" ht="30" customHeight="1" thickBot="1" x14ac:dyDescent="0.3">
      <c r="A102" s="27">
        <v>89</v>
      </c>
      <c r="B102" s="59">
        <v>1272</v>
      </c>
      <c r="C102" s="32" t="s">
        <v>151</v>
      </c>
      <c r="D102" s="60" t="s">
        <v>104</v>
      </c>
      <c r="E102" s="60" t="s">
        <v>34</v>
      </c>
      <c r="F102" s="135">
        <f t="shared" si="29"/>
        <v>286</v>
      </c>
      <c r="G102" s="135">
        <f t="shared" si="30"/>
        <v>110</v>
      </c>
      <c r="H102" s="135">
        <f t="shared" si="31"/>
        <v>44</v>
      </c>
      <c r="I102" s="60"/>
      <c r="J102" s="136">
        <v>440</v>
      </c>
      <c r="K102" s="17"/>
      <c r="L102" s="17"/>
      <c r="M102" s="17"/>
      <c r="N102" s="16">
        <f t="shared" si="22"/>
        <v>0</v>
      </c>
      <c r="O102" s="22">
        <f t="shared" si="23"/>
        <v>440</v>
      </c>
      <c r="P102" s="26">
        <f>13+1.25</f>
        <v>14.25</v>
      </c>
      <c r="Q102" s="17">
        <f t="shared" si="27"/>
        <v>209</v>
      </c>
      <c r="R102" s="17"/>
      <c r="S102" s="18"/>
      <c r="T102" s="19">
        <f t="shared" si="24"/>
        <v>0</v>
      </c>
      <c r="U102" s="18"/>
      <c r="V102" s="17">
        <f t="shared" si="28"/>
        <v>0</v>
      </c>
      <c r="W102" s="18"/>
      <c r="X102" s="18"/>
      <c r="Y102" s="17"/>
      <c r="Z102" s="17"/>
      <c r="AA102" s="20"/>
      <c r="AB102" s="21">
        <f t="shared" si="25"/>
        <v>209</v>
      </c>
      <c r="AC102" s="4">
        <f t="shared" si="26"/>
        <v>231</v>
      </c>
      <c r="AD102" s="6" t="s">
        <v>183</v>
      </c>
      <c r="AG102" s="49" t="s">
        <v>144</v>
      </c>
      <c r="AH102" s="51"/>
      <c r="AJ102" s="52"/>
      <c r="AL102" s="52"/>
      <c r="AN102" s="52"/>
    </row>
    <row r="103" spans="1:40" s="28" customFormat="1" ht="30" customHeight="1" thickBot="1" x14ac:dyDescent="0.3">
      <c r="A103" s="27">
        <v>90</v>
      </c>
      <c r="B103" s="59">
        <v>1278</v>
      </c>
      <c r="C103" s="32" t="s">
        <v>152</v>
      </c>
      <c r="D103" s="60" t="s">
        <v>104</v>
      </c>
      <c r="E103" s="60" t="s">
        <v>36</v>
      </c>
      <c r="F103" s="135">
        <f t="shared" si="29"/>
        <v>1170</v>
      </c>
      <c r="G103" s="135">
        <f t="shared" si="30"/>
        <v>450</v>
      </c>
      <c r="H103" s="135">
        <f t="shared" si="31"/>
        <v>180</v>
      </c>
      <c r="I103" s="60"/>
      <c r="J103" s="69">
        <v>1800</v>
      </c>
      <c r="K103" s="17"/>
      <c r="L103" s="17"/>
      <c r="M103" s="17"/>
      <c r="N103" s="16">
        <f t="shared" si="22"/>
        <v>0</v>
      </c>
      <c r="O103" s="22">
        <f t="shared" si="23"/>
        <v>1800</v>
      </c>
      <c r="P103" s="26">
        <v>1.25</v>
      </c>
      <c r="Q103" s="17">
        <f t="shared" si="27"/>
        <v>75</v>
      </c>
      <c r="R103" s="17"/>
      <c r="S103" s="18"/>
      <c r="T103" s="19">
        <f t="shared" si="24"/>
        <v>0</v>
      </c>
      <c r="U103" s="18"/>
      <c r="V103" s="17">
        <f t="shared" si="28"/>
        <v>0</v>
      </c>
      <c r="W103" s="18"/>
      <c r="X103" s="18"/>
      <c r="Y103" s="17"/>
      <c r="Z103" s="17"/>
      <c r="AA103" s="20"/>
      <c r="AB103" s="21">
        <f t="shared" si="25"/>
        <v>75</v>
      </c>
      <c r="AC103" s="4">
        <f t="shared" si="26"/>
        <v>1725</v>
      </c>
      <c r="AD103" s="6"/>
      <c r="AG103" s="49" t="s">
        <v>144</v>
      </c>
      <c r="AH103" s="51"/>
      <c r="AJ103" s="52"/>
      <c r="AL103" s="52"/>
      <c r="AN103" s="52"/>
    </row>
    <row r="104" spans="1:40" s="28" customFormat="1" ht="30" customHeight="1" thickBot="1" x14ac:dyDescent="0.3">
      <c r="A104" s="27">
        <v>91</v>
      </c>
      <c r="B104" s="59">
        <v>1280</v>
      </c>
      <c r="C104" s="32" t="s">
        <v>153</v>
      </c>
      <c r="D104" s="60" t="s">
        <v>104</v>
      </c>
      <c r="E104" s="60" t="s">
        <v>34</v>
      </c>
      <c r="F104" s="135">
        <f t="shared" si="29"/>
        <v>1300</v>
      </c>
      <c r="G104" s="135">
        <f t="shared" si="30"/>
        <v>500</v>
      </c>
      <c r="H104" s="135">
        <f t="shared" si="31"/>
        <v>200</v>
      </c>
      <c r="I104" s="60"/>
      <c r="J104" s="69">
        <v>2000</v>
      </c>
      <c r="K104" s="17"/>
      <c r="L104" s="17"/>
      <c r="M104" s="17"/>
      <c r="N104" s="16">
        <f t="shared" si="22"/>
        <v>0</v>
      </c>
      <c r="O104" s="22">
        <f t="shared" si="23"/>
        <v>2000</v>
      </c>
      <c r="P104" s="26">
        <v>3.75</v>
      </c>
      <c r="Q104" s="17">
        <f t="shared" si="27"/>
        <v>250.00000000000003</v>
      </c>
      <c r="R104" s="17"/>
      <c r="S104" s="18"/>
      <c r="T104" s="19">
        <f t="shared" si="24"/>
        <v>0</v>
      </c>
      <c r="U104" s="18"/>
      <c r="V104" s="17">
        <f t="shared" si="28"/>
        <v>0</v>
      </c>
      <c r="W104" s="18"/>
      <c r="X104" s="18"/>
      <c r="Y104" s="17"/>
      <c r="Z104" s="17"/>
      <c r="AA104" s="20"/>
      <c r="AB104" s="21">
        <f t="shared" si="25"/>
        <v>250.00000000000003</v>
      </c>
      <c r="AC104" s="4">
        <f t="shared" si="26"/>
        <v>1750</v>
      </c>
      <c r="AD104" s="6"/>
      <c r="AG104" s="49" t="s">
        <v>144</v>
      </c>
      <c r="AH104" s="51"/>
      <c r="AJ104" s="52"/>
      <c r="AL104" s="52"/>
      <c r="AN104" s="52"/>
    </row>
    <row r="105" spans="1:40" s="28" customFormat="1" ht="30" customHeight="1" thickBot="1" x14ac:dyDescent="0.3">
      <c r="A105" s="27">
        <v>92</v>
      </c>
      <c r="B105" s="59">
        <v>1285</v>
      </c>
      <c r="C105" s="32" t="s">
        <v>154</v>
      </c>
      <c r="D105" s="60" t="s">
        <v>112</v>
      </c>
      <c r="E105" s="60" t="s">
        <v>39</v>
      </c>
      <c r="F105" s="135">
        <f t="shared" si="29"/>
        <v>1820</v>
      </c>
      <c r="G105" s="135">
        <f t="shared" si="30"/>
        <v>700</v>
      </c>
      <c r="H105" s="135">
        <f t="shared" si="31"/>
        <v>280</v>
      </c>
      <c r="I105" s="60"/>
      <c r="J105" s="69">
        <v>2800</v>
      </c>
      <c r="K105" s="17"/>
      <c r="L105" s="17"/>
      <c r="M105" s="17"/>
      <c r="N105" s="16">
        <f t="shared" si="22"/>
        <v>0</v>
      </c>
      <c r="O105" s="22">
        <f t="shared" si="23"/>
        <v>2800</v>
      </c>
      <c r="P105" s="26"/>
      <c r="Q105" s="17">
        <f t="shared" si="27"/>
        <v>0</v>
      </c>
      <c r="R105" s="17"/>
      <c r="S105" s="18"/>
      <c r="T105" s="19">
        <f t="shared" si="24"/>
        <v>0</v>
      </c>
      <c r="U105" s="18"/>
      <c r="V105" s="17">
        <f t="shared" si="28"/>
        <v>0</v>
      </c>
      <c r="W105" s="18"/>
      <c r="X105" s="18">
        <v>500</v>
      </c>
      <c r="Y105" s="17"/>
      <c r="Z105" s="17"/>
      <c r="AA105" s="20"/>
      <c r="AB105" s="21">
        <f t="shared" si="25"/>
        <v>500</v>
      </c>
      <c r="AC105" s="4">
        <f t="shared" si="26"/>
        <v>2300</v>
      </c>
      <c r="AD105" s="6"/>
      <c r="AG105" s="49" t="s">
        <v>144</v>
      </c>
      <c r="AH105" s="51"/>
      <c r="AJ105" s="52"/>
      <c r="AL105" s="52"/>
      <c r="AN105" s="52"/>
    </row>
    <row r="106" spans="1:40" s="28" customFormat="1" ht="30" customHeight="1" thickBot="1" x14ac:dyDescent="0.3">
      <c r="A106" s="27">
        <v>93</v>
      </c>
      <c r="B106" s="59">
        <v>1286</v>
      </c>
      <c r="C106" s="32" t="s">
        <v>155</v>
      </c>
      <c r="D106" s="60" t="s">
        <v>104</v>
      </c>
      <c r="E106" s="133" t="s">
        <v>36</v>
      </c>
      <c r="F106" s="135">
        <f t="shared" si="29"/>
        <v>1170</v>
      </c>
      <c r="G106" s="135">
        <f t="shared" si="30"/>
        <v>450</v>
      </c>
      <c r="H106" s="135">
        <f t="shared" si="31"/>
        <v>180</v>
      </c>
      <c r="I106" s="60"/>
      <c r="J106" s="136">
        <v>1800</v>
      </c>
      <c r="K106" s="17"/>
      <c r="L106" s="17"/>
      <c r="M106" s="17"/>
      <c r="N106" s="16">
        <f t="shared" si="22"/>
        <v>0</v>
      </c>
      <c r="O106" s="22">
        <f t="shared" si="23"/>
        <v>1800</v>
      </c>
      <c r="P106" s="26">
        <v>3.75</v>
      </c>
      <c r="Q106" s="17">
        <f t="shared" si="27"/>
        <v>225</v>
      </c>
      <c r="R106" s="17"/>
      <c r="S106" s="18"/>
      <c r="T106" s="19">
        <f t="shared" si="24"/>
        <v>0</v>
      </c>
      <c r="U106" s="18">
        <v>0.5</v>
      </c>
      <c r="V106" s="17">
        <f t="shared" si="28"/>
        <v>30</v>
      </c>
      <c r="W106" s="18"/>
      <c r="X106" s="18">
        <v>100</v>
      </c>
      <c r="Y106" s="17"/>
      <c r="Z106" s="17"/>
      <c r="AA106" s="20"/>
      <c r="AB106" s="21">
        <f t="shared" si="25"/>
        <v>355</v>
      </c>
      <c r="AC106" s="4">
        <f t="shared" si="26"/>
        <v>1445</v>
      </c>
      <c r="AD106" s="6"/>
      <c r="AG106" s="49" t="s">
        <v>144</v>
      </c>
      <c r="AH106" s="51"/>
      <c r="AJ106" s="52"/>
      <c r="AL106" s="52"/>
      <c r="AN106" s="52"/>
    </row>
    <row r="107" spans="1:40" s="28" customFormat="1" ht="30" customHeight="1" thickBot="1" x14ac:dyDescent="0.3">
      <c r="A107" s="27">
        <v>94</v>
      </c>
      <c r="B107" s="59">
        <v>1288</v>
      </c>
      <c r="C107" s="32" t="s">
        <v>159</v>
      </c>
      <c r="D107" s="60" t="s">
        <v>104</v>
      </c>
      <c r="E107" s="133" t="s">
        <v>36</v>
      </c>
      <c r="F107" s="135">
        <f t="shared" si="29"/>
        <v>185.9</v>
      </c>
      <c r="G107" s="135">
        <f t="shared" si="30"/>
        <v>71.5</v>
      </c>
      <c r="H107" s="135">
        <f t="shared" si="31"/>
        <v>28.6</v>
      </c>
      <c r="I107" s="60"/>
      <c r="J107" s="136">
        <v>286</v>
      </c>
      <c r="K107" s="17"/>
      <c r="L107" s="17"/>
      <c r="M107" s="17"/>
      <c r="N107" s="16">
        <f t="shared" si="22"/>
        <v>0</v>
      </c>
      <c r="O107" s="22">
        <f t="shared" si="23"/>
        <v>286</v>
      </c>
      <c r="P107" s="26">
        <v>1.25</v>
      </c>
      <c r="Q107" s="17">
        <f t="shared" si="27"/>
        <v>11.916666666666666</v>
      </c>
      <c r="R107" s="17"/>
      <c r="S107" s="18"/>
      <c r="T107" s="19">
        <f t="shared" si="24"/>
        <v>0</v>
      </c>
      <c r="U107" s="18">
        <v>0.5</v>
      </c>
      <c r="V107" s="17">
        <f t="shared" si="28"/>
        <v>4.7666666666666666</v>
      </c>
      <c r="W107" s="18"/>
      <c r="X107" s="18"/>
      <c r="Y107" s="17"/>
      <c r="Z107" s="17"/>
      <c r="AA107" s="20"/>
      <c r="AB107" s="21">
        <f t="shared" si="25"/>
        <v>16.683333333333334</v>
      </c>
      <c r="AC107" s="4">
        <f t="shared" si="26"/>
        <v>269.31666666666666</v>
      </c>
      <c r="AD107" s="6"/>
      <c r="AG107" s="49" t="s">
        <v>144</v>
      </c>
      <c r="AH107" s="51"/>
      <c r="AJ107" s="52"/>
      <c r="AL107" s="52"/>
      <c r="AN107" s="52"/>
    </row>
    <row r="108" spans="1:40" s="28" customFormat="1" ht="30" customHeight="1" thickBot="1" x14ac:dyDescent="0.3">
      <c r="A108" s="27">
        <v>95</v>
      </c>
      <c r="B108" s="59">
        <v>1289</v>
      </c>
      <c r="C108" s="32" t="s">
        <v>170</v>
      </c>
      <c r="D108" s="60" t="s">
        <v>104</v>
      </c>
      <c r="E108" s="60" t="s">
        <v>134</v>
      </c>
      <c r="F108" s="135">
        <f t="shared" si="29"/>
        <v>1170</v>
      </c>
      <c r="G108" s="135">
        <f t="shared" si="30"/>
        <v>450</v>
      </c>
      <c r="H108" s="135">
        <f t="shared" si="31"/>
        <v>180</v>
      </c>
      <c r="I108" s="60"/>
      <c r="J108" s="69">
        <v>1800</v>
      </c>
      <c r="K108" s="17"/>
      <c r="L108" s="17"/>
      <c r="M108" s="17"/>
      <c r="N108" s="16">
        <f t="shared" si="22"/>
        <v>0</v>
      </c>
      <c r="O108" s="22">
        <f t="shared" si="23"/>
        <v>1800</v>
      </c>
      <c r="P108" s="26">
        <v>3.75</v>
      </c>
      <c r="Q108" s="17">
        <f t="shared" si="27"/>
        <v>225</v>
      </c>
      <c r="R108" s="17"/>
      <c r="S108" s="18"/>
      <c r="T108" s="19">
        <f t="shared" si="24"/>
        <v>0</v>
      </c>
      <c r="U108" s="18"/>
      <c r="V108" s="17">
        <f t="shared" si="28"/>
        <v>0</v>
      </c>
      <c r="W108" s="18"/>
      <c r="X108" s="18"/>
      <c r="Y108" s="17"/>
      <c r="Z108" s="17"/>
      <c r="AA108" s="20"/>
      <c r="AB108" s="21">
        <f t="shared" si="25"/>
        <v>225</v>
      </c>
      <c r="AC108" s="4">
        <f t="shared" si="26"/>
        <v>1575</v>
      </c>
      <c r="AD108" s="6"/>
      <c r="AG108" s="49" t="s">
        <v>144</v>
      </c>
      <c r="AH108" s="51"/>
      <c r="AJ108" s="52"/>
      <c r="AL108" s="52"/>
      <c r="AN108" s="52"/>
    </row>
    <row r="109" spans="1:40" s="28" customFormat="1" ht="30" customHeight="1" thickBot="1" x14ac:dyDescent="0.3">
      <c r="A109" s="27">
        <v>96</v>
      </c>
      <c r="B109" s="59">
        <v>1291</v>
      </c>
      <c r="C109" s="32" t="s">
        <v>171</v>
      </c>
      <c r="D109" s="60" t="s">
        <v>105</v>
      </c>
      <c r="E109" s="60" t="s">
        <v>37</v>
      </c>
      <c r="F109" s="135">
        <f t="shared" si="29"/>
        <v>1170</v>
      </c>
      <c r="G109" s="135">
        <f t="shared" si="30"/>
        <v>450</v>
      </c>
      <c r="H109" s="135">
        <f t="shared" si="31"/>
        <v>180</v>
      </c>
      <c r="I109" s="60"/>
      <c r="J109" s="69">
        <v>1800</v>
      </c>
      <c r="K109" s="17"/>
      <c r="L109" s="17"/>
      <c r="M109" s="17"/>
      <c r="N109" s="16">
        <f t="shared" si="22"/>
        <v>0</v>
      </c>
      <c r="O109" s="22">
        <f t="shared" si="23"/>
        <v>1800</v>
      </c>
      <c r="P109" s="26">
        <f>3.75+6</f>
        <v>9.75</v>
      </c>
      <c r="Q109" s="17">
        <f t="shared" si="27"/>
        <v>585</v>
      </c>
      <c r="R109" s="17"/>
      <c r="S109" s="18"/>
      <c r="T109" s="19">
        <f t="shared" si="24"/>
        <v>0</v>
      </c>
      <c r="U109" s="18"/>
      <c r="V109" s="17">
        <f t="shared" si="28"/>
        <v>0</v>
      </c>
      <c r="W109" s="18"/>
      <c r="X109" s="18">
        <v>300</v>
      </c>
      <c r="Y109" s="17"/>
      <c r="Z109" s="17"/>
      <c r="AA109" s="20"/>
      <c r="AB109" s="21">
        <f t="shared" si="25"/>
        <v>885</v>
      </c>
      <c r="AC109" s="4">
        <f t="shared" si="26"/>
        <v>915</v>
      </c>
      <c r="AD109" s="6"/>
      <c r="AG109" s="49" t="s">
        <v>144</v>
      </c>
      <c r="AH109" s="51"/>
      <c r="AJ109" s="52"/>
      <c r="AL109" s="52"/>
      <c r="AN109" s="52"/>
    </row>
    <row r="110" spans="1:40" s="28" customFormat="1" ht="30" customHeight="1" thickBot="1" x14ac:dyDescent="0.3">
      <c r="A110" s="27">
        <v>97</v>
      </c>
      <c r="B110" s="59">
        <v>1307</v>
      </c>
      <c r="C110" s="32" t="s">
        <v>172</v>
      </c>
      <c r="D110" s="60" t="s">
        <v>104</v>
      </c>
      <c r="E110" s="60" t="s">
        <v>34</v>
      </c>
      <c r="F110" s="135">
        <f t="shared" si="29"/>
        <v>1300</v>
      </c>
      <c r="G110" s="135">
        <f t="shared" si="30"/>
        <v>500</v>
      </c>
      <c r="H110" s="135">
        <f t="shared" si="31"/>
        <v>200</v>
      </c>
      <c r="I110" s="60"/>
      <c r="J110" s="69">
        <v>2000</v>
      </c>
      <c r="K110" s="17"/>
      <c r="L110" s="17"/>
      <c r="M110" s="17"/>
      <c r="N110" s="16">
        <f t="shared" si="22"/>
        <v>0</v>
      </c>
      <c r="O110" s="22">
        <f t="shared" si="23"/>
        <v>2000</v>
      </c>
      <c r="P110" s="26">
        <f>9+11.25</f>
        <v>20.25</v>
      </c>
      <c r="Q110" s="17">
        <f t="shared" si="27"/>
        <v>1350</v>
      </c>
      <c r="R110" s="17"/>
      <c r="S110" s="18"/>
      <c r="T110" s="19">
        <f t="shared" si="24"/>
        <v>0</v>
      </c>
      <c r="U110" s="18"/>
      <c r="V110" s="17">
        <f t="shared" si="28"/>
        <v>0</v>
      </c>
      <c r="W110" s="18"/>
      <c r="X110" s="18"/>
      <c r="Y110" s="17"/>
      <c r="Z110" s="17"/>
      <c r="AA110" s="20"/>
      <c r="AB110" s="21">
        <f t="shared" si="25"/>
        <v>1350</v>
      </c>
      <c r="AC110" s="4">
        <f t="shared" si="26"/>
        <v>650</v>
      </c>
      <c r="AD110" s="6" t="s">
        <v>169</v>
      </c>
      <c r="AG110" s="49" t="s">
        <v>144</v>
      </c>
      <c r="AH110" s="51"/>
      <c r="AJ110" s="52"/>
      <c r="AL110" s="52"/>
      <c r="AN110" s="52"/>
    </row>
    <row r="111" spans="1:40" s="28" customFormat="1" ht="30" customHeight="1" thickBot="1" x14ac:dyDescent="0.3">
      <c r="A111" s="27">
        <v>98</v>
      </c>
      <c r="B111" s="59">
        <v>1308</v>
      </c>
      <c r="C111" s="32" t="s">
        <v>173</v>
      </c>
      <c r="D111" s="60" t="s">
        <v>104</v>
      </c>
      <c r="E111" s="133" t="s">
        <v>36</v>
      </c>
      <c r="F111" s="135">
        <f t="shared" si="29"/>
        <v>1170</v>
      </c>
      <c r="G111" s="135">
        <f t="shared" si="30"/>
        <v>450</v>
      </c>
      <c r="H111" s="135">
        <f t="shared" si="31"/>
        <v>180</v>
      </c>
      <c r="I111" s="60"/>
      <c r="J111" s="136">
        <v>1800</v>
      </c>
      <c r="K111" s="17"/>
      <c r="L111" s="17"/>
      <c r="M111" s="17"/>
      <c r="N111" s="16">
        <f t="shared" si="22"/>
        <v>0</v>
      </c>
      <c r="O111" s="22">
        <f t="shared" si="23"/>
        <v>1800</v>
      </c>
      <c r="P111" s="26">
        <v>20.25</v>
      </c>
      <c r="Q111" s="17">
        <f t="shared" si="27"/>
        <v>1215</v>
      </c>
      <c r="R111" s="17"/>
      <c r="S111" s="18"/>
      <c r="T111" s="19">
        <f t="shared" si="24"/>
        <v>0</v>
      </c>
      <c r="U111" s="18"/>
      <c r="V111" s="17">
        <f t="shared" si="28"/>
        <v>0</v>
      </c>
      <c r="W111" s="18"/>
      <c r="X111" s="18"/>
      <c r="Y111" s="17"/>
      <c r="Z111" s="17"/>
      <c r="AA111" s="20"/>
      <c r="AB111" s="21">
        <f t="shared" si="25"/>
        <v>1215</v>
      </c>
      <c r="AC111" s="4">
        <f t="shared" si="26"/>
        <v>585</v>
      </c>
      <c r="AD111" s="6" t="s">
        <v>169</v>
      </c>
      <c r="AG111" s="49" t="s">
        <v>144</v>
      </c>
      <c r="AH111" s="51"/>
      <c r="AJ111" s="52"/>
      <c r="AL111" s="52"/>
      <c r="AN111" s="52"/>
    </row>
    <row r="112" spans="1:40" s="28" customFormat="1" ht="30" customHeight="1" thickBot="1" x14ac:dyDescent="0.3">
      <c r="A112" s="27">
        <v>99</v>
      </c>
      <c r="B112" s="59">
        <v>1309</v>
      </c>
      <c r="C112" s="32" t="s">
        <v>174</v>
      </c>
      <c r="D112" s="60" t="s">
        <v>104</v>
      </c>
      <c r="E112" s="60" t="s">
        <v>34</v>
      </c>
      <c r="F112" s="135">
        <f t="shared" si="29"/>
        <v>1300</v>
      </c>
      <c r="G112" s="135">
        <f t="shared" si="30"/>
        <v>500</v>
      </c>
      <c r="H112" s="135">
        <f t="shared" si="31"/>
        <v>200</v>
      </c>
      <c r="I112" s="60"/>
      <c r="J112" s="69">
        <v>2000</v>
      </c>
      <c r="K112" s="17"/>
      <c r="L112" s="17"/>
      <c r="M112" s="17"/>
      <c r="N112" s="16">
        <f t="shared" si="22"/>
        <v>0</v>
      </c>
      <c r="O112" s="22">
        <f t="shared" si="23"/>
        <v>2000</v>
      </c>
      <c r="P112" s="26">
        <v>20.25</v>
      </c>
      <c r="Q112" s="17">
        <f t="shared" si="27"/>
        <v>1350</v>
      </c>
      <c r="R112" s="17"/>
      <c r="S112" s="18"/>
      <c r="T112" s="19">
        <f t="shared" si="24"/>
        <v>0</v>
      </c>
      <c r="U112" s="18"/>
      <c r="V112" s="17">
        <f t="shared" si="28"/>
        <v>0</v>
      </c>
      <c r="W112" s="18"/>
      <c r="X112" s="18"/>
      <c r="Y112" s="17"/>
      <c r="Z112" s="17"/>
      <c r="AA112" s="20"/>
      <c r="AB112" s="21">
        <f t="shared" si="25"/>
        <v>1350</v>
      </c>
      <c r="AC112" s="4">
        <f t="shared" si="26"/>
        <v>650</v>
      </c>
      <c r="AD112" s="6" t="s">
        <v>169</v>
      </c>
      <c r="AG112" s="49" t="s">
        <v>144</v>
      </c>
      <c r="AH112" s="51"/>
      <c r="AJ112" s="52"/>
      <c r="AL112" s="52"/>
      <c r="AN112" s="52"/>
    </row>
    <row r="113" spans="1:40" s="28" customFormat="1" ht="30" customHeight="1" thickBot="1" x14ac:dyDescent="0.3">
      <c r="A113" s="27">
        <v>100</v>
      </c>
      <c r="B113" s="59">
        <v>1312</v>
      </c>
      <c r="C113" s="32" t="s">
        <v>175</v>
      </c>
      <c r="D113" s="60" t="s">
        <v>104</v>
      </c>
      <c r="E113" s="60" t="s">
        <v>134</v>
      </c>
      <c r="F113" s="135">
        <f t="shared" si="29"/>
        <v>1300</v>
      </c>
      <c r="G113" s="135">
        <f t="shared" si="30"/>
        <v>500</v>
      </c>
      <c r="H113" s="135">
        <f t="shared" si="31"/>
        <v>200</v>
      </c>
      <c r="I113" s="60"/>
      <c r="J113" s="69">
        <v>2000</v>
      </c>
      <c r="K113" s="17"/>
      <c r="L113" s="17"/>
      <c r="M113" s="17"/>
      <c r="N113" s="16">
        <f t="shared" si="22"/>
        <v>0</v>
      </c>
      <c r="O113" s="22">
        <f t="shared" si="23"/>
        <v>2000</v>
      </c>
      <c r="P113" s="26">
        <v>15</v>
      </c>
      <c r="Q113" s="17">
        <f t="shared" si="27"/>
        <v>1000.0000000000001</v>
      </c>
      <c r="R113" s="17"/>
      <c r="S113" s="18"/>
      <c r="T113" s="19">
        <f t="shared" si="24"/>
        <v>0</v>
      </c>
      <c r="U113" s="18"/>
      <c r="V113" s="17">
        <f t="shared" si="28"/>
        <v>0</v>
      </c>
      <c r="W113" s="18"/>
      <c r="X113" s="18"/>
      <c r="Y113" s="17"/>
      <c r="Z113" s="17"/>
      <c r="AA113" s="20"/>
      <c r="AB113" s="21">
        <f t="shared" si="25"/>
        <v>1000.0000000000001</v>
      </c>
      <c r="AC113" s="4">
        <f t="shared" si="26"/>
        <v>999.99999999999989</v>
      </c>
      <c r="AD113" s="6"/>
      <c r="AG113" s="49" t="s">
        <v>144</v>
      </c>
      <c r="AH113" s="51"/>
      <c r="AJ113" s="52"/>
      <c r="AL113" s="52"/>
      <c r="AN113" s="52"/>
    </row>
    <row r="114" spans="1:40" s="28" customFormat="1" ht="30" customHeight="1" thickBot="1" x14ac:dyDescent="0.3">
      <c r="A114" s="27">
        <v>101</v>
      </c>
      <c r="B114" s="59">
        <v>1315</v>
      </c>
      <c r="C114" s="32" t="s">
        <v>176</v>
      </c>
      <c r="D114" s="60" t="s">
        <v>105</v>
      </c>
      <c r="E114" s="60" t="s">
        <v>37</v>
      </c>
      <c r="F114" s="135">
        <f t="shared" si="29"/>
        <v>1300</v>
      </c>
      <c r="G114" s="135">
        <f t="shared" si="30"/>
        <v>500</v>
      </c>
      <c r="H114" s="135">
        <f t="shared" si="31"/>
        <v>200</v>
      </c>
      <c r="I114" s="60"/>
      <c r="J114" s="69">
        <v>2000</v>
      </c>
      <c r="K114" s="17"/>
      <c r="L114" s="17"/>
      <c r="M114" s="17">
        <v>33.75</v>
      </c>
      <c r="N114" s="16">
        <f t="shared" si="22"/>
        <v>281.25</v>
      </c>
      <c r="O114" s="22">
        <f t="shared" si="23"/>
        <v>2281.25</v>
      </c>
      <c r="P114" s="26">
        <v>20</v>
      </c>
      <c r="Q114" s="17">
        <f t="shared" si="27"/>
        <v>1333.3333333333335</v>
      </c>
      <c r="R114" s="17"/>
      <c r="S114" s="18"/>
      <c r="T114" s="19">
        <f t="shared" si="24"/>
        <v>0</v>
      </c>
      <c r="U114" s="18"/>
      <c r="V114" s="17">
        <f t="shared" si="28"/>
        <v>0</v>
      </c>
      <c r="W114" s="18"/>
      <c r="X114" s="18"/>
      <c r="Y114" s="17"/>
      <c r="Z114" s="17"/>
      <c r="AA114" s="20"/>
      <c r="AB114" s="21">
        <f t="shared" si="25"/>
        <v>1333.3333333333335</v>
      </c>
      <c r="AC114" s="4">
        <f t="shared" si="26"/>
        <v>947.91666666666652</v>
      </c>
      <c r="AD114" s="6"/>
      <c r="AG114" s="49" t="s">
        <v>144</v>
      </c>
      <c r="AH114" s="51"/>
      <c r="AJ114" s="52"/>
      <c r="AL114" s="52"/>
      <c r="AN114" s="52"/>
    </row>
    <row r="115" spans="1:40" s="28" customFormat="1" ht="30" customHeight="1" thickBot="1" x14ac:dyDescent="0.3">
      <c r="A115" s="27">
        <v>102</v>
      </c>
      <c r="B115" s="59">
        <v>1317</v>
      </c>
      <c r="C115" s="32" t="s">
        <v>177</v>
      </c>
      <c r="D115" s="60" t="s">
        <v>104</v>
      </c>
      <c r="E115" s="60" t="s">
        <v>36</v>
      </c>
      <c r="F115" s="135">
        <f t="shared" si="29"/>
        <v>975</v>
      </c>
      <c r="G115" s="135">
        <f t="shared" si="30"/>
        <v>375</v>
      </c>
      <c r="H115" s="135">
        <f t="shared" si="31"/>
        <v>150</v>
      </c>
      <c r="I115" s="60"/>
      <c r="J115" s="69">
        <v>1500</v>
      </c>
      <c r="K115" s="17"/>
      <c r="L115" s="17"/>
      <c r="M115" s="17"/>
      <c r="N115" s="16">
        <f t="shared" si="22"/>
        <v>0</v>
      </c>
      <c r="O115" s="22">
        <f t="shared" si="23"/>
        <v>1500</v>
      </c>
      <c r="P115" s="26">
        <v>20</v>
      </c>
      <c r="Q115" s="17">
        <f t="shared" si="27"/>
        <v>1000</v>
      </c>
      <c r="R115" s="17"/>
      <c r="S115" s="18"/>
      <c r="T115" s="19">
        <f t="shared" si="24"/>
        <v>0</v>
      </c>
      <c r="U115" s="18"/>
      <c r="V115" s="17">
        <f t="shared" si="28"/>
        <v>0</v>
      </c>
      <c r="W115" s="18"/>
      <c r="X115" s="18"/>
      <c r="Y115" s="17"/>
      <c r="Z115" s="17"/>
      <c r="AA115" s="20"/>
      <c r="AB115" s="21">
        <f t="shared" si="25"/>
        <v>1000</v>
      </c>
      <c r="AC115" s="4">
        <f t="shared" si="26"/>
        <v>500</v>
      </c>
      <c r="AD115" s="6"/>
      <c r="AG115" s="49" t="s">
        <v>144</v>
      </c>
      <c r="AH115" s="51"/>
      <c r="AJ115" s="52"/>
      <c r="AL115" s="52"/>
      <c r="AN115" s="52"/>
    </row>
    <row r="116" spans="1:40" s="28" customFormat="1" ht="30" customHeight="1" thickBot="1" x14ac:dyDescent="0.3">
      <c r="A116" s="27">
        <v>103</v>
      </c>
      <c r="B116" s="59">
        <v>1319</v>
      </c>
      <c r="C116" s="32" t="s">
        <v>178</v>
      </c>
      <c r="D116" s="60" t="s">
        <v>104</v>
      </c>
      <c r="E116" s="60" t="s">
        <v>34</v>
      </c>
      <c r="F116" s="135">
        <f t="shared" si="29"/>
        <v>1300</v>
      </c>
      <c r="G116" s="135">
        <f t="shared" si="30"/>
        <v>500</v>
      </c>
      <c r="H116" s="135">
        <f t="shared" si="31"/>
        <v>200</v>
      </c>
      <c r="I116" s="60"/>
      <c r="J116" s="69">
        <v>2000</v>
      </c>
      <c r="K116" s="17"/>
      <c r="L116" s="17"/>
      <c r="M116" s="17"/>
      <c r="N116" s="16">
        <f t="shared" si="22"/>
        <v>0</v>
      </c>
      <c r="O116" s="22">
        <f t="shared" si="23"/>
        <v>2000</v>
      </c>
      <c r="P116" s="26">
        <f>22+1.25</f>
        <v>23.25</v>
      </c>
      <c r="Q116" s="17">
        <f t="shared" si="27"/>
        <v>1550</v>
      </c>
      <c r="R116" s="17"/>
      <c r="S116" s="18"/>
      <c r="T116" s="19">
        <f t="shared" si="24"/>
        <v>0</v>
      </c>
      <c r="U116" s="18"/>
      <c r="V116" s="17">
        <f t="shared" si="28"/>
        <v>0</v>
      </c>
      <c r="W116" s="18"/>
      <c r="X116" s="18"/>
      <c r="Y116" s="17"/>
      <c r="Z116" s="17"/>
      <c r="AA116" s="20"/>
      <c r="AB116" s="21">
        <f t="shared" si="25"/>
        <v>1550</v>
      </c>
      <c r="AC116" s="4">
        <f t="shared" si="26"/>
        <v>450</v>
      </c>
      <c r="AD116" s="6"/>
      <c r="AG116" s="49" t="s">
        <v>144</v>
      </c>
      <c r="AH116" s="51"/>
      <c r="AJ116" s="52"/>
      <c r="AL116" s="52"/>
      <c r="AN116" s="52"/>
    </row>
    <row r="117" spans="1:40" s="28" customFormat="1" ht="30" customHeight="1" thickBot="1" x14ac:dyDescent="0.3">
      <c r="A117" s="27">
        <v>104</v>
      </c>
      <c r="B117" s="59">
        <v>1320</v>
      </c>
      <c r="C117" s="32" t="s">
        <v>179</v>
      </c>
      <c r="D117" s="60" t="s">
        <v>104</v>
      </c>
      <c r="E117" s="60" t="s">
        <v>180</v>
      </c>
      <c r="F117" s="135">
        <f t="shared" si="29"/>
        <v>1170</v>
      </c>
      <c r="G117" s="135">
        <f t="shared" si="30"/>
        <v>450</v>
      </c>
      <c r="H117" s="135">
        <f t="shared" si="31"/>
        <v>180</v>
      </c>
      <c r="I117" s="60"/>
      <c r="J117" s="69">
        <v>1800</v>
      </c>
      <c r="K117" s="17"/>
      <c r="L117" s="17"/>
      <c r="M117" s="17"/>
      <c r="N117" s="16">
        <f t="shared" si="22"/>
        <v>0</v>
      </c>
      <c r="O117" s="22">
        <f t="shared" si="23"/>
        <v>1800</v>
      </c>
      <c r="P117" s="26">
        <v>22</v>
      </c>
      <c r="Q117" s="17">
        <f t="shared" si="27"/>
        <v>1320</v>
      </c>
      <c r="R117" s="17"/>
      <c r="S117" s="18"/>
      <c r="T117" s="19">
        <f t="shared" si="24"/>
        <v>0</v>
      </c>
      <c r="U117" s="18"/>
      <c r="V117" s="17">
        <f t="shared" si="28"/>
        <v>0</v>
      </c>
      <c r="W117" s="18"/>
      <c r="X117" s="18"/>
      <c r="Y117" s="17"/>
      <c r="Z117" s="17"/>
      <c r="AA117" s="20"/>
      <c r="AB117" s="21">
        <f t="shared" si="25"/>
        <v>1320</v>
      </c>
      <c r="AC117" s="4">
        <f t="shared" si="26"/>
        <v>480</v>
      </c>
      <c r="AD117" s="6"/>
      <c r="AG117" s="49" t="s">
        <v>144</v>
      </c>
      <c r="AH117" s="51"/>
      <c r="AJ117" s="52"/>
      <c r="AL117" s="52"/>
      <c r="AN117" s="52"/>
    </row>
    <row r="118" spans="1:40" s="28" customFormat="1" ht="30" customHeight="1" thickBot="1" x14ac:dyDescent="0.3">
      <c r="A118" s="27">
        <v>105</v>
      </c>
      <c r="B118" s="59">
        <v>1322</v>
      </c>
      <c r="C118" s="32" t="s">
        <v>181</v>
      </c>
      <c r="D118" s="60" t="s">
        <v>104</v>
      </c>
      <c r="E118" s="60" t="s">
        <v>134</v>
      </c>
      <c r="F118" s="135">
        <f t="shared" si="29"/>
        <v>1170</v>
      </c>
      <c r="G118" s="135">
        <f t="shared" si="30"/>
        <v>450</v>
      </c>
      <c r="H118" s="135">
        <f t="shared" si="31"/>
        <v>180</v>
      </c>
      <c r="I118" s="60"/>
      <c r="J118" s="69">
        <v>1800</v>
      </c>
      <c r="K118" s="17"/>
      <c r="L118" s="17"/>
      <c r="M118" s="17"/>
      <c r="N118" s="16">
        <f t="shared" si="22"/>
        <v>0</v>
      </c>
      <c r="O118" s="22">
        <f t="shared" si="23"/>
        <v>1800</v>
      </c>
      <c r="P118" s="26">
        <f>1.25+20</f>
        <v>21.25</v>
      </c>
      <c r="Q118" s="17">
        <f t="shared" si="27"/>
        <v>1275</v>
      </c>
      <c r="R118" s="17"/>
      <c r="S118" s="18"/>
      <c r="T118" s="19">
        <f t="shared" si="24"/>
        <v>0</v>
      </c>
      <c r="U118" s="18"/>
      <c r="V118" s="17">
        <f t="shared" si="28"/>
        <v>0</v>
      </c>
      <c r="W118" s="18"/>
      <c r="X118" s="18"/>
      <c r="Y118" s="17"/>
      <c r="Z118" s="17"/>
      <c r="AA118" s="20"/>
      <c r="AB118" s="21">
        <f t="shared" si="25"/>
        <v>1275</v>
      </c>
      <c r="AC118" s="4">
        <f t="shared" si="26"/>
        <v>525</v>
      </c>
      <c r="AD118" s="6"/>
      <c r="AG118" s="49" t="s">
        <v>144</v>
      </c>
      <c r="AH118" s="51"/>
      <c r="AJ118" s="52"/>
      <c r="AL118" s="52"/>
      <c r="AN118" s="52"/>
    </row>
    <row r="119" spans="1:40" s="28" customFormat="1" ht="30" customHeight="1" thickBot="1" x14ac:dyDescent="0.3">
      <c r="A119" s="27">
        <v>106</v>
      </c>
      <c r="B119" s="59">
        <v>1323</v>
      </c>
      <c r="C119" s="32" t="s">
        <v>182</v>
      </c>
      <c r="D119" s="60" t="s">
        <v>105</v>
      </c>
      <c r="E119" s="60" t="s">
        <v>37</v>
      </c>
      <c r="F119" s="135">
        <f t="shared" si="29"/>
        <v>1300</v>
      </c>
      <c r="G119" s="135">
        <f t="shared" si="30"/>
        <v>500</v>
      </c>
      <c r="H119" s="135">
        <f t="shared" si="31"/>
        <v>200</v>
      </c>
      <c r="I119" s="60"/>
      <c r="J119" s="69">
        <v>2000</v>
      </c>
      <c r="K119" s="17"/>
      <c r="L119" s="17"/>
      <c r="M119" s="17">
        <v>27.75</v>
      </c>
      <c r="N119" s="16">
        <f t="shared" si="22"/>
        <v>231.25000000000003</v>
      </c>
      <c r="O119" s="22">
        <f t="shared" si="23"/>
        <v>2231.25</v>
      </c>
      <c r="P119" s="26"/>
      <c r="Q119" s="17">
        <f t="shared" si="27"/>
        <v>0</v>
      </c>
      <c r="R119" s="17"/>
      <c r="S119" s="18"/>
      <c r="T119" s="19">
        <f t="shared" si="24"/>
        <v>0</v>
      </c>
      <c r="U119" s="18"/>
      <c r="V119" s="17">
        <f t="shared" si="28"/>
        <v>0</v>
      </c>
      <c r="W119" s="18"/>
      <c r="X119" s="18"/>
      <c r="Y119" s="17"/>
      <c r="Z119" s="17"/>
      <c r="AA119" s="20"/>
      <c r="AB119" s="21">
        <f t="shared" si="25"/>
        <v>0</v>
      </c>
      <c r="AC119" s="4">
        <f t="shared" si="26"/>
        <v>2231.25</v>
      </c>
      <c r="AD119" s="6"/>
      <c r="AG119" s="49" t="s">
        <v>144</v>
      </c>
      <c r="AH119" s="51"/>
      <c r="AJ119" s="52"/>
      <c r="AL119" s="52"/>
      <c r="AN119" s="52"/>
    </row>
    <row r="120" spans="1:40" s="28" customFormat="1" ht="30" customHeight="1" thickBot="1" x14ac:dyDescent="0.3">
      <c r="A120" s="27">
        <v>107</v>
      </c>
      <c r="B120" s="59">
        <v>5072</v>
      </c>
      <c r="C120" s="32" t="s">
        <v>158</v>
      </c>
      <c r="D120" s="60" t="s">
        <v>104</v>
      </c>
      <c r="E120" s="60" t="s">
        <v>157</v>
      </c>
      <c r="F120" s="135">
        <f t="shared" si="29"/>
        <v>390</v>
      </c>
      <c r="G120" s="135">
        <f t="shared" si="30"/>
        <v>150</v>
      </c>
      <c r="H120" s="135">
        <f t="shared" si="31"/>
        <v>60</v>
      </c>
      <c r="I120" s="60"/>
      <c r="J120" s="69">
        <v>600</v>
      </c>
      <c r="K120" s="17"/>
      <c r="L120" s="17">
        <v>100</v>
      </c>
      <c r="M120" s="17"/>
      <c r="N120" s="16">
        <f t="shared" si="22"/>
        <v>0</v>
      </c>
      <c r="O120" s="22">
        <f t="shared" si="23"/>
        <v>700</v>
      </c>
      <c r="P120" s="26"/>
      <c r="Q120" s="17">
        <f t="shared" si="27"/>
        <v>0</v>
      </c>
      <c r="R120" s="17"/>
      <c r="S120" s="18"/>
      <c r="T120" s="19">
        <f t="shared" si="24"/>
        <v>0</v>
      </c>
      <c r="U120" s="18"/>
      <c r="V120" s="17">
        <f t="shared" si="28"/>
        <v>0</v>
      </c>
      <c r="W120" s="18"/>
      <c r="X120" s="18"/>
      <c r="Y120" s="17"/>
      <c r="Z120" s="17"/>
      <c r="AA120" s="20"/>
      <c r="AB120" s="21">
        <f t="shared" si="25"/>
        <v>0</v>
      </c>
      <c r="AC120" s="4">
        <f t="shared" si="26"/>
        <v>700</v>
      </c>
      <c r="AD120" s="6"/>
      <c r="AG120" s="49" t="s">
        <v>144</v>
      </c>
      <c r="AH120" s="51"/>
      <c r="AJ120" s="52"/>
      <c r="AL120" s="52"/>
      <c r="AN120" s="52"/>
    </row>
    <row r="121" spans="1:40" s="28" customFormat="1" ht="30" customHeight="1" thickBot="1" x14ac:dyDescent="0.3">
      <c r="A121" s="27">
        <v>108</v>
      </c>
      <c r="B121" s="59">
        <v>5071</v>
      </c>
      <c r="C121" s="32" t="s">
        <v>156</v>
      </c>
      <c r="D121" s="60" t="s">
        <v>104</v>
      </c>
      <c r="E121" s="60" t="s">
        <v>157</v>
      </c>
      <c r="F121" s="135">
        <f t="shared" si="29"/>
        <v>390</v>
      </c>
      <c r="G121" s="135">
        <f t="shared" si="30"/>
        <v>150</v>
      </c>
      <c r="H121" s="135">
        <f t="shared" si="31"/>
        <v>60</v>
      </c>
      <c r="I121" s="60"/>
      <c r="J121" s="69">
        <v>600</v>
      </c>
      <c r="K121" s="17"/>
      <c r="L121" s="17">
        <v>100</v>
      </c>
      <c r="M121" s="17"/>
      <c r="N121" s="16">
        <f t="shared" si="22"/>
        <v>0</v>
      </c>
      <c r="O121" s="22">
        <f t="shared" si="23"/>
        <v>700</v>
      </c>
      <c r="P121" s="26"/>
      <c r="Q121" s="17">
        <f t="shared" si="27"/>
        <v>0</v>
      </c>
      <c r="R121" s="17"/>
      <c r="S121" s="18"/>
      <c r="T121" s="19">
        <f t="shared" si="24"/>
        <v>0</v>
      </c>
      <c r="U121" s="18"/>
      <c r="V121" s="17">
        <f t="shared" si="28"/>
        <v>0</v>
      </c>
      <c r="W121" s="18"/>
      <c r="X121" s="18"/>
      <c r="Y121" s="17"/>
      <c r="Z121" s="17"/>
      <c r="AA121" s="20"/>
      <c r="AB121" s="21">
        <f t="shared" si="25"/>
        <v>0</v>
      </c>
      <c r="AC121" s="4">
        <f t="shared" si="26"/>
        <v>700</v>
      </c>
      <c r="AD121" s="6"/>
      <c r="AG121" s="49" t="s">
        <v>144</v>
      </c>
      <c r="AH121" s="51"/>
      <c r="AJ121" s="52"/>
      <c r="AL121" s="52"/>
      <c r="AN121" s="52"/>
    </row>
    <row r="122" spans="1:40" s="28" customFormat="1" ht="30" customHeight="1" thickBot="1" x14ac:dyDescent="0.3">
      <c r="A122" s="27">
        <v>109</v>
      </c>
      <c r="B122" s="59">
        <v>998</v>
      </c>
      <c r="C122" s="32" t="s">
        <v>87</v>
      </c>
      <c r="D122" s="62" t="s">
        <v>112</v>
      </c>
      <c r="E122" s="60" t="s">
        <v>39</v>
      </c>
      <c r="F122" s="135">
        <f t="shared" si="29"/>
        <v>1950</v>
      </c>
      <c r="G122" s="135">
        <f t="shared" si="30"/>
        <v>750</v>
      </c>
      <c r="H122" s="135">
        <f t="shared" si="31"/>
        <v>300</v>
      </c>
      <c r="I122" s="60"/>
      <c r="J122" s="69">
        <v>3000</v>
      </c>
      <c r="K122" s="17"/>
      <c r="L122" s="17"/>
      <c r="M122" s="17"/>
      <c r="N122" s="16">
        <f>J122/30/8*M122</f>
        <v>0</v>
      </c>
      <c r="O122" s="22">
        <f t="shared" si="23"/>
        <v>3000</v>
      </c>
      <c r="P122" s="26"/>
      <c r="Q122" s="17">
        <f t="shared" si="27"/>
        <v>0</v>
      </c>
      <c r="R122" s="17"/>
      <c r="S122" s="18"/>
      <c r="T122" s="19">
        <f>(J122/30/9)*S122</f>
        <v>0</v>
      </c>
      <c r="U122" s="18"/>
      <c r="V122" s="17">
        <f>J122/30*U122</f>
        <v>0</v>
      </c>
      <c r="W122" s="18"/>
      <c r="X122" s="18">
        <v>300</v>
      </c>
      <c r="Y122" s="17"/>
      <c r="Z122" s="17"/>
      <c r="AA122" s="20"/>
      <c r="AB122" s="21">
        <f t="shared" si="25"/>
        <v>300</v>
      </c>
      <c r="AC122" s="4">
        <f t="shared" si="26"/>
        <v>2700</v>
      </c>
      <c r="AD122" s="6"/>
      <c r="AG122" s="49">
        <v>100048784415</v>
      </c>
      <c r="AJ122" s="52"/>
      <c r="AL122" s="52"/>
      <c r="AN122" s="52"/>
    </row>
    <row r="123" spans="1:40" ht="26.25" customHeight="1" thickBot="1" x14ac:dyDescent="0.3">
      <c r="A123" s="107" t="s">
        <v>20</v>
      </c>
      <c r="B123" s="108"/>
      <c r="C123" s="108"/>
      <c r="D123" s="108"/>
      <c r="E123" s="109"/>
      <c r="F123" s="70">
        <f>SUM(F14:F122)</f>
        <v>170688.05000000002</v>
      </c>
      <c r="G123" s="80">
        <f t="shared" ref="G123:H123" si="32">SUM(G14:G122)</f>
        <v>65649.25</v>
      </c>
      <c r="H123" s="80">
        <f t="shared" si="32"/>
        <v>26259.699999999993</v>
      </c>
      <c r="I123" s="70"/>
      <c r="J123" s="25">
        <f>SUM(J14:J122)</f>
        <v>262597</v>
      </c>
      <c r="K123" s="25">
        <f>SUM(K14:K122)</f>
        <v>5595</v>
      </c>
      <c r="L123" s="25">
        <f>SUM(L14:L122)</f>
        <v>3200</v>
      </c>
      <c r="M123" s="25"/>
      <c r="N123" s="25">
        <f>SUM(N14:N122)</f>
        <v>7969.734375</v>
      </c>
      <c r="O123" s="25">
        <f>SUM(O14:O122)</f>
        <v>279361.734375</v>
      </c>
      <c r="P123" s="25"/>
      <c r="Q123" s="25">
        <f>SUM(Q14:Q122)</f>
        <v>31107.924999999999</v>
      </c>
      <c r="R123" s="25">
        <f>SUM(R14:R122)</f>
        <v>636.67000000000007</v>
      </c>
      <c r="S123" s="25"/>
      <c r="T123" s="25">
        <f>SUM(T14:T122)</f>
        <v>1246.9998592592592</v>
      </c>
      <c r="U123" s="25"/>
      <c r="V123" s="25">
        <f t="shared" ref="V123:AC123" si="33">SUM(V14:V122)</f>
        <v>555.30000000000007</v>
      </c>
      <c r="W123" s="25">
        <f t="shared" si="33"/>
        <v>2228.31</v>
      </c>
      <c r="X123" s="25">
        <f t="shared" si="33"/>
        <v>25500</v>
      </c>
      <c r="Y123" s="25">
        <f t="shared" si="33"/>
        <v>0</v>
      </c>
      <c r="Z123" s="25">
        <f t="shared" si="33"/>
        <v>0</v>
      </c>
      <c r="AA123" s="25">
        <f t="shared" si="33"/>
        <v>5566</v>
      </c>
      <c r="AB123" s="25">
        <f t="shared" si="33"/>
        <v>66841.204859259262</v>
      </c>
      <c r="AC123" s="25">
        <f t="shared" si="33"/>
        <v>212520.52951574078</v>
      </c>
      <c r="AD123" s="25">
        <f>SUM(AD15:AD122)</f>
        <v>0</v>
      </c>
      <c r="AF123" s="24"/>
      <c r="AG123" s="49">
        <v>0</v>
      </c>
      <c r="AI123" s="67"/>
      <c r="AJ123" s="68"/>
      <c r="AK123" s="67"/>
      <c r="AL123" s="68"/>
      <c r="AM123" s="66"/>
      <c r="AN123" s="66"/>
    </row>
    <row r="124" spans="1:40" ht="15.75" x14ac:dyDescent="0.25">
      <c r="A124" s="24"/>
      <c r="B124" s="24"/>
      <c r="C124" s="29"/>
      <c r="D124" s="29"/>
      <c r="E124" s="29"/>
      <c r="F124" s="29"/>
      <c r="G124" s="29"/>
      <c r="H124" s="29"/>
      <c r="I124" s="29"/>
      <c r="J124" s="1"/>
      <c r="K124" s="1"/>
      <c r="L124" s="1"/>
      <c r="M124" s="1"/>
      <c r="N124" s="1"/>
      <c r="O124" s="1"/>
      <c r="P124" s="1">
        <v>0</v>
      </c>
      <c r="Q124" s="1"/>
      <c r="R124" s="2"/>
      <c r="S124" s="2"/>
      <c r="T124" s="2"/>
      <c r="U124" s="2"/>
      <c r="V124" s="2"/>
      <c r="W124" s="2"/>
      <c r="X124" s="2"/>
      <c r="Y124" s="1"/>
      <c r="Z124" s="1"/>
      <c r="AA124" s="2"/>
      <c r="AB124" s="2"/>
      <c r="AC124" s="3"/>
      <c r="AD124" s="15"/>
      <c r="AF124" s="24"/>
      <c r="AG124" s="46"/>
      <c r="AI124" s="28"/>
      <c r="AJ124" s="52"/>
    </row>
    <row r="125" spans="1:40" ht="15" x14ac:dyDescent="0.25">
      <c r="P125" s="33"/>
      <c r="R125" s="33"/>
      <c r="T125" s="33"/>
      <c r="AF125" s="24"/>
      <c r="AG125" s="46"/>
      <c r="AI125" s="28"/>
      <c r="AJ125" s="52"/>
    </row>
    <row r="126" spans="1:40" ht="23.25" customHeight="1" thickBot="1" x14ac:dyDescent="0.3">
      <c r="C126" s="37"/>
      <c r="D126" s="37"/>
      <c r="E126" s="37"/>
      <c r="F126" s="37"/>
      <c r="G126" s="37"/>
      <c r="H126" s="37"/>
      <c r="I126" s="37"/>
      <c r="J126" s="39">
        <f t="shared" ref="J126:AD126" si="34">J7+J123</f>
        <v>270597</v>
      </c>
      <c r="K126" s="38">
        <f t="shared" si="34"/>
        <v>5595</v>
      </c>
      <c r="L126" s="38">
        <f t="shared" si="34"/>
        <v>3200</v>
      </c>
      <c r="M126" s="38">
        <f t="shared" si="34"/>
        <v>0</v>
      </c>
      <c r="N126" s="38">
        <f t="shared" si="34"/>
        <v>7969.734375</v>
      </c>
      <c r="O126" s="38">
        <f t="shared" si="34"/>
        <v>287361.734375</v>
      </c>
      <c r="P126" s="38">
        <f t="shared" si="34"/>
        <v>0</v>
      </c>
      <c r="Q126" s="38">
        <f t="shared" si="34"/>
        <v>36707.925000000003</v>
      </c>
      <c r="R126" s="38">
        <f t="shared" si="34"/>
        <v>636.67000000000007</v>
      </c>
      <c r="S126" s="38">
        <f t="shared" si="34"/>
        <v>0</v>
      </c>
      <c r="T126" s="38">
        <f t="shared" si="34"/>
        <v>1246.9998592592592</v>
      </c>
      <c r="U126" s="38">
        <f t="shared" si="34"/>
        <v>0</v>
      </c>
      <c r="V126" s="38">
        <f t="shared" si="34"/>
        <v>555.30000000000007</v>
      </c>
      <c r="W126" s="38">
        <f t="shared" si="34"/>
        <v>2228.31</v>
      </c>
      <c r="X126" s="38">
        <f t="shared" si="34"/>
        <v>25500</v>
      </c>
      <c r="Y126" s="38">
        <f t="shared" si="34"/>
        <v>0</v>
      </c>
      <c r="Z126" s="38">
        <f t="shared" si="34"/>
        <v>0</v>
      </c>
      <c r="AA126" s="38">
        <f t="shared" si="34"/>
        <v>5566</v>
      </c>
      <c r="AB126" s="38">
        <f t="shared" si="34"/>
        <v>72441.204859259262</v>
      </c>
      <c r="AC126" s="38">
        <f t="shared" si="34"/>
        <v>214920.52951574078</v>
      </c>
      <c r="AD126" s="38">
        <f t="shared" si="34"/>
        <v>0</v>
      </c>
      <c r="AF126" s="24"/>
      <c r="AG126" s="46"/>
      <c r="AI126" s="28"/>
      <c r="AJ126" s="52"/>
    </row>
    <row r="127" spans="1:40" ht="15.75" thickTop="1" x14ac:dyDescent="0.25">
      <c r="P127" s="33"/>
      <c r="R127" s="33"/>
      <c r="T127" s="33"/>
      <c r="AB127" s="34"/>
      <c r="AC127" s="34"/>
      <c r="AF127" s="24"/>
      <c r="AG127" s="46"/>
      <c r="AI127" s="28"/>
      <c r="AJ127" s="52"/>
    </row>
    <row r="128" spans="1:40" ht="15" x14ac:dyDescent="0.2">
      <c r="P128" s="33"/>
      <c r="R128" s="33"/>
      <c r="T128" s="33"/>
      <c r="AF128" s="24"/>
      <c r="AI128" s="28"/>
      <c r="AJ128" s="52"/>
    </row>
    <row r="129" spans="16:36" ht="15" x14ac:dyDescent="0.2">
      <c r="P129" s="33"/>
      <c r="R129" s="33"/>
      <c r="T129" s="33"/>
      <c r="AC129" s="35"/>
      <c r="AF129" s="24"/>
      <c r="AI129" s="28"/>
      <c r="AJ129" s="52"/>
    </row>
    <row r="130" spans="16:36" ht="15" x14ac:dyDescent="0.2">
      <c r="P130" s="33"/>
      <c r="R130" s="33"/>
      <c r="T130" s="33"/>
      <c r="AF130" s="24"/>
      <c r="AI130" s="28"/>
      <c r="AJ130" s="52"/>
    </row>
    <row r="131" spans="16:36" ht="15" x14ac:dyDescent="0.2">
      <c r="P131" s="33"/>
      <c r="R131" s="33"/>
      <c r="T131" s="33"/>
      <c r="AF131" s="24"/>
      <c r="AI131" s="28"/>
      <c r="AJ131" s="52"/>
    </row>
    <row r="132" spans="16:36" ht="15" x14ac:dyDescent="0.2">
      <c r="P132" s="33"/>
      <c r="R132" s="33"/>
      <c r="T132" s="33"/>
      <c r="AF132" s="24"/>
      <c r="AI132" s="28"/>
      <c r="AJ132" s="52"/>
    </row>
    <row r="133" spans="16:36" ht="15" x14ac:dyDescent="0.2">
      <c r="P133" s="33"/>
      <c r="R133" s="33"/>
      <c r="T133" s="33"/>
      <c r="AF133" s="24"/>
      <c r="AI133" s="28"/>
      <c r="AJ133" s="52"/>
    </row>
    <row r="134" spans="16:36" ht="15" x14ac:dyDescent="0.2">
      <c r="P134" s="33"/>
      <c r="R134" s="33"/>
      <c r="T134" s="33"/>
      <c r="AF134" s="24"/>
      <c r="AI134" s="28"/>
      <c r="AJ134" s="52"/>
    </row>
    <row r="135" spans="16:36" ht="15" x14ac:dyDescent="0.2">
      <c r="P135" s="33"/>
      <c r="R135" s="33"/>
      <c r="T135" s="33"/>
      <c r="AF135" s="24"/>
      <c r="AI135" s="28"/>
      <c r="AJ135" s="52"/>
    </row>
    <row r="136" spans="16:36" ht="15" x14ac:dyDescent="0.2">
      <c r="P136" s="33"/>
      <c r="R136" s="33"/>
      <c r="T136" s="33"/>
      <c r="AF136" s="24"/>
      <c r="AI136" s="28"/>
      <c r="AJ136" s="52"/>
    </row>
    <row r="137" spans="16:36" ht="15" x14ac:dyDescent="0.2">
      <c r="P137" s="33"/>
      <c r="R137" s="33"/>
      <c r="T137" s="33"/>
      <c r="AF137" s="24"/>
      <c r="AI137" s="28"/>
      <c r="AJ137" s="52"/>
    </row>
    <row r="138" spans="16:36" x14ac:dyDescent="0.2">
      <c r="P138" s="33"/>
      <c r="R138" s="33"/>
      <c r="T138" s="33"/>
      <c r="AI138" s="28"/>
      <c r="AJ138" s="52"/>
    </row>
    <row r="139" spans="16:36" x14ac:dyDescent="0.2">
      <c r="P139" s="33"/>
      <c r="R139" s="33"/>
      <c r="T139" s="33"/>
      <c r="AI139" s="28"/>
      <c r="AJ139" s="52"/>
    </row>
    <row r="140" spans="16:36" x14ac:dyDescent="0.2">
      <c r="P140" s="33"/>
      <c r="R140" s="33"/>
      <c r="T140" s="33"/>
      <c r="AI140" s="28"/>
      <c r="AJ140" s="52"/>
    </row>
    <row r="141" spans="16:36" x14ac:dyDescent="0.2">
      <c r="P141" s="33"/>
      <c r="R141" s="33"/>
      <c r="T141" s="33"/>
      <c r="AI141" s="28"/>
      <c r="AJ141" s="52"/>
    </row>
    <row r="142" spans="16:36" x14ac:dyDescent="0.2">
      <c r="P142" s="33"/>
      <c r="R142" s="33"/>
      <c r="T142" s="33"/>
      <c r="AI142" s="28"/>
      <c r="AJ142" s="52"/>
    </row>
    <row r="143" spans="16:36" x14ac:dyDescent="0.2">
      <c r="P143" s="33"/>
      <c r="R143" s="33"/>
      <c r="T143" s="33"/>
      <c r="AI143" s="28"/>
      <c r="AJ143" s="52"/>
    </row>
    <row r="144" spans="16:36" x14ac:dyDescent="0.2">
      <c r="P144" s="33"/>
      <c r="R144" s="33"/>
      <c r="T144" s="33"/>
      <c r="AI144" s="28"/>
      <c r="AJ144" s="52"/>
    </row>
    <row r="145" spans="16:36" x14ac:dyDescent="0.2">
      <c r="P145" s="33"/>
      <c r="R145" s="33"/>
      <c r="T145" s="33"/>
      <c r="AI145" s="28"/>
      <c r="AJ145" s="52"/>
    </row>
    <row r="146" spans="16:36" x14ac:dyDescent="0.2">
      <c r="P146" s="33"/>
      <c r="R146" s="33"/>
      <c r="T146" s="33"/>
      <c r="AI146" s="28"/>
      <c r="AJ146" s="52"/>
    </row>
    <row r="147" spans="16:36" x14ac:dyDescent="0.2">
      <c r="P147" s="33"/>
      <c r="R147" s="33"/>
      <c r="T147" s="33"/>
      <c r="AI147" s="28"/>
      <c r="AJ147" s="52"/>
    </row>
    <row r="148" spans="16:36" x14ac:dyDescent="0.2">
      <c r="P148" s="33"/>
      <c r="R148" s="33"/>
      <c r="T148" s="33"/>
      <c r="AI148" s="28"/>
      <c r="AJ148" s="52"/>
    </row>
    <row r="149" spans="16:36" x14ac:dyDescent="0.2">
      <c r="P149" s="33"/>
      <c r="R149" s="33"/>
      <c r="T149" s="33"/>
      <c r="AI149" s="28"/>
      <c r="AJ149" s="52"/>
    </row>
    <row r="150" spans="16:36" x14ac:dyDescent="0.2">
      <c r="P150" s="33"/>
      <c r="R150" s="33"/>
      <c r="T150" s="33"/>
      <c r="AI150" s="28"/>
      <c r="AJ150" s="52"/>
    </row>
    <row r="151" spans="16:36" x14ac:dyDescent="0.2">
      <c r="P151" s="33"/>
      <c r="R151" s="33"/>
      <c r="T151" s="33"/>
      <c r="AI151" s="28"/>
      <c r="AJ151" s="52"/>
    </row>
    <row r="152" spans="16:36" x14ac:dyDescent="0.2">
      <c r="P152" s="33"/>
      <c r="R152" s="33"/>
      <c r="T152" s="33"/>
      <c r="AI152" s="28"/>
      <c r="AJ152" s="52"/>
    </row>
    <row r="153" spans="16:36" x14ac:dyDescent="0.2">
      <c r="P153" s="33"/>
      <c r="R153" s="33"/>
      <c r="T153" s="33"/>
      <c r="AI153" s="28"/>
      <c r="AJ153" s="52"/>
    </row>
    <row r="154" spans="16:36" x14ac:dyDescent="0.2">
      <c r="P154" s="33"/>
      <c r="R154" s="33"/>
      <c r="T154" s="33"/>
      <c r="AI154" s="28"/>
      <c r="AJ154" s="52"/>
    </row>
    <row r="155" spans="16:36" x14ac:dyDescent="0.2">
      <c r="P155" s="33"/>
      <c r="R155" s="33"/>
      <c r="T155" s="33"/>
      <c r="AI155" s="28"/>
      <c r="AJ155" s="52"/>
    </row>
    <row r="156" spans="16:36" x14ac:dyDescent="0.2">
      <c r="P156" s="33"/>
      <c r="R156" s="33"/>
      <c r="T156" s="33"/>
      <c r="AI156" s="28"/>
      <c r="AJ156" s="52"/>
    </row>
    <row r="157" spans="16:36" x14ac:dyDescent="0.2">
      <c r="P157" s="33"/>
      <c r="R157" s="33"/>
      <c r="T157" s="33"/>
      <c r="AI157" s="28"/>
      <c r="AJ157" s="52"/>
    </row>
    <row r="158" spans="16:36" x14ac:dyDescent="0.2">
      <c r="P158" s="33"/>
      <c r="R158" s="33"/>
      <c r="T158" s="33"/>
      <c r="AI158" s="28"/>
      <c r="AJ158" s="52"/>
    </row>
    <row r="159" spans="16:36" x14ac:dyDescent="0.2">
      <c r="P159" s="33"/>
      <c r="R159" s="33"/>
      <c r="T159" s="33"/>
      <c r="AI159" s="28"/>
      <c r="AJ159" s="52"/>
    </row>
    <row r="160" spans="16:36" x14ac:dyDescent="0.2">
      <c r="P160" s="33"/>
      <c r="R160" s="33"/>
      <c r="T160" s="33"/>
      <c r="AI160" s="28"/>
      <c r="AJ160" s="52"/>
    </row>
    <row r="161" spans="16:36" x14ac:dyDescent="0.2">
      <c r="P161" s="33"/>
      <c r="R161" s="33"/>
      <c r="T161" s="33"/>
      <c r="AI161" s="28"/>
      <c r="AJ161" s="52"/>
    </row>
    <row r="162" spans="16:36" x14ac:dyDescent="0.2">
      <c r="P162" s="33"/>
      <c r="R162" s="33"/>
      <c r="T162" s="33"/>
      <c r="AI162" s="28"/>
      <c r="AJ162" s="52"/>
    </row>
    <row r="163" spans="16:36" x14ac:dyDescent="0.2">
      <c r="P163" s="33"/>
      <c r="R163" s="33"/>
      <c r="T163" s="33"/>
      <c r="AI163" s="28"/>
      <c r="AJ163" s="52"/>
    </row>
    <row r="164" spans="16:36" x14ac:dyDescent="0.2">
      <c r="P164" s="33"/>
      <c r="R164" s="33"/>
      <c r="T164" s="33"/>
      <c r="AI164" s="28"/>
      <c r="AJ164" s="52"/>
    </row>
    <row r="165" spans="16:36" x14ac:dyDescent="0.2">
      <c r="P165" s="33"/>
      <c r="R165" s="33"/>
      <c r="T165" s="33"/>
      <c r="AI165" s="28"/>
      <c r="AJ165" s="52"/>
    </row>
    <row r="166" spans="16:36" x14ac:dyDescent="0.2">
      <c r="P166" s="33"/>
      <c r="R166" s="33"/>
      <c r="T166" s="33"/>
      <c r="AI166" s="28"/>
      <c r="AJ166" s="52"/>
    </row>
    <row r="167" spans="16:36" x14ac:dyDescent="0.2">
      <c r="P167" s="33"/>
      <c r="R167" s="33"/>
      <c r="T167" s="33"/>
      <c r="AI167" s="28"/>
      <c r="AJ167" s="52"/>
    </row>
    <row r="168" spans="16:36" x14ac:dyDescent="0.2">
      <c r="P168" s="33"/>
      <c r="R168" s="33"/>
      <c r="T168" s="33"/>
      <c r="AI168" s="28"/>
      <c r="AJ168" s="52"/>
    </row>
    <row r="169" spans="16:36" x14ac:dyDescent="0.2">
      <c r="P169" s="33"/>
      <c r="R169" s="33"/>
      <c r="T169" s="33"/>
      <c r="AI169" s="28"/>
      <c r="AJ169" s="52"/>
    </row>
    <row r="170" spans="16:36" x14ac:dyDescent="0.2">
      <c r="P170" s="33"/>
      <c r="R170" s="33"/>
      <c r="T170" s="33"/>
      <c r="AI170" s="28"/>
      <c r="AJ170" s="52"/>
    </row>
    <row r="171" spans="16:36" x14ac:dyDescent="0.2">
      <c r="P171" s="33"/>
      <c r="R171" s="33"/>
      <c r="T171" s="33"/>
      <c r="AI171" s="28"/>
      <c r="AJ171" s="52"/>
    </row>
    <row r="172" spans="16:36" x14ac:dyDescent="0.2">
      <c r="P172" s="33"/>
      <c r="R172" s="33"/>
      <c r="T172" s="33"/>
      <c r="AI172" s="28"/>
      <c r="AJ172" s="52"/>
    </row>
    <row r="173" spans="16:36" x14ac:dyDescent="0.2">
      <c r="P173" s="33"/>
      <c r="R173" s="33"/>
      <c r="T173" s="33"/>
      <c r="AI173" s="28"/>
      <c r="AJ173" s="52"/>
    </row>
    <row r="174" spans="16:36" x14ac:dyDescent="0.2">
      <c r="P174" s="33"/>
      <c r="R174" s="33"/>
      <c r="T174" s="33"/>
      <c r="AI174" s="28"/>
      <c r="AJ174" s="52"/>
    </row>
    <row r="175" spans="16:36" x14ac:dyDescent="0.2">
      <c r="P175" s="33"/>
      <c r="R175" s="33"/>
      <c r="T175" s="33"/>
      <c r="AI175" s="28"/>
      <c r="AJ175" s="52"/>
    </row>
    <row r="176" spans="16:36" x14ac:dyDescent="0.2">
      <c r="P176" s="33"/>
      <c r="R176" s="33"/>
      <c r="T176" s="33"/>
      <c r="AI176" s="28"/>
      <c r="AJ176" s="52"/>
    </row>
    <row r="177" spans="16:36" x14ac:dyDescent="0.2">
      <c r="P177" s="33"/>
      <c r="R177" s="33"/>
      <c r="T177" s="33"/>
      <c r="AI177" s="28"/>
      <c r="AJ177" s="52"/>
    </row>
    <row r="178" spans="16:36" x14ac:dyDescent="0.2">
      <c r="P178" s="33"/>
      <c r="R178" s="33"/>
      <c r="T178" s="33"/>
      <c r="AI178" s="28"/>
      <c r="AJ178" s="52"/>
    </row>
    <row r="179" spans="16:36" x14ac:dyDescent="0.2">
      <c r="P179" s="33"/>
      <c r="R179" s="33"/>
      <c r="T179" s="33"/>
      <c r="AI179" s="28"/>
      <c r="AJ179" s="52"/>
    </row>
    <row r="180" spans="16:36" x14ac:dyDescent="0.2">
      <c r="P180" s="33"/>
      <c r="R180" s="33"/>
      <c r="T180" s="33"/>
      <c r="AI180" s="28"/>
      <c r="AJ180" s="52"/>
    </row>
    <row r="181" spans="16:36" x14ac:dyDescent="0.2">
      <c r="P181" s="33"/>
      <c r="R181" s="33"/>
      <c r="T181" s="33"/>
      <c r="AI181" s="28"/>
      <c r="AJ181" s="52"/>
    </row>
    <row r="182" spans="16:36" x14ac:dyDescent="0.2">
      <c r="P182" s="33"/>
      <c r="R182" s="33"/>
      <c r="T182" s="33"/>
      <c r="AI182" s="28"/>
      <c r="AJ182" s="52"/>
    </row>
    <row r="183" spans="16:36" x14ac:dyDescent="0.2">
      <c r="P183" s="33"/>
      <c r="R183" s="33"/>
      <c r="T183" s="33"/>
      <c r="AI183" s="28"/>
      <c r="AJ183" s="52"/>
    </row>
    <row r="184" spans="16:36" x14ac:dyDescent="0.2">
      <c r="P184" s="33"/>
      <c r="R184" s="33"/>
      <c r="T184" s="33"/>
      <c r="AI184" s="28"/>
      <c r="AJ184" s="52"/>
    </row>
    <row r="185" spans="16:36" x14ac:dyDescent="0.2">
      <c r="P185" s="33"/>
      <c r="R185" s="33"/>
      <c r="T185" s="33"/>
      <c r="AI185" s="28"/>
      <c r="AJ185" s="52"/>
    </row>
    <row r="186" spans="16:36" x14ac:dyDescent="0.2">
      <c r="P186" s="33"/>
      <c r="R186" s="33"/>
      <c r="T186" s="33"/>
      <c r="AI186" s="28"/>
      <c r="AJ186" s="52"/>
    </row>
    <row r="187" spans="16:36" x14ac:dyDescent="0.2">
      <c r="P187" s="33"/>
      <c r="R187" s="33"/>
      <c r="T187" s="33"/>
      <c r="AI187" s="28"/>
      <c r="AJ187" s="52"/>
    </row>
    <row r="188" spans="16:36" x14ac:dyDescent="0.2">
      <c r="P188" s="33"/>
      <c r="R188" s="33"/>
      <c r="T188" s="33"/>
      <c r="AI188" s="28"/>
      <c r="AJ188" s="52"/>
    </row>
    <row r="189" spans="16:36" x14ac:dyDescent="0.2">
      <c r="P189" s="33"/>
      <c r="R189" s="33"/>
      <c r="T189" s="33"/>
      <c r="AI189" s="28"/>
      <c r="AJ189" s="52"/>
    </row>
    <row r="190" spans="16:36" x14ac:dyDescent="0.2">
      <c r="P190" s="33"/>
      <c r="R190" s="33"/>
      <c r="T190" s="33"/>
      <c r="AI190" s="28"/>
      <c r="AJ190" s="52"/>
    </row>
    <row r="191" spans="16:36" x14ac:dyDescent="0.2">
      <c r="P191" s="33"/>
      <c r="R191" s="33"/>
      <c r="T191" s="33"/>
      <c r="AI191" s="28"/>
      <c r="AJ191" s="52"/>
    </row>
    <row r="192" spans="16:36" x14ac:dyDescent="0.2">
      <c r="P192" s="33"/>
      <c r="R192" s="33"/>
      <c r="T192" s="33"/>
      <c r="AI192" s="28"/>
      <c r="AJ192" s="52"/>
    </row>
    <row r="193" spans="1:36" x14ac:dyDescent="0.2">
      <c r="P193" s="33"/>
      <c r="R193" s="33"/>
      <c r="T193" s="33"/>
      <c r="AI193" s="28"/>
      <c r="AJ193" s="52"/>
    </row>
    <row r="194" spans="1:36" x14ac:dyDescent="0.2">
      <c r="P194" s="33"/>
      <c r="R194" s="33"/>
      <c r="T194" s="33"/>
      <c r="AI194" s="28"/>
      <c r="AJ194" s="52"/>
    </row>
    <row r="195" spans="1:36" x14ac:dyDescent="0.2">
      <c r="P195" s="33"/>
      <c r="R195" s="33"/>
      <c r="T195" s="33"/>
      <c r="AI195" s="28"/>
      <c r="AJ195" s="52"/>
    </row>
    <row r="196" spans="1:36" x14ac:dyDescent="0.2">
      <c r="P196" s="33"/>
      <c r="R196" s="33"/>
      <c r="T196" s="33"/>
      <c r="AI196" s="28"/>
      <c r="AJ196" s="52"/>
    </row>
    <row r="197" spans="1:36" x14ac:dyDescent="0.2">
      <c r="A197" s="41"/>
      <c r="B197" s="41"/>
      <c r="P197" s="33"/>
      <c r="R197" s="33"/>
      <c r="T197" s="33"/>
      <c r="AI197" s="28"/>
      <c r="AJ197" s="52"/>
    </row>
    <row r="198" spans="1:36" x14ac:dyDescent="0.2">
      <c r="P198" s="33"/>
      <c r="R198" s="33"/>
      <c r="T198" s="33"/>
      <c r="AI198" s="28"/>
      <c r="AJ198" s="52"/>
    </row>
    <row r="199" spans="1:36" x14ac:dyDescent="0.2">
      <c r="P199" s="33"/>
      <c r="R199" s="33"/>
      <c r="T199" s="33"/>
      <c r="AI199" s="28"/>
      <c r="AJ199" s="52"/>
    </row>
    <row r="200" spans="1:36" x14ac:dyDescent="0.2">
      <c r="P200" s="33"/>
      <c r="R200" s="33"/>
      <c r="T200" s="33"/>
      <c r="AI200" s="28"/>
      <c r="AJ200" s="52"/>
    </row>
    <row r="201" spans="1:36" x14ac:dyDescent="0.2">
      <c r="P201" s="33"/>
      <c r="R201" s="33"/>
      <c r="T201" s="33"/>
      <c r="AI201" s="28"/>
      <c r="AJ201" s="52"/>
    </row>
    <row r="202" spans="1:36" x14ac:dyDescent="0.2">
      <c r="P202" s="33"/>
      <c r="R202" s="33"/>
      <c r="T202" s="33"/>
      <c r="AI202" s="28"/>
      <c r="AJ202" s="52"/>
    </row>
    <row r="203" spans="1:36" x14ac:dyDescent="0.2">
      <c r="P203" s="33"/>
      <c r="R203" s="33"/>
      <c r="T203" s="33"/>
      <c r="AI203" s="28"/>
      <c r="AJ203" s="52"/>
    </row>
    <row r="204" spans="1:36" x14ac:dyDescent="0.2">
      <c r="P204" s="33"/>
      <c r="R204" s="33"/>
      <c r="T204" s="33"/>
      <c r="AI204" s="28"/>
      <c r="AJ204" s="52"/>
    </row>
    <row r="205" spans="1:36" x14ac:dyDescent="0.2">
      <c r="P205" s="33"/>
      <c r="R205" s="33"/>
      <c r="T205" s="33"/>
      <c r="AI205" s="28"/>
      <c r="AJ205" s="52"/>
    </row>
    <row r="206" spans="1:36" x14ac:dyDescent="0.2">
      <c r="P206" s="33"/>
      <c r="R206" s="33"/>
      <c r="T206" s="33"/>
      <c r="AI206" s="28"/>
      <c r="AJ206" s="52"/>
    </row>
    <row r="207" spans="1:36" x14ac:dyDescent="0.2">
      <c r="P207" s="33"/>
      <c r="R207" s="33"/>
      <c r="T207" s="33"/>
      <c r="AI207" s="28"/>
    </row>
    <row r="208" spans="1:36" x14ac:dyDescent="0.2">
      <c r="P208" s="33"/>
      <c r="R208" s="33"/>
      <c r="T208" s="33"/>
      <c r="AI208" s="28"/>
    </row>
    <row r="209" spans="16:35" x14ac:dyDescent="0.2">
      <c r="P209" s="33"/>
      <c r="R209" s="33"/>
      <c r="T209" s="33"/>
      <c r="AI209" s="28"/>
    </row>
    <row r="210" spans="16:35" x14ac:dyDescent="0.2">
      <c r="P210" s="33"/>
      <c r="R210" s="33"/>
      <c r="T210" s="33"/>
      <c r="AI210" s="28"/>
    </row>
    <row r="211" spans="16:35" x14ac:dyDescent="0.2">
      <c r="P211" s="33"/>
      <c r="R211" s="33"/>
      <c r="T211" s="33"/>
      <c r="AI211" s="28"/>
    </row>
    <row r="212" spans="16:35" x14ac:dyDescent="0.2">
      <c r="P212" s="33"/>
      <c r="R212" s="33"/>
      <c r="T212" s="33"/>
      <c r="AI212" s="28"/>
    </row>
    <row r="213" spans="16:35" x14ac:dyDescent="0.2">
      <c r="P213" s="33"/>
      <c r="R213" s="33"/>
      <c r="T213" s="33"/>
      <c r="AI213" s="28"/>
    </row>
    <row r="214" spans="16:35" x14ac:dyDescent="0.2">
      <c r="P214" s="33"/>
      <c r="R214" s="33"/>
      <c r="T214" s="33"/>
      <c r="AI214" s="28"/>
    </row>
    <row r="215" spans="16:35" x14ac:dyDescent="0.2">
      <c r="P215" s="33"/>
      <c r="R215" s="33"/>
      <c r="T215" s="33"/>
      <c r="AI215" s="28"/>
    </row>
    <row r="216" spans="16:35" x14ac:dyDescent="0.2">
      <c r="P216" s="33"/>
      <c r="R216" s="33"/>
      <c r="T216" s="33"/>
      <c r="AI216" s="28"/>
    </row>
    <row r="217" spans="16:35" x14ac:dyDescent="0.2">
      <c r="P217" s="33"/>
      <c r="R217" s="33"/>
      <c r="T217" s="33"/>
      <c r="AI217" s="28"/>
    </row>
    <row r="218" spans="16:35" x14ac:dyDescent="0.2">
      <c r="P218" s="33"/>
      <c r="R218" s="33"/>
      <c r="T218" s="33"/>
      <c r="AI218" s="28"/>
    </row>
    <row r="219" spans="16:35" x14ac:dyDescent="0.2">
      <c r="P219" s="33"/>
      <c r="R219" s="33"/>
      <c r="T219" s="33"/>
      <c r="AI219" s="28"/>
    </row>
    <row r="220" spans="16:35" x14ac:dyDescent="0.2">
      <c r="P220" s="33"/>
      <c r="R220" s="33"/>
      <c r="T220" s="33"/>
      <c r="AI220" s="28"/>
    </row>
    <row r="221" spans="16:35" x14ac:dyDescent="0.2">
      <c r="P221" s="33"/>
      <c r="R221" s="33"/>
      <c r="T221" s="33"/>
      <c r="AI221" s="28"/>
    </row>
    <row r="222" spans="16:35" x14ac:dyDescent="0.2">
      <c r="P222" s="33"/>
      <c r="R222" s="33"/>
      <c r="T222" s="33"/>
      <c r="AI222" s="28"/>
    </row>
    <row r="223" spans="16:35" x14ac:dyDescent="0.2">
      <c r="P223" s="33"/>
      <c r="R223" s="33"/>
      <c r="T223" s="33"/>
      <c r="AI223" s="28"/>
    </row>
    <row r="224" spans="16:35" x14ac:dyDescent="0.2">
      <c r="P224" s="33"/>
      <c r="R224" s="33"/>
      <c r="T224" s="33"/>
    </row>
    <row r="225" spans="16:20" x14ac:dyDescent="0.2">
      <c r="P225" s="33"/>
      <c r="R225" s="33"/>
      <c r="T225" s="33"/>
    </row>
    <row r="226" spans="16:20" x14ac:dyDescent="0.2">
      <c r="P226" s="33"/>
      <c r="R226" s="33"/>
      <c r="T226" s="33"/>
    </row>
    <row r="227" spans="16:20" x14ac:dyDescent="0.2">
      <c r="P227" s="33"/>
      <c r="R227" s="33"/>
      <c r="T227" s="33"/>
    </row>
    <row r="228" spans="16:20" x14ac:dyDescent="0.2">
      <c r="P228" s="33"/>
      <c r="R228" s="33"/>
      <c r="T228" s="33"/>
    </row>
    <row r="229" spans="16:20" x14ac:dyDescent="0.2">
      <c r="P229" s="33"/>
      <c r="R229" s="33"/>
      <c r="T229" s="33"/>
    </row>
    <row r="230" spans="16:20" x14ac:dyDescent="0.2">
      <c r="P230" s="33"/>
      <c r="R230" s="33"/>
      <c r="T230" s="33"/>
    </row>
    <row r="231" spans="16:20" x14ac:dyDescent="0.2">
      <c r="P231" s="33"/>
      <c r="R231" s="33"/>
      <c r="T231" s="33"/>
    </row>
    <row r="232" spans="16:20" x14ac:dyDescent="0.2">
      <c r="P232" s="33"/>
      <c r="R232" s="33"/>
      <c r="T232" s="33"/>
    </row>
    <row r="233" spans="16:20" x14ac:dyDescent="0.2">
      <c r="P233" s="33"/>
      <c r="R233" s="33"/>
      <c r="T233" s="33"/>
    </row>
    <row r="234" spans="16:20" x14ac:dyDescent="0.2">
      <c r="P234" s="33"/>
      <c r="R234" s="33"/>
      <c r="T234" s="33"/>
    </row>
    <row r="235" spans="16:20" x14ac:dyDescent="0.2">
      <c r="P235" s="33"/>
      <c r="R235" s="33"/>
      <c r="T235" s="33"/>
    </row>
    <row r="236" spans="16:20" x14ac:dyDescent="0.2">
      <c r="P236" s="33"/>
      <c r="R236" s="33"/>
      <c r="T236" s="33"/>
    </row>
    <row r="237" spans="16:20" x14ac:dyDescent="0.2">
      <c r="P237" s="33"/>
      <c r="R237" s="33"/>
      <c r="T237" s="33"/>
    </row>
    <row r="238" spans="16:20" x14ac:dyDescent="0.2">
      <c r="P238" s="33"/>
      <c r="R238" s="33"/>
      <c r="T238" s="33"/>
    </row>
    <row r="239" spans="16:20" x14ac:dyDescent="0.2">
      <c r="P239" s="33"/>
      <c r="R239" s="33"/>
      <c r="T239" s="33"/>
    </row>
    <row r="240" spans="16:20" x14ac:dyDescent="0.2">
      <c r="P240" s="33"/>
      <c r="R240" s="33"/>
      <c r="T240" s="33"/>
    </row>
    <row r="241" spans="16:20" x14ac:dyDescent="0.2">
      <c r="P241" s="33"/>
      <c r="R241" s="33"/>
      <c r="T241" s="33"/>
    </row>
    <row r="242" spans="16:20" x14ac:dyDescent="0.2">
      <c r="P242" s="33"/>
      <c r="R242" s="33"/>
      <c r="T242" s="33"/>
    </row>
    <row r="243" spans="16:20" x14ac:dyDescent="0.2">
      <c r="P243" s="33"/>
      <c r="R243" s="33"/>
      <c r="T243" s="33"/>
    </row>
    <row r="244" spans="16:20" x14ac:dyDescent="0.2">
      <c r="P244" s="33"/>
      <c r="R244" s="33"/>
      <c r="T244" s="33"/>
    </row>
    <row r="245" spans="16:20" x14ac:dyDescent="0.2">
      <c r="P245" s="33"/>
      <c r="R245" s="33"/>
      <c r="T245" s="33"/>
    </row>
    <row r="246" spans="16:20" x14ac:dyDescent="0.2">
      <c r="P246" s="33"/>
      <c r="R246" s="33"/>
      <c r="T246" s="33"/>
    </row>
    <row r="247" spans="16:20" x14ac:dyDescent="0.2">
      <c r="P247" s="33"/>
      <c r="R247" s="33"/>
      <c r="T247" s="33"/>
    </row>
    <row r="248" spans="16:20" x14ac:dyDescent="0.2">
      <c r="P248" s="33"/>
      <c r="R248" s="33"/>
      <c r="T248" s="33"/>
    </row>
    <row r="249" spans="16:20" x14ac:dyDescent="0.2">
      <c r="P249" s="33"/>
      <c r="R249" s="33"/>
      <c r="T249" s="33"/>
    </row>
    <row r="250" spans="16:20" x14ac:dyDescent="0.2">
      <c r="P250" s="33"/>
      <c r="R250" s="33"/>
      <c r="T250" s="33"/>
    </row>
    <row r="251" spans="16:20" x14ac:dyDescent="0.2">
      <c r="P251" s="33"/>
      <c r="R251" s="33"/>
      <c r="T251" s="33"/>
    </row>
    <row r="252" spans="16:20" x14ac:dyDescent="0.2">
      <c r="P252" s="33"/>
      <c r="R252" s="33"/>
      <c r="T252" s="33"/>
    </row>
    <row r="253" spans="16:20" x14ac:dyDescent="0.2">
      <c r="P253" s="33"/>
      <c r="R253" s="33"/>
      <c r="T253" s="33"/>
    </row>
    <row r="254" spans="16:20" x14ac:dyDescent="0.2">
      <c r="P254" s="33"/>
      <c r="R254" s="33"/>
      <c r="T254" s="33"/>
    </row>
    <row r="255" spans="16:20" x14ac:dyDescent="0.2">
      <c r="P255" s="33"/>
      <c r="R255" s="33"/>
      <c r="T255" s="33"/>
    </row>
    <row r="256" spans="16:20" x14ac:dyDescent="0.2">
      <c r="P256" s="33"/>
      <c r="R256" s="33"/>
      <c r="T256" s="33"/>
    </row>
    <row r="257" spans="16:20" x14ac:dyDescent="0.2">
      <c r="P257" s="33"/>
      <c r="R257" s="33"/>
      <c r="T257" s="33"/>
    </row>
    <row r="258" spans="16:20" x14ac:dyDescent="0.2">
      <c r="P258" s="33"/>
      <c r="R258" s="33"/>
      <c r="T258" s="33"/>
    </row>
    <row r="259" spans="16:20" x14ac:dyDescent="0.2">
      <c r="P259" s="33"/>
      <c r="R259" s="33"/>
      <c r="T259" s="33"/>
    </row>
    <row r="260" spans="16:20" x14ac:dyDescent="0.2">
      <c r="P260" s="33"/>
      <c r="R260" s="33"/>
      <c r="T260" s="33"/>
    </row>
    <row r="261" spans="16:20" x14ac:dyDescent="0.2">
      <c r="P261" s="33"/>
      <c r="R261" s="33"/>
      <c r="T261" s="33"/>
    </row>
    <row r="262" spans="16:20" x14ac:dyDescent="0.2">
      <c r="P262" s="33"/>
      <c r="R262" s="33"/>
      <c r="T262" s="33"/>
    </row>
    <row r="263" spans="16:20" x14ac:dyDescent="0.2">
      <c r="P263" s="33"/>
      <c r="R263" s="33"/>
      <c r="T263" s="33"/>
    </row>
    <row r="264" spans="16:20" x14ac:dyDescent="0.2">
      <c r="P264" s="33"/>
      <c r="R264" s="33"/>
      <c r="T264" s="33"/>
    </row>
    <row r="265" spans="16:20" x14ac:dyDescent="0.2">
      <c r="P265" s="33"/>
      <c r="R265" s="33"/>
      <c r="T265" s="33"/>
    </row>
    <row r="266" spans="16:20" x14ac:dyDescent="0.2">
      <c r="P266" s="33"/>
      <c r="R266" s="33"/>
      <c r="T266" s="33"/>
    </row>
    <row r="267" spans="16:20" x14ac:dyDescent="0.2">
      <c r="P267" s="33"/>
      <c r="R267" s="33"/>
      <c r="T267" s="33"/>
    </row>
    <row r="268" spans="16:20" x14ac:dyDescent="0.2">
      <c r="P268" s="33"/>
      <c r="R268" s="33"/>
      <c r="T268" s="33"/>
    </row>
    <row r="269" spans="16:20" x14ac:dyDescent="0.2">
      <c r="P269" s="33"/>
      <c r="R269" s="33"/>
      <c r="T269" s="33"/>
    </row>
    <row r="270" spans="16:20" x14ac:dyDescent="0.2">
      <c r="P270" s="33"/>
      <c r="R270" s="33"/>
      <c r="T270" s="33"/>
    </row>
    <row r="271" spans="16:20" x14ac:dyDescent="0.2">
      <c r="P271" s="33"/>
      <c r="R271" s="33"/>
      <c r="T271" s="33"/>
    </row>
    <row r="272" spans="16:20" x14ac:dyDescent="0.2">
      <c r="P272" s="33"/>
      <c r="R272" s="33"/>
      <c r="T272" s="33"/>
    </row>
    <row r="273" spans="1:20" x14ac:dyDescent="0.2">
      <c r="P273" s="33"/>
      <c r="R273" s="33"/>
      <c r="T273" s="33"/>
    </row>
    <row r="274" spans="1:20" x14ac:dyDescent="0.2">
      <c r="A274" s="42"/>
      <c r="B274" s="42"/>
      <c r="P274" s="33"/>
      <c r="R274" s="33"/>
      <c r="T274" s="33"/>
    </row>
    <row r="275" spans="1:20" x14ac:dyDescent="0.2">
      <c r="P275" s="33"/>
      <c r="R275" s="33"/>
      <c r="T275" s="33"/>
    </row>
    <row r="276" spans="1:20" x14ac:dyDescent="0.2">
      <c r="P276" s="33"/>
      <c r="R276" s="33"/>
      <c r="T276" s="33"/>
    </row>
    <row r="277" spans="1:20" x14ac:dyDescent="0.2">
      <c r="P277" s="33"/>
      <c r="R277" s="33"/>
      <c r="T277" s="33"/>
    </row>
    <row r="278" spans="1:20" x14ac:dyDescent="0.2">
      <c r="P278" s="33"/>
      <c r="R278" s="33"/>
      <c r="T278" s="33"/>
    </row>
    <row r="279" spans="1:20" x14ac:dyDescent="0.2">
      <c r="P279" s="33"/>
      <c r="R279" s="33"/>
      <c r="T279" s="33"/>
    </row>
    <row r="280" spans="1:20" x14ac:dyDescent="0.2">
      <c r="P280" s="33"/>
      <c r="R280" s="33"/>
      <c r="T280" s="33"/>
    </row>
    <row r="281" spans="1:20" x14ac:dyDescent="0.2">
      <c r="P281" s="33"/>
      <c r="R281" s="33"/>
      <c r="T281" s="33"/>
    </row>
    <row r="282" spans="1:20" x14ac:dyDescent="0.2">
      <c r="P282" s="33"/>
      <c r="R282" s="33"/>
      <c r="T282" s="33"/>
    </row>
    <row r="283" spans="1:20" x14ac:dyDescent="0.2">
      <c r="P283" s="33"/>
      <c r="R283" s="33"/>
      <c r="T283" s="33"/>
    </row>
    <row r="284" spans="1:20" x14ac:dyDescent="0.2">
      <c r="P284" s="33"/>
      <c r="R284" s="33"/>
      <c r="T284" s="33"/>
    </row>
    <row r="285" spans="1:20" x14ac:dyDescent="0.2">
      <c r="P285" s="33"/>
      <c r="R285" s="33"/>
      <c r="T285" s="33"/>
    </row>
    <row r="286" spans="1:20" x14ac:dyDescent="0.2">
      <c r="P286" s="33"/>
      <c r="R286" s="33"/>
      <c r="T286" s="33"/>
    </row>
    <row r="287" spans="1:20" x14ac:dyDescent="0.2">
      <c r="P287" s="33"/>
      <c r="R287" s="33"/>
      <c r="T287" s="33"/>
    </row>
    <row r="288" spans="1:20" x14ac:dyDescent="0.2">
      <c r="P288" s="33"/>
      <c r="R288" s="33"/>
      <c r="T288" s="33"/>
    </row>
    <row r="289" spans="16:20" x14ac:dyDescent="0.2">
      <c r="P289" s="33"/>
      <c r="R289" s="33"/>
      <c r="T289" s="33"/>
    </row>
    <row r="290" spans="16:20" x14ac:dyDescent="0.2">
      <c r="P290" s="33"/>
      <c r="R290" s="33"/>
      <c r="T290" s="33"/>
    </row>
    <row r="291" spans="16:20" x14ac:dyDescent="0.2">
      <c r="P291" s="33"/>
      <c r="R291" s="33"/>
      <c r="T291" s="33"/>
    </row>
    <row r="292" spans="16:20" x14ac:dyDescent="0.2">
      <c r="P292" s="33"/>
      <c r="R292" s="33"/>
      <c r="T292" s="33"/>
    </row>
    <row r="293" spans="16:20" x14ac:dyDescent="0.2">
      <c r="P293" s="33"/>
      <c r="R293" s="33"/>
      <c r="T293" s="33"/>
    </row>
    <row r="294" spans="16:20" x14ac:dyDescent="0.2">
      <c r="P294" s="33"/>
      <c r="R294" s="33"/>
      <c r="T294" s="33"/>
    </row>
    <row r="295" spans="16:20" x14ac:dyDescent="0.2">
      <c r="P295" s="33"/>
      <c r="R295" s="33"/>
      <c r="T295" s="33"/>
    </row>
    <row r="296" spans="16:20" x14ac:dyDescent="0.2">
      <c r="P296" s="33"/>
      <c r="R296" s="33"/>
      <c r="T296" s="33"/>
    </row>
    <row r="297" spans="16:20" x14ac:dyDescent="0.2">
      <c r="P297" s="33"/>
      <c r="R297" s="33"/>
      <c r="T297" s="33"/>
    </row>
    <row r="298" spans="16:20" x14ac:dyDescent="0.2">
      <c r="P298" s="33"/>
      <c r="R298" s="33"/>
      <c r="T298" s="33"/>
    </row>
    <row r="299" spans="16:20" x14ac:dyDescent="0.2">
      <c r="P299" s="33"/>
      <c r="R299" s="33"/>
      <c r="T299" s="33"/>
    </row>
    <row r="300" spans="16:20" x14ac:dyDescent="0.2">
      <c r="P300" s="33"/>
      <c r="R300" s="33"/>
      <c r="T300" s="33"/>
    </row>
    <row r="301" spans="16:20" x14ac:dyDescent="0.2">
      <c r="P301" s="33"/>
      <c r="R301" s="33"/>
      <c r="T301" s="33"/>
    </row>
    <row r="302" spans="16:20" x14ac:dyDescent="0.2">
      <c r="P302" s="33"/>
      <c r="R302" s="33"/>
      <c r="T302" s="33"/>
    </row>
    <row r="303" spans="16:20" x14ac:dyDescent="0.2">
      <c r="P303" s="33"/>
      <c r="R303" s="33"/>
      <c r="T303" s="33"/>
    </row>
    <row r="304" spans="16:20" x14ac:dyDescent="0.2">
      <c r="P304" s="33"/>
      <c r="R304" s="33"/>
      <c r="T304" s="33"/>
    </row>
    <row r="305" spans="16:20" x14ac:dyDescent="0.2">
      <c r="P305" s="33"/>
      <c r="R305" s="33"/>
      <c r="T305" s="33"/>
    </row>
    <row r="306" spans="16:20" x14ac:dyDescent="0.2">
      <c r="P306" s="33"/>
      <c r="R306" s="33"/>
      <c r="T306" s="33"/>
    </row>
    <row r="307" spans="16:20" x14ac:dyDescent="0.2">
      <c r="P307" s="33"/>
      <c r="R307" s="33"/>
      <c r="T307" s="33"/>
    </row>
    <row r="308" spans="16:20" x14ac:dyDescent="0.2">
      <c r="P308" s="33"/>
      <c r="R308" s="33"/>
      <c r="T308" s="33"/>
    </row>
    <row r="309" spans="16:20" x14ac:dyDescent="0.2">
      <c r="P309" s="33"/>
      <c r="R309" s="33"/>
      <c r="T309" s="33"/>
    </row>
    <row r="310" spans="16:20" x14ac:dyDescent="0.2">
      <c r="P310" s="33"/>
      <c r="R310" s="33"/>
      <c r="T310" s="33"/>
    </row>
    <row r="311" spans="16:20" x14ac:dyDescent="0.2">
      <c r="P311" s="33"/>
      <c r="R311" s="33"/>
      <c r="T311" s="33"/>
    </row>
    <row r="312" spans="16:20" x14ac:dyDescent="0.2">
      <c r="P312" s="33"/>
      <c r="R312" s="33"/>
      <c r="T312" s="33"/>
    </row>
    <row r="313" spans="16:20" x14ac:dyDescent="0.2">
      <c r="P313" s="33"/>
      <c r="R313" s="33"/>
      <c r="T313" s="33"/>
    </row>
    <row r="314" spans="16:20" x14ac:dyDescent="0.2">
      <c r="P314" s="33"/>
      <c r="R314" s="33"/>
      <c r="T314" s="33"/>
    </row>
    <row r="315" spans="16:20" x14ac:dyDescent="0.2">
      <c r="P315" s="33"/>
      <c r="R315" s="33"/>
      <c r="T315" s="33"/>
    </row>
    <row r="316" spans="16:20" x14ac:dyDescent="0.2">
      <c r="P316" s="33"/>
      <c r="R316" s="33"/>
      <c r="T316" s="33"/>
    </row>
    <row r="317" spans="16:20" x14ac:dyDescent="0.2">
      <c r="P317" s="33"/>
      <c r="R317" s="33"/>
      <c r="T317" s="33"/>
    </row>
    <row r="318" spans="16:20" x14ac:dyDescent="0.2">
      <c r="P318" s="33"/>
      <c r="R318" s="33"/>
      <c r="T318" s="33"/>
    </row>
    <row r="319" spans="16:20" x14ac:dyDescent="0.2">
      <c r="P319" s="33"/>
      <c r="R319" s="33"/>
      <c r="T319" s="33"/>
    </row>
    <row r="320" spans="16:20" x14ac:dyDescent="0.2">
      <c r="P320" s="33"/>
      <c r="R320" s="33"/>
      <c r="T320" s="33"/>
    </row>
    <row r="321" spans="16:20" x14ac:dyDescent="0.2">
      <c r="P321" s="33"/>
      <c r="R321" s="33"/>
      <c r="T321" s="33"/>
    </row>
    <row r="322" spans="16:20" x14ac:dyDescent="0.2">
      <c r="P322" s="33"/>
      <c r="R322" s="33"/>
      <c r="T322" s="33"/>
    </row>
    <row r="323" spans="16:20" x14ac:dyDescent="0.2">
      <c r="P323" s="33"/>
      <c r="R323" s="33"/>
      <c r="T323" s="33"/>
    </row>
    <row r="324" spans="16:20" x14ac:dyDescent="0.2">
      <c r="P324" s="33"/>
      <c r="R324" s="33"/>
      <c r="T324" s="33"/>
    </row>
    <row r="325" spans="16:20" x14ac:dyDescent="0.2">
      <c r="P325" s="33"/>
      <c r="R325" s="33"/>
      <c r="T325" s="33"/>
    </row>
    <row r="326" spans="16:20" x14ac:dyDescent="0.2">
      <c r="P326" s="33"/>
      <c r="R326" s="33"/>
      <c r="T326" s="33"/>
    </row>
    <row r="327" spans="16:20" x14ac:dyDescent="0.2">
      <c r="P327" s="33"/>
      <c r="R327" s="33"/>
      <c r="T327" s="33"/>
    </row>
    <row r="328" spans="16:20" x14ac:dyDescent="0.2">
      <c r="P328" s="33"/>
      <c r="R328" s="33"/>
      <c r="T328" s="33"/>
    </row>
    <row r="329" spans="16:20" x14ac:dyDescent="0.2">
      <c r="P329" s="33"/>
      <c r="R329" s="33"/>
      <c r="T329" s="33"/>
    </row>
    <row r="330" spans="16:20" x14ac:dyDescent="0.2">
      <c r="P330" s="33"/>
      <c r="R330" s="33"/>
      <c r="T330" s="33"/>
    </row>
    <row r="331" spans="16:20" x14ac:dyDescent="0.2">
      <c r="P331" s="33"/>
      <c r="R331" s="33"/>
      <c r="T331" s="33"/>
    </row>
    <row r="332" spans="16:20" x14ac:dyDescent="0.2">
      <c r="P332" s="33"/>
      <c r="R332" s="33"/>
      <c r="T332" s="33"/>
    </row>
    <row r="333" spans="16:20" x14ac:dyDescent="0.2">
      <c r="P333" s="33"/>
      <c r="R333" s="33"/>
      <c r="T333" s="33"/>
    </row>
    <row r="334" spans="16:20" x14ac:dyDescent="0.2">
      <c r="P334" s="33"/>
      <c r="R334" s="33"/>
      <c r="T334" s="33"/>
    </row>
    <row r="335" spans="16:20" x14ac:dyDescent="0.2">
      <c r="P335" s="33"/>
      <c r="R335" s="33"/>
      <c r="T335" s="33"/>
    </row>
    <row r="336" spans="16:20" x14ac:dyDescent="0.2">
      <c r="P336" s="33"/>
      <c r="R336" s="33"/>
      <c r="T336" s="33"/>
    </row>
    <row r="337" spans="3:26" x14ac:dyDescent="0.2">
      <c r="P337" s="33"/>
      <c r="R337" s="33"/>
      <c r="T337" s="33"/>
    </row>
    <row r="338" spans="3:26" x14ac:dyDescent="0.2">
      <c r="P338" s="33"/>
      <c r="R338" s="33"/>
      <c r="T338" s="33"/>
    </row>
    <row r="339" spans="3:26" x14ac:dyDescent="0.2">
      <c r="P339" s="33"/>
      <c r="R339" s="33"/>
      <c r="T339" s="33"/>
    </row>
    <row r="340" spans="3:26" x14ac:dyDescent="0.2">
      <c r="P340" s="33"/>
      <c r="R340" s="33"/>
      <c r="T340" s="33"/>
    </row>
    <row r="341" spans="3:26" x14ac:dyDescent="0.2">
      <c r="P341" s="33"/>
      <c r="R341" s="33"/>
      <c r="T341" s="33"/>
    </row>
    <row r="342" spans="3:26" x14ac:dyDescent="0.2">
      <c r="P342" s="33"/>
      <c r="R342" s="33"/>
      <c r="T342" s="33"/>
    </row>
    <row r="343" spans="3:26" x14ac:dyDescent="0.2">
      <c r="P343" s="33"/>
      <c r="R343" s="33"/>
      <c r="T343" s="33"/>
    </row>
    <row r="344" spans="3:26" x14ac:dyDescent="0.2">
      <c r="P344" s="33"/>
      <c r="R344" s="33"/>
      <c r="T344" s="33"/>
    </row>
    <row r="345" spans="3:26" x14ac:dyDescent="0.2">
      <c r="P345" s="33"/>
      <c r="R345" s="33"/>
      <c r="T345" s="33"/>
    </row>
    <row r="346" spans="3:26" ht="15" x14ac:dyDescent="0.2">
      <c r="C346" s="24"/>
      <c r="D346" s="24"/>
      <c r="E346" s="24"/>
      <c r="F346" s="24"/>
      <c r="G346" s="24"/>
      <c r="H346" s="24"/>
      <c r="I346" s="24"/>
      <c r="J346" s="40"/>
      <c r="K346" s="24"/>
      <c r="L346" s="24"/>
      <c r="M346" s="24"/>
      <c r="N346" s="24"/>
      <c r="O346" s="24"/>
      <c r="P346" s="40"/>
      <c r="Q346" s="24"/>
      <c r="R346" s="40"/>
      <c r="S346" s="24"/>
      <c r="T346" s="40"/>
      <c r="U346" s="24"/>
      <c r="V346" s="24"/>
      <c r="W346" s="24"/>
      <c r="X346" s="24"/>
      <c r="Y346" s="24"/>
      <c r="Z346" s="24"/>
    </row>
    <row r="347" spans="3:26" ht="15" x14ac:dyDescent="0.2">
      <c r="C347" s="24"/>
      <c r="D347" s="24"/>
      <c r="E347" s="43"/>
      <c r="F347" s="43"/>
      <c r="G347" s="43"/>
      <c r="H347" s="43"/>
      <c r="I347" s="43"/>
      <c r="J347" s="40"/>
      <c r="K347" s="24"/>
      <c r="L347" s="24"/>
      <c r="M347" s="24"/>
      <c r="N347" s="24"/>
      <c r="O347" s="24"/>
      <c r="P347" s="40"/>
      <c r="Q347" s="24"/>
      <c r="R347" s="40"/>
      <c r="S347" s="24"/>
      <c r="T347" s="40"/>
      <c r="U347" s="24"/>
      <c r="V347" s="24"/>
      <c r="W347" s="24"/>
      <c r="X347" s="24"/>
      <c r="Y347" s="24"/>
      <c r="Z347" s="24"/>
    </row>
    <row r="348" spans="3:26" ht="15" x14ac:dyDescent="0.2">
      <c r="C348" s="24"/>
      <c r="D348" s="24"/>
      <c r="E348" s="24"/>
      <c r="F348" s="24"/>
      <c r="G348" s="24"/>
      <c r="H348" s="24"/>
      <c r="I348" s="24"/>
      <c r="J348" s="40"/>
      <c r="K348" s="24"/>
      <c r="L348" s="24"/>
      <c r="M348" s="24"/>
      <c r="N348" s="24"/>
      <c r="O348" s="24"/>
      <c r="P348" s="40"/>
      <c r="Q348" s="24"/>
      <c r="R348" s="40"/>
      <c r="S348" s="24"/>
      <c r="T348" s="40"/>
      <c r="U348" s="24"/>
      <c r="V348" s="24"/>
      <c r="W348" s="24"/>
      <c r="X348" s="24"/>
      <c r="Y348" s="24"/>
      <c r="Z348" s="24"/>
    </row>
    <row r="349" spans="3:26" ht="15" x14ac:dyDescent="0.2">
      <c r="C349" s="24"/>
      <c r="D349" s="24"/>
      <c r="E349" s="24"/>
      <c r="F349" s="24"/>
      <c r="G349" s="24"/>
      <c r="H349" s="24"/>
      <c r="I349" s="24"/>
      <c r="J349" s="40"/>
      <c r="K349" s="24"/>
      <c r="L349" s="24"/>
      <c r="M349" s="24"/>
      <c r="N349" s="24"/>
      <c r="O349" s="24"/>
      <c r="P349" s="40"/>
      <c r="Q349" s="24"/>
      <c r="R349" s="40"/>
      <c r="S349" s="24"/>
      <c r="T349" s="40"/>
      <c r="U349" s="24"/>
      <c r="V349" s="24"/>
      <c r="W349" s="24"/>
      <c r="X349" s="24"/>
      <c r="Y349" s="24"/>
      <c r="Z349" s="24"/>
    </row>
    <row r="350" spans="3:26" ht="15" x14ac:dyDescent="0.2">
      <c r="C350" s="24"/>
      <c r="D350" s="24"/>
      <c r="E350" s="24"/>
      <c r="F350" s="24"/>
      <c r="G350" s="24"/>
      <c r="H350" s="24"/>
      <c r="I350" s="24"/>
      <c r="J350" s="40"/>
      <c r="K350" s="24"/>
      <c r="L350" s="24"/>
      <c r="M350" s="24"/>
      <c r="N350" s="24"/>
      <c r="O350" s="24"/>
      <c r="P350" s="40"/>
      <c r="Q350" s="24"/>
      <c r="R350" s="40"/>
      <c r="S350" s="24"/>
      <c r="T350" s="40"/>
      <c r="U350" s="24"/>
      <c r="V350" s="24"/>
      <c r="W350" s="24"/>
      <c r="X350" s="24"/>
      <c r="Y350" s="40"/>
      <c r="Z350" s="40"/>
    </row>
    <row r="351" spans="3:26" ht="15" x14ac:dyDescent="0.2">
      <c r="C351" s="24"/>
      <c r="D351" s="24"/>
      <c r="E351" s="24"/>
      <c r="F351" s="24"/>
      <c r="G351" s="24"/>
      <c r="H351" s="24"/>
      <c r="I351" s="24"/>
      <c r="J351" s="40"/>
      <c r="K351" s="24"/>
      <c r="L351" s="24"/>
      <c r="M351" s="24"/>
      <c r="N351" s="24"/>
      <c r="O351" s="24"/>
      <c r="P351" s="40"/>
      <c r="Q351" s="24"/>
      <c r="R351" s="40"/>
      <c r="S351" s="24"/>
      <c r="T351" s="40"/>
      <c r="U351" s="24"/>
      <c r="V351" s="24"/>
      <c r="W351" s="24"/>
      <c r="X351" s="24"/>
      <c r="Y351" s="24"/>
      <c r="Z351" s="24"/>
    </row>
    <row r="352" spans="3:26" ht="15" x14ac:dyDescent="0.2">
      <c r="C352" s="24"/>
      <c r="D352" s="24"/>
      <c r="E352" s="24"/>
      <c r="F352" s="24"/>
      <c r="G352" s="24"/>
      <c r="H352" s="24"/>
      <c r="I352" s="24"/>
      <c r="J352" s="40"/>
      <c r="K352" s="24"/>
      <c r="L352" s="24"/>
      <c r="M352" s="24"/>
      <c r="N352" s="24"/>
      <c r="O352" s="24"/>
      <c r="P352" s="40"/>
      <c r="Q352" s="24"/>
      <c r="R352" s="40"/>
      <c r="S352" s="24"/>
      <c r="T352" s="40"/>
      <c r="U352" s="24"/>
      <c r="V352" s="24"/>
      <c r="W352" s="24"/>
      <c r="X352" s="24"/>
      <c r="Y352" s="24"/>
      <c r="Z352" s="24"/>
    </row>
  </sheetData>
  <autoFilter ref="A13:AG124"/>
  <mergeCells count="16">
    <mergeCell ref="A7:E7"/>
    <mergeCell ref="K12:N12"/>
    <mergeCell ref="A123:E123"/>
    <mergeCell ref="P12:AA12"/>
    <mergeCell ref="A1:AD2"/>
    <mergeCell ref="A3:A4"/>
    <mergeCell ref="B3:B4"/>
    <mergeCell ref="C3:C4"/>
    <mergeCell ref="D3:D4"/>
    <mergeCell ref="E3:E4"/>
    <mergeCell ref="J3:J4"/>
    <mergeCell ref="K3:N3"/>
    <mergeCell ref="O3:O4"/>
    <mergeCell ref="P3:AA3"/>
    <mergeCell ref="AC3:AC4"/>
    <mergeCell ref="AD3:AD4"/>
  </mergeCells>
  <printOptions horizontalCentered="1"/>
  <pageMargins left="0.19685039370078741" right="0.19685039370078741" top="0.43307086614173229" bottom="0.43307086614173229" header="0.31496062992125984" footer="0.31496062992125984"/>
  <pageSetup paperSize="9" scale="40" fitToHeight="2" orientation="landscape" r:id="rId1"/>
  <colBreaks count="1" manualBreakCount="1">
    <brk id="3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مرتبات عاملين 01-22 </vt:lpstr>
      <vt:lpstr>'مرتبات عاملين 01-22 '!Print_Area</vt:lpstr>
      <vt:lpstr>'مرتبات عاملين 01-22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ahmad samirm</cp:lastModifiedBy>
  <cp:lastPrinted>2022-02-01T07:20:24Z</cp:lastPrinted>
  <dcterms:created xsi:type="dcterms:W3CDTF">2019-09-02T09:16:26Z</dcterms:created>
  <dcterms:modified xsi:type="dcterms:W3CDTF">2022-02-01T13:00:51Z</dcterms:modified>
</cp:coreProperties>
</file>