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nagerac\Desktop\"/>
    </mc:Choice>
  </mc:AlternateContent>
  <bookViews>
    <workbookView xWindow="0" yWindow="0" windowWidth="19200" windowHeight="11595"/>
  </bookViews>
  <sheets>
    <sheet name="مرتبات  01-22" sheetId="9" r:id="rId1"/>
  </sheets>
  <definedNames>
    <definedName name="_xlnm._FilterDatabase" localSheetId="0" hidden="1">'مرتبات  01-22'!$C$4:$AA$31</definedName>
    <definedName name="_xlnm.Print_Area" localSheetId="0">'مرتبات  01-22'!$A$1:$AD$47</definedName>
    <definedName name="_xlnm.Print_Titles" localSheetId="0">'مرتبات  01-22'!$3:$4</definedName>
  </definedNames>
  <calcPr calcId="152511"/>
</workbook>
</file>

<file path=xl/calcChain.xml><?xml version="1.0" encoding="utf-8"?>
<calcChain xmlns="http://schemas.openxmlformats.org/spreadsheetml/2006/main">
  <c r="F42" i="9" l="1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V150" i="9"/>
  <c r="T150" i="9"/>
  <c r="Q150" i="9"/>
  <c r="N150" i="9"/>
  <c r="O150" i="9" s="1"/>
  <c r="V149" i="9"/>
  <c r="T149" i="9"/>
  <c r="Q149" i="9"/>
  <c r="N149" i="9"/>
  <c r="O149" i="9" s="1"/>
  <c r="V148" i="9"/>
  <c r="T148" i="9"/>
  <c r="Q148" i="9"/>
  <c r="N148" i="9"/>
  <c r="O148" i="9" s="1"/>
  <c r="V147" i="9"/>
  <c r="T147" i="9"/>
  <c r="Q147" i="9"/>
  <c r="N147" i="9"/>
  <c r="O147" i="9" s="1"/>
  <c r="V146" i="9"/>
  <c r="T146" i="9"/>
  <c r="P146" i="9"/>
  <c r="Q146" i="9" s="1"/>
  <c r="N146" i="9"/>
  <c r="O146" i="9" s="1"/>
  <c r="V145" i="9"/>
  <c r="T145" i="9"/>
  <c r="Q145" i="9"/>
  <c r="N145" i="9"/>
  <c r="O145" i="9" s="1"/>
  <c r="V144" i="9"/>
  <c r="T144" i="9"/>
  <c r="P144" i="9"/>
  <c r="Q144" i="9" s="1"/>
  <c r="N144" i="9"/>
  <c r="O144" i="9" s="1"/>
  <c r="V143" i="9"/>
  <c r="T143" i="9"/>
  <c r="Q143" i="9"/>
  <c r="AB143" i="9" s="1"/>
  <c r="O143" i="9"/>
  <c r="N143" i="9"/>
  <c r="V142" i="9"/>
  <c r="T142" i="9"/>
  <c r="Q142" i="9"/>
  <c r="N142" i="9"/>
  <c r="O142" i="9" s="1"/>
  <c r="V141" i="9"/>
  <c r="AB141" i="9" s="1"/>
  <c r="T141" i="9"/>
  <c r="Q141" i="9"/>
  <c r="N141" i="9"/>
  <c r="O141" i="9" s="1"/>
  <c r="V140" i="9"/>
  <c r="T140" i="9"/>
  <c r="Q140" i="9"/>
  <c r="N140" i="9"/>
  <c r="O140" i="9" s="1"/>
  <c r="V139" i="9"/>
  <c r="T139" i="9"/>
  <c r="Q139" i="9"/>
  <c r="AB139" i="9" s="1"/>
  <c r="N139" i="9"/>
  <c r="O139" i="9" s="1"/>
  <c r="AC139" i="9" s="1"/>
  <c r="V138" i="9"/>
  <c r="T138" i="9"/>
  <c r="P138" i="9"/>
  <c r="Q138" i="9" s="1"/>
  <c r="N138" i="9"/>
  <c r="O138" i="9" s="1"/>
  <c r="V137" i="9"/>
  <c r="T137" i="9"/>
  <c r="P137" i="9"/>
  <c r="Q137" i="9" s="1"/>
  <c r="AB137" i="9" s="1"/>
  <c r="O137" i="9"/>
  <c r="N137" i="9"/>
  <c r="V136" i="9"/>
  <c r="T136" i="9"/>
  <c r="Q136" i="9"/>
  <c r="AB136" i="9" s="1"/>
  <c r="N136" i="9"/>
  <c r="O136" i="9" s="1"/>
  <c r="V135" i="9"/>
  <c r="T135" i="9"/>
  <c r="Q135" i="9"/>
  <c r="N135" i="9"/>
  <c r="O135" i="9" s="1"/>
  <c r="V134" i="9"/>
  <c r="T134" i="9"/>
  <c r="Q134" i="9"/>
  <c r="N134" i="9"/>
  <c r="O134" i="9" s="1"/>
  <c r="V133" i="9"/>
  <c r="T133" i="9"/>
  <c r="Q133" i="9"/>
  <c r="AB133" i="9" s="1"/>
  <c r="N133" i="9"/>
  <c r="O133" i="9" s="1"/>
  <c r="V132" i="9"/>
  <c r="T132" i="9"/>
  <c r="Q132" i="9"/>
  <c r="N132" i="9"/>
  <c r="O132" i="9" s="1"/>
  <c r="V131" i="9"/>
  <c r="T131" i="9"/>
  <c r="Q131" i="9"/>
  <c r="N131" i="9"/>
  <c r="O131" i="9" s="1"/>
  <c r="V130" i="9"/>
  <c r="T130" i="9"/>
  <c r="P130" i="9"/>
  <c r="Q130" i="9" s="1"/>
  <c r="N130" i="9"/>
  <c r="O130" i="9" s="1"/>
  <c r="V129" i="9"/>
  <c r="T129" i="9"/>
  <c r="Q129" i="9"/>
  <c r="AB129" i="9" s="1"/>
  <c r="N129" i="9"/>
  <c r="O129" i="9" s="1"/>
  <c r="V128" i="9"/>
  <c r="T128" i="9"/>
  <c r="Q128" i="9"/>
  <c r="N128" i="9"/>
  <c r="O128" i="9" s="1"/>
  <c r="V127" i="9"/>
  <c r="T127" i="9"/>
  <c r="Q127" i="9"/>
  <c r="N127" i="9"/>
  <c r="O127" i="9" s="1"/>
  <c r="V126" i="9"/>
  <c r="T126" i="9"/>
  <c r="Q126" i="9"/>
  <c r="AB126" i="9" s="1"/>
  <c r="N126" i="9"/>
  <c r="O126" i="9" s="1"/>
  <c r="V125" i="9"/>
  <c r="T125" i="9"/>
  <c r="Q125" i="9"/>
  <c r="AB125" i="9" s="1"/>
  <c r="N125" i="9"/>
  <c r="O125" i="9" s="1"/>
  <c r="V124" i="9"/>
  <c r="T124" i="9"/>
  <c r="Q124" i="9"/>
  <c r="N124" i="9"/>
  <c r="O124" i="9" s="1"/>
  <c r="V123" i="9"/>
  <c r="T123" i="9"/>
  <c r="Q123" i="9"/>
  <c r="N123" i="9"/>
  <c r="O123" i="9" s="1"/>
  <c r="V122" i="9"/>
  <c r="T122" i="9"/>
  <c r="AB122" i="9" s="1"/>
  <c r="N122" i="9"/>
  <c r="O122" i="9" s="1"/>
  <c r="V121" i="9"/>
  <c r="T121" i="9"/>
  <c r="Q121" i="9"/>
  <c r="N121" i="9"/>
  <c r="O121" i="9" s="1"/>
  <c r="V120" i="9"/>
  <c r="T120" i="9"/>
  <c r="Q120" i="9"/>
  <c r="N120" i="9"/>
  <c r="O120" i="9" s="1"/>
  <c r="V119" i="9"/>
  <c r="T119" i="9"/>
  <c r="Q119" i="9"/>
  <c r="N119" i="9"/>
  <c r="O119" i="9" s="1"/>
  <c r="V118" i="9"/>
  <c r="T118" i="9"/>
  <c r="Q118" i="9"/>
  <c r="O118" i="9"/>
  <c r="N118" i="9"/>
  <c r="V117" i="9"/>
  <c r="T117" i="9"/>
  <c r="Q117" i="9"/>
  <c r="O117" i="9"/>
  <c r="N117" i="9"/>
  <c r="V116" i="9"/>
  <c r="T116" i="9"/>
  <c r="Q116" i="9"/>
  <c r="N116" i="9"/>
  <c r="O116" i="9" s="1"/>
  <c r="V115" i="9"/>
  <c r="T115" i="9"/>
  <c r="Q115" i="9"/>
  <c r="N115" i="9"/>
  <c r="O115" i="9" s="1"/>
  <c r="V114" i="9"/>
  <c r="T114" i="9"/>
  <c r="Q114" i="9"/>
  <c r="N114" i="9"/>
  <c r="O114" i="9" s="1"/>
  <c r="V113" i="9"/>
  <c r="T113" i="9"/>
  <c r="Q113" i="9"/>
  <c r="N113" i="9"/>
  <c r="O113" i="9" s="1"/>
  <c r="V112" i="9"/>
  <c r="T112" i="9"/>
  <c r="Q112" i="9"/>
  <c r="N112" i="9"/>
  <c r="O112" i="9" s="1"/>
  <c r="V111" i="9"/>
  <c r="T111" i="9"/>
  <c r="Q111" i="9"/>
  <c r="N111" i="9"/>
  <c r="O111" i="9" s="1"/>
  <c r="V110" i="9"/>
  <c r="T110" i="9"/>
  <c r="Q110" i="9"/>
  <c r="O110" i="9"/>
  <c r="N110" i="9"/>
  <c r="V109" i="9"/>
  <c r="T109" i="9"/>
  <c r="Q109" i="9"/>
  <c r="N109" i="9"/>
  <c r="O109" i="9" s="1"/>
  <c r="V108" i="9"/>
  <c r="T108" i="9"/>
  <c r="Q108" i="9"/>
  <c r="N108" i="9"/>
  <c r="O108" i="9" s="1"/>
  <c r="V107" i="9"/>
  <c r="T107" i="9"/>
  <c r="Q107" i="9"/>
  <c r="N107" i="9"/>
  <c r="O107" i="9" s="1"/>
  <c r="V106" i="9"/>
  <c r="T106" i="9"/>
  <c r="Q106" i="9"/>
  <c r="N106" i="9"/>
  <c r="O106" i="9" s="1"/>
  <c r="V105" i="9"/>
  <c r="T105" i="9"/>
  <c r="Q105" i="9"/>
  <c r="N105" i="9"/>
  <c r="O105" i="9" s="1"/>
  <c r="P104" i="9"/>
  <c r="J104" i="9"/>
  <c r="V103" i="9"/>
  <c r="T103" i="9"/>
  <c r="Q103" i="9"/>
  <c r="N103" i="9"/>
  <c r="O103" i="9" s="1"/>
  <c r="V102" i="9"/>
  <c r="T102" i="9"/>
  <c r="Q102" i="9"/>
  <c r="N102" i="9"/>
  <c r="O102" i="9" s="1"/>
  <c r="V101" i="9"/>
  <c r="T101" i="9"/>
  <c r="Q101" i="9"/>
  <c r="N101" i="9"/>
  <c r="O101" i="9" s="1"/>
  <c r="V100" i="9"/>
  <c r="T100" i="9"/>
  <c r="Q100" i="9"/>
  <c r="N100" i="9"/>
  <c r="O100" i="9" s="1"/>
  <c r="V99" i="9"/>
  <c r="T99" i="9"/>
  <c r="Q99" i="9"/>
  <c r="N99" i="9"/>
  <c r="O99" i="9" s="1"/>
  <c r="V98" i="9"/>
  <c r="T98" i="9"/>
  <c r="Q98" i="9"/>
  <c r="N98" i="9"/>
  <c r="O98" i="9" s="1"/>
  <c r="V97" i="9"/>
  <c r="T97" i="9"/>
  <c r="Q97" i="9"/>
  <c r="AB97" i="9" s="1"/>
  <c r="O97" i="9"/>
  <c r="N97" i="9"/>
  <c r="V96" i="9"/>
  <c r="T96" i="9"/>
  <c r="Q96" i="9"/>
  <c r="AB96" i="9" s="1"/>
  <c r="N96" i="9"/>
  <c r="O96" i="9" s="1"/>
  <c r="AC96" i="9" s="1"/>
  <c r="V95" i="9"/>
  <c r="T95" i="9"/>
  <c r="Q95" i="9"/>
  <c r="N95" i="9"/>
  <c r="O95" i="9" s="1"/>
  <c r="V94" i="9"/>
  <c r="T94" i="9"/>
  <c r="Q94" i="9"/>
  <c r="N94" i="9"/>
  <c r="O94" i="9" s="1"/>
  <c r="V93" i="9"/>
  <c r="T93" i="9"/>
  <c r="Q93" i="9"/>
  <c r="N93" i="9"/>
  <c r="O93" i="9" s="1"/>
  <c r="V92" i="9"/>
  <c r="T92" i="9"/>
  <c r="Q92" i="9"/>
  <c r="N92" i="9"/>
  <c r="O92" i="9" s="1"/>
  <c r="V91" i="9"/>
  <c r="T91" i="9"/>
  <c r="Q91" i="9"/>
  <c r="N91" i="9"/>
  <c r="O91" i="9" s="1"/>
  <c r="V90" i="9"/>
  <c r="T90" i="9"/>
  <c r="Q90" i="9"/>
  <c r="N90" i="9"/>
  <c r="O90" i="9" s="1"/>
  <c r="V89" i="9"/>
  <c r="AB89" i="9" s="1"/>
  <c r="T89" i="9"/>
  <c r="Q89" i="9"/>
  <c r="N89" i="9"/>
  <c r="O89" i="9" s="1"/>
  <c r="V88" i="9"/>
  <c r="T88" i="9"/>
  <c r="Q88" i="9"/>
  <c r="N88" i="9"/>
  <c r="O88" i="9" s="1"/>
  <c r="V87" i="9"/>
  <c r="T87" i="9"/>
  <c r="Q87" i="9"/>
  <c r="O87" i="9"/>
  <c r="N87" i="9"/>
  <c r="V86" i="9"/>
  <c r="T86" i="9"/>
  <c r="Q86" i="9"/>
  <c r="N86" i="9"/>
  <c r="O86" i="9" s="1"/>
  <c r="V85" i="9"/>
  <c r="S85" i="9"/>
  <c r="T85" i="9" s="1"/>
  <c r="Q85" i="9"/>
  <c r="N85" i="9"/>
  <c r="O85" i="9" s="1"/>
  <c r="V84" i="9"/>
  <c r="T84" i="9"/>
  <c r="Q84" i="9"/>
  <c r="N84" i="9"/>
  <c r="O84" i="9" s="1"/>
  <c r="V83" i="9"/>
  <c r="T83" i="9"/>
  <c r="Q83" i="9"/>
  <c r="N83" i="9"/>
  <c r="O83" i="9" s="1"/>
  <c r="V82" i="9"/>
  <c r="T82" i="9"/>
  <c r="Q82" i="9"/>
  <c r="N82" i="9"/>
  <c r="O82" i="9" s="1"/>
  <c r="AB81" i="9"/>
  <c r="V81" i="9"/>
  <c r="T81" i="9"/>
  <c r="Q81" i="9"/>
  <c r="O81" i="9"/>
  <c r="N81" i="9"/>
  <c r="V80" i="9"/>
  <c r="T80" i="9"/>
  <c r="Q80" i="9"/>
  <c r="N80" i="9"/>
  <c r="O80" i="9" s="1"/>
  <c r="V79" i="9"/>
  <c r="T79" i="9"/>
  <c r="Q79" i="9"/>
  <c r="N79" i="9"/>
  <c r="O79" i="9" s="1"/>
  <c r="V78" i="9"/>
  <c r="T78" i="9"/>
  <c r="Q78" i="9"/>
  <c r="N78" i="9"/>
  <c r="O78" i="9" s="1"/>
  <c r="V77" i="9"/>
  <c r="T77" i="9"/>
  <c r="Q77" i="9"/>
  <c r="N77" i="9"/>
  <c r="O77" i="9" s="1"/>
  <c r="V76" i="9"/>
  <c r="T76" i="9"/>
  <c r="Q76" i="9"/>
  <c r="N76" i="9"/>
  <c r="O76" i="9" s="1"/>
  <c r="V75" i="9"/>
  <c r="T75" i="9"/>
  <c r="Q75" i="9"/>
  <c r="N75" i="9"/>
  <c r="O75" i="9" s="1"/>
  <c r="V74" i="9"/>
  <c r="T74" i="9"/>
  <c r="Q74" i="9"/>
  <c r="N74" i="9"/>
  <c r="O74" i="9" s="1"/>
  <c r="V73" i="9"/>
  <c r="T73" i="9"/>
  <c r="Q73" i="9"/>
  <c r="N73" i="9"/>
  <c r="O73" i="9" s="1"/>
  <c r="V72" i="9"/>
  <c r="T72" i="9"/>
  <c r="Q72" i="9"/>
  <c r="N72" i="9"/>
  <c r="O72" i="9" s="1"/>
  <c r="V71" i="9"/>
  <c r="T71" i="9"/>
  <c r="Q71" i="9"/>
  <c r="N71" i="9"/>
  <c r="O71" i="9" s="1"/>
  <c r="V70" i="9"/>
  <c r="T70" i="9"/>
  <c r="Q70" i="9"/>
  <c r="N70" i="9"/>
  <c r="O70" i="9" s="1"/>
  <c r="V69" i="9"/>
  <c r="T69" i="9"/>
  <c r="Q69" i="9"/>
  <c r="N69" i="9"/>
  <c r="O69" i="9" s="1"/>
  <c r="V68" i="9"/>
  <c r="T68" i="9"/>
  <c r="P68" i="9"/>
  <c r="Q68" i="9" s="1"/>
  <c r="AB68" i="9" s="1"/>
  <c r="N68" i="9"/>
  <c r="O68" i="9" s="1"/>
  <c r="V67" i="9"/>
  <c r="T67" i="9"/>
  <c r="Q67" i="9"/>
  <c r="O67" i="9"/>
  <c r="N67" i="9"/>
  <c r="V66" i="9"/>
  <c r="T66" i="9"/>
  <c r="P66" i="9"/>
  <c r="Q66" i="9" s="1"/>
  <c r="N66" i="9"/>
  <c r="O66" i="9" s="1"/>
  <c r="V65" i="9"/>
  <c r="T65" i="9"/>
  <c r="AB65" i="9" s="1"/>
  <c r="Q65" i="9"/>
  <c r="N65" i="9"/>
  <c r="O65" i="9" s="1"/>
  <c r="V64" i="9"/>
  <c r="T64" i="9"/>
  <c r="Q64" i="9"/>
  <c r="N64" i="9"/>
  <c r="O64" i="9" s="1"/>
  <c r="V63" i="9"/>
  <c r="T63" i="9"/>
  <c r="Q63" i="9"/>
  <c r="N63" i="9"/>
  <c r="O63" i="9" s="1"/>
  <c r="V62" i="9"/>
  <c r="T62" i="9"/>
  <c r="Q62" i="9"/>
  <c r="N62" i="9"/>
  <c r="O62" i="9" s="1"/>
  <c r="V61" i="9"/>
  <c r="T61" i="9"/>
  <c r="Q61" i="9"/>
  <c r="N61" i="9"/>
  <c r="O61" i="9" s="1"/>
  <c r="AB60" i="9"/>
  <c r="V60" i="9"/>
  <c r="T60" i="9"/>
  <c r="Q60" i="9"/>
  <c r="O60" i="9"/>
  <c r="N60" i="9"/>
  <c r="V59" i="9"/>
  <c r="T59" i="9"/>
  <c r="Q59" i="9"/>
  <c r="AB59" i="9" s="1"/>
  <c r="N59" i="9"/>
  <c r="O59" i="9" s="1"/>
  <c r="V58" i="9"/>
  <c r="T58" i="9"/>
  <c r="Q58" i="9"/>
  <c r="O58" i="9"/>
  <c r="N58" i="9"/>
  <c r="V57" i="9"/>
  <c r="T57" i="9"/>
  <c r="Q57" i="9"/>
  <c r="N57" i="9"/>
  <c r="O57" i="9" s="1"/>
  <c r="V56" i="9"/>
  <c r="AB56" i="9" s="1"/>
  <c r="T56" i="9"/>
  <c r="Q56" i="9"/>
  <c r="N56" i="9"/>
  <c r="O56" i="9" s="1"/>
  <c r="AC56" i="9" s="1"/>
  <c r="V55" i="9"/>
  <c r="T55" i="9"/>
  <c r="Q55" i="9"/>
  <c r="N55" i="9"/>
  <c r="O55" i="9" s="1"/>
  <c r="V54" i="9"/>
  <c r="T54" i="9"/>
  <c r="Q54" i="9"/>
  <c r="AB54" i="9" s="1"/>
  <c r="O54" i="9"/>
  <c r="N54" i="9"/>
  <c r="V53" i="9"/>
  <c r="T53" i="9"/>
  <c r="Q53" i="9"/>
  <c r="N53" i="9"/>
  <c r="O53" i="9" s="1"/>
  <c r="V52" i="9"/>
  <c r="T52" i="9"/>
  <c r="Q52" i="9"/>
  <c r="N52" i="9"/>
  <c r="O52" i="9" s="1"/>
  <c r="V51" i="9"/>
  <c r="T51" i="9"/>
  <c r="Q51" i="9"/>
  <c r="AB51" i="9" s="1"/>
  <c r="N51" i="9"/>
  <c r="O51" i="9" s="1"/>
  <c r="V50" i="9"/>
  <c r="T50" i="9"/>
  <c r="Q50" i="9"/>
  <c r="N50" i="9"/>
  <c r="O50" i="9" s="1"/>
  <c r="V49" i="9"/>
  <c r="T49" i="9"/>
  <c r="Q49" i="9"/>
  <c r="AB49" i="9" s="1"/>
  <c r="N49" i="9"/>
  <c r="O49" i="9" s="1"/>
  <c r="V48" i="9"/>
  <c r="T48" i="9"/>
  <c r="Q48" i="9"/>
  <c r="N48" i="9"/>
  <c r="O48" i="9" s="1"/>
  <c r="V47" i="9"/>
  <c r="T47" i="9"/>
  <c r="Q47" i="9"/>
  <c r="N47" i="9"/>
  <c r="O47" i="9" s="1"/>
  <c r="V46" i="9"/>
  <c r="T46" i="9"/>
  <c r="Q46" i="9"/>
  <c r="N46" i="9"/>
  <c r="O46" i="9" s="1"/>
  <c r="V45" i="9"/>
  <c r="T45" i="9"/>
  <c r="Q45" i="9"/>
  <c r="N45" i="9"/>
  <c r="O45" i="9" s="1"/>
  <c r="V44" i="9"/>
  <c r="T44" i="9"/>
  <c r="Q44" i="9"/>
  <c r="AB44" i="9" s="1"/>
  <c r="N44" i="9"/>
  <c r="O44" i="9" s="1"/>
  <c r="V43" i="9"/>
  <c r="T43" i="9"/>
  <c r="Q43" i="9"/>
  <c r="N43" i="9"/>
  <c r="O43" i="9" s="1"/>
  <c r="V42" i="9"/>
  <c r="T42" i="9"/>
  <c r="Q42" i="9"/>
  <c r="N42" i="9"/>
  <c r="O42" i="9" s="1"/>
  <c r="AB41" i="9"/>
  <c r="V41" i="9"/>
  <c r="T41" i="9"/>
  <c r="Q41" i="9"/>
  <c r="O41" i="9"/>
  <c r="N41" i="9"/>
  <c r="H41" i="9"/>
  <c r="G41" i="9"/>
  <c r="F41" i="9"/>
  <c r="V40" i="9"/>
  <c r="T40" i="9"/>
  <c r="Q40" i="9"/>
  <c r="AB40" i="9" s="1"/>
  <c r="O40" i="9"/>
  <c r="N40" i="9"/>
  <c r="H40" i="9"/>
  <c r="G40" i="9"/>
  <c r="F40" i="9"/>
  <c r="AC141" i="9" l="1"/>
  <c r="AC81" i="9"/>
  <c r="AB48" i="9"/>
  <c r="AB50" i="9"/>
  <c r="AB94" i="9"/>
  <c r="G104" i="9"/>
  <c r="AB55" i="9"/>
  <c r="AB62" i="9"/>
  <c r="AB72" i="9"/>
  <c r="AC72" i="9" s="1"/>
  <c r="AB73" i="9"/>
  <c r="AB83" i="9"/>
  <c r="AB88" i="9"/>
  <c r="AC88" i="9" s="1"/>
  <c r="AC94" i="9"/>
  <c r="AB100" i="9"/>
  <c r="AC100" i="9" s="1"/>
  <c r="AB101" i="9"/>
  <c r="N104" i="9"/>
  <c r="O104" i="9" s="1"/>
  <c r="AB114" i="9"/>
  <c r="AC114" i="9" s="1"/>
  <c r="AC55" i="9"/>
  <c r="AC54" i="9"/>
  <c r="V104" i="9"/>
  <c r="AB142" i="9"/>
  <c r="AC142" i="9" s="1"/>
  <c r="AC48" i="9"/>
  <c r="AB64" i="9"/>
  <c r="AB67" i="9"/>
  <c r="AC67" i="9" s="1"/>
  <c r="AB77" i="9"/>
  <c r="AC77" i="9" s="1"/>
  <c r="AB93" i="9"/>
  <c r="AB98" i="9"/>
  <c r="AC133" i="9"/>
  <c r="AB138" i="9"/>
  <c r="AC138" i="9" s="1"/>
  <c r="AC50" i="9"/>
  <c r="AC65" i="9"/>
  <c r="AC59" i="9"/>
  <c r="AC73" i="9"/>
  <c r="AC93" i="9"/>
  <c r="AC41" i="9"/>
  <c r="AB45" i="9"/>
  <c r="AB46" i="9"/>
  <c r="AB61" i="9"/>
  <c r="AC61" i="9" s="1"/>
  <c r="AB75" i="9"/>
  <c r="AC75" i="9" s="1"/>
  <c r="AB82" i="9"/>
  <c r="AC82" i="9" s="1"/>
  <c r="AB85" i="9"/>
  <c r="AB87" i="9"/>
  <c r="AC87" i="9" s="1"/>
  <c r="AB92" i="9"/>
  <c r="AC92" i="9" s="1"/>
  <c r="AB103" i="9"/>
  <c r="AC103" i="9" s="1"/>
  <c r="Q104" i="9"/>
  <c r="T104" i="9"/>
  <c r="AB106" i="9"/>
  <c r="AC106" i="9" s="1"/>
  <c r="AB115" i="9"/>
  <c r="AC115" i="9" s="1"/>
  <c r="AB118" i="9"/>
  <c r="AC118" i="9" s="1"/>
  <c r="AB119" i="9"/>
  <c r="AC119" i="9" s="1"/>
  <c r="AB120" i="9"/>
  <c r="AC120" i="9" s="1"/>
  <c r="AB121" i="9"/>
  <c r="AC121" i="9" s="1"/>
  <c r="AC137" i="9"/>
  <c r="F104" i="9"/>
  <c r="AC44" i="9"/>
  <c r="AC60" i="9"/>
  <c r="AC136" i="9"/>
  <c r="AC45" i="9"/>
  <c r="AB47" i="9"/>
  <c r="AB52" i="9"/>
  <c r="AB66" i="9"/>
  <c r="AC66" i="9" s="1"/>
  <c r="AB69" i="9"/>
  <c r="AC69" i="9" s="1"/>
  <c r="AB74" i="9"/>
  <c r="AB78" i="9"/>
  <c r="AB84" i="9"/>
  <c r="AC84" i="9" s="1"/>
  <c r="AB95" i="9"/>
  <c r="AC97" i="9"/>
  <c r="AB102" i="9"/>
  <c r="AB105" i="9"/>
  <c r="AC105" i="9" s="1"/>
  <c r="AB111" i="9"/>
  <c r="AB140" i="9"/>
  <c r="AC140" i="9" s="1"/>
  <c r="AC143" i="9"/>
  <c r="AC40" i="9"/>
  <c r="AB42" i="9"/>
  <c r="AB43" i="9"/>
  <c r="AC43" i="9" s="1"/>
  <c r="AC49" i="9"/>
  <c r="AB57" i="9"/>
  <c r="AC57" i="9" s="1"/>
  <c r="AC62" i="9"/>
  <c r="AC64" i="9"/>
  <c r="AC74" i="9"/>
  <c r="AB76" i="9"/>
  <c r="AC76" i="9" s="1"/>
  <c r="AB80" i="9"/>
  <c r="AC80" i="9" s="1"/>
  <c r="AB86" i="9"/>
  <c r="AC86" i="9" s="1"/>
  <c r="AC102" i="9"/>
  <c r="AB107" i="9"/>
  <c r="AC107" i="9" s="1"/>
  <c r="AB110" i="9"/>
  <c r="AC110" i="9" s="1"/>
  <c r="AC126" i="9"/>
  <c r="AB132" i="9"/>
  <c r="AC132" i="9" s="1"/>
  <c r="H104" i="9"/>
  <c r="AC42" i="9"/>
  <c r="AC47" i="9"/>
  <c r="AC52" i="9"/>
  <c r="AC46" i="9"/>
  <c r="AC51" i="9"/>
  <c r="AC98" i="9"/>
  <c r="AC149" i="9"/>
  <c r="AB53" i="9"/>
  <c r="AC53" i="9" s="1"/>
  <c r="AB58" i="9"/>
  <c r="AC58" i="9" s="1"/>
  <c r="AB63" i="9"/>
  <c r="AC63" i="9" s="1"/>
  <c r="AB71" i="9"/>
  <c r="AC71" i="9" s="1"/>
  <c r="AB79" i="9"/>
  <c r="AC89" i="9"/>
  <c r="AB91" i="9"/>
  <c r="AC91" i="9" s="1"/>
  <c r="AB99" i="9"/>
  <c r="AC99" i="9" s="1"/>
  <c r="AC78" i="9"/>
  <c r="AC79" i="9"/>
  <c r="AC101" i="9"/>
  <c r="AC111" i="9"/>
  <c r="AC68" i="9"/>
  <c r="AB70" i="9"/>
  <c r="AC70" i="9" s="1"/>
  <c r="AC83" i="9"/>
  <c r="AC85" i="9"/>
  <c r="AB90" i="9"/>
  <c r="AC90" i="9" s="1"/>
  <c r="AC95" i="9"/>
  <c r="AB104" i="9"/>
  <c r="AC144" i="9"/>
  <c r="AB108" i="9"/>
  <c r="AC108" i="9" s="1"/>
  <c r="AB112" i="9"/>
  <c r="AC112" i="9" s="1"/>
  <c r="AB116" i="9"/>
  <c r="AC116" i="9" s="1"/>
  <c r="AB127" i="9"/>
  <c r="AC127" i="9" s="1"/>
  <c r="AB130" i="9"/>
  <c r="AC130" i="9" s="1"/>
  <c r="AB134" i="9"/>
  <c r="AC134" i="9" s="1"/>
  <c r="AB144" i="9"/>
  <c r="AB109" i="9"/>
  <c r="AC109" i="9" s="1"/>
  <c r="AB113" i="9"/>
  <c r="AC113" i="9" s="1"/>
  <c r="AB117" i="9"/>
  <c r="AC117" i="9" s="1"/>
  <c r="AC122" i="9"/>
  <c r="AB123" i="9"/>
  <c r="AC123" i="9" s="1"/>
  <c r="AB124" i="9"/>
  <c r="AC124" i="9" s="1"/>
  <c r="AC125" i="9"/>
  <c r="AB128" i="9"/>
  <c r="AC128" i="9" s="1"/>
  <c r="AC129" i="9"/>
  <c r="AB131" i="9"/>
  <c r="AC131" i="9" s="1"/>
  <c r="AB135" i="9"/>
  <c r="AC135" i="9" s="1"/>
  <c r="AB145" i="9"/>
  <c r="AC145" i="9" s="1"/>
  <c r="AB146" i="9"/>
  <c r="AC146" i="9" s="1"/>
  <c r="AB147" i="9"/>
  <c r="AC147" i="9" s="1"/>
  <c r="AB148" i="9"/>
  <c r="AC148" i="9" s="1"/>
  <c r="AB149" i="9"/>
  <c r="AB150" i="9"/>
  <c r="AC150" i="9" s="1"/>
  <c r="V39" i="9"/>
  <c r="T39" i="9"/>
  <c r="Q39" i="9"/>
  <c r="N39" i="9"/>
  <c r="O39" i="9" s="1"/>
  <c r="H39" i="9"/>
  <c r="G39" i="9"/>
  <c r="F39" i="9"/>
  <c r="V38" i="9"/>
  <c r="T38" i="9"/>
  <c r="Q38" i="9"/>
  <c r="N38" i="9"/>
  <c r="O38" i="9" s="1"/>
  <c r="H38" i="9"/>
  <c r="G38" i="9"/>
  <c r="F38" i="9"/>
  <c r="AD31" i="9"/>
  <c r="AA31" i="9"/>
  <c r="Z31" i="9"/>
  <c r="Y31" i="9"/>
  <c r="X31" i="9"/>
  <c r="W31" i="9"/>
  <c r="R31" i="9"/>
  <c r="L31" i="9"/>
  <c r="K31" i="9"/>
  <c r="J31" i="9"/>
  <c r="I31" i="9"/>
  <c r="V30" i="9"/>
  <c r="T30" i="9"/>
  <c r="Q30" i="9"/>
  <c r="AB30" i="9" s="1"/>
  <c r="N30" i="9"/>
  <c r="O30" i="9" s="1"/>
  <c r="H30" i="9"/>
  <c r="G30" i="9"/>
  <c r="F30" i="9"/>
  <c r="V29" i="9"/>
  <c r="T29" i="9"/>
  <c r="Q29" i="9"/>
  <c r="N29" i="9"/>
  <c r="O29" i="9" s="1"/>
  <c r="H29" i="9"/>
  <c r="G29" i="9"/>
  <c r="F29" i="9"/>
  <c r="V28" i="9"/>
  <c r="T28" i="9"/>
  <c r="Q28" i="9"/>
  <c r="N28" i="9"/>
  <c r="O28" i="9" s="1"/>
  <c r="H28" i="9"/>
  <c r="G28" i="9"/>
  <c r="F28" i="9"/>
  <c r="V27" i="9"/>
  <c r="T27" i="9"/>
  <c r="Q27" i="9"/>
  <c r="N27" i="9"/>
  <c r="O27" i="9" s="1"/>
  <c r="H27" i="9"/>
  <c r="G27" i="9"/>
  <c r="F27" i="9"/>
  <c r="AB26" i="9"/>
  <c r="V26" i="9"/>
  <c r="T26" i="9"/>
  <c r="Q26" i="9"/>
  <c r="O26" i="9"/>
  <c r="N26" i="9"/>
  <c r="H26" i="9"/>
  <c r="G26" i="9"/>
  <c r="F26" i="9"/>
  <c r="V25" i="9"/>
  <c r="T25" i="9"/>
  <c r="Q25" i="9"/>
  <c r="AB25" i="9" s="1"/>
  <c r="N25" i="9"/>
  <c r="O25" i="9" s="1"/>
  <c r="H25" i="9"/>
  <c r="G25" i="9"/>
  <c r="F25" i="9"/>
  <c r="V24" i="9"/>
  <c r="T24" i="9"/>
  <c r="Q24" i="9"/>
  <c r="N24" i="9"/>
  <c r="O24" i="9" s="1"/>
  <c r="H24" i="9"/>
  <c r="G24" i="9"/>
  <c r="F24" i="9"/>
  <c r="V23" i="9"/>
  <c r="T23" i="9"/>
  <c r="Q23" i="9"/>
  <c r="N23" i="9"/>
  <c r="O23" i="9" s="1"/>
  <c r="H23" i="9"/>
  <c r="G23" i="9"/>
  <c r="F23" i="9"/>
  <c r="V22" i="9"/>
  <c r="T22" i="9"/>
  <c r="Q22" i="9"/>
  <c r="N22" i="9"/>
  <c r="O22" i="9" s="1"/>
  <c r="H22" i="9"/>
  <c r="G22" i="9"/>
  <c r="F22" i="9"/>
  <c r="V21" i="9"/>
  <c r="T21" i="9"/>
  <c r="Q21" i="9"/>
  <c r="AB21" i="9" s="1"/>
  <c r="N21" i="9"/>
  <c r="O21" i="9" s="1"/>
  <c r="H21" i="9"/>
  <c r="G21" i="9"/>
  <c r="F21" i="9"/>
  <c r="V20" i="9"/>
  <c r="T20" i="9"/>
  <c r="Q20" i="9"/>
  <c r="N20" i="9"/>
  <c r="O20" i="9" s="1"/>
  <c r="H20" i="9"/>
  <c r="G20" i="9"/>
  <c r="F20" i="9"/>
  <c r="V19" i="9"/>
  <c r="AB19" i="9" s="1"/>
  <c r="T19" i="9"/>
  <c r="Q19" i="9"/>
  <c r="N19" i="9"/>
  <c r="O19" i="9" s="1"/>
  <c r="AC19" i="9" s="1"/>
  <c r="H19" i="9"/>
  <c r="G19" i="9"/>
  <c r="F19" i="9"/>
  <c r="V18" i="9"/>
  <c r="T18" i="9"/>
  <c r="Q18" i="9"/>
  <c r="N18" i="9"/>
  <c r="O18" i="9" s="1"/>
  <c r="H18" i="9"/>
  <c r="G18" i="9"/>
  <c r="F18" i="9"/>
  <c r="V17" i="9"/>
  <c r="T17" i="9"/>
  <c r="Q17" i="9"/>
  <c r="N17" i="9"/>
  <c r="O17" i="9" s="1"/>
  <c r="H17" i="9"/>
  <c r="G17" i="9"/>
  <c r="F17" i="9"/>
  <c r="V16" i="9"/>
  <c r="T16" i="9"/>
  <c r="Q16" i="9"/>
  <c r="N16" i="9"/>
  <c r="O16" i="9" s="1"/>
  <c r="H16" i="9"/>
  <c r="G16" i="9"/>
  <c r="F16" i="9"/>
  <c r="V15" i="9"/>
  <c r="T15" i="9"/>
  <c r="Q15" i="9"/>
  <c r="AB15" i="9" s="1"/>
  <c r="N15" i="9"/>
  <c r="O15" i="9" s="1"/>
  <c r="AC15" i="9" s="1"/>
  <c r="H15" i="9"/>
  <c r="G15" i="9"/>
  <c r="F15" i="9"/>
  <c r="T14" i="9"/>
  <c r="Q14" i="9"/>
  <c r="N14" i="9"/>
  <c r="O14" i="9" s="1"/>
  <c r="H14" i="9"/>
  <c r="G14" i="9"/>
  <c r="F14" i="9"/>
  <c r="V13" i="9"/>
  <c r="T13" i="9"/>
  <c r="Q13" i="9"/>
  <c r="N13" i="9"/>
  <c r="O13" i="9" s="1"/>
  <c r="H13" i="9"/>
  <c r="G13" i="9"/>
  <c r="F13" i="9"/>
  <c r="V12" i="9"/>
  <c r="T12" i="9"/>
  <c r="Q12" i="9"/>
  <c r="AB12" i="9" s="1"/>
  <c r="N12" i="9"/>
  <c r="O12" i="9" s="1"/>
  <c r="H12" i="9"/>
  <c r="G12" i="9"/>
  <c r="F12" i="9"/>
  <c r="V11" i="9"/>
  <c r="T11" i="9"/>
  <c r="Q11" i="9"/>
  <c r="N11" i="9"/>
  <c r="O11" i="9" s="1"/>
  <c r="H11" i="9"/>
  <c r="G11" i="9"/>
  <c r="F11" i="9"/>
  <c r="V10" i="9"/>
  <c r="AB10" i="9" s="1"/>
  <c r="T10" i="9"/>
  <c r="Q10" i="9"/>
  <c r="N10" i="9"/>
  <c r="O10" i="9" s="1"/>
  <c r="H10" i="9"/>
  <c r="G10" i="9"/>
  <c r="F10" i="9"/>
  <c r="V9" i="9"/>
  <c r="T9" i="9"/>
  <c r="Q9" i="9"/>
  <c r="N9" i="9"/>
  <c r="O9" i="9" s="1"/>
  <c r="H9" i="9"/>
  <c r="G9" i="9"/>
  <c r="F9" i="9"/>
  <c r="V8" i="9"/>
  <c r="T8" i="9"/>
  <c r="Q8" i="9"/>
  <c r="N8" i="9"/>
  <c r="O8" i="9" s="1"/>
  <c r="H8" i="9"/>
  <c r="G8" i="9"/>
  <c r="F8" i="9"/>
  <c r="V7" i="9"/>
  <c r="T7" i="9"/>
  <c r="Q7" i="9"/>
  <c r="N7" i="9"/>
  <c r="O7" i="9" s="1"/>
  <c r="H7" i="9"/>
  <c r="G7" i="9"/>
  <c r="F7" i="9"/>
  <c r="V6" i="9"/>
  <c r="T6" i="9"/>
  <c r="Q6" i="9"/>
  <c r="N6" i="9"/>
  <c r="O6" i="9" s="1"/>
  <c r="H6" i="9"/>
  <c r="G6" i="9"/>
  <c r="F6" i="9"/>
  <c r="V5" i="9"/>
  <c r="T5" i="9"/>
  <c r="Q5" i="9"/>
  <c r="N5" i="9"/>
  <c r="O5" i="9" s="1"/>
  <c r="H5" i="9"/>
  <c r="H31" i="9" s="1"/>
  <c r="G5" i="9"/>
  <c r="F5" i="9"/>
  <c r="AC30" i="9" l="1"/>
  <c r="AC104" i="9"/>
  <c r="AB28" i="9"/>
  <c r="AC28" i="9" s="1"/>
  <c r="AB5" i="9"/>
  <c r="AB18" i="9"/>
  <c r="AC18" i="9" s="1"/>
  <c r="AB39" i="9"/>
  <c r="AC39" i="9" s="1"/>
  <c r="AB8" i="9"/>
  <c r="AC8" i="9" s="1"/>
  <c r="AB23" i="9"/>
  <c r="AB38" i="9"/>
  <c r="AC38" i="9" s="1"/>
  <c r="AC12" i="9"/>
  <c r="AC10" i="9"/>
  <c r="AC26" i="9"/>
  <c r="AB13" i="9"/>
  <c r="AC13" i="9" s="1"/>
  <c r="AB29" i="9"/>
  <c r="F31" i="9"/>
  <c r="V31" i="9"/>
  <c r="AC7" i="9"/>
  <c r="AB6" i="9"/>
  <c r="AB9" i="9"/>
  <c r="AC9" i="9" s="1"/>
  <c r="AB16" i="9"/>
  <c r="G31" i="9"/>
  <c r="Q31" i="9"/>
  <c r="AB7" i="9"/>
  <c r="AB11" i="9"/>
  <c r="AC11" i="9" s="1"/>
  <c r="AB14" i="9"/>
  <c r="AC14" i="9" s="1"/>
  <c r="AB17" i="9"/>
  <c r="AC17" i="9" s="1"/>
  <c r="AB20" i="9"/>
  <c r="AC20" i="9" s="1"/>
  <c r="AB22" i="9"/>
  <c r="AC22" i="9" s="1"/>
  <c r="AB24" i="9"/>
  <c r="AC24" i="9" s="1"/>
  <c r="AB27" i="9"/>
  <c r="AC16" i="9"/>
  <c r="AC6" i="9"/>
  <c r="AC21" i="9"/>
  <c r="AC23" i="9"/>
  <c r="AC25" i="9"/>
  <c r="AC27" i="9"/>
  <c r="O31" i="9"/>
  <c r="AC29" i="9"/>
  <c r="AC5" i="9"/>
  <c r="N31" i="9"/>
  <c r="T31" i="9"/>
  <c r="AB31" i="9" l="1"/>
  <c r="AC31" i="9"/>
</calcChain>
</file>

<file path=xl/sharedStrings.xml><?xml version="1.0" encoding="utf-8"?>
<sst xmlns="http://schemas.openxmlformats.org/spreadsheetml/2006/main" count="721" uniqueCount="322">
  <si>
    <t>الاسم</t>
  </si>
  <si>
    <t>الأجر الأساسى</t>
  </si>
  <si>
    <t>بدلات</t>
  </si>
  <si>
    <t>ساعات الإضافى</t>
  </si>
  <si>
    <t>أيام الغياب</t>
  </si>
  <si>
    <t>قيمة الغياب</t>
  </si>
  <si>
    <t>جزاء الغياب</t>
  </si>
  <si>
    <t>السلف</t>
  </si>
  <si>
    <t>تأمينات إجتماعية</t>
  </si>
  <si>
    <t>صافى الأجر</t>
  </si>
  <si>
    <t>ميرفت عوض محمد</t>
  </si>
  <si>
    <t>حنان محمد حسن</t>
  </si>
  <si>
    <t>هناء حسين ابراهيم</t>
  </si>
  <si>
    <t>جبريل محمد ابراهيم</t>
  </si>
  <si>
    <t>عمرو عبد الرحمن فهمي</t>
  </si>
  <si>
    <t>محمد عبد العزيز عبد الفتاح</t>
  </si>
  <si>
    <t>امين اسماعيل امين</t>
  </si>
  <si>
    <t>احمد سمير عبد المعطي</t>
  </si>
  <si>
    <t>مينا نادر لويس</t>
  </si>
  <si>
    <t>حنان فرج محمد</t>
  </si>
  <si>
    <t>سليمان سليمان</t>
  </si>
  <si>
    <t>محمود علي احمد</t>
  </si>
  <si>
    <t>محمد صلاح مصطفي</t>
  </si>
  <si>
    <t>احمد ابراهيم احمد</t>
  </si>
  <si>
    <t>محمود محمد محمود</t>
  </si>
  <si>
    <t>لوزه رجب زهري</t>
  </si>
  <si>
    <t>احمد محمد حسن</t>
  </si>
  <si>
    <t>حمدية عاطف محمد</t>
  </si>
  <si>
    <t>فاطمة عادل حامد</t>
  </si>
  <si>
    <t>احمد محمد ناجى</t>
  </si>
  <si>
    <t>الاضافـــات</t>
  </si>
  <si>
    <t>الاستقطاعات</t>
  </si>
  <si>
    <t>الاجمـــالى</t>
  </si>
  <si>
    <t>توقيع المستلم</t>
  </si>
  <si>
    <t>المسمى الوظيفى</t>
  </si>
  <si>
    <t xml:space="preserve">اجمــالى       </t>
  </si>
  <si>
    <t>قيمة الإضافى</t>
  </si>
  <si>
    <t>اذون وتاخيرات</t>
  </si>
  <si>
    <t>قيمة التاخير</t>
  </si>
  <si>
    <t>محمود عبدالباسط محمود</t>
  </si>
  <si>
    <t>رقم الحســـاب</t>
  </si>
  <si>
    <t>م</t>
  </si>
  <si>
    <t>شريفة حسين عبدالعال</t>
  </si>
  <si>
    <t>مى حلمى شاهين</t>
  </si>
  <si>
    <t>كود</t>
  </si>
  <si>
    <t>الادارة المالية</t>
  </si>
  <si>
    <t>المبيعات</t>
  </si>
  <si>
    <t>الخدمات</t>
  </si>
  <si>
    <t>المخازن</t>
  </si>
  <si>
    <t>مشرفى الاقسام</t>
  </si>
  <si>
    <t>ماكينات حياكة</t>
  </si>
  <si>
    <t>مساعدين</t>
  </si>
  <si>
    <t>تطبيق</t>
  </si>
  <si>
    <t>عمال قص</t>
  </si>
  <si>
    <t>الجودة</t>
  </si>
  <si>
    <t>الامن</t>
  </si>
  <si>
    <t>الحركة</t>
  </si>
  <si>
    <t>منال محمد ناجى</t>
  </si>
  <si>
    <t>سكرترية</t>
  </si>
  <si>
    <t>هدير محمد عبدالحميد</t>
  </si>
  <si>
    <t>ايه عادل جمال</t>
  </si>
  <si>
    <t>ماكينات الاساور</t>
  </si>
  <si>
    <t>صاله الميكانيكا</t>
  </si>
  <si>
    <t>الحركه</t>
  </si>
  <si>
    <t>الصيانه</t>
  </si>
  <si>
    <t>يارا عبدالمنعم مختار</t>
  </si>
  <si>
    <t>محمد جابر عبدالعظيم</t>
  </si>
  <si>
    <t>محمد عبدالمجلى شوقى</t>
  </si>
  <si>
    <t xml:space="preserve"> ساعات الإضافى</t>
  </si>
  <si>
    <t xml:space="preserve">التأمين الطبى </t>
  </si>
  <si>
    <t>صباح احمد على</t>
  </si>
  <si>
    <t>نادر عبد المغنى اسماعيل</t>
  </si>
  <si>
    <t>محمد عبدالحافظ الحو</t>
  </si>
  <si>
    <t>هشام ابراهيم حامد</t>
  </si>
  <si>
    <t>نسمه عادل سيد</t>
  </si>
  <si>
    <t>شهد زكريا عبدالتواب</t>
  </si>
  <si>
    <t>ابراهيم ابو حامد غانم</t>
  </si>
  <si>
    <t>احمد عبدالله احمد</t>
  </si>
  <si>
    <t>نيره ايمن محمد</t>
  </si>
  <si>
    <t>راوية محمد محمد</t>
  </si>
  <si>
    <t>سناء محمد عبدالتواب</t>
  </si>
  <si>
    <t>محمد سيد العوضى</t>
  </si>
  <si>
    <t>على احمد على</t>
  </si>
  <si>
    <t>نورهان خالد عبدالرازق</t>
  </si>
  <si>
    <t>ايمان عيد يوسف</t>
  </si>
  <si>
    <t xml:space="preserve">ضريبة كسب العمل </t>
  </si>
  <si>
    <t>الاجمالى قبل 
الاستقطاع</t>
  </si>
  <si>
    <t>شعبان يونس عبدالله</t>
  </si>
  <si>
    <t>هدى عبدالله عوض</t>
  </si>
  <si>
    <t>ليلى خيرى ابوالعطا</t>
  </si>
  <si>
    <t>فتحية صادق السيد</t>
  </si>
  <si>
    <t>CIB</t>
  </si>
  <si>
    <t xml:space="preserve">حافز </t>
  </si>
  <si>
    <t>سحر شريف سعد</t>
  </si>
  <si>
    <t>اسراء مصطفى جابر</t>
  </si>
  <si>
    <t>محمود اسماعيل نبوى</t>
  </si>
  <si>
    <t>اداره الانتاج</t>
  </si>
  <si>
    <t>امال مصطفى محمد</t>
  </si>
  <si>
    <t>ولاء عادل سيد</t>
  </si>
  <si>
    <t>فايز محمد ابراهيم</t>
  </si>
  <si>
    <t>ناهد جميل عبدالحميد</t>
  </si>
  <si>
    <t>روضة عبدالله ادم</t>
  </si>
  <si>
    <t>اسلام محمد سيد</t>
  </si>
  <si>
    <t>عفاف جابر محمود</t>
  </si>
  <si>
    <t>سماح عبدالتواب حسان</t>
  </si>
  <si>
    <t>راضية الديب عبدالحميد</t>
  </si>
  <si>
    <t>فؤاد فايز محمد</t>
  </si>
  <si>
    <t>منه الله محمد أنور</t>
  </si>
  <si>
    <t>ديزاين</t>
  </si>
  <si>
    <t>عبدالله عبدالجيد محمد</t>
  </si>
  <si>
    <t>محمود ايهاب جاد</t>
  </si>
  <si>
    <t>احمد محمد عبدالحافظ</t>
  </si>
  <si>
    <t>احمد مصطفى محمد</t>
  </si>
  <si>
    <t>سوسن رمضان سيد</t>
  </si>
  <si>
    <t>زينب فكرى احمد</t>
  </si>
  <si>
    <t>عبدالرحمن احمد جمعه</t>
  </si>
  <si>
    <t>هالة مأمون محمد</t>
  </si>
  <si>
    <t>ايمان خليل ابراهيم</t>
  </si>
  <si>
    <t>أمنية خليل ابراهيم</t>
  </si>
  <si>
    <t>أبتهال مجدى أحمد</t>
  </si>
  <si>
    <t>بسمة عوض حسن</t>
  </si>
  <si>
    <t xml:space="preserve">مشرف صاله </t>
  </si>
  <si>
    <t>جزاءات</t>
  </si>
  <si>
    <t>قيمة الجزاء</t>
  </si>
  <si>
    <t>التوجية</t>
  </si>
  <si>
    <t>تشغيل</t>
  </si>
  <si>
    <t>قص</t>
  </si>
  <si>
    <t>اساور</t>
  </si>
  <si>
    <t>صيانة</t>
  </si>
  <si>
    <t>توزيع</t>
  </si>
  <si>
    <t>ميكانيكا</t>
  </si>
  <si>
    <t>مخازن</t>
  </si>
  <si>
    <t>جودة</t>
  </si>
  <si>
    <t>امن</t>
  </si>
  <si>
    <t>حمدى عبدالله فهمى</t>
  </si>
  <si>
    <t>ياسر احمد محمد</t>
  </si>
  <si>
    <t>محمد محمود محمد</t>
  </si>
  <si>
    <t>مالك حامد ابراهيم</t>
  </si>
  <si>
    <t>محمد حامد سليمان</t>
  </si>
  <si>
    <t>دعاء طلعت عبده</t>
  </si>
  <si>
    <t>شرين جمعة عبدالغنى</t>
  </si>
  <si>
    <t>كريمة سامى فؤاد</t>
  </si>
  <si>
    <t>اميرة سامى فؤاد</t>
  </si>
  <si>
    <t>سائق</t>
  </si>
  <si>
    <t>سما عبدالناصر محمد</t>
  </si>
  <si>
    <t>نعيمة جمل شحات</t>
  </si>
  <si>
    <t>شنودة عادل نعيم</t>
  </si>
  <si>
    <t>وهيبة عبدالظاهر عبدالهادى</t>
  </si>
  <si>
    <t>عاملة نظافة</t>
  </si>
  <si>
    <t>ليالى ايمن شعبان</t>
  </si>
  <si>
    <t>محمد اسماعيل نبوى</t>
  </si>
  <si>
    <t>ميرفت حمدى محمد</t>
  </si>
  <si>
    <t>خصم زى</t>
  </si>
  <si>
    <t>يوسف زكى محمد</t>
  </si>
  <si>
    <t xml:space="preserve">يحيى زكى محمد </t>
  </si>
  <si>
    <t>ابراهيم حسن محمود</t>
  </si>
  <si>
    <t>مراجعة داخلية</t>
  </si>
  <si>
    <t>عبدالنبى رمضان ابراهيم</t>
  </si>
  <si>
    <t>محمد عبدالناصر عبدالفتاح</t>
  </si>
  <si>
    <t>محمود عبدالحميد على</t>
  </si>
  <si>
    <t>كريمة محمد خليل</t>
  </si>
  <si>
    <t>فرز وتشطيب</t>
  </si>
  <si>
    <t>عمر احمد محمد زكى</t>
  </si>
  <si>
    <t>عبدالحميد رمضان عبدالحميد</t>
  </si>
  <si>
    <t>هند السيد احمد</t>
  </si>
  <si>
    <t>زينب احمد محمود</t>
  </si>
  <si>
    <t>نجلاء حسنى محمود</t>
  </si>
  <si>
    <t>عمر جمعة حسن</t>
  </si>
  <si>
    <t>رجب هانى رجب</t>
  </si>
  <si>
    <t>محمود محمد عبدالحميد</t>
  </si>
  <si>
    <t>قمر رمضان يونس</t>
  </si>
  <si>
    <t>عبدالرحمن شعبان صايم</t>
  </si>
  <si>
    <t>بهيرة على عبدالقادر</t>
  </si>
  <si>
    <t>نقدى</t>
  </si>
  <si>
    <t>بسمة جمال شحاتة</t>
  </si>
  <si>
    <t>نوره عبدالله حسين</t>
  </si>
  <si>
    <t>عبدالرحمن محمود عبدالحميد</t>
  </si>
  <si>
    <t>مريم احمد محمود</t>
  </si>
  <si>
    <t>شرين فكرى احمد</t>
  </si>
  <si>
    <t>شروق عصام عبداللطيف</t>
  </si>
  <si>
    <t>نيجار عصام عبداللطيف</t>
  </si>
  <si>
    <t>مصطفى رجب مصطفى</t>
  </si>
  <si>
    <t>حمزة على على</t>
  </si>
  <si>
    <t>علا عوض محمد</t>
  </si>
  <si>
    <t>هبه مجدى وهبة</t>
  </si>
  <si>
    <t>عبدالفتاح بسطامى عبدالفتاح</t>
  </si>
  <si>
    <t>منه احمد ياسين</t>
  </si>
  <si>
    <t>دنيا احمد سعيد</t>
  </si>
  <si>
    <t>تدريب ماكينات</t>
  </si>
  <si>
    <t>امنية ابراهيم حسين</t>
  </si>
  <si>
    <t>شهد احمد يسين</t>
  </si>
  <si>
    <t>نادين اسامة محمود</t>
  </si>
  <si>
    <t>اجمالى المستحق</t>
  </si>
  <si>
    <t>انتقال</t>
  </si>
  <si>
    <t>اجر شامل</t>
  </si>
  <si>
    <t>بدل سكن</t>
  </si>
  <si>
    <t>بدل غلاء معيشة</t>
  </si>
  <si>
    <t>بدل انتقال</t>
  </si>
  <si>
    <t>اجور ومرتبات العاملين يناير 2022</t>
  </si>
  <si>
    <t>محمد صبرى عبداللطيف</t>
  </si>
  <si>
    <t>امير سعودى على</t>
  </si>
  <si>
    <t>ايقاف راتب</t>
  </si>
  <si>
    <t>ساره عبدالجواد عبدالعزيز</t>
  </si>
  <si>
    <t>عبدالهادى محمد عبدالهادى</t>
  </si>
  <si>
    <t>ايه هاشم ابراهيم</t>
  </si>
  <si>
    <t>زينب هاشم ابراهيم</t>
  </si>
  <si>
    <t>جيهان يوسف ابوسيف</t>
  </si>
  <si>
    <t>مروه حسن احمد</t>
  </si>
  <si>
    <t>محمد خالد صابر</t>
  </si>
  <si>
    <t>هاجر ابراهيم حامد</t>
  </si>
  <si>
    <t>احمد سليمان فرج</t>
  </si>
  <si>
    <t>زياد مدحت فهمى</t>
  </si>
  <si>
    <t>تعبئة</t>
  </si>
  <si>
    <t>جيهان عطية عبدالخالق</t>
  </si>
  <si>
    <t>مصطفى محمد مصباح</t>
  </si>
  <si>
    <t>انهاء</t>
  </si>
  <si>
    <t>ادارة عليا</t>
  </si>
  <si>
    <t>مدير تنفيزى</t>
  </si>
  <si>
    <t>ادارة تكنولوجيا المعلومات</t>
  </si>
  <si>
    <t>مدير ادارة</t>
  </si>
  <si>
    <t>ادارة مشتريات</t>
  </si>
  <si>
    <t>مسؤل مشتريات</t>
  </si>
  <si>
    <t>ادارة مبيعات</t>
  </si>
  <si>
    <t>مندوب مبيعات</t>
  </si>
  <si>
    <t>مسؤل it</t>
  </si>
  <si>
    <t>مدير مالى</t>
  </si>
  <si>
    <t>محاسب</t>
  </si>
  <si>
    <t>محاسبة</t>
  </si>
  <si>
    <t>مندوب تحصيل</t>
  </si>
  <si>
    <t>مندوب البنك</t>
  </si>
  <si>
    <t>ادارة موارد بشرية</t>
  </si>
  <si>
    <t>مسؤل الموارد البشرية</t>
  </si>
  <si>
    <t>شؤن قانونية</t>
  </si>
  <si>
    <t>مدير مبيعات</t>
  </si>
  <si>
    <t>ادارة الجودة</t>
  </si>
  <si>
    <t>مسؤلة ادارة</t>
  </si>
  <si>
    <t>ديزاينر</t>
  </si>
  <si>
    <t>ارقام الموبايل</t>
  </si>
  <si>
    <t>01004869621</t>
  </si>
  <si>
    <t>00</t>
  </si>
  <si>
    <t>01065807306</t>
  </si>
  <si>
    <t>01115333188</t>
  </si>
  <si>
    <t>01002006639</t>
  </si>
  <si>
    <t>01111746719</t>
  </si>
  <si>
    <t>01002796418</t>
  </si>
  <si>
    <t>01000059464</t>
  </si>
  <si>
    <t>01555550217</t>
  </si>
  <si>
    <t>01115838080</t>
  </si>
  <si>
    <t>01112808611</t>
  </si>
  <si>
    <t>01024249458</t>
  </si>
  <si>
    <t>01030916135</t>
  </si>
  <si>
    <t>01008558755</t>
  </si>
  <si>
    <t>01221314529</t>
  </si>
  <si>
    <t>01121541431</t>
  </si>
  <si>
    <t>01010393103</t>
  </si>
  <si>
    <t>01143769649</t>
  </si>
  <si>
    <t>01200288099</t>
  </si>
  <si>
    <t>01019995573</t>
  </si>
  <si>
    <t>01093001747</t>
  </si>
  <si>
    <t>01140793638</t>
  </si>
  <si>
    <t>01102946489</t>
  </si>
  <si>
    <t>01068696585</t>
  </si>
  <si>
    <t>01125344506</t>
  </si>
  <si>
    <t>01116489521</t>
  </si>
  <si>
    <t>01281143175</t>
  </si>
  <si>
    <t>01119083157</t>
  </si>
  <si>
    <t>01016012506</t>
  </si>
  <si>
    <t>01124088495</t>
  </si>
  <si>
    <t>01102018806</t>
  </si>
  <si>
    <t>01100173782</t>
  </si>
  <si>
    <t>01150868630</t>
  </si>
  <si>
    <t>01142254828</t>
  </si>
  <si>
    <t>01003753042</t>
  </si>
  <si>
    <t>01221942914</t>
  </si>
  <si>
    <t>01030735735</t>
  </si>
  <si>
    <t>01062706949</t>
  </si>
  <si>
    <t>01010658227</t>
  </si>
  <si>
    <t>01155666316</t>
  </si>
  <si>
    <t>01026495329</t>
  </si>
  <si>
    <t>01145469042</t>
  </si>
  <si>
    <t>01148355354</t>
  </si>
  <si>
    <t>01100562613</t>
  </si>
  <si>
    <t>01142133605</t>
  </si>
  <si>
    <t>01286523998</t>
  </si>
  <si>
    <t>01155355980</t>
  </si>
  <si>
    <t>01104625392</t>
  </si>
  <si>
    <t>01140157325</t>
  </si>
  <si>
    <t>01120749413</t>
  </si>
  <si>
    <t>01028821327</t>
  </si>
  <si>
    <t>01065474716</t>
  </si>
  <si>
    <t>01276919742</t>
  </si>
  <si>
    <t>01227061614</t>
  </si>
  <si>
    <t>01125644752</t>
  </si>
  <si>
    <t>01207728060</t>
  </si>
  <si>
    <t>01118237530</t>
  </si>
  <si>
    <t>01102299151</t>
  </si>
  <si>
    <t>01115211290</t>
  </si>
  <si>
    <t>01141962435</t>
  </si>
  <si>
    <t>01150369423</t>
  </si>
  <si>
    <t>01027060155</t>
  </si>
  <si>
    <t>01096854343</t>
  </si>
  <si>
    <t>01128655711</t>
  </si>
  <si>
    <t>01146308367</t>
  </si>
  <si>
    <t>01117536610</t>
  </si>
  <si>
    <t>0117536610</t>
  </si>
  <si>
    <t>01027279975</t>
  </si>
  <si>
    <t>01094115958</t>
  </si>
  <si>
    <t>01154212936</t>
  </si>
  <si>
    <t>01020423842</t>
  </si>
  <si>
    <t>01023619650</t>
  </si>
  <si>
    <t>01127668221</t>
  </si>
  <si>
    <t>01207543664</t>
  </si>
  <si>
    <t>01559434134</t>
  </si>
  <si>
    <t>01275546780</t>
  </si>
  <si>
    <t>01275574680</t>
  </si>
  <si>
    <t>01026959606</t>
  </si>
  <si>
    <t>01155637783</t>
  </si>
  <si>
    <t>01141512714</t>
  </si>
  <si>
    <t>01063997190</t>
  </si>
  <si>
    <t>01021820732</t>
  </si>
  <si>
    <t>01151571217</t>
  </si>
  <si>
    <t>01121587302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</si>
</sst>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ج_._م_._‏_-;\-* #,##0.00\ _ج_._م_._‏_-;_-* &quot;-&quot;??\ _ج_._م_._‏_-;_-@_-"/>
    <numFmt numFmtId="164" formatCode="_-* #,##0.00_-;_-* #,##0.00\-;_-* &quot;-&quot;??_-;_-@_-"/>
    <numFmt numFmtId="165" formatCode="_-* #,##0_-;_-* #,##0\-;_-* &quot;-&quot;??_-;_-@_-"/>
    <numFmt numFmtId="166" formatCode="#,##0.00_ ;\-#,##0.00\ 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2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hair">
        <color theme="5" tint="0.3999450666829432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/>
      <top/>
      <bottom style="medium">
        <color indexed="64"/>
      </bottom>
      <diagonal/>
    </border>
    <border>
      <left style="thin">
        <color theme="1" tint="0.14996795556505021"/>
      </left>
      <right/>
      <top style="hair">
        <color theme="5" tint="0.39994506668294322"/>
      </top>
      <bottom style="medium">
        <color indexed="64"/>
      </bottom>
      <diagonal/>
    </border>
    <border>
      <left style="medium">
        <color indexed="64"/>
      </left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 style="thin">
        <color theme="1" tint="0.1499679555650502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 tint="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1499679555650502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5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/>
      <right style="thin">
        <color theme="1" tint="0.14996795556505021"/>
      </right>
      <top style="hair">
        <color theme="5" tint="0.39994506668294322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9">
    <xf numFmtId="0" fontId="0" fillId="0" borderId="0" xfId="0"/>
    <xf numFmtId="164" fontId="3" fillId="4" borderId="3" xfId="1" applyFont="1" applyFill="1" applyBorder="1" applyAlignment="1">
      <alignment horizontal="center" vertical="center"/>
    </xf>
    <xf numFmtId="164" fontId="3" fillId="0" borderId="4" xfId="1" applyFont="1" applyFill="1" applyBorder="1" applyAlignment="1">
      <alignment horizontal="center" vertical="center"/>
    </xf>
    <xf numFmtId="164" fontId="3" fillId="4" borderId="5" xfId="1" applyFont="1" applyFill="1" applyBorder="1" applyAlignment="1">
      <alignment horizontal="center" vertical="center"/>
    </xf>
    <xf numFmtId="164" fontId="3" fillId="0" borderId="8" xfId="1" applyFont="1" applyFill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164" fontId="3" fillId="0" borderId="9" xfId="1" applyFont="1" applyFill="1" applyBorder="1" applyAlignment="1">
      <alignment horizontal="center" vertical="center"/>
    </xf>
    <xf numFmtId="164" fontId="3" fillId="0" borderId="23" xfId="1" applyFont="1" applyFill="1" applyBorder="1" applyAlignment="1">
      <alignment horizontal="center" vertical="center"/>
    </xf>
    <xf numFmtId="164" fontId="7" fillId="0" borderId="23" xfId="1" applyFont="1" applyFill="1" applyBorder="1" applyAlignment="1">
      <alignment horizontal="center" vertical="center"/>
    </xf>
    <xf numFmtId="164" fontId="7" fillId="0" borderId="26" xfId="1" applyFont="1" applyFill="1" applyBorder="1" applyAlignment="1">
      <alignment horizontal="center" vertical="center"/>
    </xf>
    <xf numFmtId="164" fontId="7" fillId="8" borderId="27" xfId="1" applyFont="1" applyFill="1" applyBorder="1" applyAlignment="1">
      <alignment horizontal="center" vertical="center"/>
    </xf>
    <xf numFmtId="164" fontId="7" fillId="8" borderId="28" xfId="1" applyFont="1" applyFill="1" applyBorder="1" applyAlignment="1">
      <alignment horizontal="center" vertical="center"/>
    </xf>
    <xf numFmtId="164" fontId="3" fillId="4" borderId="6" xfId="1" applyFont="1" applyFill="1" applyBorder="1" applyAlignment="1">
      <alignment horizontal="center" vertical="center"/>
    </xf>
    <xf numFmtId="164" fontId="3" fillId="4" borderId="2" xfId="1" applyFont="1" applyFill="1" applyBorder="1" applyAlignment="1">
      <alignment horizontal="center" vertical="center"/>
    </xf>
    <xf numFmtId="164" fontId="7" fillId="8" borderId="29" xfId="1" applyFont="1" applyFill="1" applyBorder="1" applyAlignment="1">
      <alignment horizontal="center" vertical="center"/>
    </xf>
    <xf numFmtId="164" fontId="7" fillId="8" borderId="30" xfId="1" applyFont="1" applyFill="1" applyBorder="1" applyAlignment="1">
      <alignment horizontal="center" vertical="center"/>
    </xf>
    <xf numFmtId="164" fontId="7" fillId="4" borderId="2" xfId="1" applyFont="1" applyFill="1" applyBorder="1" applyAlignment="1">
      <alignment horizontal="center" vertical="center"/>
    </xf>
    <xf numFmtId="164" fontId="7" fillId="4" borderId="10" xfId="1" applyFont="1" applyFill="1" applyBorder="1" applyAlignment="1">
      <alignment horizontal="center" vertical="center"/>
    </xf>
    <xf numFmtId="164" fontId="7" fillId="4" borderId="7" xfId="1" applyFont="1" applyFill="1" applyBorder="1" applyAlignment="1">
      <alignment horizontal="center" vertical="center"/>
    </xf>
    <xf numFmtId="164" fontId="7" fillId="4" borderId="25" xfId="1" applyFont="1" applyFill="1" applyBorder="1" applyAlignment="1">
      <alignment horizontal="center" vertical="center"/>
    </xf>
    <xf numFmtId="164" fontId="3" fillId="4" borderId="24" xfId="1" applyFont="1" applyFill="1" applyBorder="1" applyAlignment="1">
      <alignment horizontal="center" vertical="center"/>
    </xf>
    <xf numFmtId="164" fontId="3" fillId="2" borderId="4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35" xfId="1" applyFont="1" applyFill="1" applyBorder="1" applyAlignment="1">
      <alignment horizontal="center" vertical="center"/>
    </xf>
    <xf numFmtId="164" fontId="3" fillId="4" borderId="36" xfId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31" xfId="0" applyFont="1" applyBorder="1" applyAlignment="1">
      <alignment horizontal="center"/>
    </xf>
    <xf numFmtId="0" fontId="8" fillId="4" borderId="3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4" fillId="9" borderId="20" xfId="1" applyFont="1" applyFill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3" fillId="7" borderId="15" xfId="1" applyFont="1" applyFill="1" applyBorder="1" applyAlignment="1">
      <alignment horizontal="center" vertical="center" wrapText="1"/>
    </xf>
    <xf numFmtId="164" fontId="3" fillId="7" borderId="17" xfId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1" fontId="3" fillId="4" borderId="40" xfId="0" applyNumberFormat="1" applyFont="1" applyFill="1" applyBorder="1" applyAlignment="1">
      <alignment horizontal="center"/>
    </xf>
    <xf numFmtId="1" fontId="3" fillId="11" borderId="40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12" borderId="2" xfId="1" applyFont="1" applyFill="1" applyBorder="1" applyAlignment="1">
      <alignment horizontal="center" vertical="center"/>
    </xf>
    <xf numFmtId="164" fontId="3" fillId="7" borderId="17" xfId="1" applyFont="1" applyFill="1" applyBorder="1" applyAlignment="1">
      <alignment vertical="center" wrapText="1"/>
    </xf>
    <xf numFmtId="164" fontId="3" fillId="3" borderId="19" xfId="1" applyFont="1" applyFill="1" applyBorder="1" applyAlignment="1">
      <alignment vertical="center"/>
    </xf>
    <xf numFmtId="164" fontId="3" fillId="3" borderId="38" xfId="1" applyFont="1" applyFill="1" applyBorder="1" applyAlignment="1">
      <alignment vertical="center"/>
    </xf>
    <xf numFmtId="164" fontId="3" fillId="3" borderId="17" xfId="1" applyFont="1" applyFill="1" applyBorder="1" applyAlignment="1">
      <alignment vertical="center"/>
    </xf>
    <xf numFmtId="164" fontId="3" fillId="4" borderId="32" xfId="1" applyFont="1" applyFill="1" applyBorder="1" applyAlignment="1">
      <alignment horizontal="center" vertical="center"/>
    </xf>
    <xf numFmtId="164" fontId="3" fillId="4" borderId="34" xfId="1" applyFont="1" applyFill="1" applyBorder="1" applyAlignment="1">
      <alignment horizontal="center" vertical="center"/>
    </xf>
    <xf numFmtId="164" fontId="3" fillId="4" borderId="42" xfId="1" applyFont="1" applyFill="1" applyBorder="1" applyAlignment="1">
      <alignment horizontal="center" vertical="center"/>
    </xf>
    <xf numFmtId="164" fontId="8" fillId="4" borderId="31" xfId="1" applyFont="1" applyFill="1" applyBorder="1" applyAlignment="1">
      <alignment horizontal="center"/>
    </xf>
    <xf numFmtId="164" fontId="3" fillId="3" borderId="18" xfId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9" fillId="4" borderId="31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64" fontId="3" fillId="6" borderId="2" xfId="1" applyFont="1" applyFill="1" applyBorder="1" applyAlignment="1">
      <alignment horizontal="center" vertical="center"/>
    </xf>
    <xf numFmtId="1" fontId="3" fillId="13" borderId="40" xfId="0" applyNumberFormat="1" applyFont="1" applyFill="1" applyBorder="1" applyAlignment="1">
      <alignment horizontal="center"/>
    </xf>
    <xf numFmtId="0" fontId="8" fillId="4" borderId="31" xfId="0" applyNumberFormat="1" applyFont="1" applyFill="1" applyBorder="1" applyAlignment="1">
      <alignment horizontal="center"/>
    </xf>
    <xf numFmtId="164" fontId="8" fillId="14" borderId="31" xfId="1" applyFont="1" applyFill="1" applyBorder="1" applyAlignment="1">
      <alignment horizontal="center"/>
    </xf>
    <xf numFmtId="165" fontId="6" fillId="0" borderId="15" xfId="1" applyNumberFormat="1" applyFont="1" applyFill="1" applyBorder="1" applyAlignment="1">
      <alignment horizontal="center" vertical="center"/>
    </xf>
    <xf numFmtId="164" fontId="8" fillId="4" borderId="31" xfId="1" applyFont="1" applyFill="1" applyBorder="1" applyAlignment="1">
      <alignment horizontal="center" vertical="center"/>
    </xf>
    <xf numFmtId="0" fontId="6" fillId="0" borderId="17" xfId="1" applyNumberFormat="1" applyFont="1" applyFill="1" applyBorder="1" applyAlignment="1">
      <alignment horizontal="center" vertical="center"/>
    </xf>
    <xf numFmtId="9" fontId="6" fillId="0" borderId="17" xfId="1" applyNumberFormat="1" applyFont="1" applyFill="1" applyBorder="1" applyAlignment="1">
      <alignment horizontal="center" vertical="center"/>
    </xf>
    <xf numFmtId="43" fontId="8" fillId="0" borderId="31" xfId="0" applyNumberFormat="1" applyFont="1" applyBorder="1" applyAlignment="1">
      <alignment horizontal="center"/>
    </xf>
    <xf numFmtId="166" fontId="8" fillId="0" borderId="31" xfId="0" applyNumberFormat="1" applyFont="1" applyBorder="1" applyAlignment="1">
      <alignment horizontal="center"/>
    </xf>
    <xf numFmtId="166" fontId="4" fillId="9" borderId="43" xfId="0" applyNumberFormat="1" applyFont="1" applyFill="1" applyBorder="1" applyAlignment="1">
      <alignment horizontal="center" vertical="center"/>
    </xf>
    <xf numFmtId="165" fontId="6" fillId="0" borderId="15" xfId="1" applyNumberFormat="1" applyFont="1" applyFill="1" applyBorder="1" applyAlignment="1">
      <alignment horizontal="center" vertical="center"/>
    </xf>
    <xf numFmtId="166" fontId="8" fillId="4" borderId="31" xfId="0" applyNumberFormat="1" applyFont="1" applyFill="1" applyBorder="1" applyAlignment="1">
      <alignment horizontal="center"/>
    </xf>
    <xf numFmtId="43" fontId="8" fillId="4" borderId="31" xfId="0" applyNumberFormat="1" applyFont="1" applyFill="1" applyBorder="1" applyAlignment="1">
      <alignment horizontal="center"/>
    </xf>
    <xf numFmtId="0" fontId="8" fillId="10" borderId="31" xfId="0" applyFont="1" applyFill="1" applyBorder="1" applyAlignment="1">
      <alignment horizontal="center"/>
    </xf>
    <xf numFmtId="0" fontId="8" fillId="10" borderId="31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vertical="center"/>
    </xf>
    <xf numFmtId="0" fontId="4" fillId="9" borderId="21" xfId="0" applyFont="1" applyFill="1" applyBorder="1" applyAlignment="1">
      <alignment vertical="center"/>
    </xf>
    <xf numFmtId="164" fontId="3" fillId="7" borderId="15" xfId="1" applyFont="1" applyFill="1" applyBorder="1" applyAlignment="1">
      <alignment horizontal="center" vertical="center" wrapText="1"/>
    </xf>
    <xf numFmtId="164" fontId="3" fillId="0" borderId="15" xfId="1" applyFont="1" applyFill="1" applyBorder="1" applyAlignment="1">
      <alignment vertical="center"/>
    </xf>
    <xf numFmtId="164" fontId="3" fillId="0" borderId="17" xfId="1" applyFont="1" applyFill="1" applyBorder="1" applyAlignment="1">
      <alignment vertical="center"/>
    </xf>
    <xf numFmtId="165" fontId="6" fillId="0" borderId="15" xfId="1" applyNumberFormat="1" applyFont="1" applyFill="1" applyBorder="1" applyAlignment="1">
      <alignment horizontal="center" vertical="center"/>
    </xf>
    <xf numFmtId="166" fontId="8" fillId="0" borderId="31" xfId="0" applyNumberFormat="1" applyFont="1" applyBorder="1" applyAlignment="1">
      <alignment horizontal="center" vertical="center"/>
    </xf>
    <xf numFmtId="43" fontId="8" fillId="0" borderId="31" xfId="0" applyNumberFormat="1" applyFont="1" applyBorder="1" applyAlignment="1">
      <alignment horizontal="center" vertical="center"/>
    </xf>
    <xf numFmtId="165" fontId="6" fillId="0" borderId="17" xfId="1" applyNumberFormat="1" applyFont="1" applyFill="1" applyBorder="1" applyAlignment="1">
      <alignment vertical="center"/>
    </xf>
    <xf numFmtId="0" fontId="8" fillId="15" borderId="31" xfId="0" applyFont="1" applyFill="1" applyBorder="1" applyAlignment="1">
      <alignment horizontal="center"/>
    </xf>
    <xf numFmtId="0" fontId="8" fillId="15" borderId="31" xfId="0" applyFont="1" applyFill="1" applyBorder="1" applyAlignment="1">
      <alignment horizontal="center" vertical="center"/>
    </xf>
    <xf numFmtId="0" fontId="8" fillId="16" borderId="31" xfId="0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43" fontId="8" fillId="4" borderId="31" xfId="0" applyNumberFormat="1" applyFont="1" applyFill="1" applyBorder="1" applyAlignment="1">
      <alignment horizontal="center" vertical="center"/>
    </xf>
    <xf numFmtId="166" fontId="8" fillId="4" borderId="31" xfId="0" applyNumberFormat="1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164" fontId="3" fillId="0" borderId="15" xfId="1" applyFont="1" applyFill="1" applyBorder="1" applyAlignment="1">
      <alignment horizontal="center" vertical="center"/>
    </xf>
    <xf numFmtId="164" fontId="3" fillId="0" borderId="17" xfId="1" applyFont="1" applyFill="1" applyBorder="1" applyAlignment="1">
      <alignment horizontal="center" vertical="center"/>
    </xf>
    <xf numFmtId="165" fontId="6" fillId="0" borderId="15" xfId="1" applyNumberFormat="1" applyFont="1" applyFill="1" applyBorder="1" applyAlignment="1">
      <alignment horizontal="center" vertical="center"/>
    </xf>
    <xf numFmtId="165" fontId="6" fillId="0" borderId="17" xfId="1" applyNumberFormat="1" applyFont="1" applyFill="1" applyBorder="1" applyAlignment="1">
      <alignment horizontal="center" vertical="center"/>
    </xf>
    <xf numFmtId="165" fontId="2" fillId="8" borderId="0" xfId="1" applyNumberFormat="1" applyFont="1" applyFill="1" applyBorder="1" applyAlignment="1">
      <alignment horizontal="center" vertical="center" wrapText="1"/>
    </xf>
    <xf numFmtId="164" fontId="2" fillId="8" borderId="0" xfId="1" applyFont="1" applyFill="1" applyBorder="1" applyAlignment="1">
      <alignment horizontal="center" vertical="center" wrapText="1"/>
    </xf>
    <xf numFmtId="165" fontId="2" fillId="8" borderId="41" xfId="1" applyNumberFormat="1" applyFont="1" applyFill="1" applyBorder="1" applyAlignment="1">
      <alignment horizontal="center" vertical="center" wrapText="1"/>
    </xf>
    <xf numFmtId="164" fontId="2" fillId="8" borderId="41" xfId="1" applyFont="1" applyFill="1" applyBorder="1" applyAlignment="1">
      <alignment horizontal="center" vertical="center" wrapText="1"/>
    </xf>
    <xf numFmtId="164" fontId="5" fillId="0" borderId="11" xfId="1" applyFont="1" applyBorder="1" applyAlignment="1">
      <alignment horizontal="center" vertical="center"/>
    </xf>
    <xf numFmtId="164" fontId="5" fillId="0" borderId="12" xfId="1" applyFont="1" applyBorder="1" applyAlignment="1">
      <alignment horizontal="center" vertical="center"/>
    </xf>
    <xf numFmtId="164" fontId="5" fillId="0" borderId="22" xfId="1" applyFont="1" applyBorder="1" applyAlignment="1">
      <alignment horizontal="center" vertical="center"/>
    </xf>
    <xf numFmtId="164" fontId="5" fillId="0" borderId="13" xfId="1" applyFont="1" applyBorder="1" applyAlignment="1">
      <alignment horizontal="center" vertical="center"/>
    </xf>
    <xf numFmtId="164" fontId="3" fillId="3" borderId="15" xfId="1" applyFont="1" applyFill="1" applyBorder="1" applyAlignment="1">
      <alignment horizontal="center" vertical="center"/>
    </xf>
    <xf numFmtId="164" fontId="3" fillId="3" borderId="17" xfId="1" applyFont="1" applyFill="1" applyBorder="1" applyAlignment="1">
      <alignment horizontal="center" vertical="center"/>
    </xf>
    <xf numFmtId="164" fontId="3" fillId="3" borderId="18" xfId="1" applyFont="1" applyFill="1" applyBorder="1" applyAlignment="1">
      <alignment horizontal="center" vertical="center"/>
    </xf>
    <xf numFmtId="164" fontId="3" fillId="3" borderId="19" xfId="1" applyFont="1" applyFill="1" applyBorder="1" applyAlignment="1">
      <alignment horizontal="center" vertical="center"/>
    </xf>
    <xf numFmtId="164" fontId="3" fillId="0" borderId="11" xfId="1" applyFont="1" applyBorder="1" applyAlignment="1">
      <alignment horizontal="center" vertical="center"/>
    </xf>
    <xf numFmtId="164" fontId="3" fillId="0" borderId="12" xfId="1" applyFont="1" applyBorder="1" applyAlignment="1">
      <alignment horizontal="center" vertical="center"/>
    </xf>
    <xf numFmtId="164" fontId="3" fillId="0" borderId="13" xfId="1" applyFont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165" fontId="6" fillId="0" borderId="16" xfId="1" applyNumberFormat="1" applyFont="1" applyFill="1" applyBorder="1" applyAlignment="1">
      <alignment horizontal="center" vertical="center"/>
    </xf>
    <xf numFmtId="164" fontId="3" fillId="7" borderId="15" xfId="1" applyFont="1" applyFill="1" applyBorder="1" applyAlignment="1">
      <alignment horizontal="center" vertical="center" wrapText="1"/>
    </xf>
    <xf numFmtId="164" fontId="3" fillId="7" borderId="17" xfId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282"/>
  <sheetViews>
    <sheetView rightToLeft="1" tabSelected="1" zoomScale="87" zoomScaleNormal="87" workbookViewId="0">
      <pane ySplit="4" topLeftCell="A29" activePane="bottomLeft" state="frozen"/>
      <selection activeCell="A4" sqref="A4"/>
      <selection pane="bottomLeft" activeCell="F12" sqref="F12"/>
    </sheetView>
  </sheetViews>
  <sheetFormatPr defaultColWidth="9" defaultRowHeight="14.25" x14ac:dyDescent="0.2"/>
  <cols>
    <col min="1" max="1" width="4" style="30" bestFit="1" customWidth="1"/>
    <col min="2" max="2" width="5.625" style="30" bestFit="1" customWidth="1"/>
    <col min="3" max="3" width="21.875" style="30" customWidth="1"/>
    <col min="4" max="4" width="12.375" style="30" customWidth="1"/>
    <col min="5" max="9" width="13.25" style="30" customWidth="1"/>
    <col min="10" max="10" width="12.75" style="31" customWidth="1"/>
    <col min="11" max="11" width="11.75" style="30" customWidth="1"/>
    <col min="12" max="12" width="11.625" style="30" customWidth="1"/>
    <col min="13" max="13" width="13.125" style="30" customWidth="1"/>
    <col min="14" max="14" width="12.875" style="30" customWidth="1"/>
    <col min="15" max="15" width="12.75" style="30" customWidth="1"/>
    <col min="16" max="16" width="9.75" style="31" customWidth="1"/>
    <col min="17" max="17" width="12" style="30" customWidth="1"/>
    <col min="18" max="18" width="11.375" style="31" customWidth="1"/>
    <col min="19" max="19" width="12.125" style="30" customWidth="1"/>
    <col min="20" max="20" width="13.125" style="31" customWidth="1"/>
    <col min="21" max="21" width="11.625" style="30" customWidth="1"/>
    <col min="22" max="22" width="12.125" style="30" customWidth="1"/>
    <col min="23" max="23" width="12.5" style="30" customWidth="1"/>
    <col min="24" max="24" width="12.125" style="30" customWidth="1"/>
    <col min="25" max="25" width="14.375" style="30" customWidth="1"/>
    <col min="26" max="26" width="14.25" style="30" customWidth="1"/>
    <col min="27" max="27" width="13.75" style="30" customWidth="1"/>
    <col min="28" max="28" width="13.125" style="30" customWidth="1"/>
    <col min="29" max="29" width="15.25" style="30" customWidth="1"/>
    <col min="30" max="30" width="20" style="30" customWidth="1"/>
    <col min="31" max="31" width="1.875" style="30" customWidth="1"/>
    <col min="32" max="32" width="2.625" style="30" customWidth="1"/>
    <col min="33" max="33" width="13.125" style="36" bestFit="1" customWidth="1"/>
    <col min="34" max="34" width="20.75" style="30" customWidth="1"/>
    <col min="35" max="16384" width="9" style="30"/>
  </cols>
  <sheetData>
    <row r="1" spans="1:34" x14ac:dyDescent="0.2">
      <c r="A1" s="99" t="s">
        <v>198</v>
      </c>
      <c r="B1" s="99"/>
      <c r="C1" s="99"/>
      <c r="D1" s="99"/>
      <c r="E1" s="99"/>
      <c r="F1" s="99"/>
      <c r="G1" s="99"/>
      <c r="H1" s="99"/>
      <c r="I1" s="99"/>
      <c r="J1" s="100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</row>
    <row r="2" spans="1:34" ht="15" thickBot="1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2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</row>
    <row r="3" spans="1:34" ht="31.5" customHeight="1" thickTop="1" thickBot="1" x14ac:dyDescent="0.25">
      <c r="A3" s="114" t="s">
        <v>41</v>
      </c>
      <c r="B3" s="97" t="s">
        <v>44</v>
      </c>
      <c r="C3" s="83" t="s">
        <v>0</v>
      </c>
      <c r="D3" s="83" t="s">
        <v>124</v>
      </c>
      <c r="E3" s="83" t="s">
        <v>34</v>
      </c>
      <c r="F3" s="66" t="s">
        <v>194</v>
      </c>
      <c r="G3" s="66" t="s">
        <v>195</v>
      </c>
      <c r="H3" s="66" t="s">
        <v>196</v>
      </c>
      <c r="I3" s="66" t="s">
        <v>197</v>
      </c>
      <c r="J3" s="81" t="s">
        <v>192</v>
      </c>
      <c r="K3" s="111" t="s">
        <v>30</v>
      </c>
      <c r="L3" s="112"/>
      <c r="M3" s="112"/>
      <c r="N3" s="113"/>
      <c r="O3" s="80" t="s">
        <v>86</v>
      </c>
      <c r="P3" s="103" t="s">
        <v>31</v>
      </c>
      <c r="Q3" s="104"/>
      <c r="R3" s="104"/>
      <c r="S3" s="105"/>
      <c r="T3" s="105"/>
      <c r="U3" s="105"/>
      <c r="V3" s="104"/>
      <c r="W3" s="104"/>
      <c r="X3" s="104"/>
      <c r="Y3" s="104"/>
      <c r="Z3" s="104"/>
      <c r="AA3" s="106"/>
      <c r="AB3" s="39" t="s">
        <v>35</v>
      </c>
      <c r="AC3" s="107" t="s">
        <v>9</v>
      </c>
      <c r="AD3" s="109" t="s">
        <v>33</v>
      </c>
      <c r="AF3" s="22"/>
      <c r="AG3" s="37" t="s">
        <v>40</v>
      </c>
      <c r="AH3" s="118" t="s">
        <v>237</v>
      </c>
    </row>
    <row r="4" spans="1:34" ht="23.25" customHeight="1" thickTop="1" thickBot="1" x14ac:dyDescent="0.25">
      <c r="A4" s="115"/>
      <c r="B4" s="98"/>
      <c r="C4" s="86"/>
      <c r="D4" s="86"/>
      <c r="E4" s="86"/>
      <c r="F4" s="69">
        <v>0.65</v>
      </c>
      <c r="G4" s="69">
        <v>0.25</v>
      </c>
      <c r="H4" s="69">
        <v>0.1</v>
      </c>
      <c r="I4" s="68" t="s">
        <v>193</v>
      </c>
      <c r="J4" s="82"/>
      <c r="K4" s="4" t="s">
        <v>2</v>
      </c>
      <c r="L4" s="4" t="s">
        <v>92</v>
      </c>
      <c r="M4" s="2" t="s">
        <v>68</v>
      </c>
      <c r="N4" s="6" t="s">
        <v>36</v>
      </c>
      <c r="O4" s="49"/>
      <c r="P4" s="4" t="s">
        <v>4</v>
      </c>
      <c r="Q4" s="2" t="s">
        <v>5</v>
      </c>
      <c r="R4" s="8" t="s">
        <v>6</v>
      </c>
      <c r="S4" s="10" t="s">
        <v>37</v>
      </c>
      <c r="T4" s="11" t="s">
        <v>38</v>
      </c>
      <c r="U4" s="9" t="s">
        <v>122</v>
      </c>
      <c r="V4" s="5" t="s">
        <v>123</v>
      </c>
      <c r="W4" s="9" t="s">
        <v>69</v>
      </c>
      <c r="X4" s="21" t="s">
        <v>7</v>
      </c>
      <c r="Y4" s="21" t="s">
        <v>85</v>
      </c>
      <c r="Z4" s="21" t="s">
        <v>152</v>
      </c>
      <c r="AA4" s="7" t="s">
        <v>8</v>
      </c>
      <c r="AB4" s="40" t="s">
        <v>31</v>
      </c>
      <c r="AC4" s="108"/>
      <c r="AD4" s="110"/>
      <c r="AF4" s="22"/>
      <c r="AG4" s="36" t="s">
        <v>91</v>
      </c>
      <c r="AH4" s="118"/>
    </row>
    <row r="5" spans="1:34" s="26" customFormat="1" ht="30" customHeight="1" thickTop="1" thickBot="1" x14ac:dyDescent="0.3">
      <c r="A5" s="25">
        <v>1</v>
      </c>
      <c r="B5" s="28">
        <v>15</v>
      </c>
      <c r="C5" s="76" t="s">
        <v>14</v>
      </c>
      <c r="D5" s="61" t="s">
        <v>216</v>
      </c>
      <c r="E5" s="61" t="s">
        <v>217</v>
      </c>
      <c r="F5" s="71">
        <f>J5*$F$4</f>
        <v>10010</v>
      </c>
      <c r="G5" s="70">
        <f>J5*$G$4</f>
        <v>3850</v>
      </c>
      <c r="H5" s="70">
        <f>J5*$H$4</f>
        <v>1540</v>
      </c>
      <c r="I5" s="28"/>
      <c r="J5" s="56">
        <v>15400</v>
      </c>
      <c r="K5" s="13"/>
      <c r="L5" s="13"/>
      <c r="M5" s="13"/>
      <c r="N5" s="12">
        <f>J5/30/8*M5</f>
        <v>0</v>
      </c>
      <c r="O5" s="20">
        <f>J5+K5+L5+N5</f>
        <v>15400</v>
      </c>
      <c r="P5" s="24"/>
      <c r="Q5" s="13">
        <f t="shared" ref="Q5:Q30" si="0">J5/30*P5</f>
        <v>0</v>
      </c>
      <c r="R5" s="13"/>
      <c r="S5" s="16"/>
      <c r="T5" s="17">
        <f t="shared" ref="T5:T30" si="1">(J5/30/9)*S5</f>
        <v>0</v>
      </c>
      <c r="U5" s="16"/>
      <c r="V5" s="13">
        <f>J5/30*U5</f>
        <v>0</v>
      </c>
      <c r="W5" s="16">
        <v>933.83</v>
      </c>
      <c r="X5" s="16"/>
      <c r="Y5" s="62">
        <v>236.08</v>
      </c>
      <c r="Z5" s="13"/>
      <c r="AA5" s="18">
        <v>1034</v>
      </c>
      <c r="AB5" s="19">
        <f>Q5+R5+T5+V5+W5+X5+Y5+Z5+AA5</f>
        <v>2203.91</v>
      </c>
      <c r="AC5" s="1">
        <f>O5-AB5</f>
        <v>13196.09</v>
      </c>
      <c r="AD5" s="53"/>
      <c r="AF5" s="27"/>
      <c r="AG5" s="43">
        <v>100046375402</v>
      </c>
      <c r="AH5" s="26" t="s">
        <v>238</v>
      </c>
    </row>
    <row r="6" spans="1:34" s="26" customFormat="1" ht="30" customHeight="1" thickBot="1" x14ac:dyDescent="0.3">
      <c r="A6" s="25">
        <v>2</v>
      </c>
      <c r="B6" s="28">
        <v>73</v>
      </c>
      <c r="C6" s="76" t="s">
        <v>153</v>
      </c>
      <c r="D6" s="90" t="s">
        <v>218</v>
      </c>
      <c r="E6" s="61" t="s">
        <v>219</v>
      </c>
      <c r="F6" s="71">
        <f>J6*$F$4</f>
        <v>4550</v>
      </c>
      <c r="G6" s="70">
        <f t="shared" ref="G6:G30" si="2">J6*$G$4</f>
        <v>1750</v>
      </c>
      <c r="H6" s="70">
        <f t="shared" ref="H6:H30" si="3">J6*$H$4</f>
        <v>700</v>
      </c>
      <c r="I6" s="28"/>
      <c r="J6" s="56">
        <v>7000</v>
      </c>
      <c r="K6" s="13"/>
      <c r="L6" s="13"/>
      <c r="M6" s="13"/>
      <c r="N6" s="12">
        <f>J6/30/8*M6</f>
        <v>0</v>
      </c>
      <c r="O6" s="20">
        <f>J6+K6+L6+N6</f>
        <v>7000</v>
      </c>
      <c r="P6" s="24"/>
      <c r="Q6" s="13">
        <f t="shared" si="0"/>
        <v>0</v>
      </c>
      <c r="R6" s="13"/>
      <c r="S6" s="16"/>
      <c r="T6" s="17">
        <f t="shared" si="1"/>
        <v>0</v>
      </c>
      <c r="U6" s="16"/>
      <c r="V6" s="13">
        <f>J6/30*U6</f>
        <v>0</v>
      </c>
      <c r="W6" s="16"/>
      <c r="X6" s="16"/>
      <c r="Y6" s="13"/>
      <c r="Z6" s="13"/>
      <c r="AA6" s="18"/>
      <c r="AB6" s="19">
        <f>Q6+R6+T6+V6+W6+X6+Y6+Z6+AA6</f>
        <v>0</v>
      </c>
      <c r="AC6" s="1">
        <f>O6-AB6</f>
        <v>7000</v>
      </c>
      <c r="AD6" s="54"/>
      <c r="AF6" s="27"/>
      <c r="AG6" s="43">
        <v>100046597162</v>
      </c>
      <c r="AH6" s="26" t="s">
        <v>239</v>
      </c>
    </row>
    <row r="7" spans="1:34" s="26" customFormat="1" ht="30" customHeight="1" thickBot="1" x14ac:dyDescent="0.3">
      <c r="A7" s="25">
        <v>3</v>
      </c>
      <c r="B7" s="28">
        <v>74</v>
      </c>
      <c r="C7" s="76" t="s">
        <v>154</v>
      </c>
      <c r="D7" s="61" t="s">
        <v>216</v>
      </c>
      <c r="E7" s="61" t="s">
        <v>156</v>
      </c>
      <c r="F7" s="71">
        <f t="shared" ref="F7:F30" si="4">J7*$F$4</f>
        <v>3250</v>
      </c>
      <c r="G7" s="70">
        <f t="shared" si="2"/>
        <v>1250</v>
      </c>
      <c r="H7" s="70">
        <f t="shared" si="3"/>
        <v>500</v>
      </c>
      <c r="I7" s="28"/>
      <c r="J7" s="56">
        <v>5000</v>
      </c>
      <c r="K7" s="13"/>
      <c r="L7" s="13"/>
      <c r="M7" s="13"/>
      <c r="N7" s="12">
        <f>J7/30/8*M7</f>
        <v>0</v>
      </c>
      <c r="O7" s="20">
        <f>J7+K7+L7+N7</f>
        <v>5000</v>
      </c>
      <c r="P7" s="24"/>
      <c r="Q7" s="13">
        <f t="shared" si="0"/>
        <v>0</v>
      </c>
      <c r="R7" s="13"/>
      <c r="S7" s="16"/>
      <c r="T7" s="17">
        <f t="shared" si="1"/>
        <v>0</v>
      </c>
      <c r="U7" s="16"/>
      <c r="V7" s="13">
        <f>J7/30*U7</f>
        <v>0</v>
      </c>
      <c r="W7" s="16"/>
      <c r="X7" s="16"/>
      <c r="Y7" s="13"/>
      <c r="Z7" s="13"/>
      <c r="AA7" s="18"/>
      <c r="AB7" s="19">
        <f>Q7+R7+T7+V7+W7+X7+Y7+Z7+AA7</f>
        <v>0</v>
      </c>
      <c r="AC7" s="1">
        <f>O7-AB7</f>
        <v>5000</v>
      </c>
      <c r="AD7" s="54"/>
      <c r="AF7" s="27"/>
      <c r="AG7" s="43">
        <v>100046597235</v>
      </c>
      <c r="AH7" s="26" t="s">
        <v>239</v>
      </c>
    </row>
    <row r="8" spans="1:34" s="26" customFormat="1" ht="30" customHeight="1" thickBot="1" x14ac:dyDescent="0.3">
      <c r="A8" s="25">
        <v>4</v>
      </c>
      <c r="B8" s="28">
        <v>575</v>
      </c>
      <c r="C8" s="76" t="s">
        <v>24</v>
      </c>
      <c r="D8" s="61" t="s">
        <v>216</v>
      </c>
      <c r="E8" s="61" t="s">
        <v>56</v>
      </c>
      <c r="F8" s="71">
        <f t="shared" si="4"/>
        <v>4420</v>
      </c>
      <c r="G8" s="70">
        <f t="shared" si="2"/>
        <v>1700</v>
      </c>
      <c r="H8" s="70">
        <f t="shared" si="3"/>
        <v>680</v>
      </c>
      <c r="I8" s="28"/>
      <c r="J8" s="56">
        <v>6800</v>
      </c>
      <c r="K8" s="13"/>
      <c r="L8" s="13"/>
      <c r="M8" s="13"/>
      <c r="N8" s="12">
        <f>J8/30/8*M8</f>
        <v>0</v>
      </c>
      <c r="O8" s="20">
        <f>J8+K8+L8+N8</f>
        <v>6800</v>
      </c>
      <c r="P8" s="24"/>
      <c r="Q8" s="13">
        <f t="shared" si="0"/>
        <v>0</v>
      </c>
      <c r="R8" s="13"/>
      <c r="S8" s="16"/>
      <c r="T8" s="17">
        <f t="shared" si="1"/>
        <v>0</v>
      </c>
      <c r="U8" s="16"/>
      <c r="V8" s="13">
        <f>J8/30*U8</f>
        <v>0</v>
      </c>
      <c r="W8" s="16">
        <v>156.83000000000001</v>
      </c>
      <c r="X8" s="16">
        <v>3000</v>
      </c>
      <c r="Y8" s="62">
        <v>28.9</v>
      </c>
      <c r="Z8" s="13"/>
      <c r="AA8" s="18">
        <v>187</v>
      </c>
      <c r="AB8" s="19">
        <f t="shared" ref="AB8:AB30" si="5">Q8+R8+T8+V8+W8+X8+Y8+Z8+AA8</f>
        <v>3372.73</v>
      </c>
      <c r="AC8" s="1">
        <f t="shared" ref="AC8:AC30" si="6">O8-AB8</f>
        <v>3427.27</v>
      </c>
      <c r="AD8" s="54"/>
      <c r="AF8" s="27"/>
      <c r="AG8" s="43">
        <v>100046276846</v>
      </c>
      <c r="AH8" s="26" t="s">
        <v>239</v>
      </c>
    </row>
    <row r="9" spans="1:34" s="26" customFormat="1" ht="30" customHeight="1" thickBot="1" x14ac:dyDescent="0.3">
      <c r="A9" s="25">
        <v>5</v>
      </c>
      <c r="B9" s="64">
        <v>75</v>
      </c>
      <c r="C9" s="76" t="s">
        <v>155</v>
      </c>
      <c r="D9" s="61" t="s">
        <v>220</v>
      </c>
      <c r="E9" s="61" t="s">
        <v>221</v>
      </c>
      <c r="F9" s="71">
        <f t="shared" si="4"/>
        <v>1950</v>
      </c>
      <c r="G9" s="70">
        <f t="shared" si="2"/>
        <v>750</v>
      </c>
      <c r="H9" s="70">
        <f t="shared" si="3"/>
        <v>300</v>
      </c>
      <c r="I9" s="28"/>
      <c r="J9" s="56">
        <v>3000</v>
      </c>
      <c r="K9" s="13"/>
      <c r="L9" s="13"/>
      <c r="M9" s="13">
        <v>13.5</v>
      </c>
      <c r="N9" s="12">
        <f t="shared" ref="N9:N30" si="7">J9/30/8*M9</f>
        <v>168.75</v>
      </c>
      <c r="O9" s="20">
        <f>J9+K9+L9+N9</f>
        <v>3168.75</v>
      </c>
      <c r="P9" s="24"/>
      <c r="Q9" s="13">
        <f t="shared" si="0"/>
        <v>0</v>
      </c>
      <c r="R9" s="13"/>
      <c r="S9" s="16"/>
      <c r="T9" s="17">
        <f t="shared" si="1"/>
        <v>0</v>
      </c>
      <c r="U9" s="16"/>
      <c r="V9" s="13">
        <f t="shared" ref="V9:V30" si="8">J9/30*U9</f>
        <v>0</v>
      </c>
      <c r="W9" s="16"/>
      <c r="X9" s="16">
        <v>800</v>
      </c>
      <c r="Y9" s="13"/>
      <c r="Z9" s="13"/>
      <c r="AA9" s="18">
        <v>187</v>
      </c>
      <c r="AB9" s="19">
        <f t="shared" si="5"/>
        <v>987</v>
      </c>
      <c r="AC9" s="1">
        <f t="shared" si="6"/>
        <v>2181.75</v>
      </c>
      <c r="AD9" s="54"/>
      <c r="AF9" s="43"/>
      <c r="AG9" s="43" t="s">
        <v>173</v>
      </c>
      <c r="AH9" s="26" t="s">
        <v>239</v>
      </c>
    </row>
    <row r="10" spans="1:34" s="26" customFormat="1" ht="30" customHeight="1" thickBot="1" x14ac:dyDescent="0.3">
      <c r="A10" s="25">
        <v>6</v>
      </c>
      <c r="B10" s="29">
        <v>20</v>
      </c>
      <c r="C10" s="76" t="s">
        <v>43</v>
      </c>
      <c r="D10" s="61" t="s">
        <v>216</v>
      </c>
      <c r="E10" s="61" t="s">
        <v>58</v>
      </c>
      <c r="F10" s="71">
        <f t="shared" si="4"/>
        <v>2275</v>
      </c>
      <c r="G10" s="70">
        <f t="shared" si="2"/>
        <v>875</v>
      </c>
      <c r="H10" s="70">
        <f t="shared" si="3"/>
        <v>350</v>
      </c>
      <c r="I10" s="28"/>
      <c r="J10" s="56">
        <v>3500</v>
      </c>
      <c r="K10" s="13"/>
      <c r="L10" s="13"/>
      <c r="M10" s="13"/>
      <c r="N10" s="12">
        <f t="shared" si="7"/>
        <v>0</v>
      </c>
      <c r="O10" s="20">
        <f t="shared" ref="O10:O30" si="9">J10+K10+L10+N10</f>
        <v>3500</v>
      </c>
      <c r="P10" s="24"/>
      <c r="Q10" s="13">
        <f t="shared" si="0"/>
        <v>0</v>
      </c>
      <c r="R10" s="13"/>
      <c r="S10" s="16"/>
      <c r="T10" s="17">
        <f t="shared" si="1"/>
        <v>0</v>
      </c>
      <c r="U10" s="16"/>
      <c r="V10" s="13">
        <f t="shared" si="8"/>
        <v>0</v>
      </c>
      <c r="W10" s="16">
        <v>149.55000000000001</v>
      </c>
      <c r="X10" s="16"/>
      <c r="Y10" s="13"/>
      <c r="Z10" s="13"/>
      <c r="AA10" s="18">
        <v>187</v>
      </c>
      <c r="AB10" s="19">
        <f t="shared" si="5"/>
        <v>336.55</v>
      </c>
      <c r="AC10" s="1">
        <f t="shared" si="6"/>
        <v>3163.45</v>
      </c>
      <c r="AD10" s="54"/>
      <c r="AF10" s="27"/>
      <c r="AG10" s="43">
        <v>100046677417</v>
      </c>
      <c r="AH10" s="26" t="s">
        <v>240</v>
      </c>
    </row>
    <row r="11" spans="1:34" s="26" customFormat="1" ht="30" customHeight="1" thickBot="1" x14ac:dyDescent="0.3">
      <c r="A11" s="25">
        <v>7</v>
      </c>
      <c r="B11" s="64">
        <v>576</v>
      </c>
      <c r="C11" s="76" t="s">
        <v>25</v>
      </c>
      <c r="D11" s="61" t="s">
        <v>216</v>
      </c>
      <c r="E11" s="61" t="s">
        <v>47</v>
      </c>
      <c r="F11" s="71">
        <f t="shared" si="4"/>
        <v>1820</v>
      </c>
      <c r="G11" s="70">
        <f t="shared" si="2"/>
        <v>700</v>
      </c>
      <c r="H11" s="70">
        <f t="shared" si="3"/>
        <v>280</v>
      </c>
      <c r="I11" s="28"/>
      <c r="J11" s="56">
        <v>2800</v>
      </c>
      <c r="K11" s="13">
        <v>200</v>
      </c>
      <c r="L11" s="13"/>
      <c r="M11" s="13"/>
      <c r="N11" s="12">
        <f t="shared" si="7"/>
        <v>0</v>
      </c>
      <c r="O11" s="20">
        <f t="shared" si="9"/>
        <v>3000</v>
      </c>
      <c r="P11" s="24"/>
      <c r="Q11" s="13">
        <f t="shared" si="0"/>
        <v>0</v>
      </c>
      <c r="R11" s="13"/>
      <c r="S11" s="16"/>
      <c r="T11" s="17">
        <f t="shared" si="1"/>
        <v>0</v>
      </c>
      <c r="U11" s="16"/>
      <c r="V11" s="13">
        <f t="shared" si="8"/>
        <v>0</v>
      </c>
      <c r="W11" s="16"/>
      <c r="X11" s="16"/>
      <c r="Y11" s="13"/>
      <c r="Z11" s="13"/>
      <c r="AA11" s="18"/>
      <c r="AB11" s="19">
        <f t="shared" si="5"/>
        <v>0</v>
      </c>
      <c r="AC11" s="1">
        <f t="shared" si="6"/>
        <v>3000</v>
      </c>
      <c r="AD11" s="54"/>
      <c r="AF11" s="27"/>
      <c r="AG11" s="43">
        <v>100048784482</v>
      </c>
      <c r="AH11" s="26" t="s">
        <v>239</v>
      </c>
    </row>
    <row r="12" spans="1:34" s="42" customFormat="1" ht="30" customHeight="1" thickBot="1" x14ac:dyDescent="0.3">
      <c r="A12" s="25">
        <v>8</v>
      </c>
      <c r="B12" s="64">
        <v>85</v>
      </c>
      <c r="C12" s="76" t="s">
        <v>175</v>
      </c>
      <c r="D12" s="61" t="s">
        <v>216</v>
      </c>
      <c r="E12" s="59" t="s">
        <v>58</v>
      </c>
      <c r="F12" s="71">
        <f t="shared" si="4"/>
        <v>4550</v>
      </c>
      <c r="G12" s="70">
        <f t="shared" si="2"/>
        <v>1750</v>
      </c>
      <c r="H12" s="70">
        <f t="shared" si="3"/>
        <v>700</v>
      </c>
      <c r="I12" s="29"/>
      <c r="J12" s="56">
        <v>7000</v>
      </c>
      <c r="K12" s="13"/>
      <c r="L12" s="13"/>
      <c r="M12" s="13"/>
      <c r="N12" s="12">
        <f t="shared" si="7"/>
        <v>0</v>
      </c>
      <c r="O12" s="20">
        <f t="shared" si="9"/>
        <v>7000</v>
      </c>
      <c r="P12" s="24"/>
      <c r="Q12" s="13">
        <f t="shared" si="0"/>
        <v>0</v>
      </c>
      <c r="R12" s="13"/>
      <c r="S12" s="16"/>
      <c r="T12" s="17">
        <f t="shared" si="1"/>
        <v>0</v>
      </c>
      <c r="U12" s="16"/>
      <c r="V12" s="13">
        <f t="shared" si="8"/>
        <v>0</v>
      </c>
      <c r="W12" s="16"/>
      <c r="X12" s="16"/>
      <c r="Y12" s="62">
        <v>56.25</v>
      </c>
      <c r="Z12" s="13"/>
      <c r="AA12" s="18"/>
      <c r="AB12" s="19">
        <f t="shared" si="5"/>
        <v>56.25</v>
      </c>
      <c r="AC12" s="1">
        <f t="shared" si="6"/>
        <v>6943.75</v>
      </c>
      <c r="AD12" s="54"/>
      <c r="AE12" s="26"/>
      <c r="AF12" s="45"/>
      <c r="AG12" s="44" t="s">
        <v>173</v>
      </c>
      <c r="AH12" s="26" t="s">
        <v>241</v>
      </c>
    </row>
    <row r="13" spans="1:34" s="26" customFormat="1" ht="29.25" customHeight="1" thickBot="1" x14ac:dyDescent="0.3">
      <c r="A13" s="25">
        <v>9</v>
      </c>
      <c r="B13" s="59">
        <v>16</v>
      </c>
      <c r="C13" s="77" t="s">
        <v>15</v>
      </c>
      <c r="D13" s="59" t="s">
        <v>222</v>
      </c>
      <c r="E13" s="59" t="s">
        <v>223</v>
      </c>
      <c r="F13" s="84">
        <f t="shared" si="4"/>
        <v>5850</v>
      </c>
      <c r="G13" s="85">
        <f t="shared" si="2"/>
        <v>2250</v>
      </c>
      <c r="H13" s="85">
        <f t="shared" si="3"/>
        <v>900</v>
      </c>
      <c r="I13" s="59"/>
      <c r="J13" s="67">
        <v>9000</v>
      </c>
      <c r="K13" s="13"/>
      <c r="L13" s="13"/>
      <c r="M13" s="13"/>
      <c r="N13" s="12">
        <f t="shared" si="7"/>
        <v>0</v>
      </c>
      <c r="O13" s="20">
        <f t="shared" si="9"/>
        <v>9000</v>
      </c>
      <c r="P13" s="24"/>
      <c r="Q13" s="13">
        <f t="shared" si="0"/>
        <v>0</v>
      </c>
      <c r="R13" s="13"/>
      <c r="S13" s="16"/>
      <c r="T13" s="17">
        <f t="shared" si="1"/>
        <v>0</v>
      </c>
      <c r="U13" s="16"/>
      <c r="V13" s="13">
        <f t="shared" si="8"/>
        <v>0</v>
      </c>
      <c r="W13" s="16">
        <v>475.21</v>
      </c>
      <c r="X13" s="16">
        <v>120</v>
      </c>
      <c r="Y13" s="13">
        <v>150.97999999999999</v>
      </c>
      <c r="Z13" s="13"/>
      <c r="AA13" s="18">
        <v>577.5</v>
      </c>
      <c r="AB13" s="19">
        <f t="shared" si="5"/>
        <v>1323.69</v>
      </c>
      <c r="AC13" s="1">
        <f t="shared" si="6"/>
        <v>7676.3099999999995</v>
      </c>
      <c r="AD13" s="54"/>
      <c r="AF13" s="27"/>
      <c r="AG13" s="43">
        <v>100047444513</v>
      </c>
      <c r="AH13" s="26" t="s">
        <v>242</v>
      </c>
    </row>
    <row r="14" spans="1:34" s="26" customFormat="1" ht="30" customHeight="1" thickBot="1" x14ac:dyDescent="0.3">
      <c r="A14" s="25">
        <v>10</v>
      </c>
      <c r="B14" s="29">
        <v>17</v>
      </c>
      <c r="C14" s="76" t="s">
        <v>22</v>
      </c>
      <c r="D14" s="59" t="s">
        <v>222</v>
      </c>
      <c r="E14" s="59" t="s">
        <v>223</v>
      </c>
      <c r="F14" s="71">
        <f t="shared" si="4"/>
        <v>3250</v>
      </c>
      <c r="G14" s="70">
        <f t="shared" si="2"/>
        <v>1250</v>
      </c>
      <c r="H14" s="70">
        <f t="shared" si="3"/>
        <v>500</v>
      </c>
      <c r="I14" s="28"/>
      <c r="J14" s="56">
        <v>5000</v>
      </c>
      <c r="K14" s="13"/>
      <c r="L14" s="13"/>
      <c r="M14" s="13"/>
      <c r="N14" s="12">
        <f t="shared" si="7"/>
        <v>0</v>
      </c>
      <c r="O14" s="20">
        <f t="shared" si="9"/>
        <v>5000</v>
      </c>
      <c r="P14" s="24"/>
      <c r="Q14" s="13">
        <f t="shared" si="0"/>
        <v>0</v>
      </c>
      <c r="R14" s="13"/>
      <c r="S14" s="16"/>
      <c r="T14" s="17">
        <f t="shared" si="1"/>
        <v>0</v>
      </c>
      <c r="U14" s="16"/>
      <c r="V14" s="13">
        <v>1230</v>
      </c>
      <c r="W14" s="16">
        <v>149.55000000000001</v>
      </c>
      <c r="X14" s="16">
        <v>2000</v>
      </c>
      <c r="Y14" s="62">
        <v>16.59</v>
      </c>
      <c r="Z14" s="13"/>
      <c r="AA14" s="18">
        <v>187</v>
      </c>
      <c r="AB14" s="19">
        <f t="shared" si="5"/>
        <v>3583.1400000000003</v>
      </c>
      <c r="AC14" s="1">
        <f t="shared" si="6"/>
        <v>1416.8599999999997</v>
      </c>
      <c r="AD14" s="54"/>
      <c r="AF14" s="27"/>
      <c r="AG14" s="43">
        <v>100046958769</v>
      </c>
      <c r="AH14" s="26" t="s">
        <v>243</v>
      </c>
    </row>
    <row r="15" spans="1:34" s="26" customFormat="1" ht="38.25" customHeight="1" thickBot="1" x14ac:dyDescent="0.3">
      <c r="A15" s="25">
        <v>11</v>
      </c>
      <c r="B15" s="64">
        <v>82</v>
      </c>
      <c r="C15" s="76" t="s">
        <v>191</v>
      </c>
      <c r="D15" s="59" t="s">
        <v>222</v>
      </c>
      <c r="E15" s="59" t="s">
        <v>223</v>
      </c>
      <c r="F15" s="71">
        <f t="shared" si="4"/>
        <v>2600</v>
      </c>
      <c r="G15" s="70">
        <f t="shared" si="2"/>
        <v>1000</v>
      </c>
      <c r="H15" s="70">
        <f t="shared" si="3"/>
        <v>400</v>
      </c>
      <c r="I15" s="28"/>
      <c r="J15" s="56">
        <v>4000</v>
      </c>
      <c r="K15" s="13"/>
      <c r="L15" s="13"/>
      <c r="M15" s="13"/>
      <c r="N15" s="12">
        <f t="shared" si="7"/>
        <v>0</v>
      </c>
      <c r="O15" s="20">
        <f t="shared" si="9"/>
        <v>4000</v>
      </c>
      <c r="P15" s="24"/>
      <c r="Q15" s="13">
        <f t="shared" si="0"/>
        <v>0</v>
      </c>
      <c r="R15" s="13"/>
      <c r="S15" s="16"/>
      <c r="T15" s="17">
        <f t="shared" si="1"/>
        <v>0</v>
      </c>
      <c r="U15" s="16"/>
      <c r="V15" s="13">
        <f t="shared" si="8"/>
        <v>0</v>
      </c>
      <c r="W15" s="16"/>
      <c r="X15" s="16"/>
      <c r="Y15" s="62">
        <v>12.5</v>
      </c>
      <c r="Z15" s="13"/>
      <c r="AA15" s="18"/>
      <c r="AB15" s="19">
        <f t="shared" si="5"/>
        <v>12.5</v>
      </c>
      <c r="AC15" s="1">
        <f t="shared" si="6"/>
        <v>3987.5</v>
      </c>
      <c r="AD15" s="54"/>
      <c r="AF15" s="27"/>
      <c r="AG15" s="43" t="s">
        <v>173</v>
      </c>
      <c r="AH15" s="26" t="s">
        <v>244</v>
      </c>
    </row>
    <row r="16" spans="1:34" s="26" customFormat="1" ht="30" customHeight="1" thickBot="1" x14ac:dyDescent="0.3">
      <c r="A16" s="25">
        <v>12</v>
      </c>
      <c r="B16" s="29">
        <v>81</v>
      </c>
      <c r="C16" s="76" t="s">
        <v>164</v>
      </c>
      <c r="D16" s="59" t="s">
        <v>222</v>
      </c>
      <c r="E16" s="59" t="s">
        <v>233</v>
      </c>
      <c r="F16" s="74">
        <f t="shared" si="4"/>
        <v>6500</v>
      </c>
      <c r="G16" s="75">
        <f t="shared" si="2"/>
        <v>2500</v>
      </c>
      <c r="H16" s="75">
        <f t="shared" si="3"/>
        <v>1000</v>
      </c>
      <c r="I16" s="29"/>
      <c r="J16" s="56">
        <v>10000</v>
      </c>
      <c r="K16" s="13"/>
      <c r="L16" s="13"/>
      <c r="M16" s="13"/>
      <c r="N16" s="12">
        <f t="shared" si="7"/>
        <v>0</v>
      </c>
      <c r="O16" s="20">
        <f t="shared" si="9"/>
        <v>10000</v>
      </c>
      <c r="P16" s="24">
        <v>1.25</v>
      </c>
      <c r="Q16" s="13">
        <f t="shared" si="0"/>
        <v>416.66666666666663</v>
      </c>
      <c r="R16" s="13"/>
      <c r="S16" s="16"/>
      <c r="T16" s="17">
        <f t="shared" si="1"/>
        <v>0</v>
      </c>
      <c r="U16" s="16"/>
      <c r="V16" s="13">
        <f t="shared" si="8"/>
        <v>0</v>
      </c>
      <c r="W16" s="16"/>
      <c r="X16" s="16"/>
      <c r="Y16" s="13">
        <v>386.95</v>
      </c>
      <c r="Z16" s="13"/>
      <c r="AA16" s="18">
        <v>1034</v>
      </c>
      <c r="AB16" s="19">
        <f t="shared" si="5"/>
        <v>1837.6166666666666</v>
      </c>
      <c r="AC16" s="1">
        <f t="shared" si="6"/>
        <v>8162.3833333333332</v>
      </c>
      <c r="AD16" s="54"/>
      <c r="AF16" s="45"/>
      <c r="AG16" s="43" t="s">
        <v>173</v>
      </c>
      <c r="AH16" s="26" t="s">
        <v>245</v>
      </c>
    </row>
    <row r="17" spans="1:34" s="26" customFormat="1" ht="30" customHeight="1" thickBot="1" x14ac:dyDescent="0.3">
      <c r="A17" s="25">
        <v>13</v>
      </c>
      <c r="B17" s="29">
        <v>78</v>
      </c>
      <c r="C17" s="76" t="s">
        <v>158</v>
      </c>
      <c r="D17" s="59" t="s">
        <v>222</v>
      </c>
      <c r="E17" s="59" t="s">
        <v>223</v>
      </c>
      <c r="F17" s="71">
        <f t="shared" si="4"/>
        <v>2925</v>
      </c>
      <c r="G17" s="70">
        <f t="shared" si="2"/>
        <v>1125</v>
      </c>
      <c r="H17" s="70">
        <f t="shared" si="3"/>
        <v>450</v>
      </c>
      <c r="I17" s="28"/>
      <c r="J17" s="56">
        <v>4500</v>
      </c>
      <c r="K17" s="13"/>
      <c r="L17" s="13"/>
      <c r="M17" s="13"/>
      <c r="N17" s="12">
        <f t="shared" si="7"/>
        <v>0</v>
      </c>
      <c r="O17" s="20">
        <f t="shared" si="9"/>
        <v>4500</v>
      </c>
      <c r="P17" s="24">
        <v>16.25</v>
      </c>
      <c r="Q17" s="13">
        <f t="shared" si="0"/>
        <v>2437.5</v>
      </c>
      <c r="R17" s="13"/>
      <c r="S17" s="16"/>
      <c r="T17" s="17">
        <f t="shared" si="1"/>
        <v>0</v>
      </c>
      <c r="U17" s="16"/>
      <c r="V17" s="13">
        <f t="shared" si="8"/>
        <v>0</v>
      </c>
      <c r="W17" s="16">
        <v>149.55000000000001</v>
      </c>
      <c r="X17" s="16"/>
      <c r="Y17" s="62">
        <v>16.59</v>
      </c>
      <c r="Z17" s="13"/>
      <c r="AA17" s="18">
        <v>187</v>
      </c>
      <c r="AB17" s="19">
        <f t="shared" si="5"/>
        <v>2790.6400000000003</v>
      </c>
      <c r="AC17" s="1">
        <f t="shared" si="6"/>
        <v>1709.3599999999997</v>
      </c>
      <c r="AD17" s="54"/>
      <c r="AF17" s="45"/>
      <c r="AG17" s="43">
        <v>100050388039</v>
      </c>
      <c r="AH17" s="26" t="s">
        <v>246</v>
      </c>
    </row>
    <row r="18" spans="1:34" s="26" customFormat="1" ht="30" customHeight="1" thickBot="1" x14ac:dyDescent="0.3">
      <c r="A18" s="25">
        <v>14</v>
      </c>
      <c r="B18" s="29">
        <v>80</v>
      </c>
      <c r="C18" s="76" t="s">
        <v>162</v>
      </c>
      <c r="D18" s="59" t="s">
        <v>222</v>
      </c>
      <c r="E18" s="61" t="s">
        <v>46</v>
      </c>
      <c r="F18" s="71">
        <f t="shared" si="4"/>
        <v>1950</v>
      </c>
      <c r="G18" s="70">
        <f t="shared" si="2"/>
        <v>750</v>
      </c>
      <c r="H18" s="70">
        <f t="shared" si="3"/>
        <v>300</v>
      </c>
      <c r="I18" s="28"/>
      <c r="J18" s="56">
        <v>3000</v>
      </c>
      <c r="K18" s="13"/>
      <c r="L18" s="13"/>
      <c r="M18" s="13"/>
      <c r="N18" s="12">
        <f t="shared" si="7"/>
        <v>0</v>
      </c>
      <c r="O18" s="20">
        <f t="shared" si="9"/>
        <v>3000</v>
      </c>
      <c r="P18" s="24"/>
      <c r="Q18" s="13">
        <f t="shared" si="0"/>
        <v>0</v>
      </c>
      <c r="R18" s="13"/>
      <c r="S18" s="16"/>
      <c r="T18" s="17">
        <f t="shared" si="1"/>
        <v>0</v>
      </c>
      <c r="U18" s="16"/>
      <c r="V18" s="13">
        <f t="shared" si="8"/>
        <v>0</v>
      </c>
      <c r="W18" s="16"/>
      <c r="X18" s="16"/>
      <c r="Y18" s="13"/>
      <c r="Z18" s="13"/>
      <c r="AA18" s="18"/>
      <c r="AB18" s="19">
        <f>Q18+R18+T18+V18+W18+X18+Y18+Z18+AA18</f>
        <v>0</v>
      </c>
      <c r="AC18" s="1">
        <f>O18-AB18</f>
        <v>3000</v>
      </c>
      <c r="AD18" s="54"/>
      <c r="AF18" s="45"/>
      <c r="AG18" s="43">
        <v>100039476686</v>
      </c>
      <c r="AH18" s="26" t="s">
        <v>239</v>
      </c>
    </row>
    <row r="19" spans="1:34" s="26" customFormat="1" ht="30" customHeight="1" thickBot="1" x14ac:dyDescent="0.3">
      <c r="A19" s="25">
        <v>15</v>
      </c>
      <c r="B19" s="29">
        <v>72</v>
      </c>
      <c r="C19" s="76" t="s">
        <v>134</v>
      </c>
      <c r="D19" s="90" t="s">
        <v>218</v>
      </c>
      <c r="E19" s="61" t="s">
        <v>224</v>
      </c>
      <c r="F19" s="71">
        <f t="shared" si="4"/>
        <v>5200</v>
      </c>
      <c r="G19" s="70">
        <f t="shared" si="2"/>
        <v>2000</v>
      </c>
      <c r="H19" s="70">
        <f t="shared" si="3"/>
        <v>800</v>
      </c>
      <c r="I19" s="28"/>
      <c r="J19" s="56">
        <v>8000</v>
      </c>
      <c r="K19" s="13"/>
      <c r="L19" s="13"/>
      <c r="M19" s="13"/>
      <c r="N19" s="12">
        <f t="shared" si="7"/>
        <v>0</v>
      </c>
      <c r="O19" s="20">
        <f t="shared" si="9"/>
        <v>8000</v>
      </c>
      <c r="P19" s="24"/>
      <c r="Q19" s="13">
        <f t="shared" si="0"/>
        <v>0</v>
      </c>
      <c r="R19" s="13"/>
      <c r="S19" s="16">
        <v>1.25</v>
      </c>
      <c r="T19" s="17">
        <f t="shared" si="1"/>
        <v>37.037037037037038</v>
      </c>
      <c r="U19" s="16"/>
      <c r="V19" s="13">
        <f t="shared" si="8"/>
        <v>0</v>
      </c>
      <c r="W19" s="16"/>
      <c r="X19" s="16"/>
      <c r="Y19" s="62">
        <v>156.25</v>
      </c>
      <c r="Z19" s="13"/>
      <c r="AA19" s="18">
        <v>220</v>
      </c>
      <c r="AB19" s="19">
        <f>Q19+R19+T19+V19+W19+X19+Y19+Z19+AA19</f>
        <v>413.28703703703707</v>
      </c>
      <c r="AC19" s="1">
        <f>O19-AB19</f>
        <v>7586.7129629629626</v>
      </c>
      <c r="AD19" s="54"/>
      <c r="AF19" s="45"/>
      <c r="AG19" s="43">
        <v>100049822205</v>
      </c>
      <c r="AH19" s="26" t="s">
        <v>239</v>
      </c>
    </row>
    <row r="20" spans="1:34" s="26" customFormat="1" ht="30" customHeight="1" thickBot="1" x14ac:dyDescent="0.3">
      <c r="A20" s="25">
        <v>16</v>
      </c>
      <c r="B20" s="29">
        <v>2</v>
      </c>
      <c r="C20" s="76" t="s">
        <v>17</v>
      </c>
      <c r="D20" s="61" t="s">
        <v>45</v>
      </c>
      <c r="E20" s="61" t="s">
        <v>225</v>
      </c>
      <c r="F20" s="71">
        <f t="shared" si="4"/>
        <v>9652.5</v>
      </c>
      <c r="G20" s="70">
        <f t="shared" si="2"/>
        <v>3712.5</v>
      </c>
      <c r="H20" s="70">
        <f t="shared" si="3"/>
        <v>1485</v>
      </c>
      <c r="I20" s="28"/>
      <c r="J20" s="56">
        <v>14850</v>
      </c>
      <c r="K20" s="13"/>
      <c r="L20" s="13"/>
      <c r="M20" s="13"/>
      <c r="N20" s="12">
        <f t="shared" si="7"/>
        <v>0</v>
      </c>
      <c r="O20" s="20">
        <f t="shared" si="9"/>
        <v>14850</v>
      </c>
      <c r="P20" s="24"/>
      <c r="Q20" s="13">
        <f t="shared" si="0"/>
        <v>0</v>
      </c>
      <c r="R20" s="13"/>
      <c r="S20" s="16"/>
      <c r="T20" s="17">
        <f t="shared" si="1"/>
        <v>0</v>
      </c>
      <c r="U20" s="16"/>
      <c r="V20" s="13">
        <f t="shared" si="8"/>
        <v>0</v>
      </c>
      <c r="W20" s="16">
        <v>938.64</v>
      </c>
      <c r="X20" s="16"/>
      <c r="Y20" s="62">
        <v>235.35</v>
      </c>
      <c r="Z20" s="13"/>
      <c r="AA20" s="18">
        <v>1034</v>
      </c>
      <c r="AB20" s="19">
        <f>Q20+R20+T20+V20+W20+X20+Y20+Z20+AA20</f>
        <v>2207.9899999999998</v>
      </c>
      <c r="AC20" s="1">
        <f>O20-AB20</f>
        <v>12642.01</v>
      </c>
      <c r="AD20" s="54"/>
      <c r="AF20" s="27"/>
      <c r="AG20" s="43">
        <v>100046377097</v>
      </c>
      <c r="AH20" s="26" t="s">
        <v>247</v>
      </c>
    </row>
    <row r="21" spans="1:34" s="26" customFormat="1" ht="30" customHeight="1" thickBot="1" x14ac:dyDescent="0.3">
      <c r="A21" s="25">
        <v>17</v>
      </c>
      <c r="B21" s="29">
        <v>19</v>
      </c>
      <c r="C21" s="76" t="s">
        <v>21</v>
      </c>
      <c r="D21" s="61" t="s">
        <v>45</v>
      </c>
      <c r="E21" s="61" t="s">
        <v>226</v>
      </c>
      <c r="F21" s="71">
        <f t="shared" si="4"/>
        <v>3575</v>
      </c>
      <c r="G21" s="70">
        <f t="shared" si="2"/>
        <v>1375</v>
      </c>
      <c r="H21" s="70">
        <f t="shared" si="3"/>
        <v>550</v>
      </c>
      <c r="I21" s="28"/>
      <c r="J21" s="56">
        <v>5500</v>
      </c>
      <c r="K21" s="13"/>
      <c r="L21" s="13"/>
      <c r="M21" s="13"/>
      <c r="N21" s="12">
        <f t="shared" si="7"/>
        <v>0</v>
      </c>
      <c r="O21" s="20">
        <f t="shared" si="9"/>
        <v>5500</v>
      </c>
      <c r="P21" s="24"/>
      <c r="Q21" s="13">
        <f t="shared" si="0"/>
        <v>0</v>
      </c>
      <c r="R21" s="13"/>
      <c r="S21" s="16"/>
      <c r="T21" s="17">
        <f t="shared" si="1"/>
        <v>0</v>
      </c>
      <c r="U21" s="16"/>
      <c r="V21" s="13">
        <f t="shared" si="8"/>
        <v>0</v>
      </c>
      <c r="W21" s="16">
        <v>149.55000000000001</v>
      </c>
      <c r="X21" s="16"/>
      <c r="Y21" s="62">
        <v>29.09</v>
      </c>
      <c r="Z21" s="13"/>
      <c r="AA21" s="18">
        <v>187</v>
      </c>
      <c r="AB21" s="19">
        <f>Q21+R21+T21+V21+W21+X21+Y21+Z21+AA21</f>
        <v>365.64</v>
      </c>
      <c r="AC21" s="1">
        <f>O21-AB21</f>
        <v>5134.3599999999997</v>
      </c>
      <c r="AD21" s="54"/>
      <c r="AF21" s="27"/>
      <c r="AG21" s="43">
        <v>100035007304</v>
      </c>
      <c r="AH21" s="26" t="s">
        <v>248</v>
      </c>
    </row>
    <row r="22" spans="1:34" s="26" customFormat="1" ht="30" customHeight="1" thickBot="1" x14ac:dyDescent="0.3">
      <c r="A22" s="25">
        <v>18</v>
      </c>
      <c r="B22" s="29">
        <v>7</v>
      </c>
      <c r="C22" s="76" t="s">
        <v>26</v>
      </c>
      <c r="D22" s="61" t="s">
        <v>45</v>
      </c>
      <c r="E22" s="61" t="s">
        <v>226</v>
      </c>
      <c r="F22" s="71">
        <f t="shared" si="4"/>
        <v>3575</v>
      </c>
      <c r="G22" s="70">
        <f t="shared" si="2"/>
        <v>1375</v>
      </c>
      <c r="H22" s="70">
        <f t="shared" si="3"/>
        <v>550</v>
      </c>
      <c r="I22" s="28"/>
      <c r="J22" s="56">
        <v>5500</v>
      </c>
      <c r="K22" s="13"/>
      <c r="L22" s="13"/>
      <c r="M22" s="13"/>
      <c r="N22" s="12">
        <f t="shared" si="7"/>
        <v>0</v>
      </c>
      <c r="O22" s="20">
        <f t="shared" si="9"/>
        <v>5500</v>
      </c>
      <c r="P22" s="24"/>
      <c r="Q22" s="13">
        <f t="shared" si="0"/>
        <v>0</v>
      </c>
      <c r="R22" s="13"/>
      <c r="S22" s="16"/>
      <c r="T22" s="17">
        <f t="shared" si="1"/>
        <v>0</v>
      </c>
      <c r="U22" s="16"/>
      <c r="V22" s="13">
        <f t="shared" si="8"/>
        <v>0</v>
      </c>
      <c r="W22" s="16">
        <v>402.83</v>
      </c>
      <c r="X22" s="16"/>
      <c r="Y22" s="62">
        <v>22.75</v>
      </c>
      <c r="Z22" s="13"/>
      <c r="AA22" s="18">
        <v>187</v>
      </c>
      <c r="AB22" s="19">
        <f t="shared" si="5"/>
        <v>612.57999999999993</v>
      </c>
      <c r="AC22" s="1">
        <f t="shared" si="6"/>
        <v>4887.42</v>
      </c>
      <c r="AD22" s="54"/>
      <c r="AF22" s="27"/>
      <c r="AG22" s="43">
        <v>100037125746</v>
      </c>
      <c r="AH22" s="26" t="s">
        <v>249</v>
      </c>
    </row>
    <row r="23" spans="1:34" s="26" customFormat="1" ht="30" customHeight="1" thickBot="1" x14ac:dyDescent="0.3">
      <c r="A23" s="25">
        <v>19</v>
      </c>
      <c r="B23" s="29">
        <v>8</v>
      </c>
      <c r="C23" s="76" t="s">
        <v>27</v>
      </c>
      <c r="D23" s="61" t="s">
        <v>45</v>
      </c>
      <c r="E23" s="61" t="s">
        <v>227</v>
      </c>
      <c r="F23" s="71">
        <f t="shared" si="4"/>
        <v>2860</v>
      </c>
      <c r="G23" s="70">
        <f t="shared" si="2"/>
        <v>1100</v>
      </c>
      <c r="H23" s="70">
        <f t="shared" si="3"/>
        <v>440</v>
      </c>
      <c r="I23" s="28"/>
      <c r="J23" s="56">
        <v>4400</v>
      </c>
      <c r="K23" s="13"/>
      <c r="L23" s="13"/>
      <c r="M23" s="13"/>
      <c r="N23" s="12">
        <f t="shared" si="7"/>
        <v>0</v>
      </c>
      <c r="O23" s="20">
        <f t="shared" si="9"/>
        <v>4400</v>
      </c>
      <c r="P23" s="24"/>
      <c r="Q23" s="13">
        <f t="shared" si="0"/>
        <v>0</v>
      </c>
      <c r="R23" s="13"/>
      <c r="S23" s="16"/>
      <c r="T23" s="17">
        <f t="shared" si="1"/>
        <v>0</v>
      </c>
      <c r="U23" s="16"/>
      <c r="V23" s="13">
        <f t="shared" si="8"/>
        <v>0</v>
      </c>
      <c r="W23" s="16">
        <v>138.34</v>
      </c>
      <c r="X23" s="16"/>
      <c r="Y23" s="62">
        <v>16.87</v>
      </c>
      <c r="Z23" s="13"/>
      <c r="AA23" s="18">
        <v>187</v>
      </c>
      <c r="AB23" s="19">
        <f t="shared" si="5"/>
        <v>342.21000000000004</v>
      </c>
      <c r="AC23" s="1">
        <f t="shared" si="6"/>
        <v>4057.79</v>
      </c>
      <c r="AD23" s="54"/>
      <c r="AF23" s="27"/>
      <c r="AG23" s="43">
        <v>100046824428</v>
      </c>
      <c r="AH23" s="26" t="s">
        <v>250</v>
      </c>
    </row>
    <row r="24" spans="1:34" s="26" customFormat="1" ht="30" customHeight="1" thickBot="1" x14ac:dyDescent="0.3">
      <c r="A24" s="25">
        <v>20</v>
      </c>
      <c r="B24" s="64">
        <v>50</v>
      </c>
      <c r="C24" s="76" t="s">
        <v>94</v>
      </c>
      <c r="D24" s="61" t="s">
        <v>45</v>
      </c>
      <c r="E24" s="61" t="s">
        <v>227</v>
      </c>
      <c r="F24" s="71">
        <f t="shared" si="4"/>
        <v>1950</v>
      </c>
      <c r="G24" s="70">
        <f t="shared" si="2"/>
        <v>750</v>
      </c>
      <c r="H24" s="70">
        <f t="shared" si="3"/>
        <v>300</v>
      </c>
      <c r="I24" s="28"/>
      <c r="J24" s="56">
        <v>3000</v>
      </c>
      <c r="K24" s="13"/>
      <c r="L24" s="13"/>
      <c r="M24" s="13"/>
      <c r="N24" s="12">
        <f t="shared" si="7"/>
        <v>0</v>
      </c>
      <c r="O24" s="20">
        <f t="shared" si="9"/>
        <v>3000</v>
      </c>
      <c r="P24" s="24"/>
      <c r="Q24" s="13">
        <f t="shared" si="0"/>
        <v>0</v>
      </c>
      <c r="R24" s="13"/>
      <c r="S24" s="16"/>
      <c r="T24" s="17">
        <f t="shared" si="1"/>
        <v>0</v>
      </c>
      <c r="U24" s="16"/>
      <c r="V24" s="13">
        <f t="shared" si="8"/>
        <v>0</v>
      </c>
      <c r="W24" s="16">
        <v>138.34</v>
      </c>
      <c r="X24" s="16"/>
      <c r="Y24" s="13"/>
      <c r="Z24" s="13"/>
      <c r="AA24" s="18">
        <v>165</v>
      </c>
      <c r="AB24" s="19">
        <f t="shared" si="5"/>
        <v>303.34000000000003</v>
      </c>
      <c r="AC24" s="1">
        <f t="shared" si="6"/>
        <v>2696.66</v>
      </c>
      <c r="AD24" s="54"/>
      <c r="AF24" s="27"/>
      <c r="AG24" s="43">
        <v>100047632158</v>
      </c>
      <c r="AH24" s="26" t="s">
        <v>251</v>
      </c>
    </row>
    <row r="25" spans="1:34" s="26" customFormat="1" ht="30" customHeight="1" thickBot="1" x14ac:dyDescent="0.3">
      <c r="A25" s="25">
        <v>21</v>
      </c>
      <c r="B25" s="64">
        <v>84</v>
      </c>
      <c r="C25" s="76" t="s">
        <v>174</v>
      </c>
      <c r="D25" s="61" t="s">
        <v>45</v>
      </c>
      <c r="E25" s="61" t="s">
        <v>227</v>
      </c>
      <c r="F25" s="71">
        <f t="shared" si="4"/>
        <v>2600</v>
      </c>
      <c r="G25" s="70">
        <f t="shared" si="2"/>
        <v>1000</v>
      </c>
      <c r="H25" s="70">
        <f t="shared" si="3"/>
        <v>400</v>
      </c>
      <c r="I25" s="28"/>
      <c r="J25" s="56">
        <v>4000</v>
      </c>
      <c r="K25" s="13"/>
      <c r="L25" s="13"/>
      <c r="M25" s="13"/>
      <c r="N25" s="12">
        <f t="shared" si="7"/>
        <v>0</v>
      </c>
      <c r="O25" s="20">
        <f t="shared" si="9"/>
        <v>4000</v>
      </c>
      <c r="P25" s="24"/>
      <c r="Q25" s="13">
        <f t="shared" si="0"/>
        <v>0</v>
      </c>
      <c r="R25" s="13"/>
      <c r="S25" s="16">
        <v>10.25</v>
      </c>
      <c r="T25" s="17">
        <f t="shared" si="1"/>
        <v>151.85185185185188</v>
      </c>
      <c r="U25" s="16"/>
      <c r="V25" s="13">
        <f t="shared" si="8"/>
        <v>0</v>
      </c>
      <c r="W25" s="16"/>
      <c r="X25" s="16"/>
      <c r="Y25" s="62">
        <v>12.5</v>
      </c>
      <c r="Z25" s="13"/>
      <c r="AA25" s="18"/>
      <c r="AB25" s="19">
        <f>Q25+R25+T25+V25+W25+X25+Y25+Z25+AA25</f>
        <v>164.35185185185188</v>
      </c>
      <c r="AC25" s="1">
        <f>O25-AB25</f>
        <v>3835.6481481481483</v>
      </c>
      <c r="AD25" s="54"/>
      <c r="AF25" s="43"/>
      <c r="AG25" s="43">
        <v>100047055363</v>
      </c>
      <c r="AH25" s="26" t="s">
        <v>239</v>
      </c>
    </row>
    <row r="26" spans="1:34" s="26" customFormat="1" ht="30" customHeight="1" thickBot="1" x14ac:dyDescent="0.3">
      <c r="A26" s="25">
        <v>22</v>
      </c>
      <c r="B26" s="29">
        <v>13</v>
      </c>
      <c r="C26" s="76" t="s">
        <v>16</v>
      </c>
      <c r="D26" s="61" t="s">
        <v>45</v>
      </c>
      <c r="E26" s="61" t="s">
        <v>228</v>
      </c>
      <c r="F26" s="71">
        <f t="shared" si="4"/>
        <v>2275</v>
      </c>
      <c r="G26" s="70">
        <f t="shared" si="2"/>
        <v>875</v>
      </c>
      <c r="H26" s="70">
        <f t="shared" si="3"/>
        <v>350</v>
      </c>
      <c r="I26" s="28"/>
      <c r="J26" s="56">
        <v>3500</v>
      </c>
      <c r="K26" s="13"/>
      <c r="L26" s="13"/>
      <c r="M26" s="13"/>
      <c r="N26" s="12">
        <f t="shared" si="7"/>
        <v>0</v>
      </c>
      <c r="O26" s="20">
        <f t="shared" si="9"/>
        <v>3500</v>
      </c>
      <c r="P26" s="24"/>
      <c r="Q26" s="13">
        <f t="shared" si="0"/>
        <v>0</v>
      </c>
      <c r="R26" s="13"/>
      <c r="S26" s="16"/>
      <c r="T26" s="17">
        <f t="shared" si="1"/>
        <v>0</v>
      </c>
      <c r="U26" s="16"/>
      <c r="V26" s="13">
        <f t="shared" si="8"/>
        <v>0</v>
      </c>
      <c r="W26" s="16">
        <v>179.95</v>
      </c>
      <c r="X26" s="16">
        <v>700</v>
      </c>
      <c r="Y26" s="62">
        <v>28.33</v>
      </c>
      <c r="Z26" s="13"/>
      <c r="AA26" s="18">
        <v>187</v>
      </c>
      <c r="AB26" s="19">
        <f t="shared" si="5"/>
        <v>1095.2800000000002</v>
      </c>
      <c r="AC26" s="1">
        <f t="shared" si="6"/>
        <v>2404.7199999999998</v>
      </c>
      <c r="AD26" s="54"/>
      <c r="AF26" s="27"/>
      <c r="AG26" s="43">
        <v>100046450978</v>
      </c>
      <c r="AH26" s="26" t="s">
        <v>252</v>
      </c>
    </row>
    <row r="27" spans="1:34" s="26" customFormat="1" ht="30" customHeight="1" thickBot="1" x14ac:dyDescent="0.3">
      <c r="A27" s="25">
        <v>23</v>
      </c>
      <c r="B27" s="29">
        <v>14</v>
      </c>
      <c r="C27" s="76" t="s">
        <v>20</v>
      </c>
      <c r="D27" s="61" t="s">
        <v>45</v>
      </c>
      <c r="E27" s="61" t="s">
        <v>228</v>
      </c>
      <c r="F27" s="71">
        <f t="shared" si="4"/>
        <v>2275</v>
      </c>
      <c r="G27" s="70">
        <f t="shared" si="2"/>
        <v>875</v>
      </c>
      <c r="H27" s="70">
        <f t="shared" si="3"/>
        <v>350</v>
      </c>
      <c r="I27" s="28"/>
      <c r="J27" s="56">
        <v>3500</v>
      </c>
      <c r="K27" s="13"/>
      <c r="L27" s="13"/>
      <c r="M27" s="13"/>
      <c r="N27" s="12">
        <f t="shared" si="7"/>
        <v>0</v>
      </c>
      <c r="O27" s="20">
        <f t="shared" si="9"/>
        <v>3500</v>
      </c>
      <c r="P27" s="24"/>
      <c r="Q27" s="13">
        <f t="shared" si="0"/>
        <v>0</v>
      </c>
      <c r="R27" s="13"/>
      <c r="S27" s="16"/>
      <c r="T27" s="17">
        <f t="shared" si="1"/>
        <v>0</v>
      </c>
      <c r="U27" s="16"/>
      <c r="V27" s="13">
        <f t="shared" si="8"/>
        <v>0</v>
      </c>
      <c r="W27" s="16">
        <v>156.83000000000001</v>
      </c>
      <c r="X27" s="16">
        <v>1000</v>
      </c>
      <c r="Y27" s="62">
        <v>28.9</v>
      </c>
      <c r="Z27" s="13"/>
      <c r="AA27" s="18">
        <v>187</v>
      </c>
      <c r="AB27" s="19">
        <f t="shared" si="5"/>
        <v>1372.73</v>
      </c>
      <c r="AC27" s="1">
        <f t="shared" si="6"/>
        <v>2127.27</v>
      </c>
      <c r="AD27" s="54"/>
      <c r="AF27" s="27"/>
      <c r="AG27" s="43">
        <v>100046451052</v>
      </c>
      <c r="AH27" s="26" t="s">
        <v>253</v>
      </c>
    </row>
    <row r="28" spans="1:34" s="26" customFormat="1" ht="30" customHeight="1" thickBot="1" x14ac:dyDescent="0.3">
      <c r="A28" s="25">
        <v>24</v>
      </c>
      <c r="B28" s="29">
        <v>9</v>
      </c>
      <c r="C28" s="76" t="s">
        <v>39</v>
      </c>
      <c r="D28" s="61" t="s">
        <v>45</v>
      </c>
      <c r="E28" s="61" t="s">
        <v>229</v>
      </c>
      <c r="F28" s="71">
        <f t="shared" si="4"/>
        <v>2502.5</v>
      </c>
      <c r="G28" s="70">
        <f t="shared" si="2"/>
        <v>962.5</v>
      </c>
      <c r="H28" s="70">
        <f t="shared" si="3"/>
        <v>385</v>
      </c>
      <c r="I28" s="28"/>
      <c r="J28" s="56">
        <v>3850</v>
      </c>
      <c r="K28" s="13"/>
      <c r="L28" s="13"/>
      <c r="M28" s="13"/>
      <c r="N28" s="12">
        <f t="shared" si="7"/>
        <v>0</v>
      </c>
      <c r="O28" s="20">
        <f t="shared" si="9"/>
        <v>3850</v>
      </c>
      <c r="P28" s="24"/>
      <c r="Q28" s="13">
        <f t="shared" si="0"/>
        <v>0</v>
      </c>
      <c r="R28" s="13"/>
      <c r="S28" s="16"/>
      <c r="T28" s="17">
        <f t="shared" si="1"/>
        <v>0</v>
      </c>
      <c r="U28" s="16"/>
      <c r="V28" s="13">
        <f t="shared" si="8"/>
        <v>0</v>
      </c>
      <c r="W28" s="16">
        <v>149.55000000000001</v>
      </c>
      <c r="X28" s="16">
        <v>1000</v>
      </c>
      <c r="Y28" s="13"/>
      <c r="Z28" s="13"/>
      <c r="AA28" s="18">
        <v>187</v>
      </c>
      <c r="AB28" s="19">
        <f t="shared" si="5"/>
        <v>1336.55</v>
      </c>
      <c r="AC28" s="1">
        <f t="shared" si="6"/>
        <v>2513.4499999999998</v>
      </c>
      <c r="AD28" s="54"/>
      <c r="AF28" s="27"/>
      <c r="AG28" s="43">
        <v>100046989346</v>
      </c>
      <c r="AH28" s="26" t="s">
        <v>239</v>
      </c>
    </row>
    <row r="29" spans="1:34" s="26" customFormat="1" ht="30" customHeight="1" thickBot="1" x14ac:dyDescent="0.3">
      <c r="A29" s="25">
        <v>25</v>
      </c>
      <c r="B29" s="29">
        <v>4</v>
      </c>
      <c r="C29" s="76" t="s">
        <v>67</v>
      </c>
      <c r="D29" s="61" t="s">
        <v>230</v>
      </c>
      <c r="E29" s="90" t="s">
        <v>231</v>
      </c>
      <c r="F29" s="71">
        <f t="shared" si="4"/>
        <v>4550</v>
      </c>
      <c r="G29" s="70">
        <f t="shared" si="2"/>
        <v>1750</v>
      </c>
      <c r="H29" s="70">
        <f t="shared" si="3"/>
        <v>700</v>
      </c>
      <c r="I29" s="28"/>
      <c r="J29" s="56">
        <v>7000</v>
      </c>
      <c r="K29" s="13"/>
      <c r="L29" s="13"/>
      <c r="M29" s="13"/>
      <c r="N29" s="12">
        <f t="shared" si="7"/>
        <v>0</v>
      </c>
      <c r="O29" s="20">
        <f t="shared" si="9"/>
        <v>7000</v>
      </c>
      <c r="P29" s="24"/>
      <c r="Q29" s="13">
        <f t="shared" si="0"/>
        <v>0</v>
      </c>
      <c r="R29" s="13"/>
      <c r="S29" s="16"/>
      <c r="T29" s="17">
        <f t="shared" si="1"/>
        <v>0</v>
      </c>
      <c r="U29" s="16"/>
      <c r="V29" s="13">
        <f t="shared" si="8"/>
        <v>0</v>
      </c>
      <c r="W29" s="16">
        <v>149.55000000000001</v>
      </c>
      <c r="X29" s="16"/>
      <c r="Y29" s="62">
        <v>72.599999999999994</v>
      </c>
      <c r="Z29" s="13"/>
      <c r="AA29" s="18">
        <v>187</v>
      </c>
      <c r="AB29" s="19">
        <f t="shared" si="5"/>
        <v>409.15</v>
      </c>
      <c r="AC29" s="1">
        <f t="shared" si="6"/>
        <v>6590.85</v>
      </c>
      <c r="AD29" s="54"/>
      <c r="AF29" s="27"/>
      <c r="AG29" s="43">
        <v>100046270791</v>
      </c>
      <c r="AH29" s="26" t="s">
        <v>239</v>
      </c>
    </row>
    <row r="30" spans="1:34" s="26" customFormat="1" ht="30" customHeight="1" thickBot="1" x14ac:dyDescent="0.3">
      <c r="A30" s="25">
        <v>26</v>
      </c>
      <c r="B30" s="64">
        <v>37</v>
      </c>
      <c r="C30" s="76" t="s">
        <v>59</v>
      </c>
      <c r="D30" s="61" t="s">
        <v>230</v>
      </c>
      <c r="E30" s="61" t="s">
        <v>232</v>
      </c>
      <c r="F30" s="71">
        <f t="shared" si="4"/>
        <v>2275</v>
      </c>
      <c r="G30" s="70">
        <f t="shared" si="2"/>
        <v>875</v>
      </c>
      <c r="H30" s="70">
        <f t="shared" si="3"/>
        <v>350</v>
      </c>
      <c r="I30" s="28"/>
      <c r="J30" s="56">
        <v>3500</v>
      </c>
      <c r="K30" s="13"/>
      <c r="L30" s="13"/>
      <c r="M30" s="13"/>
      <c r="N30" s="12">
        <f t="shared" si="7"/>
        <v>0</v>
      </c>
      <c r="O30" s="20">
        <f t="shared" si="9"/>
        <v>3500</v>
      </c>
      <c r="P30" s="24"/>
      <c r="Q30" s="13">
        <f t="shared" si="0"/>
        <v>0</v>
      </c>
      <c r="R30" s="13"/>
      <c r="S30" s="16"/>
      <c r="T30" s="17">
        <f t="shared" si="1"/>
        <v>0</v>
      </c>
      <c r="U30" s="16"/>
      <c r="V30" s="13">
        <f t="shared" si="8"/>
        <v>0</v>
      </c>
      <c r="W30" s="16"/>
      <c r="X30" s="16"/>
      <c r="Y30" s="13"/>
      <c r="Z30" s="13"/>
      <c r="AA30" s="18"/>
      <c r="AB30" s="19">
        <f t="shared" si="5"/>
        <v>0</v>
      </c>
      <c r="AC30" s="1">
        <f t="shared" si="6"/>
        <v>3500</v>
      </c>
      <c r="AD30" s="55"/>
      <c r="AF30" s="27"/>
      <c r="AG30" s="43">
        <v>100046282668</v>
      </c>
      <c r="AH30" s="26" t="s">
        <v>254</v>
      </c>
    </row>
    <row r="31" spans="1:34" ht="25.5" customHeight="1" thickTop="1" thickBot="1" x14ac:dyDescent="0.3">
      <c r="A31" s="78"/>
      <c r="B31" s="79"/>
      <c r="C31" s="79"/>
      <c r="D31" s="93" t="s">
        <v>32</v>
      </c>
      <c r="E31" s="94"/>
      <c r="F31" s="72">
        <f t="shared" ref="F31:L31" si="10">SUM(F5:F30)</f>
        <v>99190</v>
      </c>
      <c r="G31" s="72">
        <f t="shared" si="10"/>
        <v>38150</v>
      </c>
      <c r="H31" s="72">
        <f t="shared" si="10"/>
        <v>15260</v>
      </c>
      <c r="I31" s="72">
        <f t="shared" si="10"/>
        <v>0</v>
      </c>
      <c r="J31" s="32">
        <f t="shared" si="10"/>
        <v>152600</v>
      </c>
      <c r="K31" s="32">
        <f t="shared" si="10"/>
        <v>200</v>
      </c>
      <c r="L31" s="32">
        <f t="shared" si="10"/>
        <v>0</v>
      </c>
      <c r="M31" s="32"/>
      <c r="N31" s="32">
        <f>SUM(N5:N30)</f>
        <v>168.75</v>
      </c>
      <c r="O31" s="32">
        <f>SUM(O5:O30)</f>
        <v>152968.75</v>
      </c>
      <c r="P31" s="32"/>
      <c r="Q31" s="32">
        <f>SUM(Q5:Q30)</f>
        <v>2854.1666666666665</v>
      </c>
      <c r="R31" s="32">
        <f>SUM(R5:R30)</f>
        <v>0</v>
      </c>
      <c r="S31" s="32"/>
      <c r="T31" s="32">
        <f>SUM(T5:T30)</f>
        <v>188.88888888888891</v>
      </c>
      <c r="U31" s="32"/>
      <c r="V31" s="32">
        <f t="shared" ref="V31:AD31" si="11">SUM(V5:V30)</f>
        <v>1230</v>
      </c>
      <c r="W31" s="32">
        <f t="shared" si="11"/>
        <v>4418.1000000000004</v>
      </c>
      <c r="X31" s="32">
        <f t="shared" si="11"/>
        <v>8620</v>
      </c>
      <c r="Y31" s="32">
        <f t="shared" si="11"/>
        <v>1507.4799999999998</v>
      </c>
      <c r="Z31" s="32">
        <f t="shared" si="11"/>
        <v>0</v>
      </c>
      <c r="AA31" s="32">
        <f t="shared" si="11"/>
        <v>6308.5</v>
      </c>
      <c r="AB31" s="32">
        <f t="shared" si="11"/>
        <v>25127.135555555556</v>
      </c>
      <c r="AC31" s="32">
        <f t="shared" si="11"/>
        <v>127841.61444444444</v>
      </c>
      <c r="AD31" s="32">
        <f t="shared" si="11"/>
        <v>0</v>
      </c>
      <c r="AE31" s="26"/>
      <c r="AF31" s="22"/>
      <c r="AG31" s="43">
        <v>0</v>
      </c>
      <c r="AH31" s="26" t="s">
        <v>239</v>
      </c>
    </row>
    <row r="32" spans="1:34" ht="15.75" thickTop="1" x14ac:dyDescent="0.25">
      <c r="P32" s="30"/>
      <c r="R32" s="30"/>
      <c r="T32" s="30"/>
      <c r="AE32" s="26"/>
      <c r="AF32" s="22"/>
      <c r="AG32" s="43"/>
      <c r="AH32" s="26" t="s">
        <v>239</v>
      </c>
    </row>
    <row r="33" spans="1:93" ht="15" x14ac:dyDescent="0.25">
      <c r="P33" s="30"/>
      <c r="R33" s="30"/>
      <c r="T33" s="30"/>
      <c r="AE33" s="26"/>
      <c r="AF33" s="22"/>
      <c r="AG33" s="43"/>
      <c r="AH33" s="26" t="s">
        <v>239</v>
      </c>
    </row>
    <row r="34" spans="1:93" ht="15" x14ac:dyDescent="0.25">
      <c r="P34" s="30"/>
      <c r="R34" s="30"/>
      <c r="T34" s="30"/>
      <c r="AE34" s="26"/>
      <c r="AF34" s="22"/>
      <c r="AG34" s="43"/>
      <c r="AH34" s="26" t="s">
        <v>239</v>
      </c>
    </row>
    <row r="35" spans="1:93" ht="15.75" thickBot="1" x14ac:dyDescent="0.3">
      <c r="P35" s="30"/>
      <c r="R35" s="30"/>
      <c r="T35" s="30"/>
      <c r="AE35" s="26"/>
      <c r="AF35" s="22"/>
      <c r="AG35" s="43">
        <v>0</v>
      </c>
      <c r="AH35" s="26" t="s">
        <v>239</v>
      </c>
    </row>
    <row r="36" spans="1:93" ht="27" customHeight="1" thickTop="1" thickBot="1" x14ac:dyDescent="0.3">
      <c r="A36" s="114" t="s">
        <v>41</v>
      </c>
      <c r="B36" s="97" t="s">
        <v>44</v>
      </c>
      <c r="C36" s="97" t="s">
        <v>0</v>
      </c>
      <c r="D36" s="97" t="s">
        <v>124</v>
      </c>
      <c r="E36" s="97" t="s">
        <v>34</v>
      </c>
      <c r="F36" s="73" t="s">
        <v>194</v>
      </c>
      <c r="G36" s="73" t="s">
        <v>195</v>
      </c>
      <c r="H36" s="73" t="s">
        <v>196</v>
      </c>
      <c r="I36" s="73" t="s">
        <v>197</v>
      </c>
      <c r="J36" s="95" t="s">
        <v>1</v>
      </c>
      <c r="K36" s="111" t="s">
        <v>30</v>
      </c>
      <c r="L36" s="112"/>
      <c r="M36" s="112"/>
      <c r="N36" s="113"/>
      <c r="O36" s="116" t="s">
        <v>86</v>
      </c>
      <c r="P36" s="111" t="s">
        <v>31</v>
      </c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3"/>
      <c r="AB36" s="39" t="s">
        <v>35</v>
      </c>
      <c r="AC36" s="51" t="s">
        <v>9</v>
      </c>
      <c r="AD36" s="57" t="s">
        <v>33</v>
      </c>
      <c r="AE36" s="26"/>
      <c r="AF36" s="22"/>
      <c r="AG36" s="43">
        <v>0</v>
      </c>
      <c r="AH36" s="26" t="s">
        <v>239</v>
      </c>
    </row>
    <row r="37" spans="1:93" ht="22.5" customHeight="1" thickBot="1" x14ac:dyDescent="0.3">
      <c r="A37" s="115"/>
      <c r="B37" s="98"/>
      <c r="C37" s="98"/>
      <c r="D37" s="98"/>
      <c r="E37" s="98"/>
      <c r="F37" s="69">
        <v>0.65</v>
      </c>
      <c r="G37" s="69">
        <v>0.25</v>
      </c>
      <c r="H37" s="69">
        <v>0.1</v>
      </c>
      <c r="I37" s="68" t="s">
        <v>193</v>
      </c>
      <c r="J37" s="96"/>
      <c r="K37" s="4" t="s">
        <v>2</v>
      </c>
      <c r="L37" s="4" t="s">
        <v>92</v>
      </c>
      <c r="M37" s="2" t="s">
        <v>3</v>
      </c>
      <c r="N37" s="7" t="s">
        <v>36</v>
      </c>
      <c r="O37" s="117"/>
      <c r="P37" s="23" t="s">
        <v>4</v>
      </c>
      <c r="Q37" s="2" t="s">
        <v>5</v>
      </c>
      <c r="R37" s="8" t="s">
        <v>6</v>
      </c>
      <c r="S37" s="14" t="s">
        <v>37</v>
      </c>
      <c r="T37" s="15" t="s">
        <v>38</v>
      </c>
      <c r="U37" s="9" t="s">
        <v>122</v>
      </c>
      <c r="V37" s="5" t="s">
        <v>123</v>
      </c>
      <c r="W37" s="9" t="s">
        <v>69</v>
      </c>
      <c r="X37" s="21" t="s">
        <v>7</v>
      </c>
      <c r="Y37" s="21" t="s">
        <v>85</v>
      </c>
      <c r="Z37" s="21" t="s">
        <v>152</v>
      </c>
      <c r="AA37" s="7" t="s">
        <v>8</v>
      </c>
      <c r="AB37" s="40" t="s">
        <v>31</v>
      </c>
      <c r="AC37" s="52"/>
      <c r="AD37" s="50"/>
      <c r="AE37" s="26"/>
      <c r="AF37" s="22"/>
      <c r="AG37" s="43">
        <v>0</v>
      </c>
      <c r="AH37" s="26" t="s">
        <v>239</v>
      </c>
    </row>
    <row r="38" spans="1:93" s="26" customFormat="1" ht="30" customHeight="1" thickTop="1" thickBot="1" x14ac:dyDescent="0.3">
      <c r="A38" s="25">
        <v>1</v>
      </c>
      <c r="B38" s="58">
        <v>60</v>
      </c>
      <c r="C38" s="77" t="s">
        <v>78</v>
      </c>
      <c r="D38" s="61" t="s">
        <v>234</v>
      </c>
      <c r="E38" s="59" t="s">
        <v>235</v>
      </c>
      <c r="F38" s="91">
        <f>J38*F37</f>
        <v>2600</v>
      </c>
      <c r="G38" s="91">
        <f>J38*G37</f>
        <v>1000</v>
      </c>
      <c r="H38" s="91">
        <f>J38*H37</f>
        <v>400</v>
      </c>
      <c r="I38" s="59"/>
      <c r="J38" s="67">
        <v>4000</v>
      </c>
      <c r="K38" s="13"/>
      <c r="L38" s="13"/>
      <c r="M38" s="13"/>
      <c r="N38" s="12">
        <f>J38/30/8*M38</f>
        <v>0</v>
      </c>
      <c r="O38" s="20">
        <f>J38+K38+N38+L38</f>
        <v>4000</v>
      </c>
      <c r="P38" s="24"/>
      <c r="Q38" s="13">
        <f>J38/30*P38</f>
        <v>0</v>
      </c>
      <c r="R38" s="13"/>
      <c r="S38" s="16"/>
      <c r="T38" s="17">
        <f>(J38/30/9)*S38</f>
        <v>0</v>
      </c>
      <c r="U38" s="16"/>
      <c r="V38" s="13">
        <f>J38/30*U38</f>
        <v>0</v>
      </c>
      <c r="W38" s="16">
        <v>138.34</v>
      </c>
      <c r="X38" s="16"/>
      <c r="Y38" s="62">
        <v>4.37</v>
      </c>
      <c r="Z38" s="13"/>
      <c r="AA38" s="18">
        <v>187</v>
      </c>
      <c r="AB38" s="19">
        <f>Q38+R38+T38+V38+W38+X38+Y38+Z38+AA38</f>
        <v>329.71000000000004</v>
      </c>
      <c r="AC38" s="1">
        <f>O38-AB38</f>
        <v>3670.29</v>
      </c>
      <c r="AD38" s="3"/>
      <c r="AF38" s="27"/>
      <c r="AG38" s="43">
        <v>100046375232</v>
      </c>
      <c r="AH38" s="26" t="s">
        <v>255</v>
      </c>
    </row>
    <row r="39" spans="1:93" s="42" customFormat="1" ht="30" customHeight="1" thickBot="1" x14ac:dyDescent="0.3">
      <c r="A39" s="25">
        <v>3</v>
      </c>
      <c r="B39" s="58">
        <v>67</v>
      </c>
      <c r="C39" s="77" t="s">
        <v>107</v>
      </c>
      <c r="D39" s="59" t="s">
        <v>108</v>
      </c>
      <c r="E39" s="59" t="s">
        <v>236</v>
      </c>
      <c r="F39" s="92">
        <f>J39*F37</f>
        <v>1950</v>
      </c>
      <c r="G39" s="92">
        <f>J39*G37</f>
        <v>750</v>
      </c>
      <c r="H39" s="92">
        <f>J39*H37</f>
        <v>300</v>
      </c>
      <c r="I39" s="59"/>
      <c r="J39" s="67">
        <v>3000</v>
      </c>
      <c r="K39" s="13"/>
      <c r="L39" s="13"/>
      <c r="M39" s="13"/>
      <c r="N39" s="12">
        <f>J39/30/8*M39</f>
        <v>0</v>
      </c>
      <c r="O39" s="20">
        <f>J39+K39+N39+L39</f>
        <v>3000</v>
      </c>
      <c r="P39" s="24">
        <v>1.25</v>
      </c>
      <c r="Q39" s="13">
        <f>J39/30*P39</f>
        <v>125</v>
      </c>
      <c r="R39" s="13"/>
      <c r="S39" s="16"/>
      <c r="T39" s="17">
        <f>(J39/30/9)*S39</f>
        <v>0</v>
      </c>
      <c r="U39" s="16"/>
      <c r="V39" s="13">
        <f>J39/30*U39</f>
        <v>0</v>
      </c>
      <c r="W39" s="16">
        <v>138.34</v>
      </c>
      <c r="X39" s="16"/>
      <c r="Y39" s="13"/>
      <c r="Z39" s="13"/>
      <c r="AA39" s="18">
        <v>187</v>
      </c>
      <c r="AB39" s="19">
        <f>Q39+R39+T39+V39+W39+X39+Y39+Z39+AA39</f>
        <v>450.34000000000003</v>
      </c>
      <c r="AC39" s="1">
        <f>O39-AB39</f>
        <v>2549.66</v>
      </c>
      <c r="AD39" s="3"/>
      <c r="AE39" s="26"/>
      <c r="AF39" s="45"/>
      <c r="AG39" s="44">
        <v>100049808997</v>
      </c>
      <c r="AH39" s="26" t="s">
        <v>256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</row>
    <row r="40" spans="1:93" s="26" customFormat="1" ht="39.75" customHeight="1" thickBot="1" x14ac:dyDescent="0.3">
      <c r="A40" s="25">
        <v>13</v>
      </c>
      <c r="B40" s="64">
        <v>86</v>
      </c>
      <c r="C40" s="29" t="s">
        <v>199</v>
      </c>
      <c r="D40" s="59" t="s">
        <v>222</v>
      </c>
      <c r="E40" s="61" t="s">
        <v>223</v>
      </c>
      <c r="F40" s="71">
        <f>J40*$F$4</f>
        <v>2600</v>
      </c>
      <c r="G40" s="70">
        <f>J40*$G$4</f>
        <v>1000</v>
      </c>
      <c r="H40" s="70">
        <f>J40*$H$4</f>
        <v>400</v>
      </c>
      <c r="I40" s="28"/>
      <c r="J40" s="56">
        <v>4000</v>
      </c>
      <c r="K40" s="13"/>
      <c r="L40" s="13"/>
      <c r="M40" s="13"/>
      <c r="N40" s="12">
        <f>J40/30/8*M40</f>
        <v>0</v>
      </c>
      <c r="O40" s="20">
        <f>J40+K40+L40+N40</f>
        <v>4000</v>
      </c>
      <c r="P40" s="24">
        <v>21</v>
      </c>
      <c r="Q40" s="13">
        <f>J40/30*P40</f>
        <v>2800</v>
      </c>
      <c r="R40" s="13"/>
      <c r="S40" s="16"/>
      <c r="T40" s="17">
        <f>(J40/30/9)*S40</f>
        <v>0</v>
      </c>
      <c r="U40" s="16"/>
      <c r="V40" s="13">
        <f>J40/30*U40</f>
        <v>0</v>
      </c>
      <c r="W40" s="16"/>
      <c r="X40" s="16"/>
      <c r="Y40" s="62"/>
      <c r="Z40" s="13"/>
      <c r="AA40" s="18"/>
      <c r="AB40" s="19">
        <f>Q40+R40+T40+V40+W40+X40+Y40+Z40+AA40</f>
        <v>2800</v>
      </c>
      <c r="AC40" s="1">
        <f>O40-AB40</f>
        <v>1200</v>
      </c>
      <c r="AD40" s="54"/>
      <c r="AF40" s="27"/>
      <c r="AG40" s="43" t="s">
        <v>173</v>
      </c>
      <c r="AH40" s="26" t="s">
        <v>257</v>
      </c>
    </row>
    <row r="41" spans="1:93" s="26" customFormat="1" ht="33.75" customHeight="1" thickBot="1" x14ac:dyDescent="0.3">
      <c r="A41" s="25">
        <v>16</v>
      </c>
      <c r="B41" s="59">
        <v>87</v>
      </c>
      <c r="C41" s="59" t="s">
        <v>200</v>
      </c>
      <c r="D41" s="59" t="s">
        <v>222</v>
      </c>
      <c r="E41" s="61" t="s">
        <v>223</v>
      </c>
      <c r="F41" s="84">
        <f>J41*$F$4</f>
        <v>2600</v>
      </c>
      <c r="G41" s="85">
        <f>J41*$G$4</f>
        <v>1000</v>
      </c>
      <c r="H41" s="85">
        <f>J41*$H$4</f>
        <v>400</v>
      </c>
      <c r="I41" s="61"/>
      <c r="J41" s="67">
        <v>4000</v>
      </c>
      <c r="K41" s="13"/>
      <c r="L41" s="13"/>
      <c r="M41" s="13"/>
      <c r="N41" s="12">
        <f>J41/30/8*M41</f>
        <v>0</v>
      </c>
      <c r="O41" s="20">
        <f>J41+K41+L41+N41</f>
        <v>4000</v>
      </c>
      <c r="P41" s="24">
        <v>21</v>
      </c>
      <c r="Q41" s="13">
        <f>J41/30*P41</f>
        <v>2800</v>
      </c>
      <c r="R41" s="13"/>
      <c r="S41" s="16"/>
      <c r="T41" s="17">
        <f>(J41/30/9)*S41</f>
        <v>0</v>
      </c>
      <c r="U41" s="16"/>
      <c r="V41" s="13">
        <f>J41/30*U41</f>
        <v>0</v>
      </c>
      <c r="W41" s="16"/>
      <c r="X41" s="16"/>
      <c r="Y41" s="62"/>
      <c r="Z41" s="13"/>
      <c r="AA41" s="18"/>
      <c r="AB41" s="19">
        <f>Q41+R41+T41+V41+W41+X41+Y41+Z41+AA41</f>
        <v>2800</v>
      </c>
      <c r="AC41" s="1">
        <f>O41-AB41</f>
        <v>1200</v>
      </c>
      <c r="AD41" s="54"/>
      <c r="AF41" s="45"/>
      <c r="AG41" s="43" t="s">
        <v>173</v>
      </c>
      <c r="AH41" s="26" t="s">
        <v>258</v>
      </c>
    </row>
    <row r="42" spans="1:93" s="26" customFormat="1" ht="30" customHeight="1" thickBot="1" x14ac:dyDescent="0.3">
      <c r="A42" s="25">
        <v>2</v>
      </c>
      <c r="B42" s="58">
        <v>936</v>
      </c>
      <c r="C42" s="89" t="s">
        <v>97</v>
      </c>
      <c r="D42" s="28" t="s">
        <v>132</v>
      </c>
      <c r="E42" s="29" t="s">
        <v>54</v>
      </c>
      <c r="F42" s="84">
        <f t="shared" ref="F42:F105" si="12">J42*$F$4</f>
        <v>1625</v>
      </c>
      <c r="G42" s="85">
        <f t="shared" ref="G42:G105" si="13">J42*$G$4</f>
        <v>625</v>
      </c>
      <c r="H42" s="85">
        <f t="shared" ref="H42:H105" si="14">J42*$H$4</f>
        <v>250</v>
      </c>
      <c r="I42" s="29"/>
      <c r="J42" s="56">
        <v>2500</v>
      </c>
      <c r="K42" s="13"/>
      <c r="L42" s="13"/>
      <c r="M42" s="13"/>
      <c r="N42" s="12">
        <f t="shared" ref="N42:N105" si="15">J42/30/8*M42</f>
        <v>0</v>
      </c>
      <c r="O42" s="20">
        <f t="shared" ref="O42:O105" si="16">J42+K42+N42+L42</f>
        <v>2500</v>
      </c>
      <c r="P42" s="24"/>
      <c r="Q42" s="13">
        <f>J42/30*P42</f>
        <v>0</v>
      </c>
      <c r="R42" s="13"/>
      <c r="S42" s="16"/>
      <c r="T42" s="17">
        <f t="shared" ref="T42:T105" si="17">(J42/30/9)*S42</f>
        <v>0</v>
      </c>
      <c r="U42" s="16"/>
      <c r="V42" s="13">
        <f>J42/30*U42</f>
        <v>0</v>
      </c>
      <c r="W42" s="16">
        <v>149.56</v>
      </c>
      <c r="X42" s="16">
        <v>400</v>
      </c>
      <c r="Y42" s="13"/>
      <c r="Z42" s="13"/>
      <c r="AA42" s="18">
        <v>154</v>
      </c>
      <c r="AB42" s="19">
        <f t="shared" ref="AB42:AB105" si="18">Q42+R42+T42+V42+W42+X42+Y42+Z42+AA42</f>
        <v>703.56</v>
      </c>
      <c r="AC42" s="1">
        <f t="shared" ref="AC42:AC105" si="19">O42-AB42</f>
        <v>1796.44</v>
      </c>
      <c r="AD42" s="3"/>
      <c r="AF42" s="27"/>
      <c r="AG42" s="43">
        <v>100048068272</v>
      </c>
      <c r="AH42" s="26" t="s">
        <v>259</v>
      </c>
    </row>
    <row r="43" spans="1:93" s="26" customFormat="1" ht="30" customHeight="1" thickBot="1" x14ac:dyDescent="0.3">
      <c r="A43" s="25">
        <v>4</v>
      </c>
      <c r="B43" s="58">
        <v>49</v>
      </c>
      <c r="C43" s="89" t="s">
        <v>163</v>
      </c>
      <c r="D43" s="59" t="s">
        <v>129</v>
      </c>
      <c r="E43" s="59" t="s">
        <v>46</v>
      </c>
      <c r="F43" s="84">
        <f t="shared" si="12"/>
        <v>1950</v>
      </c>
      <c r="G43" s="85">
        <f t="shared" si="13"/>
        <v>750</v>
      </c>
      <c r="H43" s="85">
        <f t="shared" si="14"/>
        <v>300</v>
      </c>
      <c r="I43" s="59"/>
      <c r="J43" s="56">
        <v>3000</v>
      </c>
      <c r="K43" s="13"/>
      <c r="L43" s="13"/>
      <c r="M43" s="13">
        <v>22.5</v>
      </c>
      <c r="N43" s="12">
        <f t="shared" si="15"/>
        <v>281.25</v>
      </c>
      <c r="O43" s="20">
        <f t="shared" si="16"/>
        <v>3281.25</v>
      </c>
      <c r="P43" s="24"/>
      <c r="Q43" s="13">
        <f t="shared" ref="Q43:Q106" si="20">J43/30*P43</f>
        <v>0</v>
      </c>
      <c r="R43" s="13"/>
      <c r="S43" s="16"/>
      <c r="T43" s="17">
        <f t="shared" si="17"/>
        <v>0</v>
      </c>
      <c r="U43" s="16"/>
      <c r="V43" s="13">
        <f t="shared" ref="V43:V106" si="21">J43/30*U43</f>
        <v>0</v>
      </c>
      <c r="W43" s="16"/>
      <c r="X43" s="16"/>
      <c r="Y43" s="13"/>
      <c r="Z43" s="13"/>
      <c r="AA43" s="18">
        <v>187</v>
      </c>
      <c r="AB43" s="19">
        <f t="shared" si="18"/>
        <v>187</v>
      </c>
      <c r="AC43" s="1">
        <f t="shared" si="19"/>
        <v>3094.25</v>
      </c>
      <c r="AD43" s="3"/>
      <c r="AF43" s="41"/>
      <c r="AG43" s="43">
        <v>100047736921</v>
      </c>
      <c r="AH43" s="26" t="s">
        <v>260</v>
      </c>
    </row>
    <row r="44" spans="1:93" s="26" customFormat="1" ht="30" customHeight="1" thickBot="1" x14ac:dyDescent="0.3">
      <c r="A44" s="25">
        <v>5</v>
      </c>
      <c r="B44" s="58">
        <v>573</v>
      </c>
      <c r="C44" s="89" t="s">
        <v>81</v>
      </c>
      <c r="D44" s="59" t="s">
        <v>129</v>
      </c>
      <c r="E44" s="59" t="s">
        <v>46</v>
      </c>
      <c r="F44" s="84">
        <f t="shared" si="12"/>
        <v>3575</v>
      </c>
      <c r="G44" s="85">
        <f t="shared" si="13"/>
        <v>1375</v>
      </c>
      <c r="H44" s="85">
        <f t="shared" si="14"/>
        <v>550</v>
      </c>
      <c r="I44" s="59"/>
      <c r="J44" s="56">
        <v>5500</v>
      </c>
      <c r="K44" s="13"/>
      <c r="L44" s="13"/>
      <c r="M44" s="13">
        <v>19.5</v>
      </c>
      <c r="N44" s="12">
        <f t="shared" si="15"/>
        <v>446.875</v>
      </c>
      <c r="O44" s="20">
        <f t="shared" si="16"/>
        <v>5946.875</v>
      </c>
      <c r="P44" s="24"/>
      <c r="Q44" s="13">
        <f t="shared" si="20"/>
        <v>0</v>
      </c>
      <c r="R44" s="13"/>
      <c r="S44" s="16"/>
      <c r="T44" s="17">
        <f t="shared" si="17"/>
        <v>0</v>
      </c>
      <c r="U44" s="16"/>
      <c r="V44" s="13">
        <f t="shared" si="21"/>
        <v>0</v>
      </c>
      <c r="W44" s="16">
        <v>156.83000000000001</v>
      </c>
      <c r="X44" s="16">
        <v>400</v>
      </c>
      <c r="Y44" s="62"/>
      <c r="Z44" s="13"/>
      <c r="AA44" s="18">
        <v>187</v>
      </c>
      <c r="AB44" s="19">
        <f t="shared" si="18"/>
        <v>743.83</v>
      </c>
      <c r="AC44" s="1">
        <f t="shared" si="19"/>
        <v>5203.0450000000001</v>
      </c>
      <c r="AD44" s="3"/>
      <c r="AF44" s="27"/>
      <c r="AG44" s="43">
        <v>100046271542</v>
      </c>
      <c r="AH44" s="26" t="s">
        <v>261</v>
      </c>
    </row>
    <row r="45" spans="1:93" s="26" customFormat="1" ht="30" customHeight="1" thickBot="1" x14ac:dyDescent="0.3">
      <c r="A45" s="25">
        <v>6</v>
      </c>
      <c r="B45" s="58">
        <v>574</v>
      </c>
      <c r="C45" s="89" t="s">
        <v>23</v>
      </c>
      <c r="D45" s="59" t="s">
        <v>129</v>
      </c>
      <c r="E45" s="59" t="s">
        <v>63</v>
      </c>
      <c r="F45" s="84">
        <f t="shared" si="12"/>
        <v>3315</v>
      </c>
      <c r="G45" s="85">
        <f t="shared" si="13"/>
        <v>1275</v>
      </c>
      <c r="H45" s="85">
        <f t="shared" si="14"/>
        <v>510</v>
      </c>
      <c r="I45" s="59"/>
      <c r="J45" s="56">
        <v>5100</v>
      </c>
      <c r="K45" s="13"/>
      <c r="L45" s="13"/>
      <c r="M45" s="13">
        <v>30</v>
      </c>
      <c r="N45" s="12">
        <f t="shared" si="15"/>
        <v>637.5</v>
      </c>
      <c r="O45" s="20">
        <f t="shared" si="16"/>
        <v>5737.5</v>
      </c>
      <c r="P45" s="24"/>
      <c r="Q45" s="13">
        <f t="shared" si="20"/>
        <v>0</v>
      </c>
      <c r="R45" s="13"/>
      <c r="S45" s="16"/>
      <c r="T45" s="17">
        <f t="shared" si="17"/>
        <v>0</v>
      </c>
      <c r="U45" s="16"/>
      <c r="V45" s="13">
        <f t="shared" si="21"/>
        <v>0</v>
      </c>
      <c r="W45" s="16">
        <v>179.94</v>
      </c>
      <c r="X45" s="16"/>
      <c r="Y45" s="62"/>
      <c r="Z45" s="13"/>
      <c r="AA45" s="18">
        <v>187</v>
      </c>
      <c r="AB45" s="19">
        <f t="shared" si="18"/>
        <v>366.94</v>
      </c>
      <c r="AC45" s="1">
        <f t="shared" si="19"/>
        <v>5370.56</v>
      </c>
      <c r="AD45" s="3"/>
      <c r="AF45" s="27"/>
      <c r="AG45" s="43">
        <v>100046544069</v>
      </c>
      <c r="AH45" s="26" t="s">
        <v>262</v>
      </c>
    </row>
    <row r="46" spans="1:93" s="26" customFormat="1" ht="30" customHeight="1" thickBot="1" x14ac:dyDescent="0.3">
      <c r="A46" s="25">
        <v>7</v>
      </c>
      <c r="B46" s="58">
        <v>966</v>
      </c>
      <c r="C46" s="89" t="s">
        <v>102</v>
      </c>
      <c r="D46" s="59" t="s">
        <v>129</v>
      </c>
      <c r="E46" s="59" t="s">
        <v>63</v>
      </c>
      <c r="F46" s="84">
        <f t="shared" si="12"/>
        <v>2600</v>
      </c>
      <c r="G46" s="85">
        <f t="shared" si="13"/>
        <v>1000</v>
      </c>
      <c r="H46" s="85">
        <f t="shared" si="14"/>
        <v>400</v>
      </c>
      <c r="I46" s="59"/>
      <c r="J46" s="56">
        <v>4000</v>
      </c>
      <c r="K46" s="13"/>
      <c r="L46" s="13"/>
      <c r="M46" s="13">
        <v>24</v>
      </c>
      <c r="N46" s="12">
        <f t="shared" si="15"/>
        <v>400</v>
      </c>
      <c r="O46" s="20">
        <f t="shared" si="16"/>
        <v>4400</v>
      </c>
      <c r="P46" s="24"/>
      <c r="Q46" s="13">
        <f t="shared" si="20"/>
        <v>0</v>
      </c>
      <c r="R46" s="13"/>
      <c r="S46" s="16"/>
      <c r="T46" s="17">
        <f t="shared" si="17"/>
        <v>0</v>
      </c>
      <c r="U46" s="16"/>
      <c r="V46" s="13">
        <f t="shared" si="21"/>
        <v>0</v>
      </c>
      <c r="W46" s="16">
        <v>149.55000000000001</v>
      </c>
      <c r="X46" s="16"/>
      <c r="Y46" s="62"/>
      <c r="Z46" s="13"/>
      <c r="AA46" s="18">
        <v>187</v>
      </c>
      <c r="AB46" s="19">
        <f t="shared" si="18"/>
        <v>336.55</v>
      </c>
      <c r="AC46" s="1">
        <f t="shared" si="19"/>
        <v>4063.45</v>
      </c>
      <c r="AD46" s="3"/>
      <c r="AF46" s="27"/>
      <c r="AG46" s="43">
        <v>100048525363</v>
      </c>
      <c r="AH46" s="26" t="s">
        <v>263</v>
      </c>
    </row>
    <row r="47" spans="1:93" s="26" customFormat="1" ht="30" customHeight="1" thickBot="1" x14ac:dyDescent="0.3">
      <c r="A47" s="25">
        <v>8</v>
      </c>
      <c r="B47" s="58">
        <v>1202</v>
      </c>
      <c r="C47" s="89" t="s">
        <v>159</v>
      </c>
      <c r="D47" s="59" t="s">
        <v>56</v>
      </c>
      <c r="E47" s="59" t="s">
        <v>63</v>
      </c>
      <c r="F47" s="84">
        <f t="shared" si="12"/>
        <v>2275</v>
      </c>
      <c r="G47" s="85">
        <f t="shared" si="13"/>
        <v>875</v>
      </c>
      <c r="H47" s="85">
        <f t="shared" si="14"/>
        <v>350</v>
      </c>
      <c r="I47" s="59"/>
      <c r="J47" s="56">
        <v>3500</v>
      </c>
      <c r="K47" s="13"/>
      <c r="L47" s="13"/>
      <c r="M47" s="13"/>
      <c r="N47" s="12">
        <f t="shared" si="15"/>
        <v>0</v>
      </c>
      <c r="O47" s="20">
        <f t="shared" si="16"/>
        <v>3500</v>
      </c>
      <c r="P47" s="24">
        <v>21</v>
      </c>
      <c r="Q47" s="13">
        <f t="shared" si="20"/>
        <v>2450</v>
      </c>
      <c r="R47" s="13"/>
      <c r="S47" s="16"/>
      <c r="T47" s="17">
        <f t="shared" si="17"/>
        <v>0</v>
      </c>
      <c r="U47" s="16"/>
      <c r="V47" s="13">
        <f t="shared" si="21"/>
        <v>0</v>
      </c>
      <c r="W47" s="16"/>
      <c r="X47" s="16"/>
      <c r="Y47" s="13"/>
      <c r="Z47" s="13"/>
      <c r="AA47" s="18">
        <v>176</v>
      </c>
      <c r="AB47" s="19">
        <f t="shared" si="18"/>
        <v>2626</v>
      </c>
      <c r="AC47" s="1">
        <f t="shared" si="19"/>
        <v>874</v>
      </c>
      <c r="AD47" s="3" t="s">
        <v>215</v>
      </c>
      <c r="AF47" s="27"/>
      <c r="AG47" s="43" t="s">
        <v>173</v>
      </c>
      <c r="AH47" s="26" t="s">
        <v>239</v>
      </c>
    </row>
    <row r="48" spans="1:93" s="26" customFormat="1" ht="30" customHeight="1" thickBot="1" x14ac:dyDescent="0.3">
      <c r="A48" s="25">
        <v>9</v>
      </c>
      <c r="B48" s="58">
        <v>504</v>
      </c>
      <c r="C48" s="89" t="s">
        <v>72</v>
      </c>
      <c r="D48" s="29" t="s">
        <v>128</v>
      </c>
      <c r="E48" s="59" t="s">
        <v>64</v>
      </c>
      <c r="F48" s="84">
        <f t="shared" si="12"/>
        <v>3900</v>
      </c>
      <c r="G48" s="85">
        <f t="shared" si="13"/>
        <v>1500</v>
      </c>
      <c r="H48" s="85">
        <f t="shared" si="14"/>
        <v>600</v>
      </c>
      <c r="I48" s="59"/>
      <c r="J48" s="56">
        <v>6000</v>
      </c>
      <c r="K48" s="13"/>
      <c r="L48" s="13"/>
      <c r="M48" s="13">
        <v>27.75</v>
      </c>
      <c r="N48" s="12">
        <f t="shared" si="15"/>
        <v>693.75</v>
      </c>
      <c r="O48" s="20">
        <f t="shared" si="16"/>
        <v>6693.75</v>
      </c>
      <c r="P48" s="24"/>
      <c r="Q48" s="13">
        <f t="shared" si="20"/>
        <v>0</v>
      </c>
      <c r="R48" s="13"/>
      <c r="S48" s="16"/>
      <c r="T48" s="17">
        <f t="shared" si="17"/>
        <v>0</v>
      </c>
      <c r="U48" s="16"/>
      <c r="V48" s="13">
        <f t="shared" si="21"/>
        <v>0</v>
      </c>
      <c r="W48" s="16">
        <v>455.21</v>
      </c>
      <c r="X48" s="16">
        <v>500</v>
      </c>
      <c r="Y48" s="62"/>
      <c r="Z48" s="13"/>
      <c r="AA48" s="18">
        <v>187</v>
      </c>
      <c r="AB48" s="19">
        <f t="shared" si="18"/>
        <v>1142.21</v>
      </c>
      <c r="AC48" s="1">
        <f t="shared" si="19"/>
        <v>5551.54</v>
      </c>
      <c r="AD48" s="3"/>
      <c r="AF48" s="27"/>
      <c r="AG48" s="43">
        <v>100049820218</v>
      </c>
      <c r="AH48" s="26" t="s">
        <v>264</v>
      </c>
    </row>
    <row r="49" spans="1:34" s="42" customFormat="1" ht="30" customHeight="1" thickBot="1" x14ac:dyDescent="0.3">
      <c r="A49" s="25">
        <v>10</v>
      </c>
      <c r="B49" s="58">
        <v>1055</v>
      </c>
      <c r="C49" s="89" t="s">
        <v>111</v>
      </c>
      <c r="D49" s="29" t="s">
        <v>128</v>
      </c>
      <c r="E49" s="59" t="s">
        <v>64</v>
      </c>
      <c r="F49" s="84">
        <f t="shared" si="12"/>
        <v>1625</v>
      </c>
      <c r="G49" s="85">
        <f t="shared" si="13"/>
        <v>625</v>
      </c>
      <c r="H49" s="85">
        <f t="shared" si="14"/>
        <v>250</v>
      </c>
      <c r="I49" s="59"/>
      <c r="J49" s="56">
        <v>2500</v>
      </c>
      <c r="K49" s="13"/>
      <c r="L49" s="13"/>
      <c r="M49" s="13">
        <v>27.75</v>
      </c>
      <c r="N49" s="12">
        <f t="shared" si="15"/>
        <v>289.0625</v>
      </c>
      <c r="O49" s="20">
        <f t="shared" si="16"/>
        <v>2789.0625</v>
      </c>
      <c r="P49" s="24"/>
      <c r="Q49" s="13">
        <f t="shared" si="20"/>
        <v>0</v>
      </c>
      <c r="R49" s="13"/>
      <c r="S49" s="16"/>
      <c r="T49" s="17">
        <f t="shared" si="17"/>
        <v>0</v>
      </c>
      <c r="U49" s="16"/>
      <c r="V49" s="13">
        <f t="shared" si="21"/>
        <v>0</v>
      </c>
      <c r="W49" s="16">
        <v>138.34</v>
      </c>
      <c r="X49" s="16"/>
      <c r="Y49" s="13"/>
      <c r="Z49" s="13"/>
      <c r="AA49" s="18">
        <v>154</v>
      </c>
      <c r="AB49" s="19">
        <f t="shared" si="18"/>
        <v>292.34000000000003</v>
      </c>
      <c r="AC49" s="1">
        <f t="shared" si="19"/>
        <v>2496.7224999999999</v>
      </c>
      <c r="AD49" s="3"/>
      <c r="AE49" s="46"/>
      <c r="AF49" s="47"/>
      <c r="AG49" s="43" t="s">
        <v>173</v>
      </c>
      <c r="AH49" s="26" t="s">
        <v>265</v>
      </c>
    </row>
    <row r="50" spans="1:34" s="26" customFormat="1" ht="30" customHeight="1" thickBot="1" x14ac:dyDescent="0.3">
      <c r="A50" s="25">
        <v>11</v>
      </c>
      <c r="B50" s="58">
        <v>1067</v>
      </c>
      <c r="C50" s="89" t="s">
        <v>115</v>
      </c>
      <c r="D50" s="29" t="s">
        <v>128</v>
      </c>
      <c r="E50" s="59" t="s">
        <v>64</v>
      </c>
      <c r="F50" s="84">
        <f t="shared" si="12"/>
        <v>1950</v>
      </c>
      <c r="G50" s="85">
        <f t="shared" si="13"/>
        <v>750</v>
      </c>
      <c r="H50" s="85">
        <f t="shared" si="14"/>
        <v>300</v>
      </c>
      <c r="I50" s="59"/>
      <c r="J50" s="56">
        <v>3000</v>
      </c>
      <c r="K50" s="13"/>
      <c r="L50" s="13"/>
      <c r="M50" s="13"/>
      <c r="N50" s="12">
        <f t="shared" si="15"/>
        <v>0</v>
      </c>
      <c r="O50" s="20">
        <f t="shared" si="16"/>
        <v>3000</v>
      </c>
      <c r="P50" s="24">
        <v>1.25</v>
      </c>
      <c r="Q50" s="13">
        <f t="shared" si="20"/>
        <v>125</v>
      </c>
      <c r="R50" s="13"/>
      <c r="S50" s="16"/>
      <c r="T50" s="17">
        <f t="shared" si="17"/>
        <v>0</v>
      </c>
      <c r="U50" s="16">
        <v>0.5</v>
      </c>
      <c r="V50" s="13">
        <f t="shared" si="21"/>
        <v>50</v>
      </c>
      <c r="W50" s="16"/>
      <c r="X50" s="16">
        <v>1000</v>
      </c>
      <c r="Y50" s="13"/>
      <c r="Z50" s="13"/>
      <c r="AA50" s="18">
        <v>154</v>
      </c>
      <c r="AB50" s="19">
        <f t="shared" si="18"/>
        <v>1329</v>
      </c>
      <c r="AC50" s="1">
        <f t="shared" si="19"/>
        <v>1671</v>
      </c>
      <c r="AD50" s="3"/>
      <c r="AE50" s="46"/>
      <c r="AF50" s="47"/>
      <c r="AG50" s="43">
        <v>100046270578</v>
      </c>
      <c r="AH50" s="26" t="s">
        <v>239</v>
      </c>
    </row>
    <row r="51" spans="1:34" s="26" customFormat="1" ht="30" customHeight="1" thickBot="1" x14ac:dyDescent="0.3">
      <c r="A51" s="25">
        <v>13</v>
      </c>
      <c r="B51" s="58">
        <v>502</v>
      </c>
      <c r="C51" s="89" t="s">
        <v>71</v>
      </c>
      <c r="D51" s="29" t="s">
        <v>126</v>
      </c>
      <c r="E51" s="29" t="s">
        <v>49</v>
      </c>
      <c r="F51" s="84">
        <f t="shared" si="12"/>
        <v>3575</v>
      </c>
      <c r="G51" s="85">
        <f t="shared" si="13"/>
        <v>1375</v>
      </c>
      <c r="H51" s="85">
        <f t="shared" si="14"/>
        <v>550</v>
      </c>
      <c r="I51" s="29"/>
      <c r="J51" s="56">
        <v>5500</v>
      </c>
      <c r="K51" s="13"/>
      <c r="L51" s="13"/>
      <c r="M51" s="13">
        <v>57.75</v>
      </c>
      <c r="N51" s="12">
        <f t="shared" si="15"/>
        <v>1323.4375</v>
      </c>
      <c r="O51" s="20">
        <f t="shared" si="16"/>
        <v>6823.4375</v>
      </c>
      <c r="P51" s="24"/>
      <c r="Q51" s="13">
        <f t="shared" si="20"/>
        <v>0</v>
      </c>
      <c r="R51" s="13"/>
      <c r="S51" s="16"/>
      <c r="T51" s="17">
        <f t="shared" si="17"/>
        <v>0</v>
      </c>
      <c r="U51" s="16"/>
      <c r="V51" s="13">
        <f t="shared" si="21"/>
        <v>0</v>
      </c>
      <c r="W51" s="16">
        <v>149.56</v>
      </c>
      <c r="X51" s="16"/>
      <c r="Y51" s="62"/>
      <c r="Z51" s="13"/>
      <c r="AA51" s="18">
        <v>187</v>
      </c>
      <c r="AB51" s="19">
        <f t="shared" si="18"/>
        <v>336.56</v>
      </c>
      <c r="AC51" s="1">
        <f t="shared" si="19"/>
        <v>6486.8774999999996</v>
      </c>
      <c r="AD51" s="3"/>
      <c r="AF51" s="27"/>
      <c r="AG51" s="43">
        <v>100046823855</v>
      </c>
      <c r="AH51" s="26" t="s">
        <v>266</v>
      </c>
    </row>
    <row r="52" spans="1:34" s="42" customFormat="1" ht="30" customHeight="1" thickBot="1" x14ac:dyDescent="0.3">
      <c r="A52" s="25">
        <v>14</v>
      </c>
      <c r="B52" s="58">
        <v>1057</v>
      </c>
      <c r="C52" s="89" t="s">
        <v>112</v>
      </c>
      <c r="D52" s="29" t="s">
        <v>126</v>
      </c>
      <c r="E52" s="29" t="s">
        <v>53</v>
      </c>
      <c r="F52" s="84">
        <f t="shared" si="12"/>
        <v>1300</v>
      </c>
      <c r="G52" s="85">
        <f t="shared" si="13"/>
        <v>500</v>
      </c>
      <c r="H52" s="85">
        <f t="shared" si="14"/>
        <v>200</v>
      </c>
      <c r="I52" s="29"/>
      <c r="J52" s="56">
        <v>2000</v>
      </c>
      <c r="K52" s="13"/>
      <c r="L52" s="13"/>
      <c r="M52" s="13">
        <v>93.75</v>
      </c>
      <c r="N52" s="12">
        <f t="shared" si="15"/>
        <v>781.25</v>
      </c>
      <c r="O52" s="20">
        <f t="shared" si="16"/>
        <v>2781.25</v>
      </c>
      <c r="P52" s="24"/>
      <c r="Q52" s="13">
        <f t="shared" si="20"/>
        <v>0</v>
      </c>
      <c r="R52" s="13"/>
      <c r="S52" s="16"/>
      <c r="T52" s="17">
        <f t="shared" si="17"/>
        <v>0</v>
      </c>
      <c r="U52" s="16">
        <v>2</v>
      </c>
      <c r="V52" s="13">
        <f t="shared" si="21"/>
        <v>133.33333333333334</v>
      </c>
      <c r="W52" s="16"/>
      <c r="X52" s="16">
        <v>400</v>
      </c>
      <c r="Y52" s="13"/>
      <c r="Z52" s="13"/>
      <c r="AA52" s="18"/>
      <c r="AB52" s="19">
        <f t="shared" si="18"/>
        <v>533.33333333333337</v>
      </c>
      <c r="AC52" s="1">
        <f t="shared" si="19"/>
        <v>2247.9166666666665</v>
      </c>
      <c r="AD52" s="3" t="s">
        <v>201</v>
      </c>
      <c r="AE52" s="46"/>
      <c r="AF52" s="43"/>
      <c r="AG52" s="43" t="s">
        <v>173</v>
      </c>
      <c r="AH52" s="26" t="s">
        <v>239</v>
      </c>
    </row>
    <row r="53" spans="1:34" s="42" customFormat="1" ht="30" customHeight="1" thickBot="1" x14ac:dyDescent="0.3">
      <c r="A53" s="25">
        <v>15</v>
      </c>
      <c r="B53" s="58">
        <v>1058</v>
      </c>
      <c r="C53" s="87" t="s">
        <v>113</v>
      </c>
      <c r="D53" s="29" t="s">
        <v>125</v>
      </c>
      <c r="E53" s="29" t="s">
        <v>52</v>
      </c>
      <c r="F53" s="84">
        <f t="shared" si="12"/>
        <v>1300</v>
      </c>
      <c r="G53" s="85">
        <f t="shared" si="13"/>
        <v>500</v>
      </c>
      <c r="H53" s="85">
        <f t="shared" si="14"/>
        <v>200</v>
      </c>
      <c r="I53" s="29"/>
      <c r="J53" s="65">
        <v>2000</v>
      </c>
      <c r="K53" s="13"/>
      <c r="L53" s="13">
        <v>200</v>
      </c>
      <c r="M53" s="13"/>
      <c r="N53" s="12">
        <f t="shared" si="15"/>
        <v>0</v>
      </c>
      <c r="O53" s="20">
        <f t="shared" si="16"/>
        <v>2200</v>
      </c>
      <c r="P53" s="24"/>
      <c r="Q53" s="13">
        <f t="shared" si="20"/>
        <v>0</v>
      </c>
      <c r="R53" s="13"/>
      <c r="S53" s="16"/>
      <c r="T53" s="17">
        <f t="shared" si="17"/>
        <v>0</v>
      </c>
      <c r="U53" s="16"/>
      <c r="V53" s="13">
        <f t="shared" si="21"/>
        <v>0</v>
      </c>
      <c r="W53" s="16"/>
      <c r="X53" s="16"/>
      <c r="Y53" s="13"/>
      <c r="Z53" s="13"/>
      <c r="AA53" s="18"/>
      <c r="AB53" s="19">
        <f t="shared" si="18"/>
        <v>0</v>
      </c>
      <c r="AC53" s="1">
        <f t="shared" si="19"/>
        <v>2200</v>
      </c>
      <c r="AD53" s="3"/>
      <c r="AE53" s="46"/>
      <c r="AF53" s="43"/>
      <c r="AG53" s="43">
        <v>100048785063</v>
      </c>
      <c r="AH53" s="26" t="s">
        <v>267</v>
      </c>
    </row>
    <row r="54" spans="1:34" s="26" customFormat="1" ht="30" customHeight="1" thickBot="1" x14ac:dyDescent="0.3">
      <c r="A54" s="25">
        <v>18</v>
      </c>
      <c r="B54" s="58">
        <v>503</v>
      </c>
      <c r="C54" s="89" t="s">
        <v>18</v>
      </c>
      <c r="D54" s="59" t="s">
        <v>127</v>
      </c>
      <c r="E54" s="59" t="s">
        <v>49</v>
      </c>
      <c r="F54" s="84">
        <f t="shared" si="12"/>
        <v>5720</v>
      </c>
      <c r="G54" s="85">
        <f t="shared" si="13"/>
        <v>2200</v>
      </c>
      <c r="H54" s="85">
        <f t="shared" si="14"/>
        <v>880</v>
      </c>
      <c r="I54" s="59"/>
      <c r="J54" s="56">
        <v>8800</v>
      </c>
      <c r="K54" s="13"/>
      <c r="L54" s="13"/>
      <c r="M54" s="13"/>
      <c r="N54" s="12">
        <f t="shared" si="15"/>
        <v>0</v>
      </c>
      <c r="O54" s="20">
        <f t="shared" si="16"/>
        <v>8800</v>
      </c>
      <c r="P54" s="24"/>
      <c r="Q54" s="13">
        <f t="shared" si="20"/>
        <v>0</v>
      </c>
      <c r="R54" s="13"/>
      <c r="S54" s="16"/>
      <c r="T54" s="17">
        <f t="shared" si="17"/>
        <v>0</v>
      </c>
      <c r="U54" s="16"/>
      <c r="V54" s="13">
        <f t="shared" si="21"/>
        <v>0</v>
      </c>
      <c r="W54" s="16"/>
      <c r="X54" s="16"/>
      <c r="Y54" s="62"/>
      <c r="Z54" s="13"/>
      <c r="AA54" s="18"/>
      <c r="AB54" s="19">
        <f t="shared" si="18"/>
        <v>0</v>
      </c>
      <c r="AC54" s="1">
        <f t="shared" si="19"/>
        <v>8800</v>
      </c>
      <c r="AD54" s="3"/>
      <c r="AF54" s="27"/>
      <c r="AG54" s="43">
        <v>100046256721</v>
      </c>
      <c r="AH54" s="26" t="s">
        <v>268</v>
      </c>
    </row>
    <row r="55" spans="1:34" s="26" customFormat="1" ht="30" customHeight="1" thickBot="1" x14ac:dyDescent="0.3">
      <c r="A55" s="25">
        <v>19</v>
      </c>
      <c r="B55" s="58">
        <v>700</v>
      </c>
      <c r="C55" s="89" t="s">
        <v>83</v>
      </c>
      <c r="D55" s="29" t="s">
        <v>130</v>
      </c>
      <c r="E55" s="29" t="s">
        <v>62</v>
      </c>
      <c r="F55" s="84">
        <f t="shared" si="12"/>
        <v>1300</v>
      </c>
      <c r="G55" s="85">
        <f t="shared" si="13"/>
        <v>500</v>
      </c>
      <c r="H55" s="85">
        <f t="shared" si="14"/>
        <v>200</v>
      </c>
      <c r="I55" s="29"/>
      <c r="J55" s="56">
        <v>2000</v>
      </c>
      <c r="K55" s="13"/>
      <c r="L55" s="13"/>
      <c r="M55" s="13"/>
      <c r="N55" s="12">
        <f t="shared" si="15"/>
        <v>0</v>
      </c>
      <c r="O55" s="20">
        <f t="shared" si="16"/>
        <v>2000</v>
      </c>
      <c r="P55" s="24"/>
      <c r="Q55" s="13">
        <f t="shared" si="20"/>
        <v>0</v>
      </c>
      <c r="R55" s="13"/>
      <c r="S55" s="16"/>
      <c r="T55" s="17">
        <f t="shared" si="17"/>
        <v>0</v>
      </c>
      <c r="U55" s="16"/>
      <c r="V55" s="13">
        <f t="shared" si="21"/>
        <v>0</v>
      </c>
      <c r="W55" s="16"/>
      <c r="X55" s="16">
        <v>700</v>
      </c>
      <c r="Y55" s="13"/>
      <c r="Z55" s="13"/>
      <c r="AA55" s="18"/>
      <c r="AB55" s="19">
        <f t="shared" si="18"/>
        <v>700</v>
      </c>
      <c r="AC55" s="1">
        <f t="shared" si="19"/>
        <v>1300</v>
      </c>
      <c r="AD55" s="3"/>
      <c r="AF55" s="27"/>
      <c r="AG55" s="43">
        <v>100046270562</v>
      </c>
      <c r="AH55" s="26" t="s">
        <v>269</v>
      </c>
    </row>
    <row r="56" spans="1:34" s="26" customFormat="1" ht="30" customHeight="1" thickBot="1" x14ac:dyDescent="0.3">
      <c r="A56" s="25">
        <v>20</v>
      </c>
      <c r="B56" s="58">
        <v>709</v>
      </c>
      <c r="C56" s="89" t="s">
        <v>60</v>
      </c>
      <c r="D56" s="29" t="s">
        <v>130</v>
      </c>
      <c r="E56" s="29" t="s">
        <v>61</v>
      </c>
      <c r="F56" s="84">
        <f t="shared" si="12"/>
        <v>1300</v>
      </c>
      <c r="G56" s="85">
        <f t="shared" si="13"/>
        <v>500</v>
      </c>
      <c r="H56" s="85">
        <f t="shared" si="14"/>
        <v>200</v>
      </c>
      <c r="I56" s="29"/>
      <c r="J56" s="56">
        <v>2000</v>
      </c>
      <c r="K56" s="13"/>
      <c r="L56" s="13">
        <v>200</v>
      </c>
      <c r="M56" s="13"/>
      <c r="N56" s="12">
        <f t="shared" si="15"/>
        <v>0</v>
      </c>
      <c r="O56" s="20">
        <f t="shared" si="16"/>
        <v>2200</v>
      </c>
      <c r="P56" s="24"/>
      <c r="Q56" s="13">
        <f t="shared" si="20"/>
        <v>0</v>
      </c>
      <c r="R56" s="13"/>
      <c r="S56" s="16"/>
      <c r="T56" s="17">
        <f t="shared" si="17"/>
        <v>0</v>
      </c>
      <c r="U56" s="16"/>
      <c r="V56" s="13">
        <f t="shared" si="21"/>
        <v>0</v>
      </c>
      <c r="W56" s="16"/>
      <c r="X56" s="16">
        <v>700</v>
      </c>
      <c r="Y56" s="13"/>
      <c r="Z56" s="13"/>
      <c r="AA56" s="18">
        <v>154</v>
      </c>
      <c r="AB56" s="19">
        <f t="shared" si="18"/>
        <v>854</v>
      </c>
      <c r="AC56" s="1">
        <f t="shared" si="19"/>
        <v>1346</v>
      </c>
      <c r="AD56" s="3"/>
      <c r="AF56" s="27"/>
      <c r="AG56" s="43">
        <v>100046835802</v>
      </c>
      <c r="AH56" s="26" t="s">
        <v>270</v>
      </c>
    </row>
    <row r="57" spans="1:34" s="26" customFormat="1" ht="30" customHeight="1" thickBot="1" x14ac:dyDescent="0.3">
      <c r="A57" s="25">
        <v>22</v>
      </c>
      <c r="B57" s="58">
        <v>771</v>
      </c>
      <c r="C57" s="87" t="s">
        <v>84</v>
      </c>
      <c r="D57" s="29" t="s">
        <v>125</v>
      </c>
      <c r="E57" s="29" t="s">
        <v>50</v>
      </c>
      <c r="F57" s="84">
        <f t="shared" si="12"/>
        <v>1300</v>
      </c>
      <c r="G57" s="85">
        <f t="shared" si="13"/>
        <v>500</v>
      </c>
      <c r="H57" s="85">
        <f t="shared" si="14"/>
        <v>200</v>
      </c>
      <c r="I57" s="29"/>
      <c r="J57" s="65">
        <v>2000</v>
      </c>
      <c r="K57" s="13"/>
      <c r="L57" s="13"/>
      <c r="M57" s="13"/>
      <c r="N57" s="12">
        <f t="shared" si="15"/>
        <v>0</v>
      </c>
      <c r="O57" s="20">
        <f t="shared" si="16"/>
        <v>2000</v>
      </c>
      <c r="P57" s="24"/>
      <c r="Q57" s="13">
        <f t="shared" si="20"/>
        <v>0</v>
      </c>
      <c r="R57" s="13"/>
      <c r="S57" s="16"/>
      <c r="T57" s="17">
        <f t="shared" si="17"/>
        <v>0</v>
      </c>
      <c r="U57" s="16"/>
      <c r="V57" s="13">
        <f t="shared" si="21"/>
        <v>0</v>
      </c>
      <c r="W57" s="16"/>
      <c r="X57" s="16"/>
      <c r="Y57" s="13"/>
      <c r="Z57" s="13"/>
      <c r="AA57" s="18"/>
      <c r="AB57" s="19">
        <f t="shared" si="18"/>
        <v>0</v>
      </c>
      <c r="AC57" s="1">
        <f t="shared" si="19"/>
        <v>2000</v>
      </c>
      <c r="AD57" s="3"/>
      <c r="AF57" s="43"/>
      <c r="AG57" s="43">
        <v>100046259194</v>
      </c>
      <c r="AH57" s="26" t="s">
        <v>271</v>
      </c>
    </row>
    <row r="58" spans="1:34" s="26" customFormat="1" ht="30" customHeight="1" thickBot="1" x14ac:dyDescent="0.3">
      <c r="A58" s="25">
        <v>23</v>
      </c>
      <c r="B58" s="58">
        <v>5026</v>
      </c>
      <c r="C58" s="89" t="s">
        <v>66</v>
      </c>
      <c r="D58" s="29" t="s">
        <v>130</v>
      </c>
      <c r="E58" s="29" t="s">
        <v>62</v>
      </c>
      <c r="F58" s="84">
        <f t="shared" si="12"/>
        <v>390</v>
      </c>
      <c r="G58" s="85">
        <f t="shared" si="13"/>
        <v>150</v>
      </c>
      <c r="H58" s="85">
        <f t="shared" si="14"/>
        <v>60</v>
      </c>
      <c r="I58" s="29"/>
      <c r="J58" s="56">
        <v>600</v>
      </c>
      <c r="K58" s="13"/>
      <c r="L58" s="13">
        <v>100</v>
      </c>
      <c r="M58" s="13"/>
      <c r="N58" s="12">
        <f t="shared" si="15"/>
        <v>0</v>
      </c>
      <c r="O58" s="20">
        <f t="shared" si="16"/>
        <v>700</v>
      </c>
      <c r="P58" s="24"/>
      <c r="Q58" s="13">
        <f t="shared" si="20"/>
        <v>0</v>
      </c>
      <c r="R58" s="13"/>
      <c r="S58" s="16"/>
      <c r="T58" s="17">
        <f t="shared" si="17"/>
        <v>0</v>
      </c>
      <c r="U58" s="16"/>
      <c r="V58" s="13">
        <f t="shared" si="21"/>
        <v>0</v>
      </c>
      <c r="W58" s="16"/>
      <c r="X58" s="16"/>
      <c r="Y58" s="13"/>
      <c r="Z58" s="13"/>
      <c r="AA58" s="18"/>
      <c r="AB58" s="19">
        <f t="shared" si="18"/>
        <v>0</v>
      </c>
      <c r="AC58" s="1">
        <f t="shared" si="19"/>
        <v>700</v>
      </c>
      <c r="AD58" s="3"/>
      <c r="AE58" s="46"/>
      <c r="AF58" s="47"/>
      <c r="AG58" s="43" t="s">
        <v>173</v>
      </c>
      <c r="AH58" s="26" t="s">
        <v>272</v>
      </c>
    </row>
    <row r="59" spans="1:34" s="26" customFormat="1" ht="30" customHeight="1" thickBot="1" x14ac:dyDescent="0.3">
      <c r="A59" s="25">
        <v>24</v>
      </c>
      <c r="B59" s="58">
        <v>77</v>
      </c>
      <c r="C59" s="89" t="s">
        <v>157</v>
      </c>
      <c r="D59" s="29" t="s">
        <v>131</v>
      </c>
      <c r="E59" s="29" t="s">
        <v>48</v>
      </c>
      <c r="F59" s="84">
        <f t="shared" si="12"/>
        <v>4550</v>
      </c>
      <c r="G59" s="85">
        <f t="shared" si="13"/>
        <v>1750</v>
      </c>
      <c r="H59" s="85">
        <f t="shared" si="14"/>
        <v>700</v>
      </c>
      <c r="I59" s="29"/>
      <c r="J59" s="56">
        <v>7000</v>
      </c>
      <c r="K59" s="13"/>
      <c r="L59" s="13"/>
      <c r="M59" s="13"/>
      <c r="N59" s="12">
        <f t="shared" si="15"/>
        <v>0</v>
      </c>
      <c r="O59" s="20">
        <f t="shared" si="16"/>
        <v>7000</v>
      </c>
      <c r="P59" s="24">
        <v>1.25</v>
      </c>
      <c r="Q59" s="13">
        <f t="shared" si="20"/>
        <v>291.66666666666669</v>
      </c>
      <c r="R59" s="13"/>
      <c r="S59" s="16"/>
      <c r="T59" s="17">
        <f t="shared" si="17"/>
        <v>0</v>
      </c>
      <c r="U59" s="16"/>
      <c r="V59" s="13">
        <f t="shared" si="21"/>
        <v>0</v>
      </c>
      <c r="W59" s="16">
        <v>179.94</v>
      </c>
      <c r="X59" s="16"/>
      <c r="Y59" s="62"/>
      <c r="Z59" s="13"/>
      <c r="AA59" s="18">
        <v>330</v>
      </c>
      <c r="AB59" s="19">
        <f t="shared" si="18"/>
        <v>801.60666666666668</v>
      </c>
      <c r="AC59" s="1">
        <f t="shared" si="19"/>
        <v>6198.3933333333334</v>
      </c>
      <c r="AD59" s="3"/>
      <c r="AF59" s="27"/>
      <c r="AG59" s="43">
        <v>100049820447</v>
      </c>
      <c r="AH59" s="26" t="s">
        <v>273</v>
      </c>
    </row>
    <row r="60" spans="1:34" s="42" customFormat="1" ht="30" customHeight="1" thickBot="1" x14ac:dyDescent="0.3">
      <c r="A60" s="25">
        <v>25</v>
      </c>
      <c r="B60" s="58">
        <v>1054</v>
      </c>
      <c r="C60" s="89" t="s">
        <v>110</v>
      </c>
      <c r="D60" s="29" t="s">
        <v>131</v>
      </c>
      <c r="E60" s="29" t="s">
        <v>48</v>
      </c>
      <c r="F60" s="84">
        <f t="shared" si="12"/>
        <v>2600</v>
      </c>
      <c r="G60" s="85">
        <f t="shared" si="13"/>
        <v>1000</v>
      </c>
      <c r="H60" s="85">
        <f t="shared" si="14"/>
        <v>400</v>
      </c>
      <c r="I60" s="29"/>
      <c r="J60" s="56">
        <v>4000</v>
      </c>
      <c r="K60" s="13"/>
      <c r="L60" s="13"/>
      <c r="M60" s="13"/>
      <c r="N60" s="12">
        <f t="shared" si="15"/>
        <v>0</v>
      </c>
      <c r="O60" s="20">
        <f t="shared" si="16"/>
        <v>4000</v>
      </c>
      <c r="P60" s="24"/>
      <c r="Q60" s="13">
        <f t="shared" si="20"/>
        <v>0</v>
      </c>
      <c r="R60" s="13"/>
      <c r="S60" s="16">
        <v>5.72</v>
      </c>
      <c r="T60" s="17">
        <f t="shared" si="17"/>
        <v>84.740740740740748</v>
      </c>
      <c r="U60" s="16"/>
      <c r="V60" s="13">
        <f t="shared" si="21"/>
        <v>0</v>
      </c>
      <c r="W60" s="16">
        <v>149.55000000000001</v>
      </c>
      <c r="X60" s="16"/>
      <c r="Y60" s="13"/>
      <c r="Z60" s="13"/>
      <c r="AA60" s="18">
        <v>187</v>
      </c>
      <c r="AB60" s="19">
        <f t="shared" si="18"/>
        <v>421.29074074074077</v>
      </c>
      <c r="AC60" s="1">
        <f t="shared" si="19"/>
        <v>3578.7092592592594</v>
      </c>
      <c r="AD60" s="3"/>
      <c r="AE60" s="46"/>
      <c r="AF60" s="47"/>
      <c r="AG60" s="43">
        <v>100048785322</v>
      </c>
      <c r="AH60" s="26" t="s">
        <v>274</v>
      </c>
    </row>
    <row r="61" spans="1:34" s="26" customFormat="1" ht="30" customHeight="1" thickBot="1" x14ac:dyDescent="0.3">
      <c r="A61" s="25">
        <v>26</v>
      </c>
      <c r="B61" s="58">
        <v>932</v>
      </c>
      <c r="C61" s="89" t="s">
        <v>95</v>
      </c>
      <c r="D61" s="29" t="s">
        <v>131</v>
      </c>
      <c r="E61" s="29" t="s">
        <v>48</v>
      </c>
      <c r="F61" s="84">
        <f t="shared" si="12"/>
        <v>1625</v>
      </c>
      <c r="G61" s="85">
        <f t="shared" si="13"/>
        <v>625</v>
      </c>
      <c r="H61" s="85">
        <f t="shared" si="14"/>
        <v>250</v>
      </c>
      <c r="I61" s="29"/>
      <c r="J61" s="56">
        <v>2500</v>
      </c>
      <c r="K61" s="13"/>
      <c r="L61" s="13"/>
      <c r="M61" s="13"/>
      <c r="N61" s="12">
        <f t="shared" si="15"/>
        <v>0</v>
      </c>
      <c r="O61" s="20">
        <f t="shared" si="16"/>
        <v>2500</v>
      </c>
      <c r="P61" s="24"/>
      <c r="Q61" s="13">
        <f t="shared" si="20"/>
        <v>0</v>
      </c>
      <c r="R61" s="13"/>
      <c r="S61" s="16"/>
      <c r="T61" s="17">
        <f t="shared" si="17"/>
        <v>0</v>
      </c>
      <c r="U61" s="16"/>
      <c r="V61" s="13">
        <f t="shared" si="21"/>
        <v>0</v>
      </c>
      <c r="W61" s="16"/>
      <c r="X61" s="16">
        <v>600</v>
      </c>
      <c r="Y61" s="13"/>
      <c r="Z61" s="13"/>
      <c r="AA61" s="18">
        <v>154</v>
      </c>
      <c r="AB61" s="19">
        <f t="shared" si="18"/>
        <v>754</v>
      </c>
      <c r="AC61" s="1">
        <f t="shared" si="19"/>
        <v>1746</v>
      </c>
      <c r="AD61" s="3"/>
      <c r="AF61" s="27"/>
      <c r="AG61" s="43">
        <v>100047662081</v>
      </c>
      <c r="AH61" s="26" t="s">
        <v>239</v>
      </c>
    </row>
    <row r="62" spans="1:34" s="26" customFormat="1" ht="30" customHeight="1" thickBot="1" x14ac:dyDescent="0.3">
      <c r="A62" s="25">
        <v>27</v>
      </c>
      <c r="B62" s="58">
        <v>1231</v>
      </c>
      <c r="C62" s="87" t="s">
        <v>165</v>
      </c>
      <c r="D62" s="29" t="s">
        <v>125</v>
      </c>
      <c r="E62" s="29" t="s">
        <v>50</v>
      </c>
      <c r="F62" s="84">
        <f t="shared" si="12"/>
        <v>1267.5</v>
      </c>
      <c r="G62" s="85">
        <f t="shared" si="13"/>
        <v>487.5</v>
      </c>
      <c r="H62" s="85">
        <f t="shared" si="14"/>
        <v>195</v>
      </c>
      <c r="I62" s="29"/>
      <c r="J62" s="65">
        <v>1950</v>
      </c>
      <c r="K62" s="13"/>
      <c r="L62" s="13"/>
      <c r="M62" s="13"/>
      <c r="N62" s="12">
        <f t="shared" si="15"/>
        <v>0</v>
      </c>
      <c r="O62" s="20">
        <f t="shared" si="16"/>
        <v>1950</v>
      </c>
      <c r="P62" s="24">
        <v>2.5</v>
      </c>
      <c r="Q62" s="13">
        <f t="shared" si="20"/>
        <v>162.5</v>
      </c>
      <c r="R62" s="13"/>
      <c r="S62" s="16"/>
      <c r="T62" s="17">
        <f t="shared" si="17"/>
        <v>0</v>
      </c>
      <c r="U62" s="16"/>
      <c r="V62" s="13">
        <f t="shared" si="21"/>
        <v>0</v>
      </c>
      <c r="W62" s="16"/>
      <c r="X62" s="16"/>
      <c r="Y62" s="13"/>
      <c r="Z62" s="13"/>
      <c r="AA62" s="18"/>
      <c r="AB62" s="19">
        <f t="shared" si="18"/>
        <v>162.5</v>
      </c>
      <c r="AC62" s="1">
        <f t="shared" si="19"/>
        <v>1787.5</v>
      </c>
      <c r="AD62" s="3"/>
      <c r="AF62" s="27"/>
      <c r="AG62" s="43" t="s">
        <v>173</v>
      </c>
      <c r="AH62" s="26" t="s">
        <v>275</v>
      </c>
    </row>
    <row r="63" spans="1:34" s="46" customFormat="1" ht="30" customHeight="1" thickBot="1" x14ac:dyDescent="0.3">
      <c r="A63" s="25">
        <v>29</v>
      </c>
      <c r="B63" s="58">
        <v>1234</v>
      </c>
      <c r="C63" s="87" t="s">
        <v>166</v>
      </c>
      <c r="D63" s="29" t="s">
        <v>125</v>
      </c>
      <c r="E63" s="29" t="s">
        <v>50</v>
      </c>
      <c r="F63" s="84">
        <f t="shared" si="12"/>
        <v>1234.3500000000001</v>
      </c>
      <c r="G63" s="85">
        <f t="shared" si="13"/>
        <v>474.75</v>
      </c>
      <c r="H63" s="85">
        <f t="shared" si="14"/>
        <v>189.9</v>
      </c>
      <c r="I63" s="29"/>
      <c r="J63" s="65">
        <v>1899</v>
      </c>
      <c r="K63" s="13"/>
      <c r="L63" s="13"/>
      <c r="M63" s="13"/>
      <c r="N63" s="12">
        <f t="shared" si="15"/>
        <v>0</v>
      </c>
      <c r="O63" s="20">
        <f t="shared" si="16"/>
        <v>1899</v>
      </c>
      <c r="P63" s="24"/>
      <c r="Q63" s="13">
        <f t="shared" si="20"/>
        <v>0</v>
      </c>
      <c r="R63" s="13"/>
      <c r="S63" s="16">
        <v>15.55</v>
      </c>
      <c r="T63" s="17">
        <f t="shared" si="17"/>
        <v>109.36833333333334</v>
      </c>
      <c r="U63" s="16"/>
      <c r="V63" s="13">
        <f t="shared" si="21"/>
        <v>0</v>
      </c>
      <c r="W63" s="16"/>
      <c r="X63" s="16"/>
      <c r="Y63" s="13"/>
      <c r="Z63" s="13"/>
      <c r="AA63" s="18"/>
      <c r="AB63" s="19">
        <f t="shared" si="18"/>
        <v>109.36833333333334</v>
      </c>
      <c r="AC63" s="1">
        <f t="shared" si="19"/>
        <v>1789.6316666666667</v>
      </c>
      <c r="AD63" s="3"/>
      <c r="AF63" s="47"/>
      <c r="AG63" s="43" t="s">
        <v>173</v>
      </c>
      <c r="AH63" s="26" t="s">
        <v>239</v>
      </c>
    </row>
    <row r="64" spans="1:34" s="26" customFormat="1" ht="30" customHeight="1" thickBot="1" x14ac:dyDescent="0.3">
      <c r="A64" s="25">
        <v>30</v>
      </c>
      <c r="B64" s="58">
        <v>1235</v>
      </c>
      <c r="C64" s="89" t="s">
        <v>167</v>
      </c>
      <c r="D64" s="29" t="s">
        <v>131</v>
      </c>
      <c r="E64" s="29" t="s">
        <v>48</v>
      </c>
      <c r="F64" s="84">
        <f t="shared" si="12"/>
        <v>1625</v>
      </c>
      <c r="G64" s="85">
        <f t="shared" si="13"/>
        <v>625</v>
      </c>
      <c r="H64" s="85">
        <f t="shared" si="14"/>
        <v>250</v>
      </c>
      <c r="I64" s="29"/>
      <c r="J64" s="56">
        <v>2500</v>
      </c>
      <c r="K64" s="13"/>
      <c r="L64" s="13"/>
      <c r="M64" s="13"/>
      <c r="N64" s="12">
        <f t="shared" si="15"/>
        <v>0</v>
      </c>
      <c r="O64" s="20">
        <f t="shared" si="16"/>
        <v>2500</v>
      </c>
      <c r="P64" s="24">
        <v>1.25</v>
      </c>
      <c r="Q64" s="13">
        <f t="shared" si="20"/>
        <v>104.16666666666666</v>
      </c>
      <c r="R64" s="13"/>
      <c r="S64" s="16">
        <v>6.66</v>
      </c>
      <c r="T64" s="17">
        <f t="shared" si="17"/>
        <v>61.666666666666671</v>
      </c>
      <c r="U64" s="16"/>
      <c r="V64" s="13">
        <f t="shared" si="21"/>
        <v>0</v>
      </c>
      <c r="W64" s="16"/>
      <c r="X64" s="16">
        <v>400</v>
      </c>
      <c r="Y64" s="13"/>
      <c r="Z64" s="13"/>
      <c r="AA64" s="18"/>
      <c r="AB64" s="19">
        <f t="shared" si="18"/>
        <v>565.83333333333326</v>
      </c>
      <c r="AC64" s="1">
        <f t="shared" si="19"/>
        <v>1934.1666666666667</v>
      </c>
      <c r="AD64" s="3"/>
      <c r="AF64" s="27"/>
      <c r="AG64" s="43" t="s">
        <v>173</v>
      </c>
      <c r="AH64" s="26" t="s">
        <v>239</v>
      </c>
    </row>
    <row r="65" spans="1:34" s="26" customFormat="1" ht="30" customHeight="1" thickBot="1" x14ac:dyDescent="0.3">
      <c r="A65" s="25">
        <v>31</v>
      </c>
      <c r="B65" s="58">
        <v>1175</v>
      </c>
      <c r="C65" s="89" t="s">
        <v>136</v>
      </c>
      <c r="D65" s="29" t="s">
        <v>131</v>
      </c>
      <c r="E65" s="29" t="s">
        <v>48</v>
      </c>
      <c r="F65" s="84">
        <f t="shared" si="12"/>
        <v>1625</v>
      </c>
      <c r="G65" s="85">
        <f t="shared" si="13"/>
        <v>625</v>
      </c>
      <c r="H65" s="85">
        <f t="shared" si="14"/>
        <v>250</v>
      </c>
      <c r="I65" s="29"/>
      <c r="J65" s="56">
        <v>2500</v>
      </c>
      <c r="K65" s="13"/>
      <c r="L65" s="13"/>
      <c r="M65" s="13"/>
      <c r="N65" s="12">
        <f t="shared" si="15"/>
        <v>0</v>
      </c>
      <c r="O65" s="20">
        <f t="shared" si="16"/>
        <v>2500</v>
      </c>
      <c r="P65" s="24">
        <v>15</v>
      </c>
      <c r="Q65" s="13">
        <f t="shared" si="20"/>
        <v>1250</v>
      </c>
      <c r="R65" s="13"/>
      <c r="S65" s="16"/>
      <c r="T65" s="17">
        <f t="shared" si="17"/>
        <v>0</v>
      </c>
      <c r="U65" s="16"/>
      <c r="V65" s="13">
        <f t="shared" si="21"/>
        <v>0</v>
      </c>
      <c r="W65" s="16"/>
      <c r="X65" s="16"/>
      <c r="Y65" s="13"/>
      <c r="Z65" s="13"/>
      <c r="AA65" s="18"/>
      <c r="AB65" s="19">
        <f t="shared" si="18"/>
        <v>1250</v>
      </c>
      <c r="AC65" s="1">
        <f t="shared" si="19"/>
        <v>1250</v>
      </c>
      <c r="AD65" s="3" t="s">
        <v>215</v>
      </c>
      <c r="AF65" s="27"/>
      <c r="AG65" s="43" t="s">
        <v>173</v>
      </c>
      <c r="AH65" s="26" t="s">
        <v>239</v>
      </c>
    </row>
    <row r="66" spans="1:34" s="26" customFormat="1" ht="30" customHeight="1" thickBot="1" x14ac:dyDescent="0.3">
      <c r="A66" s="25">
        <v>32</v>
      </c>
      <c r="B66" s="58">
        <v>1181</v>
      </c>
      <c r="C66" s="89" t="s">
        <v>137</v>
      </c>
      <c r="D66" s="29" t="s">
        <v>131</v>
      </c>
      <c r="E66" s="29" t="s">
        <v>48</v>
      </c>
      <c r="F66" s="84">
        <f t="shared" si="12"/>
        <v>1625</v>
      </c>
      <c r="G66" s="85">
        <f t="shared" si="13"/>
        <v>625</v>
      </c>
      <c r="H66" s="85">
        <f t="shared" si="14"/>
        <v>250</v>
      </c>
      <c r="I66" s="29"/>
      <c r="J66" s="56">
        <v>2500</v>
      </c>
      <c r="K66" s="13"/>
      <c r="L66" s="13"/>
      <c r="M66" s="13"/>
      <c r="N66" s="12">
        <f t="shared" si="15"/>
        <v>0</v>
      </c>
      <c r="O66" s="20">
        <f t="shared" si="16"/>
        <v>2500</v>
      </c>
      <c r="P66" s="24">
        <f>2.5+15</f>
        <v>17.5</v>
      </c>
      <c r="Q66" s="13">
        <f t="shared" si="20"/>
        <v>1458.3333333333333</v>
      </c>
      <c r="R66" s="13"/>
      <c r="S66" s="16"/>
      <c r="T66" s="17">
        <f t="shared" si="17"/>
        <v>0</v>
      </c>
      <c r="U66" s="16"/>
      <c r="V66" s="13">
        <f t="shared" si="21"/>
        <v>0</v>
      </c>
      <c r="W66" s="16"/>
      <c r="X66" s="16"/>
      <c r="Y66" s="13"/>
      <c r="Z66" s="13"/>
      <c r="AA66" s="18"/>
      <c r="AB66" s="19">
        <f t="shared" si="18"/>
        <v>1458.3333333333333</v>
      </c>
      <c r="AC66" s="1">
        <f t="shared" si="19"/>
        <v>1041.6666666666667</v>
      </c>
      <c r="AD66" s="3" t="s">
        <v>215</v>
      </c>
      <c r="AF66" s="27"/>
      <c r="AG66" s="43" t="s">
        <v>173</v>
      </c>
      <c r="AH66" s="26" t="s">
        <v>239</v>
      </c>
    </row>
    <row r="67" spans="1:34" s="26" customFormat="1" ht="30" customHeight="1" thickBot="1" x14ac:dyDescent="0.3">
      <c r="A67" s="25">
        <v>33</v>
      </c>
      <c r="B67" s="58">
        <v>1189</v>
      </c>
      <c r="C67" s="89" t="s">
        <v>138</v>
      </c>
      <c r="D67" s="29" t="s">
        <v>131</v>
      </c>
      <c r="E67" s="29" t="s">
        <v>48</v>
      </c>
      <c r="F67" s="84">
        <f t="shared" si="12"/>
        <v>1625</v>
      </c>
      <c r="G67" s="85">
        <f t="shared" si="13"/>
        <v>625</v>
      </c>
      <c r="H67" s="85">
        <f t="shared" si="14"/>
        <v>250</v>
      </c>
      <c r="I67" s="29"/>
      <c r="J67" s="56">
        <v>2500</v>
      </c>
      <c r="K67" s="13"/>
      <c r="L67" s="13"/>
      <c r="M67" s="13"/>
      <c r="N67" s="12">
        <f t="shared" si="15"/>
        <v>0</v>
      </c>
      <c r="O67" s="20">
        <f t="shared" si="16"/>
        <v>2500</v>
      </c>
      <c r="P67" s="24">
        <v>23</v>
      </c>
      <c r="Q67" s="13">
        <f t="shared" si="20"/>
        <v>1916.6666666666665</v>
      </c>
      <c r="R67" s="13"/>
      <c r="S67" s="16"/>
      <c r="T67" s="17">
        <f t="shared" si="17"/>
        <v>0</v>
      </c>
      <c r="U67" s="16"/>
      <c r="V67" s="13">
        <f t="shared" si="21"/>
        <v>0</v>
      </c>
      <c r="W67" s="16"/>
      <c r="X67" s="16"/>
      <c r="Y67" s="13"/>
      <c r="Z67" s="13"/>
      <c r="AA67" s="18"/>
      <c r="AB67" s="19">
        <f t="shared" si="18"/>
        <v>1916.6666666666665</v>
      </c>
      <c r="AC67" s="1">
        <f t="shared" si="19"/>
        <v>583.33333333333348</v>
      </c>
      <c r="AD67" s="3" t="s">
        <v>215</v>
      </c>
      <c r="AF67" s="27"/>
      <c r="AG67" s="43" t="s">
        <v>173</v>
      </c>
      <c r="AH67" s="26" t="s">
        <v>239</v>
      </c>
    </row>
    <row r="68" spans="1:34" s="46" customFormat="1" ht="30" customHeight="1" thickBot="1" x14ac:dyDescent="0.3">
      <c r="A68" s="25">
        <v>34</v>
      </c>
      <c r="B68" s="58">
        <v>1236</v>
      </c>
      <c r="C68" s="89" t="s">
        <v>168</v>
      </c>
      <c r="D68" s="29" t="s">
        <v>131</v>
      </c>
      <c r="E68" s="29" t="s">
        <v>48</v>
      </c>
      <c r="F68" s="84">
        <f t="shared" si="12"/>
        <v>1625</v>
      </c>
      <c r="G68" s="85">
        <f t="shared" si="13"/>
        <v>625</v>
      </c>
      <c r="H68" s="85">
        <f t="shared" si="14"/>
        <v>250</v>
      </c>
      <c r="I68" s="29"/>
      <c r="J68" s="56">
        <v>2500</v>
      </c>
      <c r="K68" s="13"/>
      <c r="L68" s="13"/>
      <c r="M68" s="13"/>
      <c r="N68" s="12">
        <f t="shared" si="15"/>
        <v>0</v>
      </c>
      <c r="O68" s="20">
        <f t="shared" si="16"/>
        <v>2500</v>
      </c>
      <c r="P68" s="24">
        <f>1.25+11.25</f>
        <v>12.5</v>
      </c>
      <c r="Q68" s="13">
        <f t="shared" si="20"/>
        <v>1041.6666666666665</v>
      </c>
      <c r="R68" s="13">
        <v>104.17</v>
      </c>
      <c r="S68" s="16">
        <v>4.1669999999999998</v>
      </c>
      <c r="T68" s="17">
        <f t="shared" si="17"/>
        <v>38.583333333333336</v>
      </c>
      <c r="U68" s="16"/>
      <c r="V68" s="13">
        <f t="shared" si="21"/>
        <v>0</v>
      </c>
      <c r="W68" s="16"/>
      <c r="X68" s="16"/>
      <c r="Y68" s="13"/>
      <c r="Z68" s="13"/>
      <c r="AA68" s="18"/>
      <c r="AB68" s="19">
        <f t="shared" si="18"/>
        <v>1184.4199999999998</v>
      </c>
      <c r="AC68" s="1">
        <f t="shared" si="19"/>
        <v>1315.5800000000002</v>
      </c>
      <c r="AD68" s="3" t="s">
        <v>201</v>
      </c>
      <c r="AF68" s="47"/>
      <c r="AG68" s="43" t="s">
        <v>173</v>
      </c>
      <c r="AH68" s="26" t="s">
        <v>239</v>
      </c>
    </row>
    <row r="69" spans="1:34" s="26" customFormat="1" ht="30" customHeight="1" thickBot="1" x14ac:dyDescent="0.3">
      <c r="A69" s="25">
        <v>36</v>
      </c>
      <c r="B69" s="58">
        <v>1239</v>
      </c>
      <c r="C69" s="89" t="s">
        <v>169</v>
      </c>
      <c r="D69" s="29" t="s">
        <v>131</v>
      </c>
      <c r="E69" s="29" t="s">
        <v>48</v>
      </c>
      <c r="F69" s="84">
        <f t="shared" si="12"/>
        <v>1625</v>
      </c>
      <c r="G69" s="85">
        <f t="shared" si="13"/>
        <v>625</v>
      </c>
      <c r="H69" s="85">
        <f t="shared" si="14"/>
        <v>250</v>
      </c>
      <c r="I69" s="29"/>
      <c r="J69" s="56">
        <v>2500</v>
      </c>
      <c r="K69" s="13"/>
      <c r="L69" s="13"/>
      <c r="M69" s="13"/>
      <c r="N69" s="12">
        <f t="shared" si="15"/>
        <v>0</v>
      </c>
      <c r="O69" s="20">
        <f t="shared" si="16"/>
        <v>2500</v>
      </c>
      <c r="P69" s="24">
        <v>2.5</v>
      </c>
      <c r="Q69" s="13">
        <f t="shared" si="20"/>
        <v>208.33333333333331</v>
      </c>
      <c r="R69" s="13">
        <v>104.17</v>
      </c>
      <c r="S69" s="16">
        <v>6.67</v>
      </c>
      <c r="T69" s="17">
        <f t="shared" si="17"/>
        <v>61.75925925925926</v>
      </c>
      <c r="U69" s="16"/>
      <c r="V69" s="13">
        <f t="shared" si="21"/>
        <v>0</v>
      </c>
      <c r="W69" s="16"/>
      <c r="X69" s="16"/>
      <c r="Y69" s="13"/>
      <c r="Z69" s="13"/>
      <c r="AA69" s="18"/>
      <c r="AB69" s="19">
        <f t="shared" si="18"/>
        <v>374.26259259259257</v>
      </c>
      <c r="AC69" s="1">
        <f t="shared" si="19"/>
        <v>2125.7374074074073</v>
      </c>
      <c r="AD69" s="3" t="s">
        <v>201</v>
      </c>
      <c r="AF69" s="27"/>
      <c r="AG69" s="43" t="s">
        <v>173</v>
      </c>
      <c r="AH69" s="26" t="s">
        <v>239</v>
      </c>
    </row>
    <row r="70" spans="1:34" s="26" customFormat="1" ht="38.25" customHeight="1" thickBot="1" x14ac:dyDescent="0.3">
      <c r="A70" s="25">
        <v>37</v>
      </c>
      <c r="B70" s="58">
        <v>1241</v>
      </c>
      <c r="C70" s="87" t="s">
        <v>170</v>
      </c>
      <c r="D70" s="29" t="s">
        <v>125</v>
      </c>
      <c r="E70" s="29" t="s">
        <v>50</v>
      </c>
      <c r="F70" s="84">
        <f t="shared" si="12"/>
        <v>1170</v>
      </c>
      <c r="G70" s="85">
        <f t="shared" si="13"/>
        <v>450</v>
      </c>
      <c r="H70" s="85">
        <f t="shared" si="14"/>
        <v>180</v>
      </c>
      <c r="I70" s="29"/>
      <c r="J70" s="56">
        <v>1800</v>
      </c>
      <c r="K70" s="13"/>
      <c r="L70" s="13"/>
      <c r="M70" s="13"/>
      <c r="N70" s="12">
        <f t="shared" si="15"/>
        <v>0</v>
      </c>
      <c r="O70" s="20">
        <f t="shared" si="16"/>
        <v>1800</v>
      </c>
      <c r="P70" s="24">
        <v>12</v>
      </c>
      <c r="Q70" s="13">
        <f t="shared" si="20"/>
        <v>720</v>
      </c>
      <c r="R70" s="13"/>
      <c r="S70" s="16"/>
      <c r="T70" s="17">
        <f t="shared" si="17"/>
        <v>0</v>
      </c>
      <c r="U70" s="16"/>
      <c r="V70" s="13">
        <f t="shared" si="21"/>
        <v>0</v>
      </c>
      <c r="W70" s="16"/>
      <c r="X70" s="16">
        <v>200</v>
      </c>
      <c r="Y70" s="13"/>
      <c r="Z70" s="13"/>
      <c r="AA70" s="18"/>
      <c r="AB70" s="19">
        <f t="shared" si="18"/>
        <v>920</v>
      </c>
      <c r="AC70" s="1">
        <f t="shared" si="19"/>
        <v>880</v>
      </c>
      <c r="AD70" s="3" t="s">
        <v>215</v>
      </c>
      <c r="AF70" s="27"/>
      <c r="AG70" s="43" t="s">
        <v>173</v>
      </c>
      <c r="AH70" s="26" t="s">
        <v>239</v>
      </c>
    </row>
    <row r="71" spans="1:34" s="26" customFormat="1" ht="30" customHeight="1" thickBot="1" x14ac:dyDescent="0.3">
      <c r="A71" s="25">
        <v>38</v>
      </c>
      <c r="B71" s="58">
        <v>62</v>
      </c>
      <c r="C71" s="88" t="s">
        <v>99</v>
      </c>
      <c r="D71" s="61" t="s">
        <v>125</v>
      </c>
      <c r="E71" s="59" t="s">
        <v>96</v>
      </c>
      <c r="F71" s="84">
        <f t="shared" si="12"/>
        <v>7800</v>
      </c>
      <c r="G71" s="85">
        <f t="shared" si="13"/>
        <v>3000</v>
      </c>
      <c r="H71" s="85">
        <f t="shared" si="14"/>
        <v>1200</v>
      </c>
      <c r="I71" s="29"/>
      <c r="J71" s="67">
        <v>12000</v>
      </c>
      <c r="K71" s="13"/>
      <c r="L71" s="13"/>
      <c r="M71" s="13"/>
      <c r="N71" s="12">
        <f t="shared" si="15"/>
        <v>0</v>
      </c>
      <c r="O71" s="20">
        <f t="shared" si="16"/>
        <v>12000</v>
      </c>
      <c r="P71" s="24"/>
      <c r="Q71" s="13">
        <f t="shared" si="20"/>
        <v>0</v>
      </c>
      <c r="R71" s="13"/>
      <c r="S71" s="16"/>
      <c r="T71" s="17">
        <f t="shared" si="17"/>
        <v>0</v>
      </c>
      <c r="U71" s="16"/>
      <c r="V71" s="13">
        <f t="shared" si="21"/>
        <v>0</v>
      </c>
      <c r="W71" s="16">
        <v>231.94</v>
      </c>
      <c r="X71" s="16">
        <v>4000</v>
      </c>
      <c r="Y71" s="62"/>
      <c r="Z71" s="13"/>
      <c r="AA71" s="18"/>
      <c r="AB71" s="19">
        <f t="shared" si="18"/>
        <v>4231.9399999999996</v>
      </c>
      <c r="AC71" s="1">
        <f t="shared" si="19"/>
        <v>7768.06</v>
      </c>
      <c r="AD71" s="3"/>
      <c r="AF71" s="43"/>
      <c r="AG71" s="43">
        <v>100048079697</v>
      </c>
      <c r="AH71" s="26" t="s">
        <v>276</v>
      </c>
    </row>
    <row r="72" spans="1:34" s="26" customFormat="1" ht="30" customHeight="1" thickBot="1" x14ac:dyDescent="0.3">
      <c r="A72" s="25">
        <v>39</v>
      </c>
      <c r="B72" s="58">
        <v>505</v>
      </c>
      <c r="C72" s="87" t="s">
        <v>57</v>
      </c>
      <c r="D72" s="28" t="s">
        <v>125</v>
      </c>
      <c r="E72" s="29" t="s">
        <v>49</v>
      </c>
      <c r="F72" s="84">
        <f t="shared" si="12"/>
        <v>2925</v>
      </c>
      <c r="G72" s="85">
        <f t="shared" si="13"/>
        <v>1125</v>
      </c>
      <c r="H72" s="85">
        <f t="shared" si="14"/>
        <v>450</v>
      </c>
      <c r="I72" s="29"/>
      <c r="J72" s="56">
        <v>4500</v>
      </c>
      <c r="K72" s="13"/>
      <c r="L72" s="13"/>
      <c r="M72" s="13"/>
      <c r="N72" s="12">
        <f t="shared" si="15"/>
        <v>0</v>
      </c>
      <c r="O72" s="20">
        <f t="shared" si="16"/>
        <v>4500</v>
      </c>
      <c r="P72" s="24"/>
      <c r="Q72" s="13">
        <f t="shared" si="20"/>
        <v>0</v>
      </c>
      <c r="R72" s="13"/>
      <c r="S72" s="16">
        <v>19</v>
      </c>
      <c r="T72" s="17">
        <f t="shared" si="17"/>
        <v>316.66666666666669</v>
      </c>
      <c r="U72" s="16">
        <v>1</v>
      </c>
      <c r="V72" s="13">
        <f t="shared" si="21"/>
        <v>150</v>
      </c>
      <c r="W72" s="16"/>
      <c r="X72" s="16">
        <v>1500</v>
      </c>
      <c r="Y72" s="62"/>
      <c r="Z72" s="13"/>
      <c r="AA72" s="18">
        <v>187</v>
      </c>
      <c r="AB72" s="19">
        <f t="shared" si="18"/>
        <v>2153.666666666667</v>
      </c>
      <c r="AC72" s="1">
        <f t="shared" si="19"/>
        <v>2346.333333333333</v>
      </c>
      <c r="AD72" s="3"/>
      <c r="AF72" s="43"/>
      <c r="AG72" s="43">
        <v>100046270775</v>
      </c>
      <c r="AH72" s="26" t="s">
        <v>277</v>
      </c>
    </row>
    <row r="73" spans="1:34" s="26" customFormat="1" ht="30" customHeight="1" thickBot="1" x14ac:dyDescent="0.3">
      <c r="A73" s="25">
        <v>40</v>
      </c>
      <c r="B73" s="58">
        <v>509</v>
      </c>
      <c r="C73" s="87" t="s">
        <v>73</v>
      </c>
      <c r="D73" s="28" t="s">
        <v>125</v>
      </c>
      <c r="E73" s="29" t="s">
        <v>50</v>
      </c>
      <c r="F73" s="84">
        <f t="shared" si="12"/>
        <v>1925.95</v>
      </c>
      <c r="G73" s="85">
        <f t="shared" si="13"/>
        <v>740.75</v>
      </c>
      <c r="H73" s="85">
        <f t="shared" si="14"/>
        <v>296.3</v>
      </c>
      <c r="I73" s="29"/>
      <c r="J73" s="65">
        <v>2963</v>
      </c>
      <c r="K73" s="13"/>
      <c r="L73" s="13">
        <v>200</v>
      </c>
      <c r="M73" s="13">
        <v>21.75</v>
      </c>
      <c r="N73" s="12">
        <f t="shared" si="15"/>
        <v>268.52187500000002</v>
      </c>
      <c r="O73" s="20">
        <f t="shared" si="16"/>
        <v>3431.5218749999999</v>
      </c>
      <c r="P73" s="24"/>
      <c r="Q73" s="13">
        <f t="shared" si="20"/>
        <v>0</v>
      </c>
      <c r="R73" s="13"/>
      <c r="S73" s="16"/>
      <c r="T73" s="17">
        <f t="shared" si="17"/>
        <v>0</v>
      </c>
      <c r="U73" s="16"/>
      <c r="V73" s="13">
        <f t="shared" si="21"/>
        <v>0</v>
      </c>
      <c r="W73" s="16"/>
      <c r="X73" s="16">
        <v>700</v>
      </c>
      <c r="Y73" s="13"/>
      <c r="Z73" s="13"/>
      <c r="AA73" s="18">
        <v>187</v>
      </c>
      <c r="AB73" s="19">
        <f t="shared" si="18"/>
        <v>887</v>
      </c>
      <c r="AC73" s="1">
        <f t="shared" si="19"/>
        <v>2544.5218749999999</v>
      </c>
      <c r="AD73" s="3"/>
      <c r="AF73" s="43"/>
      <c r="AG73" s="43">
        <v>100046270716</v>
      </c>
      <c r="AH73" s="26" t="s">
        <v>239</v>
      </c>
    </row>
    <row r="74" spans="1:34" s="26" customFormat="1" ht="30" customHeight="1" thickBot="1" x14ac:dyDescent="0.3">
      <c r="A74" s="25">
        <v>41</v>
      </c>
      <c r="B74" s="58">
        <v>510</v>
      </c>
      <c r="C74" s="87" t="s">
        <v>10</v>
      </c>
      <c r="D74" s="28" t="s">
        <v>125</v>
      </c>
      <c r="E74" s="29" t="s">
        <v>51</v>
      </c>
      <c r="F74" s="84">
        <f t="shared" si="12"/>
        <v>1430</v>
      </c>
      <c r="G74" s="85">
        <f t="shared" si="13"/>
        <v>550</v>
      </c>
      <c r="H74" s="85">
        <f t="shared" si="14"/>
        <v>220</v>
      </c>
      <c r="I74" s="29"/>
      <c r="J74" s="56">
        <v>2200</v>
      </c>
      <c r="K74" s="13"/>
      <c r="L74" s="13">
        <v>200</v>
      </c>
      <c r="M74" s="13"/>
      <c r="N74" s="12">
        <f t="shared" si="15"/>
        <v>0</v>
      </c>
      <c r="O74" s="20">
        <f t="shared" si="16"/>
        <v>2400</v>
      </c>
      <c r="P74" s="24"/>
      <c r="Q74" s="13">
        <f t="shared" si="20"/>
        <v>0</v>
      </c>
      <c r="R74" s="13"/>
      <c r="S74" s="16"/>
      <c r="T74" s="17">
        <f t="shared" si="17"/>
        <v>0</v>
      </c>
      <c r="U74" s="16"/>
      <c r="V74" s="13">
        <f t="shared" si="21"/>
        <v>0</v>
      </c>
      <c r="W74" s="16"/>
      <c r="X74" s="16">
        <v>500</v>
      </c>
      <c r="Y74" s="13"/>
      <c r="Z74" s="13"/>
      <c r="AA74" s="18">
        <v>154</v>
      </c>
      <c r="AB74" s="19">
        <f t="shared" si="18"/>
        <v>654</v>
      </c>
      <c r="AC74" s="1">
        <f t="shared" si="19"/>
        <v>1746</v>
      </c>
      <c r="AD74" s="3"/>
      <c r="AF74" s="43"/>
      <c r="AG74" s="43">
        <v>100046276692</v>
      </c>
      <c r="AH74" s="26" t="s">
        <v>278</v>
      </c>
    </row>
    <row r="75" spans="1:34" s="26" customFormat="1" ht="30" customHeight="1" thickBot="1" x14ac:dyDescent="0.3">
      <c r="A75" s="25">
        <v>42</v>
      </c>
      <c r="B75" s="58">
        <v>511</v>
      </c>
      <c r="C75" s="87" t="s">
        <v>11</v>
      </c>
      <c r="D75" s="28" t="s">
        <v>125</v>
      </c>
      <c r="E75" s="29" t="s">
        <v>50</v>
      </c>
      <c r="F75" s="84">
        <f t="shared" si="12"/>
        <v>1827.15</v>
      </c>
      <c r="G75" s="85">
        <f t="shared" si="13"/>
        <v>702.75</v>
      </c>
      <c r="H75" s="85">
        <f t="shared" si="14"/>
        <v>281.10000000000002</v>
      </c>
      <c r="I75" s="29"/>
      <c r="J75" s="65">
        <v>2811</v>
      </c>
      <c r="K75" s="13"/>
      <c r="L75" s="13">
        <v>200</v>
      </c>
      <c r="M75" s="13"/>
      <c r="N75" s="12">
        <f t="shared" si="15"/>
        <v>0</v>
      </c>
      <c r="O75" s="20">
        <f t="shared" si="16"/>
        <v>3011</v>
      </c>
      <c r="P75" s="24"/>
      <c r="Q75" s="13">
        <f t="shared" si="20"/>
        <v>0</v>
      </c>
      <c r="R75" s="13"/>
      <c r="S75" s="16"/>
      <c r="T75" s="17">
        <f t="shared" si="17"/>
        <v>0</v>
      </c>
      <c r="U75" s="16"/>
      <c r="V75" s="48">
        <f t="shared" si="21"/>
        <v>0</v>
      </c>
      <c r="W75" s="16"/>
      <c r="X75" s="16"/>
      <c r="Y75" s="13"/>
      <c r="Z75" s="13"/>
      <c r="AA75" s="18">
        <v>187</v>
      </c>
      <c r="AB75" s="19">
        <f t="shared" si="18"/>
        <v>187</v>
      </c>
      <c r="AC75" s="1">
        <f t="shared" si="19"/>
        <v>2824</v>
      </c>
      <c r="AD75" s="3"/>
      <c r="AF75" s="43"/>
      <c r="AG75" s="43">
        <v>100047634835</v>
      </c>
      <c r="AH75" s="26" t="s">
        <v>239</v>
      </c>
    </row>
    <row r="76" spans="1:34" s="26" customFormat="1" ht="30" customHeight="1" thickBot="1" x14ac:dyDescent="0.3">
      <c r="A76" s="25">
        <v>43</v>
      </c>
      <c r="B76" s="60">
        <v>513</v>
      </c>
      <c r="C76" s="87" t="s">
        <v>150</v>
      </c>
      <c r="D76" s="28" t="s">
        <v>125</v>
      </c>
      <c r="E76" s="29" t="s">
        <v>50</v>
      </c>
      <c r="F76" s="84">
        <f t="shared" si="12"/>
        <v>1669.8500000000001</v>
      </c>
      <c r="G76" s="85">
        <f t="shared" si="13"/>
        <v>642.25</v>
      </c>
      <c r="H76" s="85">
        <f t="shared" si="14"/>
        <v>256.90000000000003</v>
      </c>
      <c r="I76" s="29"/>
      <c r="J76" s="65">
        <v>2569</v>
      </c>
      <c r="K76" s="13">
        <v>760</v>
      </c>
      <c r="L76" s="13"/>
      <c r="M76" s="13"/>
      <c r="N76" s="12">
        <f t="shared" si="15"/>
        <v>0</v>
      </c>
      <c r="O76" s="20">
        <f t="shared" si="16"/>
        <v>3329</v>
      </c>
      <c r="P76" s="24">
        <v>1.25</v>
      </c>
      <c r="Q76" s="13">
        <f t="shared" si="20"/>
        <v>107.04166666666667</v>
      </c>
      <c r="R76" s="13"/>
      <c r="S76" s="16">
        <v>6.33</v>
      </c>
      <c r="T76" s="17">
        <f t="shared" si="17"/>
        <v>60.228777777777786</v>
      </c>
      <c r="U76" s="16"/>
      <c r="V76" s="13">
        <f t="shared" si="21"/>
        <v>0</v>
      </c>
      <c r="W76" s="16"/>
      <c r="X76" s="16">
        <v>700</v>
      </c>
      <c r="Y76" s="13"/>
      <c r="Z76" s="13"/>
      <c r="AA76" s="18">
        <v>154</v>
      </c>
      <c r="AB76" s="19">
        <f t="shared" si="18"/>
        <v>1021.2704444444445</v>
      </c>
      <c r="AC76" s="1">
        <f t="shared" si="19"/>
        <v>2307.7295555555556</v>
      </c>
      <c r="AD76" s="3"/>
      <c r="AF76" s="43"/>
      <c r="AG76" s="43">
        <v>100046824479</v>
      </c>
      <c r="AH76" s="26" t="s">
        <v>239</v>
      </c>
    </row>
    <row r="77" spans="1:34" s="26" customFormat="1" ht="30" customHeight="1" thickBot="1" x14ac:dyDescent="0.3">
      <c r="A77" s="25">
        <v>44</v>
      </c>
      <c r="B77" s="58">
        <v>524</v>
      </c>
      <c r="C77" s="87" t="s">
        <v>12</v>
      </c>
      <c r="D77" s="28" t="s">
        <v>125</v>
      </c>
      <c r="E77" s="29" t="s">
        <v>51</v>
      </c>
      <c r="F77" s="84">
        <f t="shared" si="12"/>
        <v>1358.5</v>
      </c>
      <c r="G77" s="85">
        <f t="shared" si="13"/>
        <v>522.5</v>
      </c>
      <c r="H77" s="85">
        <f t="shared" si="14"/>
        <v>209</v>
      </c>
      <c r="I77" s="29"/>
      <c r="J77" s="56">
        <v>2090</v>
      </c>
      <c r="K77" s="13"/>
      <c r="L77" s="13"/>
      <c r="M77" s="13"/>
      <c r="N77" s="12">
        <f t="shared" si="15"/>
        <v>0</v>
      </c>
      <c r="O77" s="20">
        <f t="shared" si="16"/>
        <v>2090</v>
      </c>
      <c r="P77" s="24">
        <v>8.75</v>
      </c>
      <c r="Q77" s="13">
        <f t="shared" si="20"/>
        <v>609.58333333333337</v>
      </c>
      <c r="R77" s="13"/>
      <c r="S77" s="16"/>
      <c r="T77" s="17">
        <f t="shared" si="17"/>
        <v>0</v>
      </c>
      <c r="U77" s="16"/>
      <c r="V77" s="13">
        <f t="shared" si="21"/>
        <v>0</v>
      </c>
      <c r="W77" s="16"/>
      <c r="X77" s="16">
        <v>200</v>
      </c>
      <c r="Y77" s="13"/>
      <c r="Z77" s="13"/>
      <c r="AA77" s="18"/>
      <c r="AB77" s="19">
        <f t="shared" si="18"/>
        <v>809.58333333333337</v>
      </c>
      <c r="AC77" s="1">
        <f t="shared" si="19"/>
        <v>1280.4166666666665</v>
      </c>
      <c r="AD77" s="3"/>
      <c r="AF77" s="43"/>
      <c r="AG77" s="43">
        <v>100046271593</v>
      </c>
      <c r="AH77" s="26" t="s">
        <v>279</v>
      </c>
    </row>
    <row r="78" spans="1:34" s="26" customFormat="1" ht="30" customHeight="1" thickBot="1" x14ac:dyDescent="0.3">
      <c r="A78" s="25">
        <v>45</v>
      </c>
      <c r="B78" s="58">
        <v>527</v>
      </c>
      <c r="C78" s="87" t="s">
        <v>19</v>
      </c>
      <c r="D78" s="28" t="s">
        <v>125</v>
      </c>
      <c r="E78" s="29" t="s">
        <v>50</v>
      </c>
      <c r="F78" s="84">
        <f t="shared" si="12"/>
        <v>1427.4</v>
      </c>
      <c r="G78" s="85">
        <f t="shared" si="13"/>
        <v>549</v>
      </c>
      <c r="H78" s="85">
        <f t="shared" si="14"/>
        <v>219.60000000000002</v>
      </c>
      <c r="I78" s="29"/>
      <c r="J78" s="65">
        <v>2196</v>
      </c>
      <c r="K78" s="13">
        <v>880</v>
      </c>
      <c r="L78" s="13"/>
      <c r="M78" s="13"/>
      <c r="N78" s="12">
        <f t="shared" si="15"/>
        <v>0</v>
      </c>
      <c r="O78" s="20">
        <f t="shared" si="16"/>
        <v>3076</v>
      </c>
      <c r="P78" s="24"/>
      <c r="Q78" s="13">
        <f t="shared" si="20"/>
        <v>0</v>
      </c>
      <c r="R78" s="13"/>
      <c r="S78" s="16">
        <v>7.33</v>
      </c>
      <c r="T78" s="17">
        <f t="shared" si="17"/>
        <v>59.617333333333328</v>
      </c>
      <c r="U78" s="16"/>
      <c r="V78" s="13">
        <f t="shared" si="21"/>
        <v>0</v>
      </c>
      <c r="W78" s="16"/>
      <c r="X78" s="16"/>
      <c r="Y78" s="13"/>
      <c r="Z78" s="13"/>
      <c r="AA78" s="18"/>
      <c r="AB78" s="19">
        <f t="shared" si="18"/>
        <v>59.617333333333328</v>
      </c>
      <c r="AC78" s="1">
        <f t="shared" si="19"/>
        <v>3016.3826666666669</v>
      </c>
      <c r="AD78" s="3"/>
      <c r="AF78" s="43"/>
      <c r="AG78" s="43">
        <v>100047442227</v>
      </c>
      <c r="AH78" s="26" t="s">
        <v>239</v>
      </c>
    </row>
    <row r="79" spans="1:34" s="26" customFormat="1" ht="30" customHeight="1" thickBot="1" x14ac:dyDescent="0.3">
      <c r="A79" s="25">
        <v>46</v>
      </c>
      <c r="B79" s="58">
        <v>532</v>
      </c>
      <c r="C79" s="89" t="s">
        <v>74</v>
      </c>
      <c r="D79" s="28" t="s">
        <v>130</v>
      </c>
      <c r="E79" s="29" t="s">
        <v>62</v>
      </c>
      <c r="F79" s="84">
        <f t="shared" si="12"/>
        <v>1625</v>
      </c>
      <c r="G79" s="85">
        <f t="shared" si="13"/>
        <v>625</v>
      </c>
      <c r="H79" s="85">
        <f t="shared" si="14"/>
        <v>250</v>
      </c>
      <c r="I79" s="29"/>
      <c r="J79" s="56">
        <v>2500</v>
      </c>
      <c r="K79" s="13"/>
      <c r="L79" s="13"/>
      <c r="M79" s="13"/>
      <c r="N79" s="12">
        <f t="shared" si="15"/>
        <v>0</v>
      </c>
      <c r="O79" s="20">
        <f t="shared" si="16"/>
        <v>2500</v>
      </c>
      <c r="P79" s="24"/>
      <c r="Q79" s="13">
        <f t="shared" si="20"/>
        <v>0</v>
      </c>
      <c r="R79" s="13"/>
      <c r="S79" s="16"/>
      <c r="T79" s="17">
        <f t="shared" si="17"/>
        <v>0</v>
      </c>
      <c r="U79" s="16"/>
      <c r="V79" s="13">
        <f t="shared" si="21"/>
        <v>0</v>
      </c>
      <c r="W79" s="16"/>
      <c r="X79" s="16">
        <v>700</v>
      </c>
      <c r="Y79" s="13"/>
      <c r="Z79" s="13"/>
      <c r="AA79" s="18">
        <v>154</v>
      </c>
      <c r="AB79" s="19">
        <f t="shared" si="18"/>
        <v>854</v>
      </c>
      <c r="AC79" s="1">
        <f t="shared" si="19"/>
        <v>1646</v>
      </c>
      <c r="AD79" s="3"/>
      <c r="AF79" s="27"/>
      <c r="AG79" s="43">
        <v>100046274533</v>
      </c>
      <c r="AH79" s="26" t="s">
        <v>280</v>
      </c>
    </row>
    <row r="80" spans="1:34" s="26" customFormat="1" ht="30" customHeight="1" thickBot="1" x14ac:dyDescent="0.3">
      <c r="A80" s="25">
        <v>47</v>
      </c>
      <c r="B80" s="58">
        <v>533</v>
      </c>
      <c r="C80" s="89" t="s">
        <v>42</v>
      </c>
      <c r="D80" s="38" t="s">
        <v>130</v>
      </c>
      <c r="E80" s="29" t="s">
        <v>62</v>
      </c>
      <c r="F80" s="84">
        <f t="shared" si="12"/>
        <v>1625</v>
      </c>
      <c r="G80" s="85">
        <f t="shared" si="13"/>
        <v>625</v>
      </c>
      <c r="H80" s="85">
        <f t="shared" si="14"/>
        <v>250</v>
      </c>
      <c r="I80" s="29"/>
      <c r="J80" s="56">
        <v>2500</v>
      </c>
      <c r="K80" s="13"/>
      <c r="L80" s="13"/>
      <c r="M80" s="13"/>
      <c r="N80" s="12">
        <f t="shared" si="15"/>
        <v>0</v>
      </c>
      <c r="O80" s="20">
        <f t="shared" si="16"/>
        <v>2500</v>
      </c>
      <c r="P80" s="24"/>
      <c r="Q80" s="13">
        <f t="shared" si="20"/>
        <v>0</v>
      </c>
      <c r="R80" s="13"/>
      <c r="S80" s="16"/>
      <c r="T80" s="17">
        <f t="shared" si="17"/>
        <v>0</v>
      </c>
      <c r="U80" s="16"/>
      <c r="V80" s="13">
        <f t="shared" si="21"/>
        <v>0</v>
      </c>
      <c r="W80" s="16"/>
      <c r="X80" s="16">
        <v>700</v>
      </c>
      <c r="Y80" s="13"/>
      <c r="Z80" s="13"/>
      <c r="AA80" s="18">
        <v>154</v>
      </c>
      <c r="AB80" s="19">
        <f t="shared" si="18"/>
        <v>854</v>
      </c>
      <c r="AC80" s="1">
        <f t="shared" si="19"/>
        <v>1646</v>
      </c>
      <c r="AD80" s="3"/>
      <c r="AF80" s="27"/>
      <c r="AG80" s="43">
        <v>100046270813</v>
      </c>
      <c r="AH80" s="26" t="s">
        <v>281</v>
      </c>
    </row>
    <row r="81" spans="1:34" s="26" customFormat="1" ht="30" customHeight="1" thickBot="1" x14ac:dyDescent="0.3">
      <c r="A81" s="25">
        <v>48</v>
      </c>
      <c r="B81" s="58">
        <v>540</v>
      </c>
      <c r="C81" s="87" t="s">
        <v>28</v>
      </c>
      <c r="D81" s="28" t="s">
        <v>125</v>
      </c>
      <c r="E81" s="29" t="s">
        <v>52</v>
      </c>
      <c r="F81" s="84">
        <f t="shared" si="12"/>
        <v>1300</v>
      </c>
      <c r="G81" s="85">
        <f t="shared" si="13"/>
        <v>500</v>
      </c>
      <c r="H81" s="85">
        <f t="shared" si="14"/>
        <v>200</v>
      </c>
      <c r="I81" s="29"/>
      <c r="J81" s="65">
        <v>2000</v>
      </c>
      <c r="K81" s="13"/>
      <c r="L81" s="13"/>
      <c r="M81" s="13"/>
      <c r="N81" s="12">
        <f t="shared" si="15"/>
        <v>0</v>
      </c>
      <c r="O81" s="20">
        <f t="shared" si="16"/>
        <v>2000</v>
      </c>
      <c r="P81" s="24"/>
      <c r="Q81" s="13">
        <f t="shared" si="20"/>
        <v>0</v>
      </c>
      <c r="R81" s="13"/>
      <c r="S81" s="16"/>
      <c r="T81" s="17">
        <f t="shared" si="17"/>
        <v>0</v>
      </c>
      <c r="U81" s="16"/>
      <c r="V81" s="13">
        <f t="shared" si="21"/>
        <v>0</v>
      </c>
      <c r="W81" s="16"/>
      <c r="X81" s="16">
        <v>700</v>
      </c>
      <c r="Y81" s="13"/>
      <c r="Z81" s="13"/>
      <c r="AA81" s="18">
        <v>154</v>
      </c>
      <c r="AB81" s="19">
        <f t="shared" si="18"/>
        <v>854</v>
      </c>
      <c r="AC81" s="1">
        <f t="shared" si="19"/>
        <v>1146</v>
      </c>
      <c r="AD81" s="3"/>
      <c r="AF81" s="43"/>
      <c r="AG81" s="43">
        <v>100046835837</v>
      </c>
      <c r="AH81" s="26" t="s">
        <v>282</v>
      </c>
    </row>
    <row r="82" spans="1:34" s="26" customFormat="1" ht="30" customHeight="1" thickBot="1" x14ac:dyDescent="0.3">
      <c r="A82" s="25">
        <v>49</v>
      </c>
      <c r="B82" s="58">
        <v>543</v>
      </c>
      <c r="C82" s="87" t="s">
        <v>13</v>
      </c>
      <c r="D82" s="28" t="s">
        <v>125</v>
      </c>
      <c r="E82" s="29" t="s">
        <v>52</v>
      </c>
      <c r="F82" s="84">
        <f t="shared" si="12"/>
        <v>1300</v>
      </c>
      <c r="G82" s="85">
        <f t="shared" si="13"/>
        <v>500</v>
      </c>
      <c r="H82" s="85">
        <f t="shared" si="14"/>
        <v>200</v>
      </c>
      <c r="I82" s="29"/>
      <c r="J82" s="56">
        <v>2000</v>
      </c>
      <c r="K82" s="13">
        <v>840</v>
      </c>
      <c r="L82" s="13"/>
      <c r="M82" s="13"/>
      <c r="N82" s="12">
        <f t="shared" si="15"/>
        <v>0</v>
      </c>
      <c r="O82" s="20">
        <f t="shared" si="16"/>
        <v>2840</v>
      </c>
      <c r="P82" s="24"/>
      <c r="Q82" s="13">
        <f t="shared" si="20"/>
        <v>0</v>
      </c>
      <c r="R82" s="13"/>
      <c r="S82" s="16">
        <v>9.16</v>
      </c>
      <c r="T82" s="17">
        <f t="shared" si="17"/>
        <v>67.851851851851862</v>
      </c>
      <c r="U82" s="16"/>
      <c r="V82" s="13">
        <f t="shared" si="21"/>
        <v>0</v>
      </c>
      <c r="W82" s="16"/>
      <c r="X82" s="16"/>
      <c r="Y82" s="13"/>
      <c r="Z82" s="13"/>
      <c r="AA82" s="18"/>
      <c r="AB82" s="19">
        <f t="shared" si="18"/>
        <v>67.851851851851862</v>
      </c>
      <c r="AC82" s="1">
        <f t="shared" si="19"/>
        <v>2772.1481481481483</v>
      </c>
      <c r="AD82" s="3"/>
      <c r="AF82" s="43"/>
      <c r="AG82" s="43">
        <v>100046835772</v>
      </c>
      <c r="AH82" s="26" t="s">
        <v>239</v>
      </c>
    </row>
    <row r="83" spans="1:34" s="26" customFormat="1" ht="30" customHeight="1" thickBot="1" x14ac:dyDescent="0.3">
      <c r="A83" s="25">
        <v>50</v>
      </c>
      <c r="B83" s="58">
        <v>554</v>
      </c>
      <c r="C83" s="87" t="s">
        <v>75</v>
      </c>
      <c r="D83" s="28" t="s">
        <v>125</v>
      </c>
      <c r="E83" s="29" t="s">
        <v>50</v>
      </c>
      <c r="F83" s="84">
        <f t="shared" si="12"/>
        <v>1366.3</v>
      </c>
      <c r="G83" s="85">
        <f t="shared" si="13"/>
        <v>525.5</v>
      </c>
      <c r="H83" s="85">
        <f t="shared" si="14"/>
        <v>210.20000000000002</v>
      </c>
      <c r="I83" s="29"/>
      <c r="J83" s="65">
        <v>2102</v>
      </c>
      <c r="K83" s="13">
        <v>840</v>
      </c>
      <c r="L83" s="13"/>
      <c r="M83" s="13"/>
      <c r="N83" s="12">
        <f t="shared" si="15"/>
        <v>0</v>
      </c>
      <c r="O83" s="20">
        <f t="shared" si="16"/>
        <v>2942</v>
      </c>
      <c r="P83" s="24"/>
      <c r="Q83" s="13">
        <f t="shared" si="20"/>
        <v>0</v>
      </c>
      <c r="R83" s="13"/>
      <c r="S83" s="16">
        <v>7.16</v>
      </c>
      <c r="T83" s="17">
        <f t="shared" si="17"/>
        <v>55.741925925925926</v>
      </c>
      <c r="U83" s="16"/>
      <c r="V83" s="13">
        <f t="shared" si="21"/>
        <v>0</v>
      </c>
      <c r="W83" s="16"/>
      <c r="X83" s="16">
        <v>500</v>
      </c>
      <c r="Y83" s="13"/>
      <c r="Z83" s="13"/>
      <c r="AA83" s="18"/>
      <c r="AB83" s="19">
        <f t="shared" si="18"/>
        <v>555.7419259259259</v>
      </c>
      <c r="AC83" s="1">
        <f t="shared" si="19"/>
        <v>2386.2580740740741</v>
      </c>
      <c r="AD83" s="3"/>
      <c r="AF83" s="27"/>
      <c r="AG83" s="43" t="s">
        <v>173</v>
      </c>
      <c r="AH83" s="26" t="s">
        <v>239</v>
      </c>
    </row>
    <row r="84" spans="1:34" s="26" customFormat="1" ht="30" customHeight="1" thickBot="1" x14ac:dyDescent="0.3">
      <c r="A84" s="25">
        <v>51</v>
      </c>
      <c r="B84" s="58">
        <v>555</v>
      </c>
      <c r="C84" s="89" t="s">
        <v>29</v>
      </c>
      <c r="D84" s="28" t="s">
        <v>130</v>
      </c>
      <c r="E84" s="29" t="s">
        <v>62</v>
      </c>
      <c r="F84" s="84">
        <f t="shared" si="12"/>
        <v>1430</v>
      </c>
      <c r="G84" s="85">
        <f t="shared" si="13"/>
        <v>550</v>
      </c>
      <c r="H84" s="85">
        <f t="shared" si="14"/>
        <v>220</v>
      </c>
      <c r="I84" s="29"/>
      <c r="J84" s="56">
        <v>2200</v>
      </c>
      <c r="K84" s="13"/>
      <c r="L84" s="13"/>
      <c r="M84" s="13">
        <v>27.75</v>
      </c>
      <c r="N84" s="12">
        <f t="shared" si="15"/>
        <v>254.37499999999997</v>
      </c>
      <c r="O84" s="20">
        <f t="shared" si="16"/>
        <v>2454.375</v>
      </c>
      <c r="P84" s="24"/>
      <c r="Q84" s="13">
        <f t="shared" si="20"/>
        <v>0</v>
      </c>
      <c r="R84" s="13"/>
      <c r="S84" s="16"/>
      <c r="T84" s="17">
        <f t="shared" si="17"/>
        <v>0</v>
      </c>
      <c r="U84" s="16"/>
      <c r="V84" s="13">
        <f t="shared" si="21"/>
        <v>0</v>
      </c>
      <c r="W84" s="16"/>
      <c r="X84" s="16"/>
      <c r="Y84" s="13"/>
      <c r="Z84" s="13"/>
      <c r="AA84" s="18">
        <v>187</v>
      </c>
      <c r="AB84" s="19">
        <f t="shared" si="18"/>
        <v>187</v>
      </c>
      <c r="AC84" s="1">
        <f t="shared" si="19"/>
        <v>2267.375</v>
      </c>
      <c r="AD84" s="3"/>
      <c r="AF84" s="27"/>
      <c r="AG84" s="43">
        <v>100046271477</v>
      </c>
      <c r="AH84" s="26" t="s">
        <v>283</v>
      </c>
    </row>
    <row r="85" spans="1:34" s="26" customFormat="1" ht="30" customHeight="1" thickBot="1" x14ac:dyDescent="0.3">
      <c r="A85" s="25">
        <v>52</v>
      </c>
      <c r="B85" s="58">
        <v>561</v>
      </c>
      <c r="C85" s="89" t="s">
        <v>76</v>
      </c>
      <c r="D85" s="29" t="s">
        <v>131</v>
      </c>
      <c r="E85" s="29" t="s">
        <v>48</v>
      </c>
      <c r="F85" s="84">
        <f t="shared" si="12"/>
        <v>2145</v>
      </c>
      <c r="G85" s="85">
        <f t="shared" si="13"/>
        <v>825</v>
      </c>
      <c r="H85" s="85">
        <f t="shared" si="14"/>
        <v>330</v>
      </c>
      <c r="I85" s="29"/>
      <c r="J85" s="56">
        <v>3300</v>
      </c>
      <c r="K85" s="13"/>
      <c r="L85" s="13"/>
      <c r="M85" s="13"/>
      <c r="N85" s="12">
        <f t="shared" si="15"/>
        <v>0</v>
      </c>
      <c r="O85" s="20">
        <f t="shared" si="16"/>
        <v>3300</v>
      </c>
      <c r="P85" s="24">
        <v>2.5</v>
      </c>
      <c r="Q85" s="13">
        <f t="shared" si="20"/>
        <v>275</v>
      </c>
      <c r="R85" s="13"/>
      <c r="S85" s="16">
        <f>3.833+4.5</f>
        <v>8.3330000000000002</v>
      </c>
      <c r="T85" s="17">
        <f t="shared" si="17"/>
        <v>101.84777777777778</v>
      </c>
      <c r="U85" s="16"/>
      <c r="V85" s="13">
        <f t="shared" si="21"/>
        <v>0</v>
      </c>
      <c r="W85" s="16"/>
      <c r="X85" s="16">
        <v>700</v>
      </c>
      <c r="Y85" s="13"/>
      <c r="Z85" s="13"/>
      <c r="AA85" s="18">
        <v>187</v>
      </c>
      <c r="AB85" s="19">
        <f t="shared" si="18"/>
        <v>1263.8477777777778</v>
      </c>
      <c r="AC85" s="1">
        <f t="shared" si="19"/>
        <v>2036.1522222222222</v>
      </c>
      <c r="AD85" s="3"/>
      <c r="AF85" s="27"/>
      <c r="AG85" s="43">
        <v>100047442127</v>
      </c>
      <c r="AH85" s="26" t="s">
        <v>239</v>
      </c>
    </row>
    <row r="86" spans="1:34" s="26" customFormat="1" ht="30" customHeight="1" thickBot="1" x14ac:dyDescent="0.3">
      <c r="A86" s="25">
        <v>53</v>
      </c>
      <c r="B86" s="58">
        <v>562</v>
      </c>
      <c r="C86" s="89" t="s">
        <v>77</v>
      </c>
      <c r="D86" s="28" t="s">
        <v>126</v>
      </c>
      <c r="E86" s="29" t="s">
        <v>53</v>
      </c>
      <c r="F86" s="84">
        <f t="shared" si="12"/>
        <v>1820</v>
      </c>
      <c r="G86" s="85">
        <f t="shared" si="13"/>
        <v>700</v>
      </c>
      <c r="H86" s="85">
        <f t="shared" si="14"/>
        <v>280</v>
      </c>
      <c r="I86" s="29"/>
      <c r="J86" s="56">
        <v>2800</v>
      </c>
      <c r="K86" s="13"/>
      <c r="L86" s="13"/>
      <c r="M86" s="13">
        <v>93.75</v>
      </c>
      <c r="N86" s="12">
        <f t="shared" si="15"/>
        <v>1093.75</v>
      </c>
      <c r="O86" s="20">
        <f t="shared" si="16"/>
        <v>3893.75</v>
      </c>
      <c r="P86" s="24"/>
      <c r="Q86" s="13">
        <f t="shared" si="20"/>
        <v>0</v>
      </c>
      <c r="R86" s="13"/>
      <c r="S86" s="16"/>
      <c r="T86" s="17">
        <f t="shared" si="17"/>
        <v>0</v>
      </c>
      <c r="U86" s="16"/>
      <c r="V86" s="13">
        <f t="shared" si="21"/>
        <v>0</v>
      </c>
      <c r="W86" s="16"/>
      <c r="X86" s="16">
        <v>500</v>
      </c>
      <c r="Y86" s="13"/>
      <c r="Z86" s="13"/>
      <c r="AA86" s="18"/>
      <c r="AB86" s="19">
        <f t="shared" si="18"/>
        <v>500</v>
      </c>
      <c r="AC86" s="1">
        <f t="shared" si="19"/>
        <v>3393.75</v>
      </c>
      <c r="AD86" s="3"/>
      <c r="AF86" s="27"/>
      <c r="AG86" s="43">
        <v>100047441905</v>
      </c>
      <c r="AH86" s="26" t="s">
        <v>284</v>
      </c>
    </row>
    <row r="87" spans="1:34" s="26" customFormat="1" ht="30" customHeight="1" thickBot="1" x14ac:dyDescent="0.3">
      <c r="A87" s="25">
        <v>54</v>
      </c>
      <c r="B87" s="58">
        <v>568</v>
      </c>
      <c r="C87" s="89" t="s">
        <v>79</v>
      </c>
      <c r="D87" s="61" t="s">
        <v>148</v>
      </c>
      <c r="E87" s="59" t="s">
        <v>148</v>
      </c>
      <c r="F87" s="84">
        <f t="shared" si="12"/>
        <v>1300</v>
      </c>
      <c r="G87" s="85">
        <f t="shared" si="13"/>
        <v>500</v>
      </c>
      <c r="H87" s="85">
        <f t="shared" si="14"/>
        <v>200</v>
      </c>
      <c r="I87" s="59"/>
      <c r="J87" s="56">
        <v>2000</v>
      </c>
      <c r="K87" s="13"/>
      <c r="L87" s="13"/>
      <c r="M87" s="13"/>
      <c r="N87" s="12">
        <f t="shared" si="15"/>
        <v>0</v>
      </c>
      <c r="O87" s="20">
        <f t="shared" si="16"/>
        <v>2000</v>
      </c>
      <c r="P87" s="24"/>
      <c r="Q87" s="13">
        <f t="shared" si="20"/>
        <v>0</v>
      </c>
      <c r="R87" s="13"/>
      <c r="S87" s="16"/>
      <c r="T87" s="17">
        <f t="shared" si="17"/>
        <v>0</v>
      </c>
      <c r="U87" s="16"/>
      <c r="V87" s="13">
        <f t="shared" si="21"/>
        <v>0</v>
      </c>
      <c r="W87" s="16"/>
      <c r="X87" s="16">
        <v>500</v>
      </c>
      <c r="Y87" s="13"/>
      <c r="Z87" s="13"/>
      <c r="AA87" s="18"/>
      <c r="AB87" s="19">
        <f t="shared" si="18"/>
        <v>500</v>
      </c>
      <c r="AC87" s="1">
        <f t="shared" si="19"/>
        <v>1500</v>
      </c>
      <c r="AD87" s="3"/>
      <c r="AF87" s="27"/>
      <c r="AG87" s="43" t="s">
        <v>173</v>
      </c>
      <c r="AH87" s="26" t="s">
        <v>239</v>
      </c>
    </row>
    <row r="88" spans="1:34" s="26" customFormat="1" ht="30" customHeight="1" thickBot="1" x14ac:dyDescent="0.3">
      <c r="A88" s="25">
        <v>55</v>
      </c>
      <c r="B88" s="58">
        <v>569</v>
      </c>
      <c r="C88" s="89" t="s">
        <v>80</v>
      </c>
      <c r="D88" s="61" t="s">
        <v>148</v>
      </c>
      <c r="E88" s="59" t="s">
        <v>148</v>
      </c>
      <c r="F88" s="84">
        <f t="shared" si="12"/>
        <v>1300</v>
      </c>
      <c r="G88" s="85">
        <f t="shared" si="13"/>
        <v>500</v>
      </c>
      <c r="H88" s="85">
        <f t="shared" si="14"/>
        <v>200</v>
      </c>
      <c r="I88" s="59"/>
      <c r="J88" s="56">
        <v>2000</v>
      </c>
      <c r="K88" s="13">
        <v>840</v>
      </c>
      <c r="L88" s="13"/>
      <c r="M88" s="13"/>
      <c r="N88" s="12">
        <f t="shared" si="15"/>
        <v>0</v>
      </c>
      <c r="O88" s="20">
        <f t="shared" si="16"/>
        <v>2840</v>
      </c>
      <c r="P88" s="24"/>
      <c r="Q88" s="13">
        <f t="shared" si="20"/>
        <v>0</v>
      </c>
      <c r="R88" s="13"/>
      <c r="S88" s="16">
        <v>7</v>
      </c>
      <c r="T88" s="17">
        <f t="shared" si="17"/>
        <v>51.851851851851862</v>
      </c>
      <c r="U88" s="16"/>
      <c r="V88" s="13">
        <f t="shared" si="21"/>
        <v>0</v>
      </c>
      <c r="W88" s="16"/>
      <c r="X88" s="16">
        <v>200</v>
      </c>
      <c r="Y88" s="13"/>
      <c r="Z88" s="13"/>
      <c r="AA88" s="18"/>
      <c r="AB88" s="19">
        <f t="shared" si="18"/>
        <v>251.85185185185185</v>
      </c>
      <c r="AC88" s="1">
        <f t="shared" si="19"/>
        <v>2588.1481481481483</v>
      </c>
      <c r="AD88" s="3"/>
      <c r="AF88" s="27"/>
      <c r="AG88" s="43" t="s">
        <v>173</v>
      </c>
      <c r="AH88" s="26" t="s">
        <v>239</v>
      </c>
    </row>
    <row r="89" spans="1:34" s="26" customFormat="1" ht="30" customHeight="1" thickBot="1" x14ac:dyDescent="0.3">
      <c r="A89" s="25">
        <v>56</v>
      </c>
      <c r="B89" s="58">
        <v>619</v>
      </c>
      <c r="C89" s="87" t="s">
        <v>82</v>
      </c>
      <c r="D89" s="29" t="s">
        <v>125</v>
      </c>
      <c r="E89" s="29" t="s">
        <v>50</v>
      </c>
      <c r="F89" s="84">
        <f t="shared" si="12"/>
        <v>1933.1000000000001</v>
      </c>
      <c r="G89" s="85">
        <f t="shared" si="13"/>
        <v>743.5</v>
      </c>
      <c r="H89" s="85">
        <f t="shared" si="14"/>
        <v>297.40000000000003</v>
      </c>
      <c r="I89" s="29"/>
      <c r="J89" s="65">
        <v>2974</v>
      </c>
      <c r="K89" s="13">
        <v>700</v>
      </c>
      <c r="L89" s="13"/>
      <c r="M89" s="13"/>
      <c r="N89" s="12">
        <f t="shared" si="15"/>
        <v>0</v>
      </c>
      <c r="O89" s="20">
        <f t="shared" si="16"/>
        <v>3674</v>
      </c>
      <c r="P89" s="24">
        <v>1.25</v>
      </c>
      <c r="Q89" s="13">
        <f t="shared" si="20"/>
        <v>123.91666666666667</v>
      </c>
      <c r="R89" s="13"/>
      <c r="S89" s="16">
        <v>3.8330000000000002</v>
      </c>
      <c r="T89" s="17">
        <f t="shared" si="17"/>
        <v>42.219785185185195</v>
      </c>
      <c r="U89" s="16"/>
      <c r="V89" s="13">
        <f t="shared" si="21"/>
        <v>0</v>
      </c>
      <c r="W89" s="16"/>
      <c r="X89" s="16">
        <v>700</v>
      </c>
      <c r="Y89" s="13"/>
      <c r="Z89" s="13"/>
      <c r="AA89" s="18"/>
      <c r="AB89" s="19">
        <f t="shared" si="18"/>
        <v>866.13645185185192</v>
      </c>
      <c r="AC89" s="1">
        <f t="shared" si="19"/>
        <v>2807.8635481481479</v>
      </c>
      <c r="AD89" s="3"/>
      <c r="AF89" s="43"/>
      <c r="AG89" s="43">
        <v>100046278504</v>
      </c>
      <c r="AH89" s="26" t="s">
        <v>285</v>
      </c>
    </row>
    <row r="90" spans="1:34" s="26" customFormat="1" ht="30" customHeight="1" thickBot="1" x14ac:dyDescent="0.3">
      <c r="A90" s="25"/>
      <c r="B90" s="58">
        <v>789</v>
      </c>
      <c r="C90" s="87" t="s">
        <v>101</v>
      </c>
      <c r="D90" s="29" t="s">
        <v>125</v>
      </c>
      <c r="E90" s="29" t="s">
        <v>51</v>
      </c>
      <c r="F90" s="84">
        <f t="shared" si="12"/>
        <v>1170</v>
      </c>
      <c r="G90" s="85">
        <f t="shared" si="13"/>
        <v>450</v>
      </c>
      <c r="H90" s="85">
        <f t="shared" si="14"/>
        <v>180</v>
      </c>
      <c r="I90" s="29"/>
      <c r="J90" s="56">
        <v>1800</v>
      </c>
      <c r="K90" s="13"/>
      <c r="L90" s="13"/>
      <c r="M90" s="13"/>
      <c r="N90" s="12">
        <f t="shared" si="15"/>
        <v>0</v>
      </c>
      <c r="O90" s="20">
        <f t="shared" si="16"/>
        <v>1800</v>
      </c>
      <c r="P90" s="24">
        <v>1.25</v>
      </c>
      <c r="Q90" s="13">
        <f t="shared" si="20"/>
        <v>75</v>
      </c>
      <c r="R90" s="13"/>
      <c r="S90" s="16"/>
      <c r="T90" s="17">
        <f t="shared" si="17"/>
        <v>0</v>
      </c>
      <c r="U90" s="16"/>
      <c r="V90" s="13">
        <f t="shared" si="21"/>
        <v>0</v>
      </c>
      <c r="W90" s="16"/>
      <c r="X90" s="16">
        <v>500</v>
      </c>
      <c r="Y90" s="13"/>
      <c r="Z90" s="13"/>
      <c r="AA90" s="18"/>
      <c r="AB90" s="19">
        <f t="shared" si="18"/>
        <v>575</v>
      </c>
      <c r="AC90" s="1">
        <f t="shared" si="19"/>
        <v>1225</v>
      </c>
      <c r="AD90" s="3"/>
      <c r="AF90" s="27"/>
      <c r="AG90" s="43" t="s">
        <v>173</v>
      </c>
      <c r="AH90" s="26" t="s">
        <v>286</v>
      </c>
    </row>
    <row r="91" spans="1:34" s="26" customFormat="1" ht="30" customHeight="1" thickBot="1" x14ac:dyDescent="0.3">
      <c r="A91" s="25">
        <v>57</v>
      </c>
      <c r="B91" s="58">
        <v>818</v>
      </c>
      <c r="C91" s="87" t="s">
        <v>87</v>
      </c>
      <c r="D91" s="28" t="s">
        <v>125</v>
      </c>
      <c r="E91" s="29" t="s">
        <v>50</v>
      </c>
      <c r="F91" s="84">
        <f t="shared" si="12"/>
        <v>1379.3</v>
      </c>
      <c r="G91" s="85">
        <f t="shared" si="13"/>
        <v>530.5</v>
      </c>
      <c r="H91" s="85">
        <f t="shared" si="14"/>
        <v>212.20000000000002</v>
      </c>
      <c r="I91" s="29"/>
      <c r="J91" s="65">
        <v>2122</v>
      </c>
      <c r="K91" s="13">
        <v>735</v>
      </c>
      <c r="L91" s="13"/>
      <c r="M91" s="13"/>
      <c r="N91" s="12">
        <f t="shared" si="15"/>
        <v>0</v>
      </c>
      <c r="O91" s="20">
        <f t="shared" si="16"/>
        <v>2857</v>
      </c>
      <c r="P91" s="24"/>
      <c r="Q91" s="13">
        <f t="shared" si="20"/>
        <v>0</v>
      </c>
      <c r="R91" s="13"/>
      <c r="S91" s="16">
        <v>3.5</v>
      </c>
      <c r="T91" s="17">
        <f t="shared" si="17"/>
        <v>27.507407407407406</v>
      </c>
      <c r="U91" s="16"/>
      <c r="V91" s="13">
        <f t="shared" si="21"/>
        <v>0</v>
      </c>
      <c r="W91" s="16"/>
      <c r="X91" s="16">
        <v>700</v>
      </c>
      <c r="Y91" s="13"/>
      <c r="Z91" s="13"/>
      <c r="AA91" s="18">
        <v>154</v>
      </c>
      <c r="AB91" s="19">
        <f t="shared" si="18"/>
        <v>881.50740740740741</v>
      </c>
      <c r="AC91" s="1">
        <f t="shared" si="19"/>
        <v>1975.4925925925927</v>
      </c>
      <c r="AD91" s="3"/>
      <c r="AF91" s="43"/>
      <c r="AG91" s="43">
        <v>100046823502</v>
      </c>
      <c r="AH91" s="26" t="s">
        <v>287</v>
      </c>
    </row>
    <row r="92" spans="1:34" s="26" customFormat="1" ht="30" customHeight="1" thickBot="1" x14ac:dyDescent="0.3">
      <c r="A92" s="25">
        <v>58</v>
      </c>
      <c r="B92" s="58">
        <v>837</v>
      </c>
      <c r="C92" s="87" t="s">
        <v>88</v>
      </c>
      <c r="D92" s="28" t="s">
        <v>125</v>
      </c>
      <c r="E92" s="29" t="s">
        <v>50</v>
      </c>
      <c r="F92" s="84">
        <f t="shared" si="12"/>
        <v>1405.95</v>
      </c>
      <c r="G92" s="85">
        <f t="shared" si="13"/>
        <v>540.75</v>
      </c>
      <c r="H92" s="85">
        <f t="shared" si="14"/>
        <v>216.3</v>
      </c>
      <c r="I92" s="29"/>
      <c r="J92" s="65">
        <v>2163</v>
      </c>
      <c r="K92" s="13"/>
      <c r="L92" s="13"/>
      <c r="M92" s="13">
        <v>7</v>
      </c>
      <c r="N92" s="12">
        <f t="shared" si="15"/>
        <v>63.087499999999991</v>
      </c>
      <c r="O92" s="20">
        <f t="shared" si="16"/>
        <v>2226.0875000000001</v>
      </c>
      <c r="P92" s="24"/>
      <c r="Q92" s="13">
        <f t="shared" si="20"/>
        <v>0</v>
      </c>
      <c r="R92" s="13"/>
      <c r="S92" s="16"/>
      <c r="T92" s="17">
        <f t="shared" si="17"/>
        <v>0</v>
      </c>
      <c r="U92" s="16"/>
      <c r="V92" s="13">
        <f t="shared" si="21"/>
        <v>0</v>
      </c>
      <c r="W92" s="16"/>
      <c r="X92" s="16"/>
      <c r="Y92" s="13"/>
      <c r="Z92" s="13"/>
      <c r="AA92" s="18"/>
      <c r="AB92" s="19">
        <f t="shared" si="18"/>
        <v>0</v>
      </c>
      <c r="AC92" s="1">
        <f t="shared" si="19"/>
        <v>2226.0875000000001</v>
      </c>
      <c r="AD92" s="3"/>
      <c r="AF92" s="27"/>
      <c r="AG92" s="43" t="s">
        <v>173</v>
      </c>
      <c r="AH92" s="26" t="s">
        <v>288</v>
      </c>
    </row>
    <row r="93" spans="1:34" s="26" customFormat="1" ht="30" customHeight="1" thickBot="1" x14ac:dyDescent="0.3">
      <c r="A93" s="25">
        <v>59</v>
      </c>
      <c r="B93" s="58">
        <v>850</v>
      </c>
      <c r="C93" s="87" t="s">
        <v>89</v>
      </c>
      <c r="D93" s="28" t="s">
        <v>125</v>
      </c>
      <c r="E93" s="29" t="s">
        <v>52</v>
      </c>
      <c r="F93" s="84">
        <f t="shared" si="12"/>
        <v>1300</v>
      </c>
      <c r="G93" s="85">
        <f t="shared" si="13"/>
        <v>500</v>
      </c>
      <c r="H93" s="85">
        <f t="shared" si="14"/>
        <v>200</v>
      </c>
      <c r="I93" s="29"/>
      <c r="J93" s="56">
        <v>2000</v>
      </c>
      <c r="K93" s="13"/>
      <c r="L93" s="13"/>
      <c r="M93" s="13"/>
      <c r="N93" s="12">
        <f t="shared" si="15"/>
        <v>0</v>
      </c>
      <c r="O93" s="20">
        <f t="shared" si="16"/>
        <v>2000</v>
      </c>
      <c r="P93" s="24"/>
      <c r="Q93" s="13">
        <f t="shared" si="20"/>
        <v>0</v>
      </c>
      <c r="R93" s="13"/>
      <c r="S93" s="16"/>
      <c r="T93" s="17">
        <f t="shared" si="17"/>
        <v>0</v>
      </c>
      <c r="U93" s="16"/>
      <c r="V93" s="13">
        <f t="shared" si="21"/>
        <v>0</v>
      </c>
      <c r="W93" s="16"/>
      <c r="X93" s="16"/>
      <c r="Y93" s="13"/>
      <c r="Z93" s="13"/>
      <c r="AA93" s="18">
        <v>154</v>
      </c>
      <c r="AB93" s="19">
        <f t="shared" si="18"/>
        <v>154</v>
      </c>
      <c r="AC93" s="1">
        <f t="shared" si="19"/>
        <v>1846</v>
      </c>
      <c r="AD93" s="3"/>
      <c r="AF93" s="43"/>
      <c r="AG93" s="43">
        <v>100046822988</v>
      </c>
      <c r="AH93" s="26" t="s">
        <v>289</v>
      </c>
    </row>
    <row r="94" spans="1:34" s="26" customFormat="1" ht="30" customHeight="1" thickBot="1" x14ac:dyDescent="0.3">
      <c r="A94" s="25">
        <v>60</v>
      </c>
      <c r="B94" s="58">
        <v>851</v>
      </c>
      <c r="C94" s="87" t="s">
        <v>90</v>
      </c>
      <c r="D94" s="28" t="s">
        <v>125</v>
      </c>
      <c r="E94" s="29" t="s">
        <v>50</v>
      </c>
      <c r="F94" s="84">
        <f t="shared" si="12"/>
        <v>1838.8500000000001</v>
      </c>
      <c r="G94" s="85">
        <f t="shared" si="13"/>
        <v>707.25</v>
      </c>
      <c r="H94" s="85">
        <f t="shared" si="14"/>
        <v>282.90000000000003</v>
      </c>
      <c r="I94" s="29"/>
      <c r="J94" s="65">
        <v>2829</v>
      </c>
      <c r="K94" s="13"/>
      <c r="L94" s="13">
        <v>200</v>
      </c>
      <c r="M94" s="13"/>
      <c r="N94" s="12">
        <f t="shared" si="15"/>
        <v>0</v>
      </c>
      <c r="O94" s="20">
        <f t="shared" si="16"/>
        <v>3029</v>
      </c>
      <c r="P94" s="24"/>
      <c r="Q94" s="13">
        <f t="shared" si="20"/>
        <v>0</v>
      </c>
      <c r="R94" s="13"/>
      <c r="S94" s="16"/>
      <c r="T94" s="17">
        <f t="shared" si="17"/>
        <v>0</v>
      </c>
      <c r="U94" s="16"/>
      <c r="V94" s="13">
        <f t="shared" si="21"/>
        <v>0</v>
      </c>
      <c r="W94" s="16"/>
      <c r="X94" s="16"/>
      <c r="Y94" s="13"/>
      <c r="Z94" s="13"/>
      <c r="AA94" s="18"/>
      <c r="AB94" s="19">
        <f t="shared" si="18"/>
        <v>0</v>
      </c>
      <c r="AC94" s="1">
        <f t="shared" si="19"/>
        <v>3029</v>
      </c>
      <c r="AD94" s="3"/>
      <c r="AF94" s="43"/>
      <c r="AG94" s="43">
        <v>100047631698</v>
      </c>
      <c r="AH94" s="26" t="s">
        <v>290</v>
      </c>
    </row>
    <row r="95" spans="1:34" s="26" customFormat="1" ht="30" customHeight="1" thickBot="1" x14ac:dyDescent="0.3">
      <c r="A95" s="25">
        <v>61</v>
      </c>
      <c r="B95" s="58">
        <v>905</v>
      </c>
      <c r="C95" s="87" t="s">
        <v>93</v>
      </c>
      <c r="D95" s="28" t="s">
        <v>125</v>
      </c>
      <c r="E95" s="29" t="s">
        <v>50</v>
      </c>
      <c r="F95" s="84">
        <f t="shared" si="12"/>
        <v>1363.05</v>
      </c>
      <c r="G95" s="85">
        <f t="shared" si="13"/>
        <v>524.25</v>
      </c>
      <c r="H95" s="85">
        <f t="shared" si="14"/>
        <v>209.70000000000002</v>
      </c>
      <c r="I95" s="29"/>
      <c r="J95" s="65">
        <v>2097</v>
      </c>
      <c r="K95" s="13"/>
      <c r="L95" s="13"/>
      <c r="M95" s="13"/>
      <c r="N95" s="12">
        <f t="shared" si="15"/>
        <v>0</v>
      </c>
      <c r="O95" s="20">
        <f t="shared" si="16"/>
        <v>2097</v>
      </c>
      <c r="P95" s="24"/>
      <c r="Q95" s="13">
        <f t="shared" si="20"/>
        <v>0</v>
      </c>
      <c r="R95" s="13"/>
      <c r="S95" s="16"/>
      <c r="T95" s="17">
        <f t="shared" si="17"/>
        <v>0</v>
      </c>
      <c r="U95" s="16"/>
      <c r="V95" s="13">
        <f t="shared" si="21"/>
        <v>0</v>
      </c>
      <c r="W95" s="16"/>
      <c r="X95" s="16"/>
      <c r="Y95" s="13"/>
      <c r="Z95" s="13"/>
      <c r="AA95" s="18"/>
      <c r="AB95" s="19">
        <f t="shared" si="18"/>
        <v>0</v>
      </c>
      <c r="AC95" s="1">
        <f t="shared" si="19"/>
        <v>2097</v>
      </c>
      <c r="AD95" s="3"/>
      <c r="AF95" s="43"/>
      <c r="AG95" s="43">
        <v>100046820918</v>
      </c>
      <c r="AH95" s="26" t="s">
        <v>291</v>
      </c>
    </row>
    <row r="96" spans="1:34" s="46" customFormat="1" ht="30" customHeight="1" thickBot="1" x14ac:dyDescent="0.3">
      <c r="A96" s="25">
        <v>62</v>
      </c>
      <c r="B96" s="58">
        <v>1242</v>
      </c>
      <c r="C96" s="87" t="s">
        <v>171</v>
      </c>
      <c r="D96" s="28" t="s">
        <v>125</v>
      </c>
      <c r="E96" s="29" t="s">
        <v>50</v>
      </c>
      <c r="F96" s="84">
        <f t="shared" si="12"/>
        <v>1102.4000000000001</v>
      </c>
      <c r="G96" s="85">
        <f t="shared" si="13"/>
        <v>424</v>
      </c>
      <c r="H96" s="85">
        <f t="shared" si="14"/>
        <v>169.60000000000002</v>
      </c>
      <c r="I96" s="29"/>
      <c r="J96" s="65">
        <v>1696</v>
      </c>
      <c r="K96" s="13"/>
      <c r="L96" s="13"/>
      <c r="M96" s="13"/>
      <c r="N96" s="12">
        <f t="shared" si="15"/>
        <v>0</v>
      </c>
      <c r="O96" s="20">
        <f t="shared" si="16"/>
        <v>1696</v>
      </c>
      <c r="P96" s="24">
        <v>6.25</v>
      </c>
      <c r="Q96" s="13">
        <f t="shared" si="20"/>
        <v>353.33333333333331</v>
      </c>
      <c r="R96" s="13"/>
      <c r="S96" s="16">
        <v>10</v>
      </c>
      <c r="T96" s="17">
        <f t="shared" si="17"/>
        <v>62.814814814814817</v>
      </c>
      <c r="U96" s="16"/>
      <c r="V96" s="13">
        <f t="shared" si="21"/>
        <v>0</v>
      </c>
      <c r="W96" s="16"/>
      <c r="X96" s="16"/>
      <c r="Y96" s="13"/>
      <c r="Z96" s="13"/>
      <c r="AA96" s="18"/>
      <c r="AB96" s="19">
        <f t="shared" si="18"/>
        <v>416.14814814814815</v>
      </c>
      <c r="AC96" s="1">
        <f t="shared" si="19"/>
        <v>1279.8518518518517</v>
      </c>
      <c r="AD96" s="3"/>
      <c r="AF96" s="47"/>
      <c r="AG96" s="43" t="s">
        <v>173</v>
      </c>
      <c r="AH96" s="26" t="s">
        <v>239</v>
      </c>
    </row>
    <row r="97" spans="1:34" s="26" customFormat="1" ht="30" customHeight="1" thickBot="1" x14ac:dyDescent="0.3">
      <c r="A97" s="25">
        <v>63</v>
      </c>
      <c r="B97" s="58">
        <v>953</v>
      </c>
      <c r="C97" s="87" t="s">
        <v>98</v>
      </c>
      <c r="D97" s="28" t="s">
        <v>125</v>
      </c>
      <c r="E97" s="29" t="s">
        <v>52</v>
      </c>
      <c r="F97" s="84">
        <f t="shared" si="12"/>
        <v>1300</v>
      </c>
      <c r="G97" s="85">
        <f t="shared" si="13"/>
        <v>500</v>
      </c>
      <c r="H97" s="85">
        <f t="shared" si="14"/>
        <v>200</v>
      </c>
      <c r="I97" s="29"/>
      <c r="J97" s="65">
        <v>2000</v>
      </c>
      <c r="K97" s="13"/>
      <c r="L97" s="13">
        <v>200</v>
      </c>
      <c r="M97" s="13"/>
      <c r="N97" s="12">
        <f t="shared" si="15"/>
        <v>0</v>
      </c>
      <c r="O97" s="20">
        <f t="shared" si="16"/>
        <v>2200</v>
      </c>
      <c r="P97" s="24"/>
      <c r="Q97" s="13">
        <f t="shared" si="20"/>
        <v>0</v>
      </c>
      <c r="R97" s="13"/>
      <c r="S97" s="16"/>
      <c r="T97" s="17">
        <f t="shared" si="17"/>
        <v>0</v>
      </c>
      <c r="U97" s="16"/>
      <c r="V97" s="13">
        <f t="shared" si="21"/>
        <v>0</v>
      </c>
      <c r="W97" s="16"/>
      <c r="X97" s="16"/>
      <c r="Y97" s="13"/>
      <c r="Z97" s="13"/>
      <c r="AA97" s="18"/>
      <c r="AB97" s="19">
        <f t="shared" si="18"/>
        <v>0</v>
      </c>
      <c r="AC97" s="1">
        <f t="shared" si="19"/>
        <v>2200</v>
      </c>
      <c r="AD97" s="3"/>
      <c r="AF97" s="43"/>
      <c r="AG97" s="43">
        <v>100048069748</v>
      </c>
      <c r="AH97" s="26" t="s">
        <v>292</v>
      </c>
    </row>
    <row r="98" spans="1:34" s="26" customFormat="1" ht="30" customHeight="1" thickBot="1" x14ac:dyDescent="0.3">
      <c r="A98" s="25">
        <v>64</v>
      </c>
      <c r="B98" s="58">
        <v>964</v>
      </c>
      <c r="C98" s="87" t="s">
        <v>100</v>
      </c>
      <c r="D98" s="28" t="s">
        <v>125</v>
      </c>
      <c r="E98" s="29" t="s">
        <v>51</v>
      </c>
      <c r="F98" s="84">
        <f t="shared" si="12"/>
        <v>1300</v>
      </c>
      <c r="G98" s="85">
        <f t="shared" si="13"/>
        <v>500</v>
      </c>
      <c r="H98" s="85">
        <f t="shared" si="14"/>
        <v>200</v>
      </c>
      <c r="I98" s="29"/>
      <c r="J98" s="56">
        <v>2000</v>
      </c>
      <c r="K98" s="13"/>
      <c r="L98" s="13">
        <v>200</v>
      </c>
      <c r="M98" s="13"/>
      <c r="N98" s="12">
        <f t="shared" si="15"/>
        <v>0</v>
      </c>
      <c r="O98" s="20">
        <f t="shared" si="16"/>
        <v>2200</v>
      </c>
      <c r="P98" s="24"/>
      <c r="Q98" s="13">
        <f t="shared" si="20"/>
        <v>0</v>
      </c>
      <c r="R98" s="13"/>
      <c r="S98" s="16"/>
      <c r="T98" s="17">
        <f t="shared" si="17"/>
        <v>0</v>
      </c>
      <c r="U98" s="16"/>
      <c r="V98" s="13">
        <f t="shared" si="21"/>
        <v>0</v>
      </c>
      <c r="W98" s="16"/>
      <c r="X98" s="16"/>
      <c r="Y98" s="13"/>
      <c r="Z98" s="13"/>
      <c r="AA98" s="18"/>
      <c r="AB98" s="19">
        <f t="shared" si="18"/>
        <v>0</v>
      </c>
      <c r="AC98" s="1">
        <f t="shared" si="19"/>
        <v>2200</v>
      </c>
      <c r="AD98" s="3"/>
      <c r="AF98" s="43"/>
      <c r="AG98" s="43">
        <v>100048069554</v>
      </c>
      <c r="AH98" s="26" t="s">
        <v>293</v>
      </c>
    </row>
    <row r="99" spans="1:34" s="26" customFormat="1" ht="30" customHeight="1" thickBot="1" x14ac:dyDescent="0.3">
      <c r="A99" s="25">
        <v>66</v>
      </c>
      <c r="B99" s="58">
        <v>1008</v>
      </c>
      <c r="C99" s="87" t="s">
        <v>103</v>
      </c>
      <c r="D99" s="28" t="s">
        <v>125</v>
      </c>
      <c r="E99" s="29" t="s">
        <v>121</v>
      </c>
      <c r="F99" s="84">
        <f t="shared" si="12"/>
        <v>1625</v>
      </c>
      <c r="G99" s="85">
        <f t="shared" si="13"/>
        <v>625</v>
      </c>
      <c r="H99" s="85">
        <f t="shared" si="14"/>
        <v>250</v>
      </c>
      <c r="I99" s="29"/>
      <c r="J99" s="56">
        <v>2500</v>
      </c>
      <c r="K99" s="13"/>
      <c r="L99" s="13"/>
      <c r="M99" s="13"/>
      <c r="N99" s="12">
        <f t="shared" si="15"/>
        <v>0</v>
      </c>
      <c r="O99" s="20">
        <f t="shared" si="16"/>
        <v>2500</v>
      </c>
      <c r="P99" s="24">
        <v>2.5</v>
      </c>
      <c r="Q99" s="13">
        <f t="shared" si="20"/>
        <v>208.33333333333331</v>
      </c>
      <c r="R99" s="13">
        <v>208.33</v>
      </c>
      <c r="S99" s="16"/>
      <c r="T99" s="17">
        <f t="shared" si="17"/>
        <v>0</v>
      </c>
      <c r="U99" s="16"/>
      <c r="V99" s="13">
        <f t="shared" si="21"/>
        <v>0</v>
      </c>
      <c r="W99" s="16"/>
      <c r="X99" s="16"/>
      <c r="Y99" s="13"/>
      <c r="Z99" s="13"/>
      <c r="AA99" s="18"/>
      <c r="AB99" s="19">
        <f t="shared" si="18"/>
        <v>416.6633333333333</v>
      </c>
      <c r="AC99" s="1">
        <f t="shared" si="19"/>
        <v>2083.3366666666666</v>
      </c>
      <c r="AD99" s="3"/>
      <c r="AF99" s="43"/>
      <c r="AG99" s="43">
        <v>100048785233</v>
      </c>
      <c r="AH99" s="26" t="s">
        <v>239</v>
      </c>
    </row>
    <row r="100" spans="1:34" s="26" customFormat="1" ht="30" customHeight="1" thickBot="1" x14ac:dyDescent="0.3">
      <c r="A100" s="25">
        <v>67</v>
      </c>
      <c r="B100" s="58">
        <v>1021</v>
      </c>
      <c r="C100" s="87" t="s">
        <v>104</v>
      </c>
      <c r="D100" s="28" t="s">
        <v>125</v>
      </c>
      <c r="E100" s="29" t="s">
        <v>50</v>
      </c>
      <c r="F100" s="84">
        <f t="shared" si="12"/>
        <v>1170</v>
      </c>
      <c r="G100" s="85">
        <f t="shared" si="13"/>
        <v>450</v>
      </c>
      <c r="H100" s="85">
        <f t="shared" si="14"/>
        <v>180</v>
      </c>
      <c r="I100" s="29"/>
      <c r="J100" s="65">
        <v>1800</v>
      </c>
      <c r="K100" s="13"/>
      <c r="L100" s="13"/>
      <c r="M100" s="13"/>
      <c r="N100" s="12">
        <f t="shared" si="15"/>
        <v>0</v>
      </c>
      <c r="O100" s="20">
        <f t="shared" si="16"/>
        <v>1800</v>
      </c>
      <c r="P100" s="24">
        <v>3.75</v>
      </c>
      <c r="Q100" s="13">
        <f t="shared" si="20"/>
        <v>225</v>
      </c>
      <c r="R100" s="13"/>
      <c r="S100" s="16"/>
      <c r="T100" s="17">
        <f t="shared" si="17"/>
        <v>0</v>
      </c>
      <c r="U100" s="16"/>
      <c r="V100" s="13">
        <f t="shared" si="21"/>
        <v>0</v>
      </c>
      <c r="W100" s="16"/>
      <c r="X100" s="16">
        <v>500</v>
      </c>
      <c r="Y100" s="13"/>
      <c r="Z100" s="13"/>
      <c r="AA100" s="18"/>
      <c r="AB100" s="19">
        <f t="shared" si="18"/>
        <v>725</v>
      </c>
      <c r="AC100" s="1">
        <f t="shared" si="19"/>
        <v>1075</v>
      </c>
      <c r="AD100" s="3"/>
      <c r="AF100" s="27"/>
      <c r="AG100" s="43" t="s">
        <v>173</v>
      </c>
      <c r="AH100" s="26" t="s">
        <v>294</v>
      </c>
    </row>
    <row r="101" spans="1:34" s="26" customFormat="1" ht="30" customHeight="1" thickBot="1" x14ac:dyDescent="0.3">
      <c r="A101" s="25">
        <v>68</v>
      </c>
      <c r="B101" s="58">
        <v>1027</v>
      </c>
      <c r="C101" s="87" t="s">
        <v>105</v>
      </c>
      <c r="D101" s="28" t="s">
        <v>125</v>
      </c>
      <c r="E101" s="29" t="s">
        <v>161</v>
      </c>
      <c r="F101" s="84">
        <f t="shared" si="12"/>
        <v>1300</v>
      </c>
      <c r="G101" s="85">
        <f t="shared" si="13"/>
        <v>500</v>
      </c>
      <c r="H101" s="85">
        <f t="shared" si="14"/>
        <v>200</v>
      </c>
      <c r="I101" s="29"/>
      <c r="J101" s="56">
        <v>2000</v>
      </c>
      <c r="K101" s="13"/>
      <c r="L101" s="13"/>
      <c r="M101" s="13"/>
      <c r="N101" s="12">
        <f t="shared" si="15"/>
        <v>0</v>
      </c>
      <c r="O101" s="20">
        <f t="shared" si="16"/>
        <v>2000</v>
      </c>
      <c r="P101" s="24">
        <v>3.75</v>
      </c>
      <c r="Q101" s="13">
        <f t="shared" si="20"/>
        <v>250.00000000000003</v>
      </c>
      <c r="R101" s="13"/>
      <c r="S101" s="16"/>
      <c r="T101" s="17">
        <f t="shared" si="17"/>
        <v>0</v>
      </c>
      <c r="U101" s="16"/>
      <c r="V101" s="13">
        <f t="shared" si="21"/>
        <v>0</v>
      </c>
      <c r="W101" s="16"/>
      <c r="X101" s="16">
        <v>500</v>
      </c>
      <c r="Y101" s="13"/>
      <c r="Z101" s="13"/>
      <c r="AA101" s="18"/>
      <c r="AB101" s="19">
        <f t="shared" si="18"/>
        <v>750</v>
      </c>
      <c r="AC101" s="1">
        <f t="shared" si="19"/>
        <v>1250</v>
      </c>
      <c r="AD101" s="3"/>
      <c r="AF101" s="27"/>
      <c r="AG101" s="43" t="s">
        <v>173</v>
      </c>
      <c r="AH101" s="26" t="s">
        <v>239</v>
      </c>
    </row>
    <row r="102" spans="1:34" s="26" customFormat="1" ht="30" customHeight="1" thickBot="1" x14ac:dyDescent="0.3">
      <c r="A102" s="25">
        <v>69</v>
      </c>
      <c r="B102" s="58">
        <v>1040</v>
      </c>
      <c r="C102" s="89" t="s">
        <v>106</v>
      </c>
      <c r="D102" s="28" t="s">
        <v>125</v>
      </c>
      <c r="E102" s="29" t="s">
        <v>50</v>
      </c>
      <c r="F102" s="84">
        <f t="shared" si="12"/>
        <v>1300</v>
      </c>
      <c r="G102" s="85">
        <f t="shared" si="13"/>
        <v>500</v>
      </c>
      <c r="H102" s="85">
        <f t="shared" si="14"/>
        <v>200</v>
      </c>
      <c r="I102" s="29"/>
      <c r="J102" s="56">
        <v>2000</v>
      </c>
      <c r="K102" s="13"/>
      <c r="L102" s="13"/>
      <c r="M102" s="13">
        <v>15</v>
      </c>
      <c r="N102" s="12">
        <f t="shared" si="15"/>
        <v>125.00000000000001</v>
      </c>
      <c r="O102" s="20">
        <f t="shared" si="16"/>
        <v>2125</v>
      </c>
      <c r="P102" s="24">
        <v>2.5</v>
      </c>
      <c r="Q102" s="13">
        <f t="shared" si="20"/>
        <v>166.66666666666669</v>
      </c>
      <c r="R102" s="13"/>
      <c r="S102" s="16"/>
      <c r="T102" s="17">
        <f t="shared" si="17"/>
        <v>0</v>
      </c>
      <c r="U102" s="16">
        <v>1</v>
      </c>
      <c r="V102" s="13">
        <f t="shared" si="21"/>
        <v>66.666666666666671</v>
      </c>
      <c r="W102" s="16">
        <v>138.34</v>
      </c>
      <c r="X102" s="16">
        <v>300</v>
      </c>
      <c r="Y102" s="13"/>
      <c r="Z102" s="13"/>
      <c r="AA102" s="18"/>
      <c r="AB102" s="19">
        <f t="shared" si="18"/>
        <v>671.6733333333334</v>
      </c>
      <c r="AC102" s="1">
        <f t="shared" si="19"/>
        <v>1453.3266666666666</v>
      </c>
      <c r="AD102" s="3"/>
      <c r="AF102" s="27"/>
      <c r="AG102" s="43" t="s">
        <v>173</v>
      </c>
      <c r="AH102" s="26" t="s">
        <v>295</v>
      </c>
    </row>
    <row r="103" spans="1:34" s="26" customFormat="1" ht="30" customHeight="1" thickBot="1" x14ac:dyDescent="0.3">
      <c r="A103" s="25">
        <v>70</v>
      </c>
      <c r="B103" s="58">
        <v>1050</v>
      </c>
      <c r="C103" s="87" t="s">
        <v>70</v>
      </c>
      <c r="D103" s="28" t="s">
        <v>125</v>
      </c>
      <c r="E103" s="29" t="s">
        <v>50</v>
      </c>
      <c r="F103" s="84">
        <f t="shared" si="12"/>
        <v>1131.6500000000001</v>
      </c>
      <c r="G103" s="85">
        <f t="shared" si="13"/>
        <v>435.25</v>
      </c>
      <c r="H103" s="85">
        <f t="shared" si="14"/>
        <v>174.10000000000002</v>
      </c>
      <c r="I103" s="29"/>
      <c r="J103" s="65">
        <v>1741</v>
      </c>
      <c r="K103" s="13"/>
      <c r="L103" s="13">
        <v>200</v>
      </c>
      <c r="M103" s="13"/>
      <c r="N103" s="12">
        <f t="shared" si="15"/>
        <v>0</v>
      </c>
      <c r="O103" s="20">
        <f t="shared" si="16"/>
        <v>1941</v>
      </c>
      <c r="P103" s="24"/>
      <c r="Q103" s="13">
        <f t="shared" si="20"/>
        <v>0</v>
      </c>
      <c r="R103" s="13"/>
      <c r="S103" s="16"/>
      <c r="T103" s="17">
        <f t="shared" si="17"/>
        <v>0</v>
      </c>
      <c r="U103" s="16"/>
      <c r="V103" s="13">
        <f t="shared" si="21"/>
        <v>0</v>
      </c>
      <c r="W103" s="16"/>
      <c r="X103" s="16"/>
      <c r="Y103" s="13"/>
      <c r="Z103" s="13"/>
      <c r="AA103" s="18">
        <v>154</v>
      </c>
      <c r="AB103" s="19">
        <f t="shared" si="18"/>
        <v>154</v>
      </c>
      <c r="AC103" s="1">
        <f t="shared" si="19"/>
        <v>1787</v>
      </c>
      <c r="AD103" s="3" t="s">
        <v>201</v>
      </c>
      <c r="AF103" s="43"/>
      <c r="AG103" s="43" t="s">
        <v>173</v>
      </c>
      <c r="AH103" s="26" t="s">
        <v>239</v>
      </c>
    </row>
    <row r="104" spans="1:34" s="42" customFormat="1" ht="30" customHeight="1" thickBot="1" x14ac:dyDescent="0.3">
      <c r="A104" s="25">
        <v>71</v>
      </c>
      <c r="B104" s="58">
        <v>1245</v>
      </c>
      <c r="C104" s="87" t="s">
        <v>172</v>
      </c>
      <c r="D104" s="29" t="s">
        <v>125</v>
      </c>
      <c r="E104" s="29" t="s">
        <v>50</v>
      </c>
      <c r="F104" s="84">
        <f t="shared" si="12"/>
        <v>595.4</v>
      </c>
      <c r="G104" s="85">
        <f t="shared" si="13"/>
        <v>229</v>
      </c>
      <c r="H104" s="85">
        <f t="shared" si="14"/>
        <v>91.600000000000009</v>
      </c>
      <c r="I104" s="29"/>
      <c r="J104" s="65">
        <f>916</f>
        <v>916</v>
      </c>
      <c r="K104" s="13"/>
      <c r="L104" s="13"/>
      <c r="M104" s="13"/>
      <c r="N104" s="12">
        <f t="shared" si="15"/>
        <v>0</v>
      </c>
      <c r="O104" s="20">
        <f t="shared" si="16"/>
        <v>916</v>
      </c>
      <c r="P104" s="24">
        <f>5+9</f>
        <v>14</v>
      </c>
      <c r="Q104" s="13">
        <f>J104/30*P104-242</f>
        <v>185.4666666666667</v>
      </c>
      <c r="R104" s="13"/>
      <c r="S104" s="16"/>
      <c r="T104" s="17">
        <f t="shared" si="17"/>
        <v>0</v>
      </c>
      <c r="U104" s="16">
        <v>1</v>
      </c>
      <c r="V104" s="13">
        <f t="shared" si="21"/>
        <v>30.533333333333335</v>
      </c>
      <c r="W104" s="16"/>
      <c r="X104" s="16">
        <v>700</v>
      </c>
      <c r="Y104" s="13"/>
      <c r="Z104" s="13"/>
      <c r="AA104" s="18"/>
      <c r="AB104" s="19">
        <f t="shared" si="18"/>
        <v>916</v>
      </c>
      <c r="AC104" s="1">
        <f t="shared" si="19"/>
        <v>0</v>
      </c>
      <c r="AD104" s="3" t="s">
        <v>215</v>
      </c>
      <c r="AE104" s="46"/>
      <c r="AF104" s="47"/>
      <c r="AG104" s="43" t="s">
        <v>173</v>
      </c>
      <c r="AH104" s="26" t="s">
        <v>239</v>
      </c>
    </row>
    <row r="105" spans="1:34" s="42" customFormat="1" ht="30" customHeight="1" thickBot="1" x14ac:dyDescent="0.3">
      <c r="A105" s="25">
        <v>72</v>
      </c>
      <c r="B105" s="58">
        <v>1066</v>
      </c>
      <c r="C105" s="87" t="s">
        <v>114</v>
      </c>
      <c r="D105" s="29" t="s">
        <v>125</v>
      </c>
      <c r="E105" s="29" t="s">
        <v>50</v>
      </c>
      <c r="F105" s="84">
        <f t="shared" si="12"/>
        <v>1186.25</v>
      </c>
      <c r="G105" s="85">
        <f t="shared" si="13"/>
        <v>456.25</v>
      </c>
      <c r="H105" s="85">
        <f t="shared" si="14"/>
        <v>182.5</v>
      </c>
      <c r="I105" s="29"/>
      <c r="J105" s="65">
        <v>1825</v>
      </c>
      <c r="K105" s="13"/>
      <c r="L105" s="13">
        <v>200</v>
      </c>
      <c r="M105" s="13"/>
      <c r="N105" s="12">
        <f t="shared" si="15"/>
        <v>0</v>
      </c>
      <c r="O105" s="20">
        <f t="shared" si="16"/>
        <v>2025</v>
      </c>
      <c r="P105" s="24"/>
      <c r="Q105" s="13">
        <f t="shared" si="20"/>
        <v>0</v>
      </c>
      <c r="R105" s="13"/>
      <c r="S105" s="16"/>
      <c r="T105" s="17">
        <f t="shared" si="17"/>
        <v>0</v>
      </c>
      <c r="U105" s="16"/>
      <c r="V105" s="13">
        <f t="shared" si="21"/>
        <v>0</v>
      </c>
      <c r="W105" s="16"/>
      <c r="X105" s="16"/>
      <c r="Y105" s="13"/>
      <c r="Z105" s="13"/>
      <c r="AA105" s="18"/>
      <c r="AB105" s="19">
        <f t="shared" si="18"/>
        <v>0</v>
      </c>
      <c r="AC105" s="1">
        <f t="shared" si="19"/>
        <v>2025</v>
      </c>
      <c r="AD105" s="3"/>
      <c r="AE105" s="46"/>
      <c r="AF105" s="47"/>
      <c r="AG105" s="43" t="s">
        <v>173</v>
      </c>
      <c r="AH105" s="26" t="s">
        <v>296</v>
      </c>
    </row>
    <row r="106" spans="1:34" s="42" customFormat="1" ht="30" customHeight="1" thickBot="1" x14ac:dyDescent="0.3">
      <c r="A106" s="25">
        <v>74</v>
      </c>
      <c r="B106" s="58">
        <v>1073</v>
      </c>
      <c r="C106" s="87" t="s">
        <v>116</v>
      </c>
      <c r="D106" s="29" t="s">
        <v>125</v>
      </c>
      <c r="E106" s="29" t="s">
        <v>161</v>
      </c>
      <c r="F106" s="84">
        <f t="shared" ref="F106:F150" si="22">J106*$F$4</f>
        <v>1170</v>
      </c>
      <c r="G106" s="85">
        <f t="shared" ref="G106:G150" si="23">J106*$G$4</f>
        <v>450</v>
      </c>
      <c r="H106" s="85">
        <f t="shared" ref="H106:H150" si="24">J106*$H$4</f>
        <v>180</v>
      </c>
      <c r="I106" s="29"/>
      <c r="J106" s="56">
        <v>1800</v>
      </c>
      <c r="K106" s="13"/>
      <c r="L106" s="13">
        <v>200</v>
      </c>
      <c r="M106" s="13"/>
      <c r="N106" s="12">
        <f t="shared" ref="N106:N150" si="25">J106/30/8*M106</f>
        <v>0</v>
      </c>
      <c r="O106" s="20">
        <f t="shared" ref="O106:O150" si="26">J106+K106+N106+L106</f>
        <v>2000</v>
      </c>
      <c r="P106" s="24"/>
      <c r="Q106" s="13">
        <f t="shared" si="20"/>
        <v>0</v>
      </c>
      <c r="R106" s="13"/>
      <c r="S106" s="16"/>
      <c r="T106" s="17">
        <f t="shared" ref="T106:T150" si="27">(J106/30/9)*S106</f>
        <v>0</v>
      </c>
      <c r="U106" s="16"/>
      <c r="V106" s="13">
        <f t="shared" si="21"/>
        <v>0</v>
      </c>
      <c r="W106" s="16"/>
      <c r="X106" s="16"/>
      <c r="Y106" s="13"/>
      <c r="Z106" s="13"/>
      <c r="AA106" s="18"/>
      <c r="AB106" s="19">
        <f t="shared" ref="AB106:AB150" si="28">Q106+R106+T106+V106+W106+X106+Y106+Z106+AA106</f>
        <v>0</v>
      </c>
      <c r="AC106" s="1">
        <f t="shared" ref="AC106:AC150" si="29">O106-AB106</f>
        <v>2000</v>
      </c>
      <c r="AD106" s="3"/>
      <c r="AE106" s="46"/>
      <c r="AF106" s="47"/>
      <c r="AG106" s="43" t="s">
        <v>173</v>
      </c>
      <c r="AH106" s="26" t="s">
        <v>297</v>
      </c>
    </row>
    <row r="107" spans="1:34" s="42" customFormat="1" ht="30" customHeight="1" thickBot="1" x14ac:dyDescent="0.3">
      <c r="A107" s="25">
        <v>75</v>
      </c>
      <c r="B107" s="58">
        <v>1079</v>
      </c>
      <c r="C107" s="87" t="s">
        <v>117</v>
      </c>
      <c r="D107" s="29" t="s">
        <v>125</v>
      </c>
      <c r="E107" s="29" t="s">
        <v>52</v>
      </c>
      <c r="F107" s="84">
        <f t="shared" si="22"/>
        <v>1300</v>
      </c>
      <c r="G107" s="85">
        <f t="shared" si="23"/>
        <v>500</v>
      </c>
      <c r="H107" s="85">
        <f t="shared" si="24"/>
        <v>200</v>
      </c>
      <c r="I107" s="29"/>
      <c r="J107" s="65">
        <v>2000</v>
      </c>
      <c r="K107" s="13"/>
      <c r="L107" s="13">
        <v>200</v>
      </c>
      <c r="M107" s="13"/>
      <c r="N107" s="12">
        <f t="shared" si="25"/>
        <v>0</v>
      </c>
      <c r="O107" s="20">
        <f t="shared" si="26"/>
        <v>2200</v>
      </c>
      <c r="P107" s="24"/>
      <c r="Q107" s="13">
        <f t="shared" ref="Q107:Q150" si="30">J107/30*P107</f>
        <v>0</v>
      </c>
      <c r="R107" s="13"/>
      <c r="S107" s="16"/>
      <c r="T107" s="17">
        <f t="shared" si="27"/>
        <v>0</v>
      </c>
      <c r="U107" s="16"/>
      <c r="V107" s="13">
        <f t="shared" ref="V107:V150" si="31">J107/30*U107</f>
        <v>0</v>
      </c>
      <c r="W107" s="16"/>
      <c r="X107" s="16"/>
      <c r="Y107" s="13"/>
      <c r="Z107" s="13"/>
      <c r="AA107" s="18"/>
      <c r="AB107" s="19">
        <f t="shared" si="28"/>
        <v>0</v>
      </c>
      <c r="AC107" s="1">
        <f t="shared" si="29"/>
        <v>2200</v>
      </c>
      <c r="AD107" s="3"/>
      <c r="AE107" s="46"/>
      <c r="AF107" s="47"/>
      <c r="AG107" s="43" t="s">
        <v>173</v>
      </c>
      <c r="AH107" s="26" t="s">
        <v>298</v>
      </c>
    </row>
    <row r="108" spans="1:34" s="42" customFormat="1" ht="30" customHeight="1" thickBot="1" x14ac:dyDescent="0.3">
      <c r="A108" s="25">
        <v>76</v>
      </c>
      <c r="B108" s="58">
        <v>1082</v>
      </c>
      <c r="C108" s="87" t="s">
        <v>118</v>
      </c>
      <c r="D108" s="29" t="s">
        <v>125</v>
      </c>
      <c r="E108" s="29" t="s">
        <v>51</v>
      </c>
      <c r="F108" s="84">
        <f t="shared" si="22"/>
        <v>1170</v>
      </c>
      <c r="G108" s="85">
        <f t="shared" si="23"/>
        <v>450</v>
      </c>
      <c r="H108" s="85">
        <f t="shared" si="24"/>
        <v>180</v>
      </c>
      <c r="I108" s="29"/>
      <c r="J108" s="56">
        <v>1800</v>
      </c>
      <c r="K108" s="13"/>
      <c r="L108" s="13"/>
      <c r="M108" s="13"/>
      <c r="N108" s="12">
        <f t="shared" si="25"/>
        <v>0</v>
      </c>
      <c r="O108" s="20">
        <f t="shared" si="26"/>
        <v>1800</v>
      </c>
      <c r="P108" s="24">
        <v>1.25</v>
      </c>
      <c r="Q108" s="13">
        <f t="shared" si="30"/>
        <v>75</v>
      </c>
      <c r="R108" s="13"/>
      <c r="S108" s="16"/>
      <c r="T108" s="17">
        <f t="shared" si="27"/>
        <v>0</v>
      </c>
      <c r="U108" s="16"/>
      <c r="V108" s="13">
        <f t="shared" si="31"/>
        <v>0</v>
      </c>
      <c r="W108" s="16"/>
      <c r="X108" s="16">
        <v>500</v>
      </c>
      <c r="Y108" s="13"/>
      <c r="Z108" s="13"/>
      <c r="AA108" s="18"/>
      <c r="AB108" s="19">
        <f t="shared" si="28"/>
        <v>575</v>
      </c>
      <c r="AC108" s="1">
        <f t="shared" si="29"/>
        <v>1225</v>
      </c>
      <c r="AD108" s="3"/>
      <c r="AE108" s="46"/>
      <c r="AF108" s="43"/>
      <c r="AG108" s="43">
        <v>100046278644</v>
      </c>
      <c r="AH108" s="26" t="s">
        <v>298</v>
      </c>
    </row>
    <row r="109" spans="1:34" s="42" customFormat="1" ht="30" customHeight="1" thickBot="1" x14ac:dyDescent="0.3">
      <c r="A109" s="25">
        <v>78</v>
      </c>
      <c r="B109" s="58">
        <v>1089</v>
      </c>
      <c r="C109" s="87" t="s">
        <v>151</v>
      </c>
      <c r="D109" s="29" t="s">
        <v>125</v>
      </c>
      <c r="E109" s="29" t="s">
        <v>161</v>
      </c>
      <c r="F109" s="84">
        <f t="shared" si="22"/>
        <v>1170</v>
      </c>
      <c r="G109" s="85">
        <f t="shared" si="23"/>
        <v>450</v>
      </c>
      <c r="H109" s="85">
        <f t="shared" si="24"/>
        <v>180</v>
      </c>
      <c r="I109" s="29"/>
      <c r="J109" s="56">
        <v>1800</v>
      </c>
      <c r="K109" s="13"/>
      <c r="L109" s="13">
        <v>200</v>
      </c>
      <c r="M109" s="13"/>
      <c r="N109" s="12">
        <f t="shared" si="25"/>
        <v>0</v>
      </c>
      <c r="O109" s="20">
        <f t="shared" si="26"/>
        <v>2000</v>
      </c>
      <c r="P109" s="24"/>
      <c r="Q109" s="13">
        <f t="shared" si="30"/>
        <v>0</v>
      </c>
      <c r="R109" s="13"/>
      <c r="S109" s="16"/>
      <c r="T109" s="17">
        <f t="shared" si="27"/>
        <v>0</v>
      </c>
      <c r="U109" s="16"/>
      <c r="V109" s="13">
        <f t="shared" si="31"/>
        <v>0</v>
      </c>
      <c r="W109" s="16"/>
      <c r="X109" s="16"/>
      <c r="Y109" s="13"/>
      <c r="Z109" s="13"/>
      <c r="AA109" s="18"/>
      <c r="AB109" s="19">
        <f t="shared" si="28"/>
        <v>0</v>
      </c>
      <c r="AC109" s="1">
        <f t="shared" si="29"/>
        <v>2000</v>
      </c>
      <c r="AD109" s="3"/>
      <c r="AE109" s="46"/>
      <c r="AF109" s="63"/>
      <c r="AG109" s="63">
        <v>100048784962</v>
      </c>
      <c r="AH109" s="26" t="s">
        <v>299</v>
      </c>
    </row>
    <row r="110" spans="1:34" s="42" customFormat="1" ht="30" customHeight="1" thickBot="1" x14ac:dyDescent="0.3">
      <c r="A110" s="25">
        <v>79</v>
      </c>
      <c r="B110" s="58">
        <v>1133</v>
      </c>
      <c r="C110" s="87" t="s">
        <v>119</v>
      </c>
      <c r="D110" s="29" t="s">
        <v>125</v>
      </c>
      <c r="E110" s="29" t="s">
        <v>161</v>
      </c>
      <c r="F110" s="84">
        <f t="shared" si="22"/>
        <v>1170</v>
      </c>
      <c r="G110" s="85">
        <f t="shared" si="23"/>
        <v>450</v>
      </c>
      <c r="H110" s="85">
        <f t="shared" si="24"/>
        <v>180</v>
      </c>
      <c r="I110" s="29"/>
      <c r="J110" s="56">
        <v>1800</v>
      </c>
      <c r="K110" s="13"/>
      <c r="L110" s="13"/>
      <c r="M110" s="13"/>
      <c r="N110" s="12">
        <f t="shared" si="25"/>
        <v>0</v>
      </c>
      <c r="O110" s="20">
        <f t="shared" si="26"/>
        <v>1800</v>
      </c>
      <c r="P110" s="24"/>
      <c r="Q110" s="13">
        <f t="shared" si="30"/>
        <v>0</v>
      </c>
      <c r="R110" s="13"/>
      <c r="S110" s="16"/>
      <c r="T110" s="17">
        <f t="shared" si="27"/>
        <v>0</v>
      </c>
      <c r="U110" s="16"/>
      <c r="V110" s="13">
        <f t="shared" si="31"/>
        <v>0</v>
      </c>
      <c r="W110" s="16"/>
      <c r="X110" s="16">
        <v>500</v>
      </c>
      <c r="Y110" s="13"/>
      <c r="Z110" s="13"/>
      <c r="AA110" s="18">
        <v>154</v>
      </c>
      <c r="AB110" s="19">
        <f t="shared" si="28"/>
        <v>654</v>
      </c>
      <c r="AC110" s="1">
        <f t="shared" si="29"/>
        <v>1146</v>
      </c>
      <c r="AD110" s="3"/>
      <c r="AE110" s="46"/>
      <c r="AF110" s="43"/>
      <c r="AG110" s="43">
        <v>100049821691</v>
      </c>
      <c r="AH110" s="26" t="s">
        <v>300</v>
      </c>
    </row>
    <row r="111" spans="1:34" s="42" customFormat="1" ht="30" customHeight="1" thickBot="1" x14ac:dyDescent="0.3">
      <c r="A111" s="25">
        <v>80</v>
      </c>
      <c r="B111" s="58">
        <v>1134</v>
      </c>
      <c r="C111" s="87" t="s">
        <v>120</v>
      </c>
      <c r="D111" s="29" t="s">
        <v>125</v>
      </c>
      <c r="E111" s="29" t="s">
        <v>51</v>
      </c>
      <c r="F111" s="84">
        <f t="shared" si="22"/>
        <v>1300</v>
      </c>
      <c r="G111" s="85">
        <f t="shared" si="23"/>
        <v>500</v>
      </c>
      <c r="H111" s="85">
        <f t="shared" si="24"/>
        <v>200</v>
      </c>
      <c r="I111" s="29"/>
      <c r="J111" s="56">
        <v>2000</v>
      </c>
      <c r="K111" s="13"/>
      <c r="L111" s="13"/>
      <c r="M111" s="13"/>
      <c r="N111" s="12">
        <f t="shared" si="25"/>
        <v>0</v>
      </c>
      <c r="O111" s="20">
        <f t="shared" si="26"/>
        <v>2000</v>
      </c>
      <c r="P111" s="24">
        <v>13.75</v>
      </c>
      <c r="Q111" s="13">
        <f t="shared" si="30"/>
        <v>916.66666666666674</v>
      </c>
      <c r="R111" s="13"/>
      <c r="S111" s="16"/>
      <c r="T111" s="17">
        <f t="shared" si="27"/>
        <v>0</v>
      </c>
      <c r="U111" s="16"/>
      <c r="V111" s="13">
        <f t="shared" si="31"/>
        <v>0</v>
      </c>
      <c r="W111" s="16"/>
      <c r="X111" s="16"/>
      <c r="Y111" s="13"/>
      <c r="Z111" s="13"/>
      <c r="AA111" s="18"/>
      <c r="AB111" s="19">
        <f t="shared" si="28"/>
        <v>916.66666666666674</v>
      </c>
      <c r="AC111" s="1">
        <f t="shared" si="29"/>
        <v>1083.3333333333333</v>
      </c>
      <c r="AD111" s="3" t="s">
        <v>201</v>
      </c>
      <c r="AE111" s="46"/>
      <c r="AF111" s="43"/>
      <c r="AG111" s="43" t="s">
        <v>173</v>
      </c>
      <c r="AH111" s="26" t="s">
        <v>239</v>
      </c>
    </row>
    <row r="112" spans="1:34" s="26" customFormat="1" ht="30" customHeight="1" thickBot="1" x14ac:dyDescent="0.3">
      <c r="A112" s="25">
        <v>81</v>
      </c>
      <c r="B112" s="58">
        <v>5009</v>
      </c>
      <c r="C112" s="87" t="s">
        <v>65</v>
      </c>
      <c r="D112" s="29" t="s">
        <v>125</v>
      </c>
      <c r="E112" s="29" t="s">
        <v>51</v>
      </c>
      <c r="F112" s="84">
        <f t="shared" si="22"/>
        <v>390</v>
      </c>
      <c r="G112" s="85">
        <f t="shared" si="23"/>
        <v>150</v>
      </c>
      <c r="H112" s="85">
        <f t="shared" si="24"/>
        <v>60</v>
      </c>
      <c r="I112" s="29"/>
      <c r="J112" s="56">
        <v>600</v>
      </c>
      <c r="K112" s="13"/>
      <c r="L112" s="13">
        <v>100</v>
      </c>
      <c r="M112" s="13"/>
      <c r="N112" s="12">
        <f t="shared" si="25"/>
        <v>0</v>
      </c>
      <c r="O112" s="20">
        <f t="shared" si="26"/>
        <v>700</v>
      </c>
      <c r="P112" s="24"/>
      <c r="Q112" s="13">
        <f t="shared" si="30"/>
        <v>0</v>
      </c>
      <c r="R112" s="13"/>
      <c r="S112" s="16"/>
      <c r="T112" s="17">
        <f t="shared" si="27"/>
        <v>0</v>
      </c>
      <c r="U112" s="16"/>
      <c r="V112" s="13">
        <f t="shared" si="31"/>
        <v>0</v>
      </c>
      <c r="W112" s="16"/>
      <c r="X112" s="16"/>
      <c r="Y112" s="13"/>
      <c r="Z112" s="13"/>
      <c r="AA112" s="18"/>
      <c r="AB112" s="19">
        <f t="shared" si="28"/>
        <v>0</v>
      </c>
      <c r="AC112" s="1">
        <f t="shared" si="29"/>
        <v>700</v>
      </c>
      <c r="AD112" s="3"/>
      <c r="AE112" s="46"/>
      <c r="AF112" s="43"/>
      <c r="AG112" s="43">
        <v>100046270589</v>
      </c>
      <c r="AH112" s="26" t="s">
        <v>301</v>
      </c>
    </row>
    <row r="113" spans="1:34" s="26" customFormat="1" ht="30" customHeight="1" thickBot="1" x14ac:dyDescent="0.3">
      <c r="A113" s="25">
        <v>82</v>
      </c>
      <c r="B113" s="58">
        <v>1147</v>
      </c>
      <c r="C113" s="87" t="s">
        <v>139</v>
      </c>
      <c r="D113" s="29" t="s">
        <v>125</v>
      </c>
      <c r="E113" s="29" t="s">
        <v>50</v>
      </c>
      <c r="F113" s="84">
        <f t="shared" si="22"/>
        <v>1480.05</v>
      </c>
      <c r="G113" s="85">
        <f t="shared" si="23"/>
        <v>569.25</v>
      </c>
      <c r="H113" s="85">
        <f t="shared" si="24"/>
        <v>227.70000000000002</v>
      </c>
      <c r="I113" s="29"/>
      <c r="J113" s="65">
        <v>2277</v>
      </c>
      <c r="K113" s="13"/>
      <c r="L113" s="13"/>
      <c r="M113" s="13"/>
      <c r="N113" s="12">
        <f t="shared" si="25"/>
        <v>0</v>
      </c>
      <c r="O113" s="20">
        <f t="shared" si="26"/>
        <v>2277</v>
      </c>
      <c r="P113" s="24">
        <v>1.25</v>
      </c>
      <c r="Q113" s="13">
        <f t="shared" si="30"/>
        <v>94.875</v>
      </c>
      <c r="R113" s="13"/>
      <c r="S113" s="16"/>
      <c r="T113" s="17">
        <f t="shared" si="27"/>
        <v>0</v>
      </c>
      <c r="U113" s="16"/>
      <c r="V113" s="13">
        <f t="shared" si="31"/>
        <v>0</v>
      </c>
      <c r="W113" s="16"/>
      <c r="X113" s="16"/>
      <c r="Y113" s="13"/>
      <c r="Z113" s="13"/>
      <c r="AA113" s="18">
        <v>154</v>
      </c>
      <c r="AB113" s="19">
        <f t="shared" si="28"/>
        <v>248.875</v>
      </c>
      <c r="AC113" s="1">
        <f t="shared" si="29"/>
        <v>2028.125</v>
      </c>
      <c r="AD113" s="3"/>
      <c r="AE113" s="46"/>
      <c r="AF113" s="43"/>
      <c r="AG113" s="43">
        <v>100049822094</v>
      </c>
      <c r="AH113" s="26" t="s">
        <v>302</v>
      </c>
    </row>
    <row r="114" spans="1:34" s="26" customFormat="1" ht="30" customHeight="1" thickBot="1" x14ac:dyDescent="0.3">
      <c r="A114" s="25">
        <v>83</v>
      </c>
      <c r="B114" s="58">
        <v>1148</v>
      </c>
      <c r="C114" s="87" t="s">
        <v>140</v>
      </c>
      <c r="D114" s="29" t="s">
        <v>125</v>
      </c>
      <c r="E114" s="29" t="s">
        <v>50</v>
      </c>
      <c r="F114" s="84">
        <f t="shared" si="22"/>
        <v>797.55000000000007</v>
      </c>
      <c r="G114" s="85">
        <f t="shared" si="23"/>
        <v>306.75</v>
      </c>
      <c r="H114" s="85">
        <f t="shared" si="24"/>
        <v>122.7</v>
      </c>
      <c r="I114" s="29"/>
      <c r="J114" s="65">
        <v>1227</v>
      </c>
      <c r="K114" s="13"/>
      <c r="L114" s="13"/>
      <c r="M114" s="13"/>
      <c r="N114" s="12">
        <f t="shared" si="25"/>
        <v>0</v>
      </c>
      <c r="O114" s="20">
        <f t="shared" si="26"/>
        <v>1227</v>
      </c>
      <c r="P114" s="24">
        <v>1.25</v>
      </c>
      <c r="Q114" s="13">
        <f t="shared" si="30"/>
        <v>51.125</v>
      </c>
      <c r="R114" s="13"/>
      <c r="S114" s="16"/>
      <c r="T114" s="17">
        <f t="shared" si="27"/>
        <v>0</v>
      </c>
      <c r="U114" s="16"/>
      <c r="V114" s="13">
        <f t="shared" si="31"/>
        <v>0</v>
      </c>
      <c r="W114" s="16"/>
      <c r="X114" s="16"/>
      <c r="Y114" s="13"/>
      <c r="Z114" s="13"/>
      <c r="AA114" s="18"/>
      <c r="AB114" s="19">
        <f t="shared" si="28"/>
        <v>51.125</v>
      </c>
      <c r="AC114" s="1">
        <f t="shared" si="29"/>
        <v>1175.875</v>
      </c>
      <c r="AD114" s="3"/>
      <c r="AE114" s="46"/>
      <c r="AF114" s="47"/>
      <c r="AG114" s="43" t="s">
        <v>173</v>
      </c>
      <c r="AH114" s="26" t="s">
        <v>239</v>
      </c>
    </row>
    <row r="115" spans="1:34" s="26" customFormat="1" ht="30" customHeight="1" thickBot="1" x14ac:dyDescent="0.3">
      <c r="A115" s="25">
        <v>84</v>
      </c>
      <c r="B115" s="58">
        <v>1150</v>
      </c>
      <c r="C115" s="87" t="s">
        <v>141</v>
      </c>
      <c r="D115" s="29" t="s">
        <v>125</v>
      </c>
      <c r="E115" s="29" t="s">
        <v>50</v>
      </c>
      <c r="F115" s="84">
        <f t="shared" si="22"/>
        <v>624.65</v>
      </c>
      <c r="G115" s="85">
        <f t="shared" si="23"/>
        <v>240.25</v>
      </c>
      <c r="H115" s="85">
        <f t="shared" si="24"/>
        <v>96.100000000000009</v>
      </c>
      <c r="I115" s="29"/>
      <c r="J115" s="65">
        <v>961</v>
      </c>
      <c r="K115" s="13"/>
      <c r="L115" s="13"/>
      <c r="M115" s="13"/>
      <c r="N115" s="12">
        <f t="shared" si="25"/>
        <v>0</v>
      </c>
      <c r="O115" s="20">
        <f t="shared" si="26"/>
        <v>961</v>
      </c>
      <c r="P115" s="24">
        <v>6.25</v>
      </c>
      <c r="Q115" s="13">
        <f t="shared" si="30"/>
        <v>200.20833333333331</v>
      </c>
      <c r="R115" s="13"/>
      <c r="S115" s="16"/>
      <c r="T115" s="17">
        <f t="shared" si="27"/>
        <v>0</v>
      </c>
      <c r="U115" s="16"/>
      <c r="V115" s="13">
        <f t="shared" si="31"/>
        <v>0</v>
      </c>
      <c r="W115" s="16"/>
      <c r="X115" s="16"/>
      <c r="Y115" s="13"/>
      <c r="Z115" s="13"/>
      <c r="AA115" s="18"/>
      <c r="AB115" s="19">
        <f t="shared" si="28"/>
        <v>200.20833333333331</v>
      </c>
      <c r="AC115" s="1">
        <f t="shared" si="29"/>
        <v>760.79166666666674</v>
      </c>
      <c r="AD115" s="3"/>
      <c r="AE115" s="46"/>
      <c r="AF115" s="47"/>
      <c r="AG115" s="43" t="s">
        <v>173</v>
      </c>
      <c r="AH115" s="26" t="s">
        <v>303</v>
      </c>
    </row>
    <row r="116" spans="1:34" s="26" customFormat="1" ht="30" customHeight="1" thickBot="1" x14ac:dyDescent="0.3">
      <c r="A116" s="25">
        <v>85</v>
      </c>
      <c r="B116" s="58">
        <v>1152</v>
      </c>
      <c r="C116" s="87" t="s">
        <v>142</v>
      </c>
      <c r="D116" s="29" t="s">
        <v>125</v>
      </c>
      <c r="E116" s="29" t="s">
        <v>52</v>
      </c>
      <c r="F116" s="84">
        <f t="shared" si="22"/>
        <v>1170</v>
      </c>
      <c r="G116" s="85">
        <f t="shared" si="23"/>
        <v>450</v>
      </c>
      <c r="H116" s="85">
        <f t="shared" si="24"/>
        <v>180</v>
      </c>
      <c r="I116" s="29"/>
      <c r="J116" s="65">
        <v>1800</v>
      </c>
      <c r="K116" s="13"/>
      <c r="L116" s="13"/>
      <c r="M116" s="13"/>
      <c r="N116" s="12">
        <f t="shared" si="25"/>
        <v>0</v>
      </c>
      <c r="O116" s="20">
        <f t="shared" si="26"/>
        <v>1800</v>
      </c>
      <c r="P116" s="24">
        <v>6.25</v>
      </c>
      <c r="Q116" s="13">
        <f t="shared" si="30"/>
        <v>375</v>
      </c>
      <c r="R116" s="13"/>
      <c r="S116" s="16"/>
      <c r="T116" s="17">
        <f t="shared" si="27"/>
        <v>0</v>
      </c>
      <c r="U116" s="16"/>
      <c r="V116" s="13">
        <f t="shared" si="31"/>
        <v>0</v>
      </c>
      <c r="W116" s="16"/>
      <c r="X116" s="16"/>
      <c r="Y116" s="13"/>
      <c r="Z116" s="13"/>
      <c r="AA116" s="18"/>
      <c r="AB116" s="19">
        <f t="shared" si="28"/>
        <v>375</v>
      </c>
      <c r="AC116" s="1">
        <f t="shared" si="29"/>
        <v>1425</v>
      </c>
      <c r="AD116" s="3"/>
      <c r="AE116" s="46"/>
      <c r="AF116" s="47"/>
      <c r="AG116" s="43" t="s">
        <v>173</v>
      </c>
      <c r="AH116" s="26" t="s">
        <v>304</v>
      </c>
    </row>
    <row r="117" spans="1:34" s="26" customFormat="1" ht="30" customHeight="1" thickBot="1" x14ac:dyDescent="0.3">
      <c r="A117" s="25">
        <v>87</v>
      </c>
      <c r="B117" s="58">
        <v>1163</v>
      </c>
      <c r="C117" s="89" t="s">
        <v>135</v>
      </c>
      <c r="D117" s="59" t="s">
        <v>129</v>
      </c>
      <c r="E117" s="59" t="s">
        <v>143</v>
      </c>
      <c r="F117" s="84">
        <f t="shared" si="22"/>
        <v>2600</v>
      </c>
      <c r="G117" s="85">
        <f t="shared" si="23"/>
        <v>1000</v>
      </c>
      <c r="H117" s="85">
        <f t="shared" si="24"/>
        <v>400</v>
      </c>
      <c r="I117" s="59"/>
      <c r="J117" s="56">
        <v>4000</v>
      </c>
      <c r="K117" s="13"/>
      <c r="L117" s="13"/>
      <c r="M117" s="13">
        <v>24</v>
      </c>
      <c r="N117" s="12">
        <f t="shared" si="25"/>
        <v>400</v>
      </c>
      <c r="O117" s="20">
        <f t="shared" si="26"/>
        <v>4400</v>
      </c>
      <c r="P117" s="24"/>
      <c r="Q117" s="13">
        <f t="shared" si="30"/>
        <v>0</v>
      </c>
      <c r="R117" s="13"/>
      <c r="S117" s="16"/>
      <c r="T117" s="17">
        <f t="shared" si="27"/>
        <v>0</v>
      </c>
      <c r="U117" s="16"/>
      <c r="V117" s="13">
        <f t="shared" si="31"/>
        <v>0</v>
      </c>
      <c r="W117" s="16">
        <v>149.55000000000001</v>
      </c>
      <c r="X117" s="16">
        <v>500</v>
      </c>
      <c r="Y117" s="13"/>
      <c r="Z117" s="13"/>
      <c r="AA117" s="18">
        <v>187</v>
      </c>
      <c r="AB117" s="19">
        <f t="shared" si="28"/>
        <v>836.55</v>
      </c>
      <c r="AC117" s="1">
        <f t="shared" si="29"/>
        <v>3563.45</v>
      </c>
      <c r="AD117" s="3"/>
      <c r="AE117" s="46"/>
      <c r="AF117" s="47"/>
      <c r="AG117" s="43" t="s">
        <v>173</v>
      </c>
      <c r="AH117" s="26" t="s">
        <v>305</v>
      </c>
    </row>
    <row r="118" spans="1:34" s="26" customFormat="1" ht="30" customHeight="1" thickBot="1" x14ac:dyDescent="0.3">
      <c r="A118" s="25">
        <v>88</v>
      </c>
      <c r="B118" s="58">
        <v>1164</v>
      </c>
      <c r="C118" s="87" t="s">
        <v>144</v>
      </c>
      <c r="D118" s="29" t="s">
        <v>125</v>
      </c>
      <c r="E118" s="29" t="s">
        <v>52</v>
      </c>
      <c r="F118" s="84">
        <f t="shared" si="22"/>
        <v>1170</v>
      </c>
      <c r="G118" s="85">
        <f t="shared" si="23"/>
        <v>450</v>
      </c>
      <c r="H118" s="85">
        <f t="shared" si="24"/>
        <v>180</v>
      </c>
      <c r="I118" s="29"/>
      <c r="J118" s="56">
        <v>1800</v>
      </c>
      <c r="K118" s="13"/>
      <c r="L118" s="13"/>
      <c r="M118" s="13"/>
      <c r="N118" s="12">
        <f t="shared" si="25"/>
        <v>0</v>
      </c>
      <c r="O118" s="20">
        <f t="shared" si="26"/>
        <v>1800</v>
      </c>
      <c r="P118" s="24">
        <v>3.75</v>
      </c>
      <c r="Q118" s="13">
        <f t="shared" si="30"/>
        <v>225</v>
      </c>
      <c r="R118" s="13"/>
      <c r="S118" s="16"/>
      <c r="T118" s="17">
        <f t="shared" si="27"/>
        <v>0</v>
      </c>
      <c r="U118" s="16"/>
      <c r="V118" s="13">
        <f t="shared" si="31"/>
        <v>0</v>
      </c>
      <c r="W118" s="16"/>
      <c r="X118" s="16"/>
      <c r="Y118" s="13"/>
      <c r="Z118" s="13"/>
      <c r="AA118" s="18"/>
      <c r="AB118" s="19">
        <f t="shared" si="28"/>
        <v>225</v>
      </c>
      <c r="AC118" s="1">
        <f t="shared" si="29"/>
        <v>1575</v>
      </c>
      <c r="AD118" s="3"/>
      <c r="AE118" s="46"/>
      <c r="AF118" s="47"/>
      <c r="AG118" s="43" t="s">
        <v>173</v>
      </c>
      <c r="AH118" s="26" t="s">
        <v>306</v>
      </c>
    </row>
    <row r="119" spans="1:34" s="26" customFormat="1" ht="30" customHeight="1" thickBot="1" x14ac:dyDescent="0.3">
      <c r="A119" s="25">
        <v>89</v>
      </c>
      <c r="B119" s="58">
        <v>1165</v>
      </c>
      <c r="C119" s="87" t="s">
        <v>145</v>
      </c>
      <c r="D119" s="29" t="s">
        <v>125</v>
      </c>
      <c r="E119" s="29" t="s">
        <v>52</v>
      </c>
      <c r="F119" s="84">
        <f t="shared" si="22"/>
        <v>1170</v>
      </c>
      <c r="G119" s="85">
        <f t="shared" si="23"/>
        <v>450</v>
      </c>
      <c r="H119" s="85">
        <f t="shared" si="24"/>
        <v>180</v>
      </c>
      <c r="I119" s="29"/>
      <c r="J119" s="65">
        <v>1800</v>
      </c>
      <c r="K119" s="13"/>
      <c r="L119" s="13"/>
      <c r="M119" s="13"/>
      <c r="N119" s="12">
        <f t="shared" si="25"/>
        <v>0</v>
      </c>
      <c r="O119" s="20">
        <f t="shared" si="26"/>
        <v>1800</v>
      </c>
      <c r="P119" s="24">
        <v>1.25</v>
      </c>
      <c r="Q119" s="13">
        <f t="shared" si="30"/>
        <v>75</v>
      </c>
      <c r="R119" s="13"/>
      <c r="S119" s="16"/>
      <c r="T119" s="17">
        <f t="shared" si="27"/>
        <v>0</v>
      </c>
      <c r="U119" s="16">
        <v>1</v>
      </c>
      <c r="V119" s="48">
        <f t="shared" si="31"/>
        <v>60</v>
      </c>
      <c r="W119" s="16"/>
      <c r="X119" s="16"/>
      <c r="Y119" s="13"/>
      <c r="Z119" s="13"/>
      <c r="AA119" s="18">
        <v>154</v>
      </c>
      <c r="AB119" s="19">
        <f t="shared" si="28"/>
        <v>289</v>
      </c>
      <c r="AC119" s="1">
        <f t="shared" si="29"/>
        <v>1511</v>
      </c>
      <c r="AD119" s="3"/>
      <c r="AE119" s="46"/>
      <c r="AF119" s="43"/>
      <c r="AG119" s="43">
        <v>100046277408</v>
      </c>
      <c r="AH119" s="26" t="s">
        <v>307</v>
      </c>
    </row>
    <row r="120" spans="1:34" s="26" customFormat="1" ht="30" customHeight="1" thickBot="1" x14ac:dyDescent="0.3">
      <c r="A120" s="25">
        <v>90</v>
      </c>
      <c r="B120" s="58">
        <v>1176</v>
      </c>
      <c r="C120" s="89" t="s">
        <v>146</v>
      </c>
      <c r="D120" s="29" t="s">
        <v>130</v>
      </c>
      <c r="E120" s="29" t="s">
        <v>62</v>
      </c>
      <c r="F120" s="84">
        <f t="shared" si="22"/>
        <v>2275</v>
      </c>
      <c r="G120" s="85">
        <f t="shared" si="23"/>
        <v>875</v>
      </c>
      <c r="H120" s="85">
        <f t="shared" si="24"/>
        <v>350</v>
      </c>
      <c r="I120" s="29"/>
      <c r="J120" s="56">
        <v>3500</v>
      </c>
      <c r="K120" s="13"/>
      <c r="L120" s="13"/>
      <c r="M120" s="13"/>
      <c r="N120" s="12">
        <f t="shared" si="25"/>
        <v>0</v>
      </c>
      <c r="O120" s="20">
        <f t="shared" si="26"/>
        <v>3500</v>
      </c>
      <c r="P120" s="24">
        <v>23.25</v>
      </c>
      <c r="Q120" s="13">
        <f t="shared" si="30"/>
        <v>2712.5</v>
      </c>
      <c r="R120" s="13">
        <v>145</v>
      </c>
      <c r="S120" s="16"/>
      <c r="T120" s="17">
        <f t="shared" si="27"/>
        <v>0</v>
      </c>
      <c r="U120" s="16"/>
      <c r="V120" s="13">
        <f t="shared" si="31"/>
        <v>0</v>
      </c>
      <c r="W120" s="16"/>
      <c r="X120" s="16"/>
      <c r="Y120" s="13"/>
      <c r="Z120" s="13"/>
      <c r="AA120" s="18">
        <v>165</v>
      </c>
      <c r="AB120" s="19">
        <f t="shared" si="28"/>
        <v>3022.5</v>
      </c>
      <c r="AC120" s="1">
        <f t="shared" si="29"/>
        <v>477.5</v>
      </c>
      <c r="AD120" s="3" t="s">
        <v>215</v>
      </c>
      <c r="AE120" s="46"/>
      <c r="AF120" s="43"/>
      <c r="AG120" s="43">
        <v>100049820032</v>
      </c>
      <c r="AH120" s="26" t="s">
        <v>239</v>
      </c>
    </row>
    <row r="121" spans="1:34" s="26" customFormat="1" ht="30" customHeight="1" thickBot="1" x14ac:dyDescent="0.3">
      <c r="A121" s="25">
        <v>91</v>
      </c>
      <c r="B121" s="58">
        <v>1177</v>
      </c>
      <c r="C121" s="89" t="s">
        <v>147</v>
      </c>
      <c r="D121" s="61" t="s">
        <v>148</v>
      </c>
      <c r="E121" s="59" t="s">
        <v>148</v>
      </c>
      <c r="F121" s="84">
        <f t="shared" si="22"/>
        <v>1170</v>
      </c>
      <c r="G121" s="85">
        <f t="shared" si="23"/>
        <v>450</v>
      </c>
      <c r="H121" s="85">
        <f t="shared" si="24"/>
        <v>180</v>
      </c>
      <c r="I121" s="59"/>
      <c r="J121" s="56">
        <v>1800</v>
      </c>
      <c r="K121" s="13"/>
      <c r="L121" s="13"/>
      <c r="M121" s="13"/>
      <c r="N121" s="12">
        <f t="shared" si="25"/>
        <v>0</v>
      </c>
      <c r="O121" s="20">
        <f t="shared" si="26"/>
        <v>1800</v>
      </c>
      <c r="P121" s="24">
        <v>1.25</v>
      </c>
      <c r="Q121" s="13">
        <f t="shared" si="30"/>
        <v>75</v>
      </c>
      <c r="R121" s="13"/>
      <c r="S121" s="16"/>
      <c r="T121" s="17">
        <f t="shared" si="27"/>
        <v>0</v>
      </c>
      <c r="U121" s="16"/>
      <c r="V121" s="13">
        <f t="shared" si="31"/>
        <v>0</v>
      </c>
      <c r="W121" s="16"/>
      <c r="X121" s="16"/>
      <c r="Y121" s="13"/>
      <c r="Z121" s="13"/>
      <c r="AA121" s="18"/>
      <c r="AB121" s="19">
        <f t="shared" si="28"/>
        <v>75</v>
      </c>
      <c r="AC121" s="1">
        <f t="shared" si="29"/>
        <v>1725</v>
      </c>
      <c r="AD121" s="3"/>
      <c r="AE121" s="46"/>
      <c r="AF121" s="47"/>
      <c r="AG121" s="43" t="s">
        <v>173</v>
      </c>
      <c r="AH121" s="26" t="s">
        <v>239</v>
      </c>
    </row>
    <row r="122" spans="1:34" s="26" customFormat="1" ht="30" customHeight="1" thickBot="1" x14ac:dyDescent="0.3">
      <c r="A122" s="25">
        <v>92</v>
      </c>
      <c r="B122" s="58">
        <v>1184</v>
      </c>
      <c r="C122" s="87" t="s">
        <v>149</v>
      </c>
      <c r="D122" s="29" t="s">
        <v>125</v>
      </c>
      <c r="E122" s="29" t="s">
        <v>50</v>
      </c>
      <c r="F122" s="84">
        <f t="shared" si="22"/>
        <v>455</v>
      </c>
      <c r="G122" s="85">
        <f t="shared" si="23"/>
        <v>175</v>
      </c>
      <c r="H122" s="85">
        <f t="shared" si="24"/>
        <v>70</v>
      </c>
      <c r="I122" s="29"/>
      <c r="J122" s="65">
        <v>700</v>
      </c>
      <c r="K122" s="13"/>
      <c r="L122" s="13"/>
      <c r="M122" s="13"/>
      <c r="N122" s="12">
        <f t="shared" si="25"/>
        <v>0</v>
      </c>
      <c r="O122" s="20">
        <f t="shared" si="26"/>
        <v>700</v>
      </c>
      <c r="P122" s="24"/>
      <c r="Q122" s="13"/>
      <c r="R122" s="13"/>
      <c r="S122" s="16"/>
      <c r="T122" s="17">
        <f t="shared" si="27"/>
        <v>0</v>
      </c>
      <c r="U122" s="16"/>
      <c r="V122" s="13">
        <f t="shared" si="31"/>
        <v>0</v>
      </c>
      <c r="W122" s="16"/>
      <c r="X122" s="16">
        <v>700</v>
      </c>
      <c r="Y122" s="13"/>
      <c r="Z122" s="13"/>
      <c r="AA122" s="18"/>
      <c r="AB122" s="19">
        <f t="shared" si="28"/>
        <v>700</v>
      </c>
      <c r="AC122" s="1">
        <f t="shared" si="29"/>
        <v>0</v>
      </c>
      <c r="AD122" s="3" t="s">
        <v>215</v>
      </c>
      <c r="AE122" s="46"/>
      <c r="AF122" s="47"/>
      <c r="AG122" s="43" t="s">
        <v>173</v>
      </c>
      <c r="AH122" s="26" t="s">
        <v>239</v>
      </c>
    </row>
    <row r="123" spans="1:34" s="26" customFormat="1" ht="30" customHeight="1" thickBot="1" x14ac:dyDescent="0.3">
      <c r="A123" s="25">
        <v>93</v>
      </c>
      <c r="B123" s="58">
        <v>1214</v>
      </c>
      <c r="C123" s="87" t="s">
        <v>160</v>
      </c>
      <c r="D123" s="29" t="s">
        <v>125</v>
      </c>
      <c r="E123" s="29" t="s">
        <v>161</v>
      </c>
      <c r="F123" s="84">
        <f t="shared" si="22"/>
        <v>625.95000000000005</v>
      </c>
      <c r="G123" s="85">
        <f t="shared" si="23"/>
        <v>240.75</v>
      </c>
      <c r="H123" s="85">
        <f t="shared" si="24"/>
        <v>96.300000000000011</v>
      </c>
      <c r="I123" s="29"/>
      <c r="J123" s="65">
        <v>963</v>
      </c>
      <c r="K123" s="13"/>
      <c r="L123" s="13"/>
      <c r="M123" s="13"/>
      <c r="N123" s="12">
        <f t="shared" si="25"/>
        <v>0</v>
      </c>
      <c r="O123" s="20">
        <f t="shared" si="26"/>
        <v>963</v>
      </c>
      <c r="P123" s="24">
        <v>6.25</v>
      </c>
      <c r="Q123" s="13">
        <f t="shared" si="30"/>
        <v>200.625</v>
      </c>
      <c r="R123" s="13"/>
      <c r="S123" s="16">
        <v>10</v>
      </c>
      <c r="T123" s="17">
        <f t="shared" si="27"/>
        <v>35.666666666666671</v>
      </c>
      <c r="U123" s="16"/>
      <c r="V123" s="13">
        <f t="shared" si="31"/>
        <v>0</v>
      </c>
      <c r="W123" s="16"/>
      <c r="X123" s="16"/>
      <c r="Y123" s="13"/>
      <c r="Z123" s="13"/>
      <c r="AA123" s="18"/>
      <c r="AB123" s="19">
        <f t="shared" si="28"/>
        <v>236.29166666666669</v>
      </c>
      <c r="AC123" s="1">
        <f t="shared" si="29"/>
        <v>726.70833333333326</v>
      </c>
      <c r="AD123" s="3"/>
      <c r="AE123" s="46"/>
      <c r="AF123" s="43"/>
      <c r="AG123" s="43">
        <v>100046820748</v>
      </c>
      <c r="AH123" s="26" t="s">
        <v>308</v>
      </c>
    </row>
    <row r="124" spans="1:34" s="26" customFormat="1" ht="30" customHeight="1" thickBot="1" x14ac:dyDescent="0.3">
      <c r="A124" s="25">
        <v>95</v>
      </c>
      <c r="B124" s="58">
        <v>1252</v>
      </c>
      <c r="C124" s="89" t="s">
        <v>176</v>
      </c>
      <c r="D124" s="29" t="s">
        <v>126</v>
      </c>
      <c r="E124" s="29" t="s">
        <v>53</v>
      </c>
      <c r="F124" s="84">
        <f t="shared" si="22"/>
        <v>1170</v>
      </c>
      <c r="G124" s="85">
        <f t="shared" si="23"/>
        <v>450</v>
      </c>
      <c r="H124" s="85">
        <f t="shared" si="24"/>
        <v>180</v>
      </c>
      <c r="I124" s="29"/>
      <c r="J124" s="56">
        <v>1800</v>
      </c>
      <c r="K124" s="13"/>
      <c r="L124" s="13"/>
      <c r="M124" s="13">
        <v>53.25</v>
      </c>
      <c r="N124" s="12">
        <f t="shared" si="25"/>
        <v>399.375</v>
      </c>
      <c r="O124" s="20">
        <f t="shared" si="26"/>
        <v>2199.375</v>
      </c>
      <c r="P124" s="24">
        <v>1.25</v>
      </c>
      <c r="Q124" s="13">
        <f t="shared" si="30"/>
        <v>75</v>
      </c>
      <c r="R124" s="13">
        <v>75</v>
      </c>
      <c r="S124" s="16"/>
      <c r="T124" s="17">
        <f t="shared" si="27"/>
        <v>0</v>
      </c>
      <c r="U124" s="16"/>
      <c r="V124" s="13">
        <f t="shared" si="31"/>
        <v>0</v>
      </c>
      <c r="W124" s="16"/>
      <c r="X124" s="16">
        <v>300</v>
      </c>
      <c r="Y124" s="13"/>
      <c r="Z124" s="13"/>
      <c r="AA124" s="18"/>
      <c r="AB124" s="19">
        <f t="shared" si="28"/>
        <v>450</v>
      </c>
      <c r="AC124" s="1">
        <f t="shared" si="29"/>
        <v>1749.375</v>
      </c>
      <c r="AD124" s="3"/>
      <c r="AE124" s="46"/>
      <c r="AF124" s="47"/>
      <c r="AG124" s="43" t="s">
        <v>173</v>
      </c>
      <c r="AH124" s="26" t="s">
        <v>309</v>
      </c>
    </row>
    <row r="125" spans="1:34" s="26" customFormat="1" ht="30" customHeight="1" thickBot="1" x14ac:dyDescent="0.3">
      <c r="A125" s="25">
        <v>96</v>
      </c>
      <c r="B125" s="58">
        <v>1255</v>
      </c>
      <c r="C125" s="87" t="s">
        <v>177</v>
      </c>
      <c r="D125" s="29" t="s">
        <v>125</v>
      </c>
      <c r="E125" s="29" t="s">
        <v>51</v>
      </c>
      <c r="F125" s="84">
        <f t="shared" si="22"/>
        <v>1170</v>
      </c>
      <c r="G125" s="85">
        <f t="shared" si="23"/>
        <v>450</v>
      </c>
      <c r="H125" s="85">
        <f t="shared" si="24"/>
        <v>180</v>
      </c>
      <c r="I125" s="29"/>
      <c r="J125" s="56">
        <v>1800</v>
      </c>
      <c r="K125" s="13"/>
      <c r="L125" s="13"/>
      <c r="M125" s="13"/>
      <c r="N125" s="12">
        <f t="shared" si="25"/>
        <v>0</v>
      </c>
      <c r="O125" s="20">
        <f t="shared" si="26"/>
        <v>1800</v>
      </c>
      <c r="P125" s="24">
        <v>2.5</v>
      </c>
      <c r="Q125" s="13">
        <f t="shared" si="30"/>
        <v>150</v>
      </c>
      <c r="R125" s="13"/>
      <c r="S125" s="16"/>
      <c r="T125" s="17">
        <f t="shared" si="27"/>
        <v>0</v>
      </c>
      <c r="U125" s="16"/>
      <c r="V125" s="13">
        <f t="shared" si="31"/>
        <v>0</v>
      </c>
      <c r="W125" s="16"/>
      <c r="X125" s="16"/>
      <c r="Y125" s="13"/>
      <c r="Z125" s="13"/>
      <c r="AA125" s="18"/>
      <c r="AB125" s="19">
        <f t="shared" si="28"/>
        <v>150</v>
      </c>
      <c r="AC125" s="1">
        <f t="shared" si="29"/>
        <v>1650</v>
      </c>
      <c r="AD125" s="3"/>
      <c r="AE125" s="46"/>
      <c r="AF125" s="47"/>
      <c r="AG125" s="43" t="s">
        <v>173</v>
      </c>
      <c r="AH125" s="26" t="s">
        <v>296</v>
      </c>
    </row>
    <row r="126" spans="1:34" s="26" customFormat="1" ht="30" customHeight="1" thickBot="1" x14ac:dyDescent="0.3">
      <c r="A126" s="25">
        <v>97</v>
      </c>
      <c r="B126" s="58">
        <v>1256</v>
      </c>
      <c r="C126" s="87" t="s">
        <v>178</v>
      </c>
      <c r="D126" s="29" t="s">
        <v>125</v>
      </c>
      <c r="E126" s="29" t="s">
        <v>52</v>
      </c>
      <c r="F126" s="84">
        <f t="shared" si="22"/>
        <v>1170</v>
      </c>
      <c r="G126" s="85">
        <f t="shared" si="23"/>
        <v>450</v>
      </c>
      <c r="H126" s="85">
        <f t="shared" si="24"/>
        <v>180</v>
      </c>
      <c r="I126" s="29"/>
      <c r="J126" s="65">
        <v>1800</v>
      </c>
      <c r="K126" s="13"/>
      <c r="L126" s="13"/>
      <c r="M126" s="13"/>
      <c r="N126" s="12">
        <f t="shared" si="25"/>
        <v>0</v>
      </c>
      <c r="O126" s="20">
        <f t="shared" si="26"/>
        <v>1800</v>
      </c>
      <c r="P126" s="24">
        <v>2.5</v>
      </c>
      <c r="Q126" s="13">
        <f t="shared" si="30"/>
        <v>150</v>
      </c>
      <c r="R126" s="13"/>
      <c r="S126" s="16"/>
      <c r="T126" s="17">
        <f t="shared" si="27"/>
        <v>0</v>
      </c>
      <c r="U126" s="16"/>
      <c r="V126" s="13">
        <f t="shared" si="31"/>
        <v>0</v>
      </c>
      <c r="W126" s="16"/>
      <c r="X126" s="16"/>
      <c r="Y126" s="13"/>
      <c r="Z126" s="13"/>
      <c r="AA126" s="18"/>
      <c r="AB126" s="19">
        <f t="shared" si="28"/>
        <v>150</v>
      </c>
      <c r="AC126" s="1">
        <f t="shared" si="29"/>
        <v>1650</v>
      </c>
      <c r="AD126" s="3"/>
      <c r="AE126" s="46"/>
      <c r="AF126" s="47"/>
      <c r="AG126" s="43" t="s">
        <v>173</v>
      </c>
      <c r="AH126" s="26" t="s">
        <v>296</v>
      </c>
    </row>
    <row r="127" spans="1:34" s="26" customFormat="1" ht="30" customHeight="1" thickBot="1" x14ac:dyDescent="0.3">
      <c r="A127" s="25">
        <v>98</v>
      </c>
      <c r="B127" s="58">
        <v>1257</v>
      </c>
      <c r="C127" s="87" t="s">
        <v>179</v>
      </c>
      <c r="D127" s="29" t="s">
        <v>125</v>
      </c>
      <c r="E127" s="29" t="s">
        <v>52</v>
      </c>
      <c r="F127" s="84">
        <f t="shared" si="22"/>
        <v>1170</v>
      </c>
      <c r="G127" s="85">
        <f t="shared" si="23"/>
        <v>450</v>
      </c>
      <c r="H127" s="85">
        <f t="shared" si="24"/>
        <v>180</v>
      </c>
      <c r="I127" s="29"/>
      <c r="J127" s="65">
        <v>1800</v>
      </c>
      <c r="K127" s="13"/>
      <c r="L127" s="13">
        <v>200</v>
      </c>
      <c r="M127" s="13"/>
      <c r="N127" s="12">
        <f t="shared" si="25"/>
        <v>0</v>
      </c>
      <c r="O127" s="20">
        <f t="shared" si="26"/>
        <v>2000</v>
      </c>
      <c r="P127" s="24"/>
      <c r="Q127" s="13">
        <f t="shared" si="30"/>
        <v>0</v>
      </c>
      <c r="R127" s="13"/>
      <c r="S127" s="16"/>
      <c r="T127" s="17">
        <f t="shared" si="27"/>
        <v>0</v>
      </c>
      <c r="U127" s="16"/>
      <c r="V127" s="13">
        <f t="shared" si="31"/>
        <v>0</v>
      </c>
      <c r="W127" s="16"/>
      <c r="X127" s="16"/>
      <c r="Y127" s="13"/>
      <c r="Z127" s="13"/>
      <c r="AA127" s="18"/>
      <c r="AB127" s="19">
        <f t="shared" si="28"/>
        <v>0</v>
      </c>
      <c r="AC127" s="1">
        <f t="shared" si="29"/>
        <v>2000</v>
      </c>
      <c r="AD127" s="3"/>
      <c r="AE127" s="46"/>
      <c r="AF127" s="47"/>
      <c r="AG127" s="43" t="s">
        <v>173</v>
      </c>
      <c r="AH127" s="26" t="s">
        <v>239</v>
      </c>
    </row>
    <row r="128" spans="1:34" s="26" customFormat="1" ht="30" customHeight="1" thickBot="1" x14ac:dyDescent="0.3">
      <c r="A128" s="25">
        <v>99</v>
      </c>
      <c r="B128" s="58">
        <v>1258</v>
      </c>
      <c r="C128" s="87" t="s">
        <v>180</v>
      </c>
      <c r="D128" s="29" t="s">
        <v>125</v>
      </c>
      <c r="E128" s="29" t="s">
        <v>52</v>
      </c>
      <c r="F128" s="84">
        <f t="shared" si="22"/>
        <v>1170</v>
      </c>
      <c r="G128" s="85">
        <f t="shared" si="23"/>
        <v>450</v>
      </c>
      <c r="H128" s="85">
        <f t="shared" si="24"/>
        <v>180</v>
      </c>
      <c r="I128" s="29"/>
      <c r="J128" s="65">
        <v>1800</v>
      </c>
      <c r="K128" s="13"/>
      <c r="L128" s="13"/>
      <c r="M128" s="13"/>
      <c r="N128" s="12">
        <f t="shared" si="25"/>
        <v>0</v>
      </c>
      <c r="O128" s="20">
        <f t="shared" si="26"/>
        <v>1800</v>
      </c>
      <c r="P128" s="24"/>
      <c r="Q128" s="13">
        <f t="shared" si="30"/>
        <v>0</v>
      </c>
      <c r="R128" s="13"/>
      <c r="S128" s="16"/>
      <c r="T128" s="17">
        <f t="shared" si="27"/>
        <v>0</v>
      </c>
      <c r="U128" s="16">
        <v>0.5</v>
      </c>
      <c r="V128" s="13">
        <f t="shared" si="31"/>
        <v>30</v>
      </c>
      <c r="W128" s="16"/>
      <c r="X128" s="16"/>
      <c r="Y128" s="13"/>
      <c r="Z128" s="13"/>
      <c r="AA128" s="18"/>
      <c r="AB128" s="19">
        <f t="shared" si="28"/>
        <v>30</v>
      </c>
      <c r="AC128" s="1">
        <f t="shared" si="29"/>
        <v>1770</v>
      </c>
      <c r="AD128" s="3"/>
      <c r="AE128" s="46"/>
      <c r="AF128" s="47"/>
      <c r="AG128" s="43" t="s">
        <v>173</v>
      </c>
      <c r="AH128" s="26" t="s">
        <v>239</v>
      </c>
    </row>
    <row r="129" spans="1:34" s="26" customFormat="1" ht="30" customHeight="1" thickBot="1" x14ac:dyDescent="0.3">
      <c r="A129" s="25">
        <v>106</v>
      </c>
      <c r="B129" s="58">
        <v>1267</v>
      </c>
      <c r="C129" s="89" t="s">
        <v>181</v>
      </c>
      <c r="D129" s="29" t="s">
        <v>126</v>
      </c>
      <c r="E129" s="29" t="s">
        <v>53</v>
      </c>
      <c r="F129" s="84">
        <f t="shared" si="22"/>
        <v>1170</v>
      </c>
      <c r="G129" s="85">
        <f t="shared" si="23"/>
        <v>450</v>
      </c>
      <c r="H129" s="85">
        <f t="shared" si="24"/>
        <v>180</v>
      </c>
      <c r="I129" s="29"/>
      <c r="J129" s="56">
        <v>1800</v>
      </c>
      <c r="K129" s="13"/>
      <c r="L129" s="13"/>
      <c r="M129" s="13"/>
      <c r="N129" s="12">
        <f t="shared" si="25"/>
        <v>0</v>
      </c>
      <c r="O129" s="20">
        <f t="shared" si="26"/>
        <v>1800</v>
      </c>
      <c r="P129" s="24">
        <v>7.5</v>
      </c>
      <c r="Q129" s="13">
        <f t="shared" si="30"/>
        <v>450</v>
      </c>
      <c r="R129" s="13"/>
      <c r="S129" s="16">
        <v>1.33</v>
      </c>
      <c r="T129" s="17">
        <f t="shared" si="27"/>
        <v>8.8666666666666671</v>
      </c>
      <c r="U129" s="16"/>
      <c r="V129" s="13">
        <f t="shared" si="31"/>
        <v>0</v>
      </c>
      <c r="W129" s="16"/>
      <c r="X129" s="16">
        <v>500</v>
      </c>
      <c r="Y129" s="13"/>
      <c r="Z129" s="13"/>
      <c r="AA129" s="18"/>
      <c r="AB129" s="19">
        <f t="shared" si="28"/>
        <v>958.86666666666667</v>
      </c>
      <c r="AC129" s="1">
        <f t="shared" si="29"/>
        <v>841.13333333333333</v>
      </c>
      <c r="AD129" s="3" t="s">
        <v>201</v>
      </c>
      <c r="AE129" s="46"/>
      <c r="AF129" s="47"/>
      <c r="AG129" s="43" t="s">
        <v>173</v>
      </c>
      <c r="AH129" s="26" t="s">
        <v>239</v>
      </c>
    </row>
    <row r="130" spans="1:34" s="26" customFormat="1" ht="30" customHeight="1" thickBot="1" x14ac:dyDescent="0.3">
      <c r="A130" s="25">
        <v>109</v>
      </c>
      <c r="B130" s="58">
        <v>1272</v>
      </c>
      <c r="C130" s="87" t="s">
        <v>182</v>
      </c>
      <c r="D130" s="29" t="s">
        <v>125</v>
      </c>
      <c r="E130" s="29" t="s">
        <v>50</v>
      </c>
      <c r="F130" s="84">
        <f t="shared" si="22"/>
        <v>286</v>
      </c>
      <c r="G130" s="85">
        <f t="shared" si="23"/>
        <v>110</v>
      </c>
      <c r="H130" s="85">
        <f t="shared" si="24"/>
        <v>44</v>
      </c>
      <c r="I130" s="29"/>
      <c r="J130" s="65">
        <v>440</v>
      </c>
      <c r="K130" s="13"/>
      <c r="L130" s="13"/>
      <c r="M130" s="13"/>
      <c r="N130" s="12">
        <f t="shared" si="25"/>
        <v>0</v>
      </c>
      <c r="O130" s="20">
        <f t="shared" si="26"/>
        <v>440</v>
      </c>
      <c r="P130" s="24">
        <f>13+1.25</f>
        <v>14.25</v>
      </c>
      <c r="Q130" s="13">
        <f t="shared" si="30"/>
        <v>209</v>
      </c>
      <c r="R130" s="13"/>
      <c r="S130" s="16"/>
      <c r="T130" s="17">
        <f t="shared" si="27"/>
        <v>0</v>
      </c>
      <c r="U130" s="16"/>
      <c r="V130" s="13">
        <f t="shared" si="31"/>
        <v>0</v>
      </c>
      <c r="W130" s="16"/>
      <c r="X130" s="16"/>
      <c r="Y130" s="13"/>
      <c r="Z130" s="13"/>
      <c r="AA130" s="18"/>
      <c r="AB130" s="19">
        <f t="shared" si="28"/>
        <v>209</v>
      </c>
      <c r="AC130" s="1">
        <f t="shared" si="29"/>
        <v>231</v>
      </c>
      <c r="AD130" s="3" t="s">
        <v>215</v>
      </c>
      <c r="AE130" s="46"/>
      <c r="AF130" s="47"/>
      <c r="AG130" s="43" t="s">
        <v>173</v>
      </c>
      <c r="AH130" s="26" t="s">
        <v>239</v>
      </c>
    </row>
    <row r="131" spans="1:34" s="26" customFormat="1" ht="30" customHeight="1" thickBot="1" x14ac:dyDescent="0.3">
      <c r="A131" s="25">
        <v>112</v>
      </c>
      <c r="B131" s="58">
        <v>1278</v>
      </c>
      <c r="C131" s="87" t="s">
        <v>183</v>
      </c>
      <c r="D131" s="29" t="s">
        <v>125</v>
      </c>
      <c r="E131" s="29" t="s">
        <v>52</v>
      </c>
      <c r="F131" s="84">
        <f t="shared" si="22"/>
        <v>1170</v>
      </c>
      <c r="G131" s="85">
        <f t="shared" si="23"/>
        <v>450</v>
      </c>
      <c r="H131" s="85">
        <f t="shared" si="24"/>
        <v>180</v>
      </c>
      <c r="I131" s="29"/>
      <c r="J131" s="56">
        <v>1800</v>
      </c>
      <c r="K131" s="13"/>
      <c r="L131" s="13"/>
      <c r="M131" s="13"/>
      <c r="N131" s="12">
        <f t="shared" si="25"/>
        <v>0</v>
      </c>
      <c r="O131" s="20">
        <f t="shared" si="26"/>
        <v>1800</v>
      </c>
      <c r="P131" s="24">
        <v>1.25</v>
      </c>
      <c r="Q131" s="13">
        <f t="shared" si="30"/>
        <v>75</v>
      </c>
      <c r="R131" s="13"/>
      <c r="S131" s="16"/>
      <c r="T131" s="17">
        <f t="shared" si="27"/>
        <v>0</v>
      </c>
      <c r="U131" s="16"/>
      <c r="V131" s="13">
        <f t="shared" si="31"/>
        <v>0</v>
      </c>
      <c r="W131" s="16"/>
      <c r="X131" s="16"/>
      <c r="Y131" s="13"/>
      <c r="Z131" s="13"/>
      <c r="AA131" s="18"/>
      <c r="AB131" s="19">
        <f t="shared" si="28"/>
        <v>75</v>
      </c>
      <c r="AC131" s="1">
        <f t="shared" si="29"/>
        <v>1725</v>
      </c>
      <c r="AD131" s="3"/>
      <c r="AE131" s="46"/>
      <c r="AF131" s="47"/>
      <c r="AG131" s="43" t="s">
        <v>173</v>
      </c>
      <c r="AH131" s="26" t="s">
        <v>310</v>
      </c>
    </row>
    <row r="132" spans="1:34" s="26" customFormat="1" ht="30" customHeight="1" thickBot="1" x14ac:dyDescent="0.3">
      <c r="A132" s="25">
        <v>113</v>
      </c>
      <c r="B132" s="58">
        <v>1280</v>
      </c>
      <c r="C132" s="87" t="s">
        <v>184</v>
      </c>
      <c r="D132" s="29" t="s">
        <v>125</v>
      </c>
      <c r="E132" s="29" t="s">
        <v>50</v>
      </c>
      <c r="F132" s="84">
        <f t="shared" si="22"/>
        <v>1300</v>
      </c>
      <c r="G132" s="85">
        <f t="shared" si="23"/>
        <v>500</v>
      </c>
      <c r="H132" s="85">
        <f t="shared" si="24"/>
        <v>200</v>
      </c>
      <c r="I132" s="29"/>
      <c r="J132" s="56">
        <v>2000</v>
      </c>
      <c r="K132" s="13"/>
      <c r="L132" s="13"/>
      <c r="M132" s="13"/>
      <c r="N132" s="12">
        <f t="shared" si="25"/>
        <v>0</v>
      </c>
      <c r="O132" s="20">
        <f t="shared" si="26"/>
        <v>2000</v>
      </c>
      <c r="P132" s="24">
        <v>3.75</v>
      </c>
      <c r="Q132" s="13">
        <f t="shared" si="30"/>
        <v>250.00000000000003</v>
      </c>
      <c r="R132" s="13"/>
      <c r="S132" s="16"/>
      <c r="T132" s="17">
        <f t="shared" si="27"/>
        <v>0</v>
      </c>
      <c r="U132" s="16"/>
      <c r="V132" s="13">
        <f t="shared" si="31"/>
        <v>0</v>
      </c>
      <c r="W132" s="16"/>
      <c r="X132" s="16"/>
      <c r="Y132" s="13"/>
      <c r="Z132" s="13"/>
      <c r="AA132" s="18"/>
      <c r="AB132" s="19">
        <f t="shared" si="28"/>
        <v>250.00000000000003</v>
      </c>
      <c r="AC132" s="1">
        <f t="shared" si="29"/>
        <v>1750</v>
      </c>
      <c r="AD132" s="3"/>
      <c r="AE132" s="46"/>
      <c r="AF132" s="47"/>
      <c r="AG132" s="43" t="s">
        <v>173</v>
      </c>
      <c r="AH132" s="26" t="s">
        <v>311</v>
      </c>
    </row>
    <row r="133" spans="1:34" s="26" customFormat="1" ht="30" customHeight="1" thickBot="1" x14ac:dyDescent="0.3">
      <c r="A133" s="25">
        <v>116</v>
      </c>
      <c r="B133" s="58">
        <v>1285</v>
      </c>
      <c r="C133" s="89" t="s">
        <v>185</v>
      </c>
      <c r="D133" s="29" t="s">
        <v>133</v>
      </c>
      <c r="E133" s="29" t="s">
        <v>55</v>
      </c>
      <c r="F133" s="84">
        <f t="shared" si="22"/>
        <v>1820</v>
      </c>
      <c r="G133" s="85">
        <f t="shared" si="23"/>
        <v>700</v>
      </c>
      <c r="H133" s="85">
        <f t="shared" si="24"/>
        <v>280</v>
      </c>
      <c r="I133" s="29"/>
      <c r="J133" s="56">
        <v>2800</v>
      </c>
      <c r="K133" s="13"/>
      <c r="L133" s="13"/>
      <c r="M133" s="13"/>
      <c r="N133" s="12">
        <f t="shared" si="25"/>
        <v>0</v>
      </c>
      <c r="O133" s="20">
        <f t="shared" si="26"/>
        <v>2800</v>
      </c>
      <c r="P133" s="24"/>
      <c r="Q133" s="13">
        <f t="shared" si="30"/>
        <v>0</v>
      </c>
      <c r="R133" s="13"/>
      <c r="S133" s="16"/>
      <c r="T133" s="17">
        <f t="shared" si="27"/>
        <v>0</v>
      </c>
      <c r="U133" s="16"/>
      <c r="V133" s="13">
        <f t="shared" si="31"/>
        <v>0</v>
      </c>
      <c r="W133" s="16"/>
      <c r="X133" s="16">
        <v>500</v>
      </c>
      <c r="Y133" s="13"/>
      <c r="Z133" s="13"/>
      <c r="AA133" s="18"/>
      <c r="AB133" s="19">
        <f t="shared" si="28"/>
        <v>500</v>
      </c>
      <c r="AC133" s="1">
        <f t="shared" si="29"/>
        <v>2300</v>
      </c>
      <c r="AD133" s="3"/>
      <c r="AE133" s="46"/>
      <c r="AF133" s="47"/>
      <c r="AG133" s="43" t="s">
        <v>173</v>
      </c>
      <c r="AH133" s="26" t="s">
        <v>312</v>
      </c>
    </row>
    <row r="134" spans="1:34" s="26" customFormat="1" ht="30" customHeight="1" thickBot="1" x14ac:dyDescent="0.3">
      <c r="A134" s="25">
        <v>117</v>
      </c>
      <c r="B134" s="58">
        <v>1286</v>
      </c>
      <c r="C134" s="87" t="s">
        <v>186</v>
      </c>
      <c r="D134" s="29" t="s">
        <v>125</v>
      </c>
      <c r="E134" s="29" t="s">
        <v>52</v>
      </c>
      <c r="F134" s="84">
        <f t="shared" si="22"/>
        <v>1170</v>
      </c>
      <c r="G134" s="85">
        <f t="shared" si="23"/>
        <v>450</v>
      </c>
      <c r="H134" s="85">
        <f t="shared" si="24"/>
        <v>180</v>
      </c>
      <c r="I134" s="29"/>
      <c r="J134" s="65">
        <v>1800</v>
      </c>
      <c r="K134" s="13"/>
      <c r="L134" s="13"/>
      <c r="M134" s="13"/>
      <c r="N134" s="12">
        <f t="shared" si="25"/>
        <v>0</v>
      </c>
      <c r="O134" s="20">
        <f t="shared" si="26"/>
        <v>1800</v>
      </c>
      <c r="P134" s="24">
        <v>3.75</v>
      </c>
      <c r="Q134" s="13">
        <f t="shared" si="30"/>
        <v>225</v>
      </c>
      <c r="R134" s="13"/>
      <c r="S134" s="16"/>
      <c r="T134" s="17">
        <f t="shared" si="27"/>
        <v>0</v>
      </c>
      <c r="U134" s="16">
        <v>0.5</v>
      </c>
      <c r="V134" s="13">
        <f t="shared" si="31"/>
        <v>30</v>
      </c>
      <c r="W134" s="16"/>
      <c r="X134" s="16">
        <v>100</v>
      </c>
      <c r="Y134" s="13"/>
      <c r="Z134" s="13"/>
      <c r="AA134" s="18"/>
      <c r="AB134" s="19">
        <f t="shared" si="28"/>
        <v>355</v>
      </c>
      <c r="AC134" s="1">
        <f t="shared" si="29"/>
        <v>1445</v>
      </c>
      <c r="AD134" s="3"/>
      <c r="AE134" s="46"/>
      <c r="AF134" s="47"/>
      <c r="AG134" s="43" t="s">
        <v>173</v>
      </c>
      <c r="AH134" s="26" t="s">
        <v>313</v>
      </c>
    </row>
    <row r="135" spans="1:34" s="26" customFormat="1" ht="30" customHeight="1" thickBot="1" x14ac:dyDescent="0.3">
      <c r="A135" s="25">
        <v>118</v>
      </c>
      <c r="B135" s="58">
        <v>1288</v>
      </c>
      <c r="C135" s="87" t="s">
        <v>190</v>
      </c>
      <c r="D135" s="29" t="s">
        <v>125</v>
      </c>
      <c r="E135" s="29" t="s">
        <v>52</v>
      </c>
      <c r="F135" s="84">
        <f t="shared" si="22"/>
        <v>185.9</v>
      </c>
      <c r="G135" s="85">
        <f t="shared" si="23"/>
        <v>71.5</v>
      </c>
      <c r="H135" s="85">
        <f t="shared" si="24"/>
        <v>28.6</v>
      </c>
      <c r="I135" s="29"/>
      <c r="J135" s="65">
        <v>286</v>
      </c>
      <c r="K135" s="13"/>
      <c r="L135" s="13"/>
      <c r="M135" s="13"/>
      <c r="N135" s="12">
        <f t="shared" si="25"/>
        <v>0</v>
      </c>
      <c r="O135" s="20">
        <f t="shared" si="26"/>
        <v>286</v>
      </c>
      <c r="P135" s="24">
        <v>1.25</v>
      </c>
      <c r="Q135" s="13">
        <f t="shared" si="30"/>
        <v>11.916666666666666</v>
      </c>
      <c r="R135" s="13"/>
      <c r="S135" s="16"/>
      <c r="T135" s="17">
        <f t="shared" si="27"/>
        <v>0</v>
      </c>
      <c r="U135" s="16">
        <v>0.5</v>
      </c>
      <c r="V135" s="13">
        <f t="shared" si="31"/>
        <v>4.7666666666666666</v>
      </c>
      <c r="W135" s="16"/>
      <c r="X135" s="16"/>
      <c r="Y135" s="13"/>
      <c r="Z135" s="13"/>
      <c r="AA135" s="18"/>
      <c r="AB135" s="19">
        <f t="shared" si="28"/>
        <v>16.683333333333334</v>
      </c>
      <c r="AC135" s="1">
        <f t="shared" si="29"/>
        <v>269.31666666666666</v>
      </c>
      <c r="AD135" s="3"/>
      <c r="AE135" s="46"/>
      <c r="AF135" s="47"/>
      <c r="AG135" s="43" t="s">
        <v>173</v>
      </c>
      <c r="AH135" s="26" t="s">
        <v>314</v>
      </c>
    </row>
    <row r="136" spans="1:34" s="26" customFormat="1" ht="30" customHeight="1" thickBot="1" x14ac:dyDescent="0.3">
      <c r="A136" s="25"/>
      <c r="B136" s="58">
        <v>1289</v>
      </c>
      <c r="C136" s="87" t="s">
        <v>202</v>
      </c>
      <c r="D136" s="29" t="s">
        <v>125</v>
      </c>
      <c r="E136" s="29" t="s">
        <v>161</v>
      </c>
      <c r="F136" s="84">
        <f t="shared" si="22"/>
        <v>1170</v>
      </c>
      <c r="G136" s="85">
        <f t="shared" si="23"/>
        <v>450</v>
      </c>
      <c r="H136" s="85">
        <f t="shared" si="24"/>
        <v>180</v>
      </c>
      <c r="I136" s="29"/>
      <c r="J136" s="56">
        <v>1800</v>
      </c>
      <c r="K136" s="13"/>
      <c r="L136" s="13"/>
      <c r="M136" s="13"/>
      <c r="N136" s="12">
        <f t="shared" si="25"/>
        <v>0</v>
      </c>
      <c r="O136" s="20">
        <f t="shared" si="26"/>
        <v>1800</v>
      </c>
      <c r="P136" s="24">
        <v>3.75</v>
      </c>
      <c r="Q136" s="13">
        <f t="shared" si="30"/>
        <v>225</v>
      </c>
      <c r="R136" s="13"/>
      <c r="S136" s="16"/>
      <c r="T136" s="17">
        <f t="shared" si="27"/>
        <v>0</v>
      </c>
      <c r="U136" s="16"/>
      <c r="V136" s="13">
        <f t="shared" si="31"/>
        <v>0</v>
      </c>
      <c r="W136" s="16"/>
      <c r="X136" s="16"/>
      <c r="Y136" s="13"/>
      <c r="Z136" s="13"/>
      <c r="AA136" s="18"/>
      <c r="AB136" s="19">
        <f t="shared" si="28"/>
        <v>225</v>
      </c>
      <c r="AC136" s="1">
        <f t="shared" si="29"/>
        <v>1575</v>
      </c>
      <c r="AD136" s="3"/>
      <c r="AE136" s="46"/>
      <c r="AF136" s="47"/>
      <c r="AG136" s="43" t="s">
        <v>173</v>
      </c>
      <c r="AH136" s="26" t="s">
        <v>239</v>
      </c>
    </row>
    <row r="137" spans="1:34" s="26" customFormat="1" ht="30" customHeight="1" thickBot="1" x14ac:dyDescent="0.3">
      <c r="A137" s="25"/>
      <c r="B137" s="58">
        <v>1291</v>
      </c>
      <c r="C137" s="89" t="s">
        <v>203</v>
      </c>
      <c r="D137" s="29" t="s">
        <v>126</v>
      </c>
      <c r="E137" s="29" t="s">
        <v>53</v>
      </c>
      <c r="F137" s="84">
        <f t="shared" si="22"/>
        <v>1170</v>
      </c>
      <c r="G137" s="85">
        <f t="shared" si="23"/>
        <v>450</v>
      </c>
      <c r="H137" s="85">
        <f t="shared" si="24"/>
        <v>180</v>
      </c>
      <c r="I137" s="29"/>
      <c r="J137" s="56">
        <v>1800</v>
      </c>
      <c r="K137" s="13"/>
      <c r="L137" s="13"/>
      <c r="M137" s="13"/>
      <c r="N137" s="12">
        <f t="shared" si="25"/>
        <v>0</v>
      </c>
      <c r="O137" s="20">
        <f t="shared" si="26"/>
        <v>1800</v>
      </c>
      <c r="P137" s="24">
        <f>3.75+6</f>
        <v>9.75</v>
      </c>
      <c r="Q137" s="13">
        <f t="shared" si="30"/>
        <v>585</v>
      </c>
      <c r="R137" s="13"/>
      <c r="S137" s="16"/>
      <c r="T137" s="17">
        <f t="shared" si="27"/>
        <v>0</v>
      </c>
      <c r="U137" s="16"/>
      <c r="V137" s="13">
        <f t="shared" si="31"/>
        <v>0</v>
      </c>
      <c r="W137" s="16"/>
      <c r="X137" s="16">
        <v>300</v>
      </c>
      <c r="Y137" s="13"/>
      <c r="Z137" s="13"/>
      <c r="AA137" s="18"/>
      <c r="AB137" s="19">
        <f t="shared" si="28"/>
        <v>885</v>
      </c>
      <c r="AC137" s="1">
        <f t="shared" si="29"/>
        <v>915</v>
      </c>
      <c r="AD137" s="3"/>
      <c r="AE137" s="46"/>
      <c r="AF137" s="47"/>
      <c r="AG137" s="43" t="s">
        <v>173</v>
      </c>
      <c r="AH137" s="26" t="s">
        <v>239</v>
      </c>
    </row>
    <row r="138" spans="1:34" s="26" customFormat="1" ht="30" customHeight="1" thickBot="1" x14ac:dyDescent="0.3">
      <c r="A138" s="25"/>
      <c r="B138" s="58">
        <v>1307</v>
      </c>
      <c r="C138" s="87" t="s">
        <v>204</v>
      </c>
      <c r="D138" s="29" t="s">
        <v>125</v>
      </c>
      <c r="E138" s="29" t="s">
        <v>50</v>
      </c>
      <c r="F138" s="84">
        <f t="shared" si="22"/>
        <v>1300</v>
      </c>
      <c r="G138" s="85">
        <f t="shared" si="23"/>
        <v>500</v>
      </c>
      <c r="H138" s="85">
        <f t="shared" si="24"/>
        <v>200</v>
      </c>
      <c r="I138" s="29"/>
      <c r="J138" s="56">
        <v>2000</v>
      </c>
      <c r="K138" s="13"/>
      <c r="L138" s="13"/>
      <c r="M138" s="13"/>
      <c r="N138" s="12">
        <f t="shared" si="25"/>
        <v>0</v>
      </c>
      <c r="O138" s="20">
        <f t="shared" si="26"/>
        <v>2000</v>
      </c>
      <c r="P138" s="24">
        <f>9+11.25</f>
        <v>20.25</v>
      </c>
      <c r="Q138" s="13">
        <f t="shared" si="30"/>
        <v>1350</v>
      </c>
      <c r="R138" s="13"/>
      <c r="S138" s="16"/>
      <c r="T138" s="17">
        <f t="shared" si="27"/>
        <v>0</v>
      </c>
      <c r="U138" s="16"/>
      <c r="V138" s="13">
        <f t="shared" si="31"/>
        <v>0</v>
      </c>
      <c r="W138" s="16"/>
      <c r="X138" s="16"/>
      <c r="Y138" s="13"/>
      <c r="Z138" s="13"/>
      <c r="AA138" s="18"/>
      <c r="AB138" s="19">
        <f t="shared" si="28"/>
        <v>1350</v>
      </c>
      <c r="AC138" s="1">
        <f t="shared" si="29"/>
        <v>650</v>
      </c>
      <c r="AD138" s="3" t="s">
        <v>201</v>
      </c>
      <c r="AE138" s="46"/>
      <c r="AF138" s="47"/>
      <c r="AG138" s="43" t="s">
        <v>173</v>
      </c>
      <c r="AH138" s="26" t="s">
        <v>239</v>
      </c>
    </row>
    <row r="139" spans="1:34" s="26" customFormat="1" ht="30" customHeight="1" thickBot="1" x14ac:dyDescent="0.3">
      <c r="A139" s="25"/>
      <c r="B139" s="58">
        <v>1308</v>
      </c>
      <c r="C139" s="87" t="s">
        <v>205</v>
      </c>
      <c r="D139" s="29" t="s">
        <v>125</v>
      </c>
      <c r="E139" s="29" t="s">
        <v>52</v>
      </c>
      <c r="F139" s="84">
        <f t="shared" si="22"/>
        <v>1170</v>
      </c>
      <c r="G139" s="85">
        <f t="shared" si="23"/>
        <v>450</v>
      </c>
      <c r="H139" s="85">
        <f t="shared" si="24"/>
        <v>180</v>
      </c>
      <c r="I139" s="29"/>
      <c r="J139" s="65">
        <v>1800</v>
      </c>
      <c r="K139" s="13"/>
      <c r="L139" s="13"/>
      <c r="M139" s="13"/>
      <c r="N139" s="12">
        <f t="shared" si="25"/>
        <v>0</v>
      </c>
      <c r="O139" s="20">
        <f t="shared" si="26"/>
        <v>1800</v>
      </c>
      <c r="P139" s="24">
        <v>20.25</v>
      </c>
      <c r="Q139" s="13">
        <f t="shared" si="30"/>
        <v>1215</v>
      </c>
      <c r="R139" s="13"/>
      <c r="S139" s="16"/>
      <c r="T139" s="17">
        <f t="shared" si="27"/>
        <v>0</v>
      </c>
      <c r="U139" s="16"/>
      <c r="V139" s="13">
        <f t="shared" si="31"/>
        <v>0</v>
      </c>
      <c r="W139" s="16"/>
      <c r="X139" s="16"/>
      <c r="Y139" s="13"/>
      <c r="Z139" s="13"/>
      <c r="AA139" s="18"/>
      <c r="AB139" s="19">
        <f t="shared" si="28"/>
        <v>1215</v>
      </c>
      <c r="AC139" s="1">
        <f t="shared" si="29"/>
        <v>585</v>
      </c>
      <c r="AD139" s="3" t="s">
        <v>201</v>
      </c>
      <c r="AE139" s="46"/>
      <c r="AF139" s="47"/>
      <c r="AG139" s="43" t="s">
        <v>173</v>
      </c>
      <c r="AH139" s="26" t="s">
        <v>239</v>
      </c>
    </row>
    <row r="140" spans="1:34" s="26" customFormat="1" ht="30" customHeight="1" thickBot="1" x14ac:dyDescent="0.3">
      <c r="A140" s="25"/>
      <c r="B140" s="58">
        <v>1309</v>
      </c>
      <c r="C140" s="87" t="s">
        <v>206</v>
      </c>
      <c r="D140" s="29" t="s">
        <v>125</v>
      </c>
      <c r="E140" s="29" t="s">
        <v>50</v>
      </c>
      <c r="F140" s="84">
        <f t="shared" si="22"/>
        <v>1300</v>
      </c>
      <c r="G140" s="85">
        <f t="shared" si="23"/>
        <v>500</v>
      </c>
      <c r="H140" s="85">
        <f t="shared" si="24"/>
        <v>200</v>
      </c>
      <c r="I140" s="29"/>
      <c r="J140" s="56">
        <v>2000</v>
      </c>
      <c r="K140" s="13"/>
      <c r="L140" s="13"/>
      <c r="M140" s="13"/>
      <c r="N140" s="12">
        <f t="shared" si="25"/>
        <v>0</v>
      </c>
      <c r="O140" s="20">
        <f t="shared" si="26"/>
        <v>2000</v>
      </c>
      <c r="P140" s="24">
        <v>20.25</v>
      </c>
      <c r="Q140" s="13">
        <f t="shared" si="30"/>
        <v>1350</v>
      </c>
      <c r="R140" s="13"/>
      <c r="S140" s="16"/>
      <c r="T140" s="17">
        <f t="shared" si="27"/>
        <v>0</v>
      </c>
      <c r="U140" s="16"/>
      <c r="V140" s="13">
        <f t="shared" si="31"/>
        <v>0</v>
      </c>
      <c r="W140" s="16"/>
      <c r="X140" s="16"/>
      <c r="Y140" s="13"/>
      <c r="Z140" s="13"/>
      <c r="AA140" s="18"/>
      <c r="AB140" s="19">
        <f t="shared" si="28"/>
        <v>1350</v>
      </c>
      <c r="AC140" s="1">
        <f t="shared" si="29"/>
        <v>650</v>
      </c>
      <c r="AD140" s="3" t="s">
        <v>201</v>
      </c>
      <c r="AE140" s="46"/>
      <c r="AF140" s="47"/>
      <c r="AG140" s="43" t="s">
        <v>173</v>
      </c>
      <c r="AH140" s="26" t="s">
        <v>239</v>
      </c>
    </row>
    <row r="141" spans="1:34" s="26" customFormat="1" ht="30" customHeight="1" thickBot="1" x14ac:dyDescent="0.3">
      <c r="A141" s="25"/>
      <c r="B141" s="58">
        <v>1312</v>
      </c>
      <c r="C141" s="87" t="s">
        <v>207</v>
      </c>
      <c r="D141" s="29" t="s">
        <v>125</v>
      </c>
      <c r="E141" s="29" t="s">
        <v>161</v>
      </c>
      <c r="F141" s="84">
        <f t="shared" si="22"/>
        <v>1300</v>
      </c>
      <c r="G141" s="85">
        <f t="shared" si="23"/>
        <v>500</v>
      </c>
      <c r="H141" s="85">
        <f t="shared" si="24"/>
        <v>200</v>
      </c>
      <c r="I141" s="29"/>
      <c r="J141" s="56">
        <v>2000</v>
      </c>
      <c r="K141" s="13"/>
      <c r="L141" s="13"/>
      <c r="M141" s="13"/>
      <c r="N141" s="12">
        <f t="shared" si="25"/>
        <v>0</v>
      </c>
      <c r="O141" s="20">
        <f t="shared" si="26"/>
        <v>2000</v>
      </c>
      <c r="P141" s="24">
        <v>15</v>
      </c>
      <c r="Q141" s="13">
        <f t="shared" si="30"/>
        <v>1000.0000000000001</v>
      </c>
      <c r="R141" s="13"/>
      <c r="S141" s="16"/>
      <c r="T141" s="17">
        <f t="shared" si="27"/>
        <v>0</v>
      </c>
      <c r="U141" s="16"/>
      <c r="V141" s="13">
        <f t="shared" si="31"/>
        <v>0</v>
      </c>
      <c r="W141" s="16"/>
      <c r="X141" s="16"/>
      <c r="Y141" s="13"/>
      <c r="Z141" s="13"/>
      <c r="AA141" s="18"/>
      <c r="AB141" s="19">
        <f t="shared" si="28"/>
        <v>1000.0000000000001</v>
      </c>
      <c r="AC141" s="1">
        <f t="shared" si="29"/>
        <v>999.99999999999989</v>
      </c>
      <c r="AD141" s="3"/>
      <c r="AE141" s="46"/>
      <c r="AF141" s="47"/>
      <c r="AG141" s="43" t="s">
        <v>173</v>
      </c>
      <c r="AH141" s="26" t="s">
        <v>315</v>
      </c>
    </row>
    <row r="142" spans="1:34" s="26" customFormat="1" ht="30" customHeight="1" thickBot="1" x14ac:dyDescent="0.3">
      <c r="A142" s="25"/>
      <c r="B142" s="58">
        <v>1315</v>
      </c>
      <c r="C142" s="89" t="s">
        <v>208</v>
      </c>
      <c r="D142" s="29" t="s">
        <v>126</v>
      </c>
      <c r="E142" s="29" t="s">
        <v>53</v>
      </c>
      <c r="F142" s="84">
        <f t="shared" si="22"/>
        <v>1300</v>
      </c>
      <c r="G142" s="85">
        <f t="shared" si="23"/>
        <v>500</v>
      </c>
      <c r="H142" s="85">
        <f t="shared" si="24"/>
        <v>200</v>
      </c>
      <c r="I142" s="29"/>
      <c r="J142" s="56">
        <v>2000</v>
      </c>
      <c r="K142" s="13"/>
      <c r="L142" s="13"/>
      <c r="M142" s="13">
        <v>33.75</v>
      </c>
      <c r="N142" s="12">
        <f t="shared" si="25"/>
        <v>281.25</v>
      </c>
      <c r="O142" s="20">
        <f t="shared" si="26"/>
        <v>2281.25</v>
      </c>
      <c r="P142" s="24">
        <v>20</v>
      </c>
      <c r="Q142" s="13">
        <f t="shared" si="30"/>
        <v>1333.3333333333335</v>
      </c>
      <c r="R142" s="13"/>
      <c r="S142" s="16"/>
      <c r="T142" s="17">
        <f t="shared" si="27"/>
        <v>0</v>
      </c>
      <c r="U142" s="16"/>
      <c r="V142" s="13">
        <f t="shared" si="31"/>
        <v>0</v>
      </c>
      <c r="W142" s="16"/>
      <c r="X142" s="16"/>
      <c r="Y142" s="13"/>
      <c r="Z142" s="13"/>
      <c r="AA142" s="18"/>
      <c r="AB142" s="19">
        <f t="shared" si="28"/>
        <v>1333.3333333333335</v>
      </c>
      <c r="AC142" s="1">
        <f t="shared" si="29"/>
        <v>947.91666666666652</v>
      </c>
      <c r="AD142" s="3"/>
      <c r="AE142" s="46"/>
      <c r="AF142" s="47"/>
      <c r="AG142" s="43" t="s">
        <v>173</v>
      </c>
      <c r="AH142" s="26" t="s">
        <v>316</v>
      </c>
    </row>
    <row r="143" spans="1:34" s="26" customFormat="1" ht="30" customHeight="1" thickBot="1" x14ac:dyDescent="0.3">
      <c r="A143" s="25"/>
      <c r="B143" s="58">
        <v>1317</v>
      </c>
      <c r="C143" s="87" t="s">
        <v>209</v>
      </c>
      <c r="D143" s="29" t="s">
        <v>125</v>
      </c>
      <c r="E143" s="29" t="s">
        <v>52</v>
      </c>
      <c r="F143" s="84">
        <f t="shared" si="22"/>
        <v>975</v>
      </c>
      <c r="G143" s="85">
        <f t="shared" si="23"/>
        <v>375</v>
      </c>
      <c r="H143" s="85">
        <f t="shared" si="24"/>
        <v>150</v>
      </c>
      <c r="I143" s="29"/>
      <c r="J143" s="56">
        <v>1500</v>
      </c>
      <c r="K143" s="13"/>
      <c r="L143" s="13"/>
      <c r="M143" s="13"/>
      <c r="N143" s="12">
        <f t="shared" si="25"/>
        <v>0</v>
      </c>
      <c r="O143" s="20">
        <f t="shared" si="26"/>
        <v>1500</v>
      </c>
      <c r="P143" s="24">
        <v>20</v>
      </c>
      <c r="Q143" s="13">
        <f t="shared" si="30"/>
        <v>1000</v>
      </c>
      <c r="R143" s="13"/>
      <c r="S143" s="16"/>
      <c r="T143" s="17">
        <f t="shared" si="27"/>
        <v>0</v>
      </c>
      <c r="U143" s="16"/>
      <c r="V143" s="13">
        <f t="shared" si="31"/>
        <v>0</v>
      </c>
      <c r="W143" s="16"/>
      <c r="X143" s="16"/>
      <c r="Y143" s="13"/>
      <c r="Z143" s="13"/>
      <c r="AA143" s="18"/>
      <c r="AB143" s="19">
        <f t="shared" si="28"/>
        <v>1000</v>
      </c>
      <c r="AC143" s="1">
        <f t="shared" si="29"/>
        <v>500</v>
      </c>
      <c r="AD143" s="3"/>
      <c r="AE143" s="46"/>
      <c r="AF143" s="47"/>
      <c r="AG143" s="43" t="s">
        <v>173</v>
      </c>
      <c r="AH143" s="26" t="s">
        <v>239</v>
      </c>
    </row>
    <row r="144" spans="1:34" s="26" customFormat="1" ht="30" customHeight="1" thickBot="1" x14ac:dyDescent="0.3">
      <c r="A144" s="25"/>
      <c r="B144" s="58">
        <v>1319</v>
      </c>
      <c r="C144" s="87" t="s">
        <v>210</v>
      </c>
      <c r="D144" s="29" t="s">
        <v>125</v>
      </c>
      <c r="E144" s="29" t="s">
        <v>50</v>
      </c>
      <c r="F144" s="84">
        <f t="shared" si="22"/>
        <v>1300</v>
      </c>
      <c r="G144" s="85">
        <f t="shared" si="23"/>
        <v>500</v>
      </c>
      <c r="H144" s="85">
        <f t="shared" si="24"/>
        <v>200</v>
      </c>
      <c r="I144" s="29"/>
      <c r="J144" s="56">
        <v>2000</v>
      </c>
      <c r="K144" s="13"/>
      <c r="L144" s="13"/>
      <c r="M144" s="13"/>
      <c r="N144" s="12">
        <f t="shared" si="25"/>
        <v>0</v>
      </c>
      <c r="O144" s="20">
        <f t="shared" si="26"/>
        <v>2000</v>
      </c>
      <c r="P144" s="24">
        <f>22+1.25</f>
        <v>23.25</v>
      </c>
      <c r="Q144" s="13">
        <f t="shared" si="30"/>
        <v>1550</v>
      </c>
      <c r="R144" s="13"/>
      <c r="S144" s="16"/>
      <c r="T144" s="17">
        <f t="shared" si="27"/>
        <v>0</v>
      </c>
      <c r="U144" s="16"/>
      <c r="V144" s="13">
        <f t="shared" si="31"/>
        <v>0</v>
      </c>
      <c r="W144" s="16"/>
      <c r="X144" s="16"/>
      <c r="Y144" s="13"/>
      <c r="Z144" s="13"/>
      <c r="AA144" s="18"/>
      <c r="AB144" s="19">
        <f t="shared" si="28"/>
        <v>1550</v>
      </c>
      <c r="AC144" s="1">
        <f t="shared" si="29"/>
        <v>450</v>
      </c>
      <c r="AD144" s="3"/>
      <c r="AE144" s="46"/>
      <c r="AF144" s="47"/>
      <c r="AG144" s="43" t="s">
        <v>173</v>
      </c>
      <c r="AH144" s="26" t="s">
        <v>317</v>
      </c>
    </row>
    <row r="145" spans="1:34" s="26" customFormat="1" ht="30" customHeight="1" thickBot="1" x14ac:dyDescent="0.3">
      <c r="A145" s="25"/>
      <c r="B145" s="58">
        <v>1320</v>
      </c>
      <c r="C145" s="87" t="s">
        <v>211</v>
      </c>
      <c r="D145" s="29" t="s">
        <v>125</v>
      </c>
      <c r="E145" s="29" t="s">
        <v>212</v>
      </c>
      <c r="F145" s="84">
        <f t="shared" si="22"/>
        <v>1170</v>
      </c>
      <c r="G145" s="85">
        <f t="shared" si="23"/>
        <v>450</v>
      </c>
      <c r="H145" s="85">
        <f t="shared" si="24"/>
        <v>180</v>
      </c>
      <c r="I145" s="29"/>
      <c r="J145" s="56">
        <v>1800</v>
      </c>
      <c r="K145" s="13"/>
      <c r="L145" s="13"/>
      <c r="M145" s="13"/>
      <c r="N145" s="12">
        <f t="shared" si="25"/>
        <v>0</v>
      </c>
      <c r="O145" s="20">
        <f t="shared" si="26"/>
        <v>1800</v>
      </c>
      <c r="P145" s="24">
        <v>22</v>
      </c>
      <c r="Q145" s="13">
        <f t="shared" si="30"/>
        <v>1320</v>
      </c>
      <c r="R145" s="13"/>
      <c r="S145" s="16"/>
      <c r="T145" s="17">
        <f t="shared" si="27"/>
        <v>0</v>
      </c>
      <c r="U145" s="16"/>
      <c r="V145" s="13">
        <f t="shared" si="31"/>
        <v>0</v>
      </c>
      <c r="W145" s="16"/>
      <c r="X145" s="16"/>
      <c r="Y145" s="13"/>
      <c r="Z145" s="13"/>
      <c r="AA145" s="18"/>
      <c r="AB145" s="19">
        <f t="shared" si="28"/>
        <v>1320</v>
      </c>
      <c r="AC145" s="1">
        <f t="shared" si="29"/>
        <v>480</v>
      </c>
      <c r="AD145" s="3"/>
      <c r="AE145" s="46"/>
      <c r="AF145" s="47"/>
      <c r="AG145" s="43" t="s">
        <v>173</v>
      </c>
      <c r="AH145" s="26" t="s">
        <v>239</v>
      </c>
    </row>
    <row r="146" spans="1:34" s="26" customFormat="1" ht="30" customHeight="1" thickBot="1" x14ac:dyDescent="0.3">
      <c r="A146" s="25"/>
      <c r="B146" s="58">
        <v>1322</v>
      </c>
      <c r="C146" s="87" t="s">
        <v>213</v>
      </c>
      <c r="D146" s="29" t="s">
        <v>125</v>
      </c>
      <c r="E146" s="29" t="s">
        <v>161</v>
      </c>
      <c r="F146" s="84">
        <f t="shared" si="22"/>
        <v>1170</v>
      </c>
      <c r="G146" s="85">
        <f t="shared" si="23"/>
        <v>450</v>
      </c>
      <c r="H146" s="85">
        <f t="shared" si="24"/>
        <v>180</v>
      </c>
      <c r="I146" s="29"/>
      <c r="J146" s="56">
        <v>1800</v>
      </c>
      <c r="K146" s="13"/>
      <c r="L146" s="13"/>
      <c r="M146" s="13"/>
      <c r="N146" s="12">
        <f t="shared" si="25"/>
        <v>0</v>
      </c>
      <c r="O146" s="20">
        <f t="shared" si="26"/>
        <v>1800</v>
      </c>
      <c r="P146" s="24">
        <f>1.25+20</f>
        <v>21.25</v>
      </c>
      <c r="Q146" s="13">
        <f t="shared" si="30"/>
        <v>1275</v>
      </c>
      <c r="R146" s="13"/>
      <c r="S146" s="16"/>
      <c r="T146" s="17">
        <f t="shared" si="27"/>
        <v>0</v>
      </c>
      <c r="U146" s="16"/>
      <c r="V146" s="13">
        <f t="shared" si="31"/>
        <v>0</v>
      </c>
      <c r="W146" s="16"/>
      <c r="X146" s="16"/>
      <c r="Y146" s="13"/>
      <c r="Z146" s="13"/>
      <c r="AA146" s="18"/>
      <c r="AB146" s="19">
        <f t="shared" si="28"/>
        <v>1275</v>
      </c>
      <c r="AC146" s="1">
        <f t="shared" si="29"/>
        <v>525</v>
      </c>
      <c r="AD146" s="3"/>
      <c r="AE146" s="46"/>
      <c r="AF146" s="47"/>
      <c r="AG146" s="43" t="s">
        <v>173</v>
      </c>
      <c r="AH146" s="26" t="s">
        <v>239</v>
      </c>
    </row>
    <row r="147" spans="1:34" s="26" customFormat="1" ht="30" customHeight="1" thickBot="1" x14ac:dyDescent="0.3">
      <c r="A147" s="25"/>
      <c r="B147" s="58">
        <v>1323</v>
      </c>
      <c r="C147" s="89" t="s">
        <v>214</v>
      </c>
      <c r="D147" s="29" t="s">
        <v>126</v>
      </c>
      <c r="E147" s="29" t="s">
        <v>53</v>
      </c>
      <c r="F147" s="84">
        <f t="shared" si="22"/>
        <v>1300</v>
      </c>
      <c r="G147" s="85">
        <f t="shared" si="23"/>
        <v>500</v>
      </c>
      <c r="H147" s="85">
        <f t="shared" si="24"/>
        <v>200</v>
      </c>
      <c r="I147" s="29"/>
      <c r="J147" s="56">
        <v>2000</v>
      </c>
      <c r="K147" s="13"/>
      <c r="L147" s="13"/>
      <c r="M147" s="13">
        <v>27.75</v>
      </c>
      <c r="N147" s="12">
        <f t="shared" si="25"/>
        <v>231.25000000000003</v>
      </c>
      <c r="O147" s="20">
        <f t="shared" si="26"/>
        <v>2231.25</v>
      </c>
      <c r="P147" s="24">
        <v>27</v>
      </c>
      <c r="Q147" s="13">
        <f t="shared" si="30"/>
        <v>1800.0000000000002</v>
      </c>
      <c r="R147" s="13"/>
      <c r="S147" s="16"/>
      <c r="T147" s="17">
        <f t="shared" si="27"/>
        <v>0</v>
      </c>
      <c r="U147" s="16"/>
      <c r="V147" s="13">
        <f t="shared" si="31"/>
        <v>0</v>
      </c>
      <c r="W147" s="16"/>
      <c r="X147" s="16"/>
      <c r="Y147" s="13"/>
      <c r="Z147" s="13"/>
      <c r="AA147" s="18"/>
      <c r="AB147" s="19">
        <f t="shared" si="28"/>
        <v>1800.0000000000002</v>
      </c>
      <c r="AC147" s="1">
        <f t="shared" si="29"/>
        <v>431.24999999999977</v>
      </c>
      <c r="AD147" s="3"/>
      <c r="AE147" s="46"/>
      <c r="AF147" s="47"/>
      <c r="AG147" s="43" t="s">
        <v>173</v>
      </c>
      <c r="AH147" s="26" t="s">
        <v>318</v>
      </c>
    </row>
    <row r="148" spans="1:34" s="26" customFormat="1" ht="30" customHeight="1" thickBot="1" x14ac:dyDescent="0.3">
      <c r="A148" s="25">
        <v>119</v>
      </c>
      <c r="B148" s="58">
        <v>5072</v>
      </c>
      <c r="C148" s="87" t="s">
        <v>189</v>
      </c>
      <c r="D148" s="29" t="s">
        <v>125</v>
      </c>
      <c r="E148" s="29" t="s">
        <v>188</v>
      </c>
      <c r="F148" s="84">
        <f t="shared" si="22"/>
        <v>390</v>
      </c>
      <c r="G148" s="85">
        <f t="shared" si="23"/>
        <v>150</v>
      </c>
      <c r="H148" s="85">
        <f t="shared" si="24"/>
        <v>60</v>
      </c>
      <c r="I148" s="29"/>
      <c r="J148" s="56">
        <v>600</v>
      </c>
      <c r="K148" s="13"/>
      <c r="L148" s="13">
        <v>100</v>
      </c>
      <c r="M148" s="13"/>
      <c r="N148" s="12">
        <f t="shared" si="25"/>
        <v>0</v>
      </c>
      <c r="O148" s="20">
        <f t="shared" si="26"/>
        <v>700</v>
      </c>
      <c r="P148" s="24"/>
      <c r="Q148" s="13">
        <f t="shared" si="30"/>
        <v>0</v>
      </c>
      <c r="R148" s="13"/>
      <c r="S148" s="16"/>
      <c r="T148" s="17">
        <f t="shared" si="27"/>
        <v>0</v>
      </c>
      <c r="U148" s="16"/>
      <c r="V148" s="13">
        <f t="shared" si="31"/>
        <v>0</v>
      </c>
      <c r="W148" s="16"/>
      <c r="X148" s="16"/>
      <c r="Y148" s="13"/>
      <c r="Z148" s="13"/>
      <c r="AA148" s="18"/>
      <c r="AB148" s="19">
        <f t="shared" si="28"/>
        <v>0</v>
      </c>
      <c r="AC148" s="1">
        <f t="shared" si="29"/>
        <v>700</v>
      </c>
      <c r="AD148" s="3"/>
      <c r="AE148" s="46"/>
      <c r="AF148" s="47"/>
      <c r="AG148" s="43" t="s">
        <v>173</v>
      </c>
      <c r="AH148" s="26" t="s">
        <v>319</v>
      </c>
    </row>
    <row r="149" spans="1:34" s="26" customFormat="1" ht="30" customHeight="1" thickBot="1" x14ac:dyDescent="0.3">
      <c r="A149" s="25">
        <v>120</v>
      </c>
      <c r="B149" s="58">
        <v>5071</v>
      </c>
      <c r="C149" s="87" t="s">
        <v>187</v>
      </c>
      <c r="D149" s="29" t="s">
        <v>125</v>
      </c>
      <c r="E149" s="29" t="s">
        <v>188</v>
      </c>
      <c r="F149" s="84">
        <f t="shared" si="22"/>
        <v>390</v>
      </c>
      <c r="G149" s="85">
        <f t="shared" si="23"/>
        <v>150</v>
      </c>
      <c r="H149" s="85">
        <f t="shared" si="24"/>
        <v>60</v>
      </c>
      <c r="I149" s="29"/>
      <c r="J149" s="56">
        <v>600</v>
      </c>
      <c r="K149" s="13"/>
      <c r="L149" s="13">
        <v>100</v>
      </c>
      <c r="M149" s="13"/>
      <c r="N149" s="12">
        <f t="shared" si="25"/>
        <v>0</v>
      </c>
      <c r="O149" s="20">
        <f t="shared" si="26"/>
        <v>700</v>
      </c>
      <c r="P149" s="24"/>
      <c r="Q149" s="13">
        <f t="shared" si="30"/>
        <v>0</v>
      </c>
      <c r="R149" s="13"/>
      <c r="S149" s="16"/>
      <c r="T149" s="17">
        <f t="shared" si="27"/>
        <v>0</v>
      </c>
      <c r="U149" s="16"/>
      <c r="V149" s="13">
        <f t="shared" si="31"/>
        <v>0</v>
      </c>
      <c r="W149" s="16"/>
      <c r="X149" s="16"/>
      <c r="Y149" s="13"/>
      <c r="Z149" s="13"/>
      <c r="AA149" s="18"/>
      <c r="AB149" s="19">
        <f t="shared" si="28"/>
        <v>0</v>
      </c>
      <c r="AC149" s="1">
        <f t="shared" si="29"/>
        <v>700</v>
      </c>
      <c r="AD149" s="3"/>
      <c r="AE149" s="46"/>
      <c r="AF149" s="47"/>
      <c r="AG149" s="43" t="s">
        <v>173</v>
      </c>
      <c r="AH149" s="26" t="s">
        <v>320</v>
      </c>
    </row>
    <row r="150" spans="1:34" s="26" customFormat="1" ht="30" customHeight="1" thickBot="1" x14ac:dyDescent="0.3">
      <c r="A150" s="25">
        <v>121</v>
      </c>
      <c r="B150" s="58">
        <v>998</v>
      </c>
      <c r="C150" s="89" t="s">
        <v>109</v>
      </c>
      <c r="D150" s="28" t="s">
        <v>133</v>
      </c>
      <c r="E150" s="29" t="s">
        <v>55</v>
      </c>
      <c r="F150" s="84">
        <f t="shared" si="22"/>
        <v>1950</v>
      </c>
      <c r="G150" s="85">
        <f t="shared" si="23"/>
        <v>750</v>
      </c>
      <c r="H150" s="85">
        <f t="shared" si="24"/>
        <v>300</v>
      </c>
      <c r="I150" s="29"/>
      <c r="J150" s="56">
        <v>3000</v>
      </c>
      <c r="K150" s="13"/>
      <c r="L150" s="13"/>
      <c r="M150" s="13"/>
      <c r="N150" s="12">
        <f>J150/30/8*M150</f>
        <v>0</v>
      </c>
      <c r="O150" s="20">
        <f t="shared" si="26"/>
        <v>3000</v>
      </c>
      <c r="P150" s="24"/>
      <c r="Q150" s="13">
        <f t="shared" si="30"/>
        <v>0</v>
      </c>
      <c r="R150" s="13"/>
      <c r="S150" s="16"/>
      <c r="T150" s="17">
        <f>(J150/30/9)*S150</f>
        <v>0</v>
      </c>
      <c r="U150" s="16"/>
      <c r="V150" s="13">
        <f>J150/30*U150</f>
        <v>0</v>
      </c>
      <c r="W150" s="16"/>
      <c r="X150" s="16">
        <v>300</v>
      </c>
      <c r="Y150" s="13"/>
      <c r="Z150" s="13"/>
      <c r="AA150" s="18"/>
      <c r="AB150" s="19">
        <f t="shared" si="28"/>
        <v>300</v>
      </c>
      <c r="AC150" s="1">
        <f t="shared" si="29"/>
        <v>2700</v>
      </c>
      <c r="AD150" s="3"/>
      <c r="AF150" s="27"/>
      <c r="AG150" s="43">
        <v>100048784415</v>
      </c>
      <c r="AH150" s="26" t="s">
        <v>321</v>
      </c>
    </row>
    <row r="151" spans="1:34" x14ac:dyDescent="0.2">
      <c r="P151" s="30"/>
      <c r="R151" s="30"/>
      <c r="T151" s="30"/>
    </row>
    <row r="152" spans="1:34" x14ac:dyDescent="0.2">
      <c r="P152" s="30"/>
      <c r="R152" s="30"/>
      <c r="T152" s="30"/>
    </row>
    <row r="153" spans="1:34" x14ac:dyDescent="0.2">
      <c r="P153" s="30"/>
      <c r="R153" s="30"/>
      <c r="T153" s="30"/>
    </row>
    <row r="154" spans="1:34" x14ac:dyDescent="0.2">
      <c r="P154" s="30"/>
      <c r="R154" s="30"/>
      <c r="T154" s="30"/>
    </row>
    <row r="155" spans="1:34" x14ac:dyDescent="0.2">
      <c r="P155" s="30"/>
      <c r="R155" s="30"/>
      <c r="T155" s="30"/>
    </row>
    <row r="156" spans="1:34" x14ac:dyDescent="0.2">
      <c r="P156" s="30"/>
      <c r="R156" s="30"/>
      <c r="T156" s="30"/>
    </row>
    <row r="157" spans="1:34" x14ac:dyDescent="0.2">
      <c r="P157" s="30"/>
      <c r="R157" s="30"/>
      <c r="T157" s="30"/>
    </row>
    <row r="158" spans="1:34" x14ac:dyDescent="0.2">
      <c r="P158" s="30"/>
      <c r="R158" s="30"/>
      <c r="T158" s="30"/>
    </row>
    <row r="159" spans="1:34" x14ac:dyDescent="0.2">
      <c r="P159" s="30"/>
      <c r="R159" s="30"/>
      <c r="T159" s="30"/>
    </row>
    <row r="160" spans="1:34" x14ac:dyDescent="0.2">
      <c r="P160" s="30"/>
      <c r="R160" s="30"/>
      <c r="T160" s="30"/>
    </row>
    <row r="161" spans="16:20" x14ac:dyDescent="0.2">
      <c r="P161" s="30"/>
      <c r="R161" s="30"/>
      <c r="T161" s="30"/>
    </row>
    <row r="162" spans="16:20" x14ac:dyDescent="0.2">
      <c r="P162" s="30"/>
      <c r="R162" s="30"/>
      <c r="T162" s="30"/>
    </row>
    <row r="163" spans="16:20" x14ac:dyDescent="0.2">
      <c r="P163" s="30"/>
      <c r="R163" s="30"/>
      <c r="T163" s="30"/>
    </row>
    <row r="164" spans="16:20" x14ac:dyDescent="0.2">
      <c r="P164" s="30"/>
      <c r="R164" s="30"/>
      <c r="T164" s="30"/>
    </row>
    <row r="165" spans="16:20" x14ac:dyDescent="0.2">
      <c r="P165" s="30"/>
      <c r="R165" s="30"/>
      <c r="T165" s="30"/>
    </row>
    <row r="166" spans="16:20" x14ac:dyDescent="0.2">
      <c r="P166" s="30"/>
      <c r="R166" s="30"/>
      <c r="T166" s="30"/>
    </row>
    <row r="167" spans="16:20" x14ac:dyDescent="0.2">
      <c r="P167" s="30"/>
      <c r="R167" s="30"/>
      <c r="T167" s="30"/>
    </row>
    <row r="168" spans="16:20" x14ac:dyDescent="0.2">
      <c r="P168" s="30"/>
      <c r="R168" s="30"/>
      <c r="T168" s="30"/>
    </row>
    <row r="169" spans="16:20" x14ac:dyDescent="0.2">
      <c r="P169" s="30"/>
      <c r="R169" s="30"/>
      <c r="T169" s="30"/>
    </row>
    <row r="170" spans="16:20" x14ac:dyDescent="0.2">
      <c r="P170" s="30"/>
      <c r="R170" s="30"/>
      <c r="T170" s="30"/>
    </row>
    <row r="171" spans="16:20" x14ac:dyDescent="0.2">
      <c r="P171" s="30"/>
      <c r="R171" s="30"/>
      <c r="T171" s="30"/>
    </row>
    <row r="172" spans="16:20" x14ac:dyDescent="0.2">
      <c r="P172" s="30"/>
      <c r="R172" s="30"/>
      <c r="T172" s="30"/>
    </row>
    <row r="173" spans="16:20" x14ac:dyDescent="0.2">
      <c r="P173" s="30"/>
      <c r="R173" s="30"/>
      <c r="T173" s="30"/>
    </row>
    <row r="174" spans="16:20" x14ac:dyDescent="0.2">
      <c r="P174" s="30"/>
      <c r="R174" s="30"/>
      <c r="T174" s="30"/>
    </row>
    <row r="175" spans="16:20" x14ac:dyDescent="0.2">
      <c r="P175" s="30"/>
      <c r="R175" s="30"/>
      <c r="T175" s="30"/>
    </row>
    <row r="176" spans="16:20" x14ac:dyDescent="0.2">
      <c r="P176" s="30"/>
      <c r="R176" s="30"/>
      <c r="T176" s="30"/>
    </row>
    <row r="177" spans="16:20" x14ac:dyDescent="0.2">
      <c r="P177" s="30"/>
      <c r="R177" s="30"/>
      <c r="T177" s="30"/>
    </row>
    <row r="178" spans="16:20" x14ac:dyDescent="0.2">
      <c r="P178" s="30"/>
      <c r="R178" s="30"/>
      <c r="T178" s="30"/>
    </row>
    <row r="179" spans="16:20" x14ac:dyDescent="0.2">
      <c r="P179" s="30"/>
      <c r="R179" s="30"/>
      <c r="T179" s="30"/>
    </row>
    <row r="180" spans="16:20" x14ac:dyDescent="0.2">
      <c r="P180" s="30"/>
      <c r="R180" s="30"/>
      <c r="T180" s="30"/>
    </row>
    <row r="181" spans="16:20" x14ac:dyDescent="0.2">
      <c r="P181" s="30"/>
      <c r="R181" s="30"/>
      <c r="T181" s="30"/>
    </row>
    <row r="182" spans="16:20" x14ac:dyDescent="0.2">
      <c r="P182" s="30"/>
      <c r="R182" s="30"/>
      <c r="T182" s="30"/>
    </row>
    <row r="183" spans="16:20" x14ac:dyDescent="0.2">
      <c r="P183" s="30"/>
      <c r="R183" s="30"/>
      <c r="T183" s="30"/>
    </row>
    <row r="184" spans="16:20" x14ac:dyDescent="0.2">
      <c r="P184" s="30"/>
      <c r="R184" s="30"/>
      <c r="T184" s="30"/>
    </row>
    <row r="185" spans="16:20" x14ac:dyDescent="0.2">
      <c r="P185" s="30"/>
      <c r="R185" s="30"/>
      <c r="T185" s="30"/>
    </row>
    <row r="186" spans="16:20" x14ac:dyDescent="0.2">
      <c r="P186" s="30"/>
      <c r="R186" s="30"/>
      <c r="T186" s="30"/>
    </row>
    <row r="187" spans="16:20" x14ac:dyDescent="0.2">
      <c r="P187" s="30"/>
      <c r="R187" s="30"/>
      <c r="T187" s="30"/>
    </row>
    <row r="188" spans="16:20" x14ac:dyDescent="0.2">
      <c r="P188" s="30"/>
      <c r="R188" s="30"/>
      <c r="T188" s="30"/>
    </row>
    <row r="189" spans="16:20" x14ac:dyDescent="0.2">
      <c r="P189" s="30"/>
      <c r="R189" s="30"/>
      <c r="T189" s="30"/>
    </row>
    <row r="190" spans="16:20" x14ac:dyDescent="0.2">
      <c r="P190" s="30"/>
      <c r="R190" s="30"/>
      <c r="T190" s="30"/>
    </row>
    <row r="191" spans="16:20" x14ac:dyDescent="0.2">
      <c r="P191" s="30"/>
      <c r="R191" s="30"/>
      <c r="T191" s="30"/>
    </row>
    <row r="192" spans="16:20" x14ac:dyDescent="0.2">
      <c r="P192" s="30"/>
      <c r="R192" s="30"/>
      <c r="T192" s="30"/>
    </row>
    <row r="193" spans="1:20" x14ac:dyDescent="0.2">
      <c r="P193" s="30"/>
      <c r="R193" s="30"/>
      <c r="T193" s="30"/>
    </row>
    <row r="194" spans="1:20" x14ac:dyDescent="0.2">
      <c r="P194" s="30"/>
      <c r="R194" s="30"/>
      <c r="T194" s="30"/>
    </row>
    <row r="195" spans="1:20" x14ac:dyDescent="0.2">
      <c r="P195" s="30"/>
      <c r="R195" s="30"/>
      <c r="T195" s="30"/>
    </row>
    <row r="196" spans="1:20" x14ac:dyDescent="0.2">
      <c r="P196" s="30"/>
      <c r="R196" s="30"/>
      <c r="T196" s="30"/>
    </row>
    <row r="197" spans="1:20" x14ac:dyDescent="0.2">
      <c r="P197" s="30"/>
      <c r="R197" s="30"/>
      <c r="T197" s="30"/>
    </row>
    <row r="198" spans="1:20" x14ac:dyDescent="0.2">
      <c r="P198" s="30"/>
      <c r="R198" s="30"/>
      <c r="T198" s="30"/>
    </row>
    <row r="199" spans="1:20" x14ac:dyDescent="0.2">
      <c r="P199" s="30"/>
      <c r="R199" s="30"/>
      <c r="T199" s="30"/>
    </row>
    <row r="200" spans="1:20" x14ac:dyDescent="0.2">
      <c r="P200" s="30"/>
      <c r="R200" s="30"/>
      <c r="T200" s="30"/>
    </row>
    <row r="201" spans="1:20" x14ac:dyDescent="0.2">
      <c r="P201" s="30"/>
      <c r="R201" s="30"/>
      <c r="T201" s="30"/>
    </row>
    <row r="202" spans="1:20" x14ac:dyDescent="0.2">
      <c r="P202" s="30"/>
      <c r="R202" s="30"/>
      <c r="T202" s="30"/>
    </row>
    <row r="203" spans="1:20" x14ac:dyDescent="0.2">
      <c r="P203" s="30"/>
      <c r="R203" s="30"/>
      <c r="T203" s="30"/>
    </row>
    <row r="204" spans="1:20" x14ac:dyDescent="0.2">
      <c r="A204" s="34"/>
      <c r="B204" s="34"/>
      <c r="P204" s="30"/>
      <c r="R204" s="30"/>
      <c r="T204" s="30"/>
    </row>
    <row r="205" spans="1:20" x14ac:dyDescent="0.2">
      <c r="P205" s="30"/>
      <c r="R205" s="30"/>
      <c r="T205" s="30"/>
    </row>
    <row r="206" spans="1:20" x14ac:dyDescent="0.2">
      <c r="P206" s="30"/>
      <c r="R206" s="30"/>
      <c r="T206" s="30"/>
    </row>
    <row r="207" spans="1:20" x14ac:dyDescent="0.2">
      <c r="P207" s="30"/>
      <c r="R207" s="30"/>
      <c r="T207" s="30"/>
    </row>
    <row r="208" spans="1:20" x14ac:dyDescent="0.2">
      <c r="P208" s="30"/>
      <c r="R208" s="30"/>
      <c r="T208" s="30"/>
    </row>
    <row r="209" spans="16:20" x14ac:dyDescent="0.2">
      <c r="P209" s="30"/>
      <c r="R209" s="30"/>
      <c r="T209" s="30"/>
    </row>
    <row r="210" spans="16:20" x14ac:dyDescent="0.2">
      <c r="P210" s="30"/>
      <c r="R210" s="30"/>
      <c r="T210" s="30"/>
    </row>
    <row r="211" spans="16:20" x14ac:dyDescent="0.2">
      <c r="P211" s="30"/>
      <c r="R211" s="30"/>
      <c r="T211" s="30"/>
    </row>
    <row r="212" spans="16:20" x14ac:dyDescent="0.2">
      <c r="P212" s="30"/>
      <c r="R212" s="30"/>
      <c r="T212" s="30"/>
    </row>
    <row r="213" spans="16:20" x14ac:dyDescent="0.2">
      <c r="P213" s="30"/>
      <c r="R213" s="30"/>
      <c r="T213" s="30"/>
    </row>
    <row r="214" spans="16:20" x14ac:dyDescent="0.2">
      <c r="P214" s="30"/>
      <c r="R214" s="30"/>
      <c r="T214" s="30"/>
    </row>
    <row r="215" spans="16:20" x14ac:dyDescent="0.2">
      <c r="P215" s="30"/>
      <c r="R215" s="30"/>
      <c r="T215" s="30"/>
    </row>
    <row r="216" spans="16:20" x14ac:dyDescent="0.2">
      <c r="P216" s="30"/>
      <c r="R216" s="30"/>
      <c r="T216" s="30"/>
    </row>
    <row r="217" spans="16:20" x14ac:dyDescent="0.2">
      <c r="P217" s="30"/>
      <c r="R217" s="30"/>
      <c r="T217" s="30"/>
    </row>
    <row r="218" spans="16:20" x14ac:dyDescent="0.2">
      <c r="P218" s="30"/>
      <c r="R218" s="30"/>
      <c r="T218" s="30"/>
    </row>
    <row r="219" spans="16:20" x14ac:dyDescent="0.2">
      <c r="P219" s="30"/>
      <c r="R219" s="30"/>
      <c r="T219" s="30"/>
    </row>
    <row r="220" spans="16:20" x14ac:dyDescent="0.2">
      <c r="P220" s="30"/>
      <c r="R220" s="30"/>
      <c r="T220" s="30"/>
    </row>
    <row r="221" spans="16:20" x14ac:dyDescent="0.2">
      <c r="P221" s="30"/>
      <c r="R221" s="30"/>
      <c r="T221" s="30"/>
    </row>
    <row r="222" spans="16:20" x14ac:dyDescent="0.2">
      <c r="P222" s="30"/>
      <c r="R222" s="30"/>
      <c r="T222" s="30"/>
    </row>
    <row r="223" spans="16:20" x14ac:dyDescent="0.2">
      <c r="P223" s="30"/>
      <c r="R223" s="30"/>
      <c r="T223" s="30"/>
    </row>
    <row r="224" spans="16:20" x14ac:dyDescent="0.2">
      <c r="P224" s="30"/>
      <c r="R224" s="30"/>
      <c r="T224" s="30"/>
    </row>
    <row r="225" spans="16:20" x14ac:dyDescent="0.2">
      <c r="P225" s="30"/>
      <c r="R225" s="30"/>
      <c r="T225" s="30"/>
    </row>
    <row r="226" spans="16:20" x14ac:dyDescent="0.2">
      <c r="P226" s="30"/>
      <c r="R226" s="30"/>
      <c r="T226" s="30"/>
    </row>
    <row r="227" spans="16:20" x14ac:dyDescent="0.2">
      <c r="P227" s="30"/>
      <c r="R227" s="30"/>
      <c r="T227" s="30"/>
    </row>
    <row r="228" spans="16:20" x14ac:dyDescent="0.2">
      <c r="P228" s="30"/>
      <c r="R228" s="30"/>
      <c r="T228" s="30"/>
    </row>
    <row r="229" spans="16:20" x14ac:dyDescent="0.2">
      <c r="P229" s="30"/>
      <c r="R229" s="30"/>
      <c r="T229" s="30"/>
    </row>
    <row r="230" spans="16:20" x14ac:dyDescent="0.2">
      <c r="P230" s="30"/>
      <c r="R230" s="30"/>
      <c r="T230" s="30"/>
    </row>
    <row r="231" spans="16:20" x14ac:dyDescent="0.2">
      <c r="P231" s="30"/>
      <c r="R231" s="30"/>
      <c r="T231" s="30"/>
    </row>
    <row r="232" spans="16:20" x14ac:dyDescent="0.2">
      <c r="P232" s="30"/>
      <c r="R232" s="30"/>
      <c r="T232" s="30"/>
    </row>
    <row r="233" spans="16:20" x14ac:dyDescent="0.2">
      <c r="P233" s="30"/>
      <c r="R233" s="30"/>
      <c r="T233" s="30"/>
    </row>
    <row r="234" spans="16:20" x14ac:dyDescent="0.2">
      <c r="P234" s="30"/>
      <c r="R234" s="30"/>
      <c r="T234" s="30"/>
    </row>
    <row r="235" spans="16:20" x14ac:dyDescent="0.2">
      <c r="P235" s="30"/>
      <c r="R235" s="30"/>
      <c r="T235" s="30"/>
    </row>
    <row r="236" spans="16:20" x14ac:dyDescent="0.2">
      <c r="P236" s="30"/>
      <c r="R236" s="30"/>
      <c r="T236" s="30"/>
    </row>
    <row r="237" spans="16:20" x14ac:dyDescent="0.2">
      <c r="P237" s="30"/>
      <c r="R237" s="30"/>
      <c r="T237" s="30"/>
    </row>
    <row r="238" spans="16:20" x14ac:dyDescent="0.2">
      <c r="P238" s="30"/>
      <c r="R238" s="30"/>
      <c r="T238" s="30"/>
    </row>
    <row r="239" spans="16:20" x14ac:dyDescent="0.2">
      <c r="P239" s="30"/>
      <c r="R239" s="30"/>
      <c r="T239" s="30"/>
    </row>
    <row r="240" spans="16:20" x14ac:dyDescent="0.2">
      <c r="P240" s="30"/>
      <c r="R240" s="30"/>
      <c r="T240" s="30"/>
    </row>
    <row r="241" spans="16:20" x14ac:dyDescent="0.2">
      <c r="P241" s="30"/>
      <c r="R241" s="30"/>
      <c r="T241" s="30"/>
    </row>
    <row r="242" spans="16:20" x14ac:dyDescent="0.2">
      <c r="P242" s="30"/>
      <c r="R242" s="30"/>
      <c r="T242" s="30"/>
    </row>
    <row r="243" spans="16:20" x14ac:dyDescent="0.2">
      <c r="P243" s="30"/>
      <c r="R243" s="30"/>
      <c r="T243" s="30"/>
    </row>
    <row r="244" spans="16:20" x14ac:dyDescent="0.2">
      <c r="P244" s="30"/>
      <c r="R244" s="30"/>
      <c r="T244" s="30"/>
    </row>
    <row r="245" spans="16:20" x14ac:dyDescent="0.2">
      <c r="P245" s="30"/>
      <c r="R245" s="30"/>
      <c r="T245" s="30"/>
    </row>
    <row r="246" spans="16:20" x14ac:dyDescent="0.2">
      <c r="P246" s="30"/>
      <c r="R246" s="30"/>
      <c r="T246" s="30"/>
    </row>
    <row r="247" spans="16:20" x14ac:dyDescent="0.2">
      <c r="P247" s="30"/>
      <c r="R247" s="30"/>
      <c r="T247" s="30"/>
    </row>
    <row r="248" spans="16:20" x14ac:dyDescent="0.2">
      <c r="P248" s="30"/>
      <c r="R248" s="30"/>
      <c r="T248" s="30"/>
    </row>
    <row r="249" spans="16:20" x14ac:dyDescent="0.2">
      <c r="P249" s="30"/>
      <c r="R249" s="30"/>
      <c r="T249" s="30"/>
    </row>
    <row r="250" spans="16:20" x14ac:dyDescent="0.2">
      <c r="P250" s="30"/>
      <c r="R250" s="30"/>
      <c r="T250" s="30"/>
    </row>
    <row r="251" spans="16:20" x14ac:dyDescent="0.2">
      <c r="P251" s="30"/>
      <c r="R251" s="30"/>
      <c r="T251" s="30"/>
    </row>
    <row r="252" spans="16:20" x14ac:dyDescent="0.2">
      <c r="P252" s="30"/>
      <c r="R252" s="30"/>
      <c r="T252" s="30"/>
    </row>
    <row r="253" spans="16:20" x14ac:dyDescent="0.2">
      <c r="P253" s="30"/>
      <c r="R253" s="30"/>
      <c r="T253" s="30"/>
    </row>
    <row r="254" spans="16:20" x14ac:dyDescent="0.2">
      <c r="P254" s="30"/>
      <c r="R254" s="30"/>
      <c r="T254" s="30"/>
    </row>
    <row r="255" spans="16:20" x14ac:dyDescent="0.2">
      <c r="P255" s="30"/>
      <c r="R255" s="30"/>
      <c r="T255" s="30"/>
    </row>
    <row r="256" spans="16:20" x14ac:dyDescent="0.2">
      <c r="P256" s="30"/>
      <c r="R256" s="30"/>
      <c r="T256" s="30"/>
    </row>
    <row r="257" spans="16:20" x14ac:dyDescent="0.2">
      <c r="P257" s="30"/>
      <c r="R257" s="30"/>
      <c r="T257" s="30"/>
    </row>
    <row r="258" spans="16:20" x14ac:dyDescent="0.2">
      <c r="P258" s="30"/>
      <c r="R258" s="30"/>
      <c r="T258" s="30"/>
    </row>
    <row r="259" spans="16:20" x14ac:dyDescent="0.2">
      <c r="P259" s="30"/>
      <c r="R259" s="30"/>
      <c r="T259" s="30"/>
    </row>
    <row r="260" spans="16:20" x14ac:dyDescent="0.2">
      <c r="P260" s="30"/>
      <c r="R260" s="30"/>
      <c r="T260" s="30"/>
    </row>
    <row r="261" spans="16:20" x14ac:dyDescent="0.2">
      <c r="P261" s="30"/>
      <c r="R261" s="30"/>
      <c r="T261" s="30"/>
    </row>
    <row r="262" spans="16:20" x14ac:dyDescent="0.2">
      <c r="P262" s="30"/>
      <c r="R262" s="30"/>
      <c r="T262" s="30"/>
    </row>
    <row r="263" spans="16:20" x14ac:dyDescent="0.2">
      <c r="P263" s="30"/>
      <c r="R263" s="30"/>
      <c r="T263" s="30"/>
    </row>
    <row r="264" spans="16:20" x14ac:dyDescent="0.2">
      <c r="P264" s="30"/>
      <c r="R264" s="30"/>
      <c r="T264" s="30"/>
    </row>
    <row r="265" spans="16:20" x14ac:dyDescent="0.2">
      <c r="P265" s="30"/>
      <c r="R265" s="30"/>
      <c r="T265" s="30"/>
    </row>
    <row r="266" spans="16:20" x14ac:dyDescent="0.2">
      <c r="P266" s="30"/>
      <c r="R266" s="30"/>
      <c r="T266" s="30"/>
    </row>
    <row r="267" spans="16:20" x14ac:dyDescent="0.2">
      <c r="P267" s="30"/>
      <c r="R267" s="30"/>
      <c r="T267" s="30"/>
    </row>
    <row r="268" spans="16:20" x14ac:dyDescent="0.2">
      <c r="P268" s="30"/>
      <c r="R268" s="30"/>
      <c r="T268" s="30"/>
    </row>
    <row r="269" spans="16:20" x14ac:dyDescent="0.2">
      <c r="P269" s="30"/>
      <c r="R269" s="30"/>
      <c r="T269" s="30"/>
    </row>
    <row r="270" spans="16:20" x14ac:dyDescent="0.2">
      <c r="P270" s="30"/>
      <c r="R270" s="30"/>
      <c r="T270" s="30"/>
    </row>
    <row r="271" spans="16:20" x14ac:dyDescent="0.2">
      <c r="P271" s="30"/>
      <c r="R271" s="30"/>
      <c r="T271" s="30"/>
    </row>
    <row r="272" spans="16:20" x14ac:dyDescent="0.2">
      <c r="P272" s="30"/>
      <c r="R272" s="30"/>
      <c r="T272" s="30"/>
    </row>
    <row r="273" spans="3:26" x14ac:dyDescent="0.2">
      <c r="P273" s="30"/>
      <c r="R273" s="30"/>
      <c r="T273" s="30"/>
    </row>
    <row r="274" spans="3:26" x14ac:dyDescent="0.2">
      <c r="P274" s="30"/>
      <c r="R274" s="30"/>
      <c r="T274" s="30"/>
    </row>
    <row r="275" spans="3:26" x14ac:dyDescent="0.2">
      <c r="P275" s="30"/>
      <c r="R275" s="30"/>
      <c r="T275" s="30"/>
    </row>
    <row r="276" spans="3:26" ht="15" x14ac:dyDescent="0.2">
      <c r="C276" s="22"/>
      <c r="D276" s="22"/>
      <c r="E276" s="22"/>
      <c r="F276" s="22"/>
      <c r="G276" s="22"/>
      <c r="H276" s="22"/>
      <c r="I276" s="22"/>
      <c r="J276" s="33"/>
      <c r="K276" s="22"/>
      <c r="L276" s="22"/>
      <c r="M276" s="22"/>
      <c r="N276" s="22"/>
      <c r="O276" s="22"/>
      <c r="P276" s="33"/>
      <c r="Q276" s="22"/>
      <c r="R276" s="33"/>
      <c r="S276" s="22"/>
      <c r="T276" s="33"/>
      <c r="U276" s="22"/>
      <c r="V276" s="22"/>
      <c r="W276" s="22"/>
      <c r="X276" s="22"/>
      <c r="Y276" s="22"/>
      <c r="Z276" s="22"/>
    </row>
    <row r="277" spans="3:26" ht="15" x14ac:dyDescent="0.2">
      <c r="C277" s="22"/>
      <c r="D277" s="22"/>
      <c r="E277" s="35"/>
      <c r="F277" s="35"/>
      <c r="G277" s="35"/>
      <c r="H277" s="35"/>
      <c r="I277" s="35"/>
      <c r="J277" s="33"/>
      <c r="K277" s="22"/>
      <c r="L277" s="22"/>
      <c r="M277" s="22"/>
      <c r="N277" s="22"/>
      <c r="O277" s="22"/>
      <c r="P277" s="33"/>
      <c r="Q277" s="22"/>
      <c r="R277" s="33"/>
      <c r="S277" s="22"/>
      <c r="T277" s="33"/>
      <c r="U277" s="22"/>
      <c r="V277" s="22"/>
      <c r="W277" s="22"/>
      <c r="X277" s="22"/>
      <c r="Y277" s="22"/>
      <c r="Z277" s="22"/>
    </row>
    <row r="278" spans="3:26" ht="15" x14ac:dyDescent="0.2">
      <c r="C278" s="22"/>
      <c r="D278" s="22"/>
      <c r="E278" s="22"/>
      <c r="F278" s="22"/>
      <c r="G278" s="22"/>
      <c r="H278" s="22"/>
      <c r="I278" s="22"/>
      <c r="J278" s="33"/>
      <c r="K278" s="22"/>
      <c r="L278" s="22"/>
      <c r="M278" s="22"/>
      <c r="N278" s="22"/>
      <c r="O278" s="22"/>
      <c r="P278" s="33"/>
      <c r="Q278" s="22"/>
      <c r="R278" s="33"/>
      <c r="S278" s="22"/>
      <c r="T278" s="33"/>
      <c r="U278" s="22"/>
      <c r="V278" s="22"/>
      <c r="W278" s="22"/>
      <c r="X278" s="22"/>
      <c r="Y278" s="22"/>
      <c r="Z278" s="22"/>
    </row>
    <row r="279" spans="3:26" ht="15" x14ac:dyDescent="0.2">
      <c r="C279" s="22"/>
      <c r="D279" s="22"/>
      <c r="E279" s="22"/>
      <c r="F279" s="22"/>
      <c r="G279" s="22"/>
      <c r="H279" s="22"/>
      <c r="I279" s="22"/>
      <c r="J279" s="33"/>
      <c r="K279" s="22"/>
      <c r="L279" s="22"/>
      <c r="M279" s="22"/>
      <c r="N279" s="22"/>
      <c r="O279" s="22"/>
      <c r="P279" s="33"/>
      <c r="Q279" s="22"/>
      <c r="R279" s="33"/>
      <c r="S279" s="22"/>
      <c r="T279" s="33"/>
      <c r="U279" s="22"/>
      <c r="V279" s="22"/>
      <c r="W279" s="22"/>
      <c r="X279" s="22"/>
      <c r="Y279" s="22"/>
      <c r="Z279" s="22"/>
    </row>
    <row r="280" spans="3:26" ht="15" x14ac:dyDescent="0.2">
      <c r="C280" s="22"/>
      <c r="D280" s="22"/>
      <c r="E280" s="22"/>
      <c r="F280" s="22"/>
      <c r="G280" s="22"/>
      <c r="H280" s="22"/>
      <c r="I280" s="22"/>
      <c r="J280" s="33"/>
      <c r="K280" s="22"/>
      <c r="L280" s="22"/>
      <c r="M280" s="22"/>
      <c r="N280" s="22"/>
      <c r="O280" s="22"/>
      <c r="P280" s="33"/>
      <c r="Q280" s="22"/>
      <c r="R280" s="33"/>
      <c r="S280" s="22"/>
      <c r="T280" s="33"/>
      <c r="U280" s="22"/>
      <c r="V280" s="22"/>
      <c r="W280" s="22"/>
      <c r="X280" s="22"/>
      <c r="Y280" s="33"/>
      <c r="Z280" s="33"/>
    </row>
    <row r="281" spans="3:26" ht="15" x14ac:dyDescent="0.2">
      <c r="C281" s="22"/>
      <c r="D281" s="22"/>
      <c r="E281" s="22"/>
      <c r="F281" s="22"/>
      <c r="G281" s="22"/>
      <c r="H281" s="22"/>
      <c r="I281" s="22"/>
      <c r="J281" s="33"/>
      <c r="K281" s="22"/>
      <c r="L281" s="22"/>
      <c r="M281" s="22"/>
      <c r="N281" s="22"/>
      <c r="O281" s="22"/>
      <c r="P281" s="33"/>
      <c r="Q281" s="22"/>
      <c r="R281" s="33"/>
      <c r="S281" s="22"/>
      <c r="T281" s="33"/>
      <c r="U281" s="22"/>
      <c r="V281" s="22"/>
      <c r="W281" s="22"/>
      <c r="X281" s="22"/>
      <c r="Y281" s="22"/>
      <c r="Z281" s="22"/>
    </row>
    <row r="282" spans="3:26" ht="15" x14ac:dyDescent="0.2">
      <c r="C282" s="22"/>
      <c r="D282" s="22"/>
      <c r="E282" s="22"/>
      <c r="F282" s="22"/>
      <c r="G282" s="22"/>
      <c r="H282" s="22"/>
      <c r="I282" s="22"/>
      <c r="J282" s="33"/>
      <c r="K282" s="22"/>
      <c r="L282" s="22"/>
      <c r="M282" s="22"/>
      <c r="N282" s="22"/>
      <c r="O282" s="22"/>
      <c r="P282" s="33"/>
      <c r="Q282" s="22"/>
      <c r="R282" s="33"/>
      <c r="S282" s="22"/>
      <c r="T282" s="33"/>
      <c r="U282" s="22"/>
      <c r="V282" s="22"/>
      <c r="W282" s="22"/>
      <c r="X282" s="22"/>
      <c r="Y282" s="22"/>
      <c r="Z282" s="22"/>
    </row>
  </sheetData>
  <autoFilter ref="C4:AA31"/>
  <mergeCells count="18">
    <mergeCell ref="AH3:AH4"/>
    <mergeCell ref="P3:AA3"/>
    <mergeCell ref="AC3:AC4"/>
    <mergeCell ref="AD3:AD4"/>
    <mergeCell ref="K36:N36"/>
    <mergeCell ref="A3:A4"/>
    <mergeCell ref="B3:B4"/>
    <mergeCell ref="K3:N3"/>
    <mergeCell ref="P36:AA36"/>
    <mergeCell ref="A36:A37"/>
    <mergeCell ref="C36:C37"/>
    <mergeCell ref="B36:B37"/>
    <mergeCell ref="O36:O37"/>
    <mergeCell ref="D31:E31"/>
    <mergeCell ref="J36:J37"/>
    <mergeCell ref="E36:E37"/>
    <mergeCell ref="D36:D37"/>
    <mergeCell ref="A1:AD2"/>
  </mergeCells>
  <printOptions horizontalCentered="1"/>
  <pageMargins left="0.19685039370078741" right="0.19685039370078741" top="0.43307086614173229" bottom="0.43307086614173229" header="0.31496062992125984" footer="0.31496062992125984"/>
  <pageSetup paperSize="9" scale="40" fitToHeight="4" orientation="landscape" r:id="rId1"/>
  <rowBreaks count="1" manualBreakCount="1">
    <brk id="51" max="22" man="1"/>
  </rowBreaks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مرتبات  01-22</vt:lpstr>
      <vt:lpstr>'مرتبات  01-22'!Print_Area</vt:lpstr>
      <vt:lpstr>'مرتبات  01-22'!Print_Titles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ahmad samirm</cp:lastModifiedBy>
  <cp:lastPrinted>2022-02-01T07:20:24Z</cp:lastPrinted>
  <dcterms:created xsi:type="dcterms:W3CDTF">2019-09-02T09:16:26Z</dcterms:created>
  <dcterms:modified xsi:type="dcterms:W3CDTF">2022-02-15T13:35:35Z</dcterms:modified>
</cp:coreProperties>
</file>