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alary\"/>
    </mc:Choice>
  </mc:AlternateContent>
  <bookViews>
    <workbookView xWindow="0" yWindow="0" windowWidth="19200" windowHeight="11595"/>
  </bookViews>
  <sheets>
    <sheet name="مرتبات ديسمبر 2021" sheetId="9" r:id="rId1"/>
  </sheets>
  <externalReferences>
    <externalReference r:id="rId2"/>
  </externalReferences>
  <definedNames>
    <definedName name="_xlnm._FilterDatabase" localSheetId="0" hidden="1">'مرتبات ديسمبر 2021'!$A$8:$Z$8</definedName>
    <definedName name="_xlnm.Print_Area" localSheetId="0">'مرتبات ديسمبر 2021'!$A$1:$Z$140</definedName>
    <definedName name="_xlnm.Print_Titles" localSheetId="0">'مرتبات ديسمبر 2021'!#REF!</definedName>
  </definedNames>
  <calcPr calcId="152511"/>
</workbook>
</file>

<file path=xl/calcChain.xml><?xml version="1.0" encoding="utf-8"?>
<calcChain xmlns="http://schemas.openxmlformats.org/spreadsheetml/2006/main">
  <c r="T60" i="9" l="1"/>
  <c r="L122" i="9" l="1"/>
  <c r="L120" i="9"/>
  <c r="L119" i="9"/>
  <c r="L117" i="9" l="1"/>
  <c r="L108" i="9"/>
  <c r="L109" i="9"/>
  <c r="L104" i="9"/>
  <c r="R102" i="9" l="1"/>
  <c r="R103" i="9"/>
  <c r="R104" i="9"/>
  <c r="R105" i="9"/>
  <c r="R106" i="9"/>
  <c r="R107" i="9"/>
  <c r="R108" i="9"/>
  <c r="R109" i="9"/>
  <c r="R110" i="9"/>
  <c r="R111" i="9"/>
  <c r="R112" i="9"/>
  <c r="R113" i="9"/>
  <c r="R114" i="9"/>
  <c r="R115" i="9"/>
  <c r="R116" i="9"/>
  <c r="R117" i="9"/>
  <c r="R118" i="9"/>
  <c r="R119" i="9"/>
  <c r="R120" i="9"/>
  <c r="R121" i="9"/>
  <c r="R122" i="9"/>
  <c r="R123" i="9"/>
  <c r="R124" i="9"/>
  <c r="R125" i="9"/>
  <c r="R126" i="9"/>
  <c r="R127" i="9"/>
  <c r="R128" i="9"/>
  <c r="P102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J102" i="9"/>
  <c r="K102" i="9" s="1"/>
  <c r="J103" i="9"/>
  <c r="K103" i="9" s="1"/>
  <c r="J104" i="9"/>
  <c r="K104" i="9" s="1"/>
  <c r="J105" i="9"/>
  <c r="K105" i="9" s="1"/>
  <c r="J106" i="9"/>
  <c r="K106" i="9" s="1"/>
  <c r="J107" i="9"/>
  <c r="K107" i="9" s="1"/>
  <c r="J108" i="9"/>
  <c r="K108" i="9" s="1"/>
  <c r="J109" i="9"/>
  <c r="K109" i="9" s="1"/>
  <c r="J110" i="9"/>
  <c r="K110" i="9" s="1"/>
  <c r="J111" i="9"/>
  <c r="K111" i="9" s="1"/>
  <c r="J112" i="9"/>
  <c r="K112" i="9" s="1"/>
  <c r="J113" i="9"/>
  <c r="K113" i="9" s="1"/>
  <c r="J114" i="9"/>
  <c r="K114" i="9" s="1"/>
  <c r="J115" i="9"/>
  <c r="K115" i="9" s="1"/>
  <c r="J116" i="9"/>
  <c r="K116" i="9" s="1"/>
  <c r="J117" i="9"/>
  <c r="K117" i="9" s="1"/>
  <c r="J118" i="9"/>
  <c r="K118" i="9" s="1"/>
  <c r="J119" i="9"/>
  <c r="K119" i="9" s="1"/>
  <c r="J120" i="9"/>
  <c r="K120" i="9" s="1"/>
  <c r="J121" i="9"/>
  <c r="K121" i="9" s="1"/>
  <c r="J122" i="9"/>
  <c r="K122" i="9" s="1"/>
  <c r="J123" i="9"/>
  <c r="K123" i="9" s="1"/>
  <c r="J124" i="9"/>
  <c r="K124" i="9" s="1"/>
  <c r="J125" i="9"/>
  <c r="K125" i="9" s="1"/>
  <c r="J126" i="9"/>
  <c r="K126" i="9" s="1"/>
  <c r="J127" i="9"/>
  <c r="K127" i="9" s="1"/>
  <c r="J128" i="9"/>
  <c r="K128" i="9" s="1"/>
  <c r="X115" i="9" l="1"/>
  <c r="Y115" i="9" s="1"/>
  <c r="X123" i="9"/>
  <c r="Y123" i="9" s="1"/>
  <c r="X107" i="9"/>
  <c r="Y107" i="9" s="1"/>
  <c r="X126" i="9"/>
  <c r="Y126" i="9" s="1"/>
  <c r="X122" i="9"/>
  <c r="Y122" i="9" s="1"/>
  <c r="X118" i="9"/>
  <c r="Y118" i="9" s="1"/>
  <c r="X114" i="9"/>
  <c r="Y114" i="9" s="1"/>
  <c r="X110" i="9"/>
  <c r="Y110" i="9" s="1"/>
  <c r="X106" i="9"/>
  <c r="Y106" i="9" s="1"/>
  <c r="X125" i="9"/>
  <c r="Y125" i="9" s="1"/>
  <c r="X117" i="9"/>
  <c r="Y117" i="9" s="1"/>
  <c r="X109" i="9"/>
  <c r="Y109" i="9" s="1"/>
  <c r="X121" i="9"/>
  <c r="Y121" i="9" s="1"/>
  <c r="X113" i="9"/>
  <c r="Y113" i="9" s="1"/>
  <c r="X105" i="9"/>
  <c r="Y105" i="9" s="1"/>
  <c r="X124" i="9"/>
  <c r="Y124" i="9" s="1"/>
  <c r="X116" i="9"/>
  <c r="Y116" i="9" s="1"/>
  <c r="X108" i="9"/>
  <c r="Y108" i="9" s="1"/>
  <c r="X127" i="9"/>
  <c r="Y127" i="9" s="1"/>
  <c r="X119" i="9"/>
  <c r="Y119" i="9" s="1"/>
  <c r="X111" i="9"/>
  <c r="Y111" i="9" s="1"/>
  <c r="X128" i="9"/>
  <c r="Y128" i="9" s="1"/>
  <c r="X120" i="9"/>
  <c r="Y120" i="9" s="1"/>
  <c r="X112" i="9"/>
  <c r="Y112" i="9" s="1"/>
  <c r="X104" i="9"/>
  <c r="Y104" i="9" s="1"/>
  <c r="X103" i="9"/>
  <c r="Y103" i="9" s="1"/>
  <c r="X102" i="9"/>
  <c r="Y102" i="9" s="1"/>
  <c r="L39" i="9" l="1"/>
  <c r="O57" i="9"/>
  <c r="R66" i="9" l="1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46" i="9" l="1"/>
  <c r="R47" i="9"/>
  <c r="R48" i="9"/>
  <c r="M101" i="9" l="1"/>
  <c r="P20" i="9" l="1"/>
  <c r="P21" i="9"/>
  <c r="M20" i="9"/>
  <c r="M21" i="9"/>
  <c r="M22" i="9"/>
  <c r="J20" i="9"/>
  <c r="K20" i="9" s="1"/>
  <c r="R20" i="9"/>
  <c r="X20" i="9" l="1"/>
  <c r="Y20" i="9" s="1"/>
  <c r="J45" i="9"/>
  <c r="K45" i="9" s="1"/>
  <c r="R45" i="9"/>
  <c r="P45" i="9"/>
  <c r="P46" i="9"/>
  <c r="M44" i="9"/>
  <c r="M45" i="9"/>
  <c r="M46" i="9"/>
  <c r="M47" i="9"/>
  <c r="M48" i="9"/>
  <c r="J44" i="9"/>
  <c r="K44" i="9" s="1"/>
  <c r="P44" i="9"/>
  <c r="R44" i="9"/>
  <c r="J101" i="9"/>
  <c r="K101" i="9" s="1"/>
  <c r="P101" i="9"/>
  <c r="R101" i="9"/>
  <c r="M43" i="9"/>
  <c r="J43" i="9"/>
  <c r="K43" i="9" s="1"/>
  <c r="P43" i="9"/>
  <c r="R43" i="9"/>
  <c r="P16" i="9"/>
  <c r="M16" i="9"/>
  <c r="J16" i="9"/>
  <c r="K16" i="9" s="1"/>
  <c r="J17" i="9"/>
  <c r="K17" i="9" s="1"/>
  <c r="R16" i="9"/>
  <c r="J79" i="9"/>
  <c r="K79" i="9" s="1"/>
  <c r="M79" i="9"/>
  <c r="P79" i="9"/>
  <c r="X45" i="9" l="1"/>
  <c r="Y45" i="9" s="1"/>
  <c r="X101" i="9"/>
  <c r="Y101" i="9" s="1"/>
  <c r="X44" i="9"/>
  <c r="Y44" i="9" s="1"/>
  <c r="X43" i="9"/>
  <c r="Y43" i="9" s="1"/>
  <c r="X16" i="9"/>
  <c r="Y16" i="9" s="1"/>
  <c r="X79" i="9"/>
  <c r="Y79" i="9" s="1"/>
  <c r="J32" i="9"/>
  <c r="K32" i="9" s="1"/>
  <c r="M32" i="9"/>
  <c r="P32" i="9"/>
  <c r="R32" i="9"/>
  <c r="X32" i="9" l="1"/>
  <c r="Y32" i="9" s="1"/>
  <c r="R12" i="9" l="1"/>
  <c r="R13" i="9"/>
  <c r="R14" i="9"/>
  <c r="R17" i="9"/>
  <c r="R18" i="9"/>
  <c r="R19" i="9"/>
  <c r="R21" i="9"/>
  <c r="S130" i="9" l="1"/>
  <c r="T130" i="9"/>
  <c r="U130" i="9"/>
  <c r="V130" i="9"/>
  <c r="W130" i="9"/>
  <c r="G130" i="9"/>
  <c r="H130" i="9"/>
  <c r="M11" i="9" l="1"/>
  <c r="M12" i="9"/>
  <c r="M13" i="9"/>
  <c r="M14" i="9"/>
  <c r="M15" i="9"/>
  <c r="M17" i="9"/>
  <c r="M18" i="9"/>
  <c r="M19" i="9"/>
  <c r="M23" i="9"/>
  <c r="M24" i="9"/>
  <c r="M25" i="9"/>
  <c r="M26" i="9"/>
  <c r="M27" i="9"/>
  <c r="M28" i="9"/>
  <c r="M29" i="9"/>
  <c r="M30" i="9"/>
  <c r="M31" i="9"/>
  <c r="M33" i="9"/>
  <c r="M34" i="9"/>
  <c r="M35" i="9"/>
  <c r="M36" i="9"/>
  <c r="M37" i="9"/>
  <c r="M38" i="9"/>
  <c r="M39" i="9"/>
  <c r="M40" i="9"/>
  <c r="M41" i="9"/>
  <c r="M42" i="9"/>
  <c r="M49" i="9"/>
  <c r="M50" i="9"/>
  <c r="M51" i="9"/>
  <c r="M52" i="9"/>
  <c r="M53" i="9"/>
  <c r="M54" i="9"/>
  <c r="M55" i="9"/>
  <c r="M56" i="9"/>
  <c r="M57" i="9"/>
  <c r="N130" i="9" s="1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6" i="9"/>
  <c r="M77" i="9"/>
  <c r="M78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29" i="9"/>
  <c r="F130" i="9" l="1"/>
  <c r="M75" i="9"/>
  <c r="R92" i="9" l="1"/>
  <c r="R93" i="9"/>
  <c r="R94" i="9"/>
  <c r="R95" i="9"/>
  <c r="R96" i="9"/>
  <c r="R97" i="9"/>
  <c r="R98" i="9"/>
  <c r="R99" i="9"/>
  <c r="R100" i="9"/>
  <c r="P90" i="9"/>
  <c r="P91" i="9"/>
  <c r="P92" i="9"/>
  <c r="P93" i="9"/>
  <c r="P94" i="9"/>
  <c r="P95" i="9"/>
  <c r="P96" i="9"/>
  <c r="P97" i="9"/>
  <c r="P98" i="9"/>
  <c r="P99" i="9"/>
  <c r="P100" i="9"/>
  <c r="J90" i="9"/>
  <c r="K90" i="9" s="1"/>
  <c r="J91" i="9"/>
  <c r="K91" i="9" s="1"/>
  <c r="J92" i="9"/>
  <c r="K92" i="9" s="1"/>
  <c r="J93" i="9"/>
  <c r="K93" i="9" s="1"/>
  <c r="J94" i="9"/>
  <c r="K94" i="9" s="1"/>
  <c r="J95" i="9"/>
  <c r="K95" i="9" s="1"/>
  <c r="J96" i="9"/>
  <c r="K96" i="9" s="1"/>
  <c r="J97" i="9"/>
  <c r="K97" i="9" s="1"/>
  <c r="J98" i="9"/>
  <c r="K98" i="9" s="1"/>
  <c r="J99" i="9"/>
  <c r="K99" i="9" s="1"/>
  <c r="J100" i="9"/>
  <c r="K100" i="9" s="1"/>
  <c r="J39" i="9"/>
  <c r="K39" i="9" s="1"/>
  <c r="J40" i="9"/>
  <c r="K40" i="9" s="1"/>
  <c r="J41" i="9"/>
  <c r="K41" i="9" s="1"/>
  <c r="J42" i="9"/>
  <c r="K42" i="9" s="1"/>
  <c r="R39" i="9"/>
  <c r="R40" i="9"/>
  <c r="R41" i="9"/>
  <c r="R42" i="9"/>
  <c r="P38" i="9"/>
  <c r="P39" i="9"/>
  <c r="P40" i="9"/>
  <c r="P41" i="9"/>
  <c r="P42" i="9"/>
  <c r="R38" i="9"/>
  <c r="J38" i="9"/>
  <c r="K38" i="9" s="1"/>
  <c r="R22" i="9"/>
  <c r="R23" i="9"/>
  <c r="R24" i="9"/>
  <c r="R25" i="9"/>
  <c r="R26" i="9"/>
  <c r="R27" i="9"/>
  <c r="R28" i="9"/>
  <c r="R29" i="9"/>
  <c r="R30" i="9"/>
  <c r="R31" i="9"/>
  <c r="R33" i="9"/>
  <c r="R34" i="9"/>
  <c r="R35" i="9"/>
  <c r="R36" i="9"/>
  <c r="R37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P69" i="9"/>
  <c r="X40" i="9" l="1"/>
  <c r="Y40" i="9" s="1"/>
  <c r="X100" i="9"/>
  <c r="Y100" i="9" s="1"/>
  <c r="X99" i="9"/>
  <c r="Y99" i="9" s="1"/>
  <c r="X94" i="9"/>
  <c r="Y94" i="9" s="1"/>
  <c r="X98" i="9"/>
  <c r="Y98" i="9" s="1"/>
  <c r="X97" i="9"/>
  <c r="Y97" i="9" s="1"/>
  <c r="X91" i="9"/>
  <c r="Y91" i="9" s="1"/>
  <c r="X39" i="9"/>
  <c r="Y39" i="9" s="1"/>
  <c r="X95" i="9"/>
  <c r="Y95" i="9" s="1"/>
  <c r="X92" i="9"/>
  <c r="Y92" i="9" s="1"/>
  <c r="X42" i="9"/>
  <c r="Y42" i="9" s="1"/>
  <c r="X41" i="9"/>
  <c r="Y41" i="9" s="1"/>
  <c r="X38" i="9"/>
  <c r="Y38" i="9" s="1"/>
  <c r="X96" i="9"/>
  <c r="Y96" i="9" s="1"/>
  <c r="X93" i="9"/>
  <c r="Y93" i="9" s="1"/>
  <c r="X90" i="9"/>
  <c r="Y90" i="9" s="1"/>
  <c r="AA9" i="9" l="1"/>
  <c r="R9" i="9"/>
  <c r="P9" i="9"/>
  <c r="M9" i="9"/>
  <c r="J9" i="9"/>
  <c r="X9" i="9" l="1"/>
  <c r="K9" i="9"/>
  <c r="Y9" i="9" l="1"/>
  <c r="Z130" i="9" l="1"/>
  <c r="AA7" i="9" l="1"/>
  <c r="AA8" i="9"/>
  <c r="AA12" i="9"/>
  <c r="AA46" i="9"/>
  <c r="AA11" i="9"/>
  <c r="AA21" i="9"/>
  <c r="AA26" i="9"/>
  <c r="AA17" i="9"/>
  <c r="AA47" i="9"/>
  <c r="AA48" i="9"/>
  <c r="AA49" i="9"/>
  <c r="AA50" i="9"/>
  <c r="AA51" i="9"/>
  <c r="AA52" i="9"/>
  <c r="AA53" i="9"/>
  <c r="AA54" i="9"/>
  <c r="AA55" i="9"/>
  <c r="AA56" i="9"/>
  <c r="AA57" i="9"/>
  <c r="AA58" i="9"/>
  <c r="AA59" i="9"/>
  <c r="AA60" i="9"/>
  <c r="AA61" i="9"/>
  <c r="AA62" i="9"/>
  <c r="AA63" i="9"/>
  <c r="AA13" i="9"/>
  <c r="AA14" i="9"/>
  <c r="AA64" i="9"/>
  <c r="AA27" i="9"/>
  <c r="AA28" i="9"/>
  <c r="AA29" i="9"/>
  <c r="AA30" i="9"/>
  <c r="AA65" i="9"/>
  <c r="AA66" i="9"/>
  <c r="AA67" i="9"/>
  <c r="AA68" i="9"/>
  <c r="AA69" i="9"/>
  <c r="AA34" i="9"/>
  <c r="AA10" i="9"/>
  <c r="AA70" i="9"/>
  <c r="AA71" i="9"/>
  <c r="AA72" i="9"/>
  <c r="AA15" i="9"/>
  <c r="AA129" i="9"/>
  <c r="AA73" i="9"/>
  <c r="AA74" i="9"/>
  <c r="AA35" i="9"/>
  <c r="AA75" i="9"/>
  <c r="AA76" i="9"/>
  <c r="AA36" i="9"/>
  <c r="AA77" i="9"/>
  <c r="AA37" i="9"/>
  <c r="AA78" i="9"/>
  <c r="AA33" i="9"/>
  <c r="AA18" i="9"/>
  <c r="AA22" i="9"/>
  <c r="AA23" i="9"/>
  <c r="AA80" i="9"/>
  <c r="AA19" i="9"/>
  <c r="AA81" i="9"/>
  <c r="AA82" i="9"/>
  <c r="AA83" i="9"/>
  <c r="AA84" i="9"/>
  <c r="AA85" i="9"/>
  <c r="AA86" i="9"/>
  <c r="AA87" i="9"/>
  <c r="AA88" i="9"/>
  <c r="AA89" i="9"/>
  <c r="AA31" i="9"/>
  <c r="AA24" i="9"/>
  <c r="AA25" i="9"/>
  <c r="P82" i="9" l="1"/>
  <c r="P83" i="9"/>
  <c r="P84" i="9"/>
  <c r="P85" i="9"/>
  <c r="P86" i="9"/>
  <c r="P87" i="9"/>
  <c r="P88" i="9"/>
  <c r="J82" i="9"/>
  <c r="K82" i="9" s="1"/>
  <c r="J83" i="9"/>
  <c r="K83" i="9" s="1"/>
  <c r="J84" i="9"/>
  <c r="K84" i="9" s="1"/>
  <c r="J85" i="9"/>
  <c r="K85" i="9" s="1"/>
  <c r="J86" i="9"/>
  <c r="K86" i="9" s="1"/>
  <c r="J87" i="9"/>
  <c r="K87" i="9" s="1"/>
  <c r="J88" i="9"/>
  <c r="K88" i="9" s="1"/>
  <c r="P81" i="9"/>
  <c r="J81" i="9"/>
  <c r="K81" i="9" s="1"/>
  <c r="P19" i="9"/>
  <c r="J19" i="9"/>
  <c r="K19" i="9" s="1"/>
  <c r="J80" i="9"/>
  <c r="K80" i="9" s="1"/>
  <c r="P80" i="9"/>
  <c r="P23" i="9"/>
  <c r="X23" i="9" s="1"/>
  <c r="J23" i="9"/>
  <c r="K23" i="9" s="1"/>
  <c r="P33" i="9"/>
  <c r="X33" i="9" s="1"/>
  <c r="P18" i="9"/>
  <c r="P22" i="9"/>
  <c r="X22" i="9" s="1"/>
  <c r="J18" i="9"/>
  <c r="K18" i="9" s="1"/>
  <c r="J22" i="9"/>
  <c r="K22" i="9" s="1"/>
  <c r="Y23" i="9" l="1"/>
  <c r="Y22" i="9"/>
  <c r="X82" i="9"/>
  <c r="Y82" i="9" s="1"/>
  <c r="X18" i="9"/>
  <c r="Y18" i="9" s="1"/>
  <c r="X87" i="9"/>
  <c r="Y87" i="9" s="1"/>
  <c r="X85" i="9"/>
  <c r="Y85" i="9" s="1"/>
  <c r="X19" i="9"/>
  <c r="X80" i="9"/>
  <c r="Y80" i="9" s="1"/>
  <c r="X84" i="9"/>
  <c r="Y84" i="9" s="1"/>
  <c r="X81" i="9"/>
  <c r="Y81" i="9" s="1"/>
  <c r="X88" i="9"/>
  <c r="Y88" i="9" s="1"/>
  <c r="X86" i="9"/>
  <c r="Y86" i="9" s="1"/>
  <c r="X83" i="9"/>
  <c r="Y83" i="9" s="1"/>
  <c r="J33" i="9"/>
  <c r="K33" i="9" s="1"/>
  <c r="Y33" i="9" l="1"/>
  <c r="Y19" i="9"/>
  <c r="R11" i="9"/>
  <c r="P11" i="9"/>
  <c r="J46" i="9"/>
  <c r="K46" i="9" s="1"/>
  <c r="J11" i="9"/>
  <c r="K11" i="9" s="1"/>
  <c r="J21" i="9"/>
  <c r="K21" i="9" s="1"/>
  <c r="J26" i="9"/>
  <c r="K26" i="9" s="1"/>
  <c r="X11" i="9" l="1"/>
  <c r="Y11" i="9" s="1"/>
  <c r="P25" i="9" l="1"/>
  <c r="X25" i="9" s="1"/>
  <c r="J25" i="9"/>
  <c r="K25" i="9" s="1"/>
  <c r="P24" i="9"/>
  <c r="X24" i="9" s="1"/>
  <c r="J24" i="9"/>
  <c r="K24" i="9" s="1"/>
  <c r="P31" i="9"/>
  <c r="X31" i="9" s="1"/>
  <c r="J31" i="9"/>
  <c r="K31" i="9" s="1"/>
  <c r="P89" i="9"/>
  <c r="J89" i="9"/>
  <c r="K89" i="9" s="1"/>
  <c r="P78" i="9"/>
  <c r="J78" i="9"/>
  <c r="K78" i="9" s="1"/>
  <c r="P37" i="9"/>
  <c r="X37" i="9" s="1"/>
  <c r="J37" i="9"/>
  <c r="K37" i="9" s="1"/>
  <c r="P77" i="9"/>
  <c r="J77" i="9"/>
  <c r="K77" i="9" s="1"/>
  <c r="P36" i="9"/>
  <c r="X36" i="9" s="1"/>
  <c r="J36" i="9"/>
  <c r="K36" i="9" s="1"/>
  <c r="P76" i="9"/>
  <c r="J76" i="9"/>
  <c r="K76" i="9" s="1"/>
  <c r="P75" i="9"/>
  <c r="J75" i="9"/>
  <c r="K75" i="9" s="1"/>
  <c r="P35" i="9"/>
  <c r="X35" i="9" s="1"/>
  <c r="J35" i="9"/>
  <c r="K35" i="9" s="1"/>
  <c r="P74" i="9"/>
  <c r="J74" i="9"/>
  <c r="K74" i="9" s="1"/>
  <c r="P73" i="9"/>
  <c r="J73" i="9"/>
  <c r="K73" i="9" s="1"/>
  <c r="R129" i="9"/>
  <c r="P129" i="9"/>
  <c r="J129" i="9"/>
  <c r="K129" i="9" s="1"/>
  <c r="P15" i="9"/>
  <c r="X15" i="9" s="1"/>
  <c r="J15" i="9"/>
  <c r="K15" i="9" s="1"/>
  <c r="P72" i="9"/>
  <c r="J72" i="9"/>
  <c r="K72" i="9" s="1"/>
  <c r="P71" i="9"/>
  <c r="J71" i="9"/>
  <c r="K71" i="9" s="1"/>
  <c r="P70" i="9"/>
  <c r="J70" i="9"/>
  <c r="K70" i="9" s="1"/>
  <c r="R10" i="9"/>
  <c r="P10" i="9"/>
  <c r="M10" i="9"/>
  <c r="J10" i="9"/>
  <c r="P34" i="9"/>
  <c r="X34" i="9" s="1"/>
  <c r="J34" i="9"/>
  <c r="K34" i="9" s="1"/>
  <c r="X69" i="9"/>
  <c r="J69" i="9"/>
  <c r="K69" i="9" s="1"/>
  <c r="P68" i="9"/>
  <c r="J68" i="9"/>
  <c r="K68" i="9" s="1"/>
  <c r="P67" i="9"/>
  <c r="J67" i="9"/>
  <c r="K67" i="9" s="1"/>
  <c r="P66" i="9"/>
  <c r="J66" i="9"/>
  <c r="K66" i="9" s="1"/>
  <c r="R65" i="9"/>
  <c r="P65" i="9"/>
  <c r="J65" i="9"/>
  <c r="K65" i="9" s="1"/>
  <c r="P30" i="9"/>
  <c r="X30" i="9" s="1"/>
  <c r="J30" i="9"/>
  <c r="K30" i="9" s="1"/>
  <c r="P29" i="9"/>
  <c r="X29" i="9" s="1"/>
  <c r="J29" i="9"/>
  <c r="K29" i="9" s="1"/>
  <c r="P28" i="9"/>
  <c r="X28" i="9" s="1"/>
  <c r="J28" i="9"/>
  <c r="K28" i="9" s="1"/>
  <c r="P27" i="9"/>
  <c r="X27" i="9" s="1"/>
  <c r="J27" i="9"/>
  <c r="K27" i="9" s="1"/>
  <c r="P64" i="9"/>
  <c r="X64" i="9" s="1"/>
  <c r="J64" i="9"/>
  <c r="K64" i="9" s="1"/>
  <c r="P14" i="9"/>
  <c r="X14" i="9" s="1"/>
  <c r="J14" i="9"/>
  <c r="K14" i="9" s="1"/>
  <c r="P13" i="9"/>
  <c r="J13" i="9"/>
  <c r="K13" i="9" s="1"/>
  <c r="P63" i="9"/>
  <c r="X63" i="9" s="1"/>
  <c r="J63" i="9"/>
  <c r="K63" i="9" s="1"/>
  <c r="P62" i="9"/>
  <c r="X62" i="9" s="1"/>
  <c r="J62" i="9"/>
  <c r="K62" i="9" s="1"/>
  <c r="P61" i="9"/>
  <c r="X61" i="9" s="1"/>
  <c r="J61" i="9"/>
  <c r="K61" i="9" s="1"/>
  <c r="P60" i="9"/>
  <c r="X60" i="9" s="1"/>
  <c r="J60" i="9"/>
  <c r="K60" i="9" s="1"/>
  <c r="P59" i="9"/>
  <c r="X59" i="9" s="1"/>
  <c r="J59" i="9"/>
  <c r="K59" i="9" s="1"/>
  <c r="P58" i="9"/>
  <c r="X58" i="9" s="1"/>
  <c r="J58" i="9"/>
  <c r="K58" i="9" s="1"/>
  <c r="P57" i="9"/>
  <c r="X57" i="9" s="1"/>
  <c r="J57" i="9"/>
  <c r="K57" i="9" s="1"/>
  <c r="P56" i="9"/>
  <c r="X56" i="9" s="1"/>
  <c r="J56" i="9"/>
  <c r="K56" i="9" s="1"/>
  <c r="P55" i="9"/>
  <c r="X55" i="9" s="1"/>
  <c r="J55" i="9"/>
  <c r="K55" i="9" s="1"/>
  <c r="P54" i="9"/>
  <c r="X54" i="9" s="1"/>
  <c r="J54" i="9"/>
  <c r="K54" i="9" s="1"/>
  <c r="P53" i="9"/>
  <c r="X53" i="9" s="1"/>
  <c r="J53" i="9"/>
  <c r="K53" i="9" s="1"/>
  <c r="P52" i="9"/>
  <c r="X52" i="9" s="1"/>
  <c r="J52" i="9"/>
  <c r="K52" i="9" s="1"/>
  <c r="P51" i="9"/>
  <c r="X51" i="9" s="1"/>
  <c r="J51" i="9"/>
  <c r="K51" i="9" s="1"/>
  <c r="P50" i="9"/>
  <c r="X50" i="9" s="1"/>
  <c r="J50" i="9"/>
  <c r="K50" i="9" s="1"/>
  <c r="P49" i="9"/>
  <c r="X49" i="9" s="1"/>
  <c r="J49" i="9"/>
  <c r="K49" i="9" s="1"/>
  <c r="P48" i="9"/>
  <c r="X48" i="9" s="1"/>
  <c r="J48" i="9"/>
  <c r="K48" i="9" s="1"/>
  <c r="P47" i="9"/>
  <c r="X47" i="9" s="1"/>
  <c r="J47" i="9"/>
  <c r="K47" i="9" s="1"/>
  <c r="P17" i="9"/>
  <c r="P26" i="9"/>
  <c r="X26" i="9" s="1"/>
  <c r="X21" i="9"/>
  <c r="Y21" i="9" s="1"/>
  <c r="X46" i="9"/>
  <c r="P12" i="9"/>
  <c r="J12" i="9"/>
  <c r="K12" i="9" s="1"/>
  <c r="Y28" i="9" l="1"/>
  <c r="Y24" i="9"/>
  <c r="Y35" i="9"/>
  <c r="Y36" i="9"/>
  <c r="Y34" i="9"/>
  <c r="Y15" i="9"/>
  <c r="Y37" i="9"/>
  <c r="Y31" i="9"/>
  <c r="Y25" i="9"/>
  <c r="Y26" i="9"/>
  <c r="Y47" i="9"/>
  <c r="Y14" i="9"/>
  <c r="Y27" i="9"/>
  <c r="Y29" i="9"/>
  <c r="Y46" i="9"/>
  <c r="Y30" i="9"/>
  <c r="X12" i="9"/>
  <c r="Y12" i="9" s="1"/>
  <c r="X17" i="9"/>
  <c r="Y17" i="9" s="1"/>
  <c r="X66" i="9"/>
  <c r="Y66" i="9" s="1"/>
  <c r="X74" i="9"/>
  <c r="Y74" i="9" s="1"/>
  <c r="X76" i="9"/>
  <c r="Y76" i="9" s="1"/>
  <c r="X77" i="9"/>
  <c r="Y77" i="9" s="1"/>
  <c r="X89" i="9"/>
  <c r="Y89" i="9" s="1"/>
  <c r="X68" i="9"/>
  <c r="Y68" i="9" s="1"/>
  <c r="X71" i="9"/>
  <c r="Y71" i="9" s="1"/>
  <c r="X129" i="9"/>
  <c r="Y129" i="9" s="1"/>
  <c r="X13" i="9"/>
  <c r="Y13" i="9" s="1"/>
  <c r="X65" i="9"/>
  <c r="Y65" i="9" s="1"/>
  <c r="X73" i="9"/>
  <c r="Y73" i="9" s="1"/>
  <c r="X75" i="9"/>
  <c r="Y75" i="9" s="1"/>
  <c r="X78" i="9"/>
  <c r="Y78" i="9" s="1"/>
  <c r="P130" i="9"/>
  <c r="J130" i="9"/>
  <c r="R130" i="9"/>
  <c r="X67" i="9"/>
  <c r="Y67" i="9" s="1"/>
  <c r="X10" i="9"/>
  <c r="M130" i="9"/>
  <c r="X70" i="9"/>
  <c r="Y70" i="9" s="1"/>
  <c r="X72" i="9"/>
  <c r="Y72" i="9" s="1"/>
  <c r="K10" i="9"/>
  <c r="Y61" i="9"/>
  <c r="Y55" i="9"/>
  <c r="Y57" i="9"/>
  <c r="Y49" i="9"/>
  <c r="Y63" i="9"/>
  <c r="Y53" i="9"/>
  <c r="Y48" i="9"/>
  <c r="Y50" i="9"/>
  <c r="Y58" i="9"/>
  <c r="Y62" i="9"/>
  <c r="Y64" i="9"/>
  <c r="Y51" i="9"/>
  <c r="Y54" i="9"/>
  <c r="Y52" i="9"/>
  <c r="Y60" i="9"/>
  <c r="Y69" i="9"/>
  <c r="Y59" i="9"/>
  <c r="X130" i="9" l="1"/>
  <c r="Y10" i="9"/>
  <c r="K130" i="9"/>
  <c r="Y56" i="9"/>
  <c r="Y130" i="9" l="1"/>
</calcChain>
</file>

<file path=xl/sharedStrings.xml><?xml version="1.0" encoding="utf-8"?>
<sst xmlns="http://schemas.openxmlformats.org/spreadsheetml/2006/main" count="482" uniqueCount="186">
  <si>
    <t>الاسم</t>
  </si>
  <si>
    <t>الأجر الأساسى</t>
  </si>
  <si>
    <t>بدلات</t>
  </si>
  <si>
    <t>ساعات الإضافى</t>
  </si>
  <si>
    <t>أيام الغياب</t>
  </si>
  <si>
    <t>قيمة الغياب</t>
  </si>
  <si>
    <t>جزاء الغياب</t>
  </si>
  <si>
    <t>السلف</t>
  </si>
  <si>
    <t>تأمينات إجتماعية</t>
  </si>
  <si>
    <t>صافى الأجر</t>
  </si>
  <si>
    <t>ميرفت عوض محمد</t>
  </si>
  <si>
    <t>حنان محمد حسن</t>
  </si>
  <si>
    <t>هناء حسين ابراهيم</t>
  </si>
  <si>
    <t>جبريل محمد ابراهيم</t>
  </si>
  <si>
    <t>مينا نادر لويس</t>
  </si>
  <si>
    <t>حنان فرج محمد</t>
  </si>
  <si>
    <t>احمد ابراهيم احمد</t>
  </si>
  <si>
    <t>فاطمة عادل حامد</t>
  </si>
  <si>
    <t>احمد محمد ناجى</t>
  </si>
  <si>
    <t>الاضافـــات</t>
  </si>
  <si>
    <t>الاستقطاعات</t>
  </si>
  <si>
    <t>الاجمـــالى</t>
  </si>
  <si>
    <t>توقيع المستلم</t>
  </si>
  <si>
    <t>المسمى الوظيفى</t>
  </si>
  <si>
    <t xml:space="preserve">اجمــالى       </t>
  </si>
  <si>
    <t>قيمة الإضافى</t>
  </si>
  <si>
    <t>اذون وتاخيرات</t>
  </si>
  <si>
    <t>قيمة التاخير</t>
  </si>
  <si>
    <t>م</t>
  </si>
  <si>
    <t>شريفة حسين عبدالعال</t>
  </si>
  <si>
    <t>كود</t>
  </si>
  <si>
    <t>المبيعات</t>
  </si>
  <si>
    <t>المخازن</t>
  </si>
  <si>
    <t>مشرفى الاقسام</t>
  </si>
  <si>
    <t>ماكينات حياكة</t>
  </si>
  <si>
    <t>مساعدين</t>
  </si>
  <si>
    <t>تطبيق</t>
  </si>
  <si>
    <t>عمال قص</t>
  </si>
  <si>
    <t>الجودة</t>
  </si>
  <si>
    <t>الامن</t>
  </si>
  <si>
    <t>الحركة</t>
  </si>
  <si>
    <t>منال محمد ناجى</t>
  </si>
  <si>
    <t>ايه عادل جمال</t>
  </si>
  <si>
    <t>ماكينات الاساور</t>
  </si>
  <si>
    <t>صاله الميكانيكا</t>
  </si>
  <si>
    <t>الحركه</t>
  </si>
  <si>
    <t>عبدالله على مهران</t>
  </si>
  <si>
    <t>الصيانه</t>
  </si>
  <si>
    <t>يارا عبدالمنعم مختار</t>
  </si>
  <si>
    <t>محمد جابر عبدالعظيم</t>
  </si>
  <si>
    <t xml:space="preserve">التأمين الطبى </t>
  </si>
  <si>
    <t>محمد احمد شعبان</t>
  </si>
  <si>
    <t>نرمين عيد رمضان</t>
  </si>
  <si>
    <t>صباح احمد على</t>
  </si>
  <si>
    <t>نادر عبد المغنى اسماعيل</t>
  </si>
  <si>
    <t>محمد عبدالحافظ الحو</t>
  </si>
  <si>
    <t>هشام ابراهيم حامد</t>
  </si>
  <si>
    <t>نسمه عادل سيد</t>
  </si>
  <si>
    <t>شهد زكريا عبدالتواب</t>
  </si>
  <si>
    <t>ابراهيم ابو حامد غانم</t>
  </si>
  <si>
    <t>احمد عبدالله احمد</t>
  </si>
  <si>
    <t>نيره ايمن محمد</t>
  </si>
  <si>
    <t>راوية محمد محمد</t>
  </si>
  <si>
    <t>سناء محمد عبدالتواب</t>
  </si>
  <si>
    <t>محمد سيد العوضى</t>
  </si>
  <si>
    <t>على احمد على</t>
  </si>
  <si>
    <t>نورهان خالد عبدالرازق</t>
  </si>
  <si>
    <t>ايمان عيد يوسف</t>
  </si>
  <si>
    <t xml:space="preserve">ضريبة كسب العمل </t>
  </si>
  <si>
    <t>الاجمالى قبل 
الاستقطاع</t>
  </si>
  <si>
    <t>شعبان يونس عبدالله</t>
  </si>
  <si>
    <t>هدى عبدالله عوض</t>
  </si>
  <si>
    <t>ليلى خيرى ابوالعطا</t>
  </si>
  <si>
    <t>فتحية صادق السيد</t>
  </si>
  <si>
    <t xml:space="preserve">حافز </t>
  </si>
  <si>
    <t>سحر شريف سعد</t>
  </si>
  <si>
    <t>محمود اسماعيل نبوى</t>
  </si>
  <si>
    <t>اداره الانتاج</t>
  </si>
  <si>
    <t>امال مصطفى محمد</t>
  </si>
  <si>
    <t>ولاء عادل سيد</t>
  </si>
  <si>
    <t>فايز محمد ابراهيم</t>
  </si>
  <si>
    <t>ناهد جميل عبدالحميد</t>
  </si>
  <si>
    <t>اسلام محمد سيد</t>
  </si>
  <si>
    <t>ايه على حسين</t>
  </si>
  <si>
    <t>عفاف جابر محمود</t>
  </si>
  <si>
    <t>سماح عبدالتواب حسان</t>
  </si>
  <si>
    <t>راضية الديب عبدالحميد</t>
  </si>
  <si>
    <t>فؤاد فايز محمد</t>
  </si>
  <si>
    <t xml:space="preserve">محمد مفيد سليمان </t>
  </si>
  <si>
    <t>100047736921</t>
  </si>
  <si>
    <t>100048068272</t>
  </si>
  <si>
    <t>منه الله محمد أنور</t>
  </si>
  <si>
    <t>ديزاين</t>
  </si>
  <si>
    <t>عبدالله عبدالجيد محمد</t>
  </si>
  <si>
    <t>محمود ايهاب جاد</t>
  </si>
  <si>
    <t>احمد محمد عبدالحافظ</t>
  </si>
  <si>
    <t>احمد مصطفى محمد</t>
  </si>
  <si>
    <t>سوسن رمضان سيد</t>
  </si>
  <si>
    <t>زينب فكرى احمد</t>
  </si>
  <si>
    <t>عبدالرحمن احمد جمعه</t>
  </si>
  <si>
    <t>هالة مأمون محمد</t>
  </si>
  <si>
    <t>ايمان خليل ابراهيم</t>
  </si>
  <si>
    <t>أمنية خليل ابراهيم</t>
  </si>
  <si>
    <t>أبتهال مجدى أحمد</t>
  </si>
  <si>
    <t>بسمة عوض حسن</t>
  </si>
  <si>
    <t xml:space="preserve">مشرف صاله </t>
  </si>
  <si>
    <t>جزاءات</t>
  </si>
  <si>
    <t>قيمة الجزاء</t>
  </si>
  <si>
    <t>التوجية</t>
  </si>
  <si>
    <t>تشغيل</t>
  </si>
  <si>
    <t>قص</t>
  </si>
  <si>
    <t>اساور</t>
  </si>
  <si>
    <t>صيانة</t>
  </si>
  <si>
    <t>توزيع</t>
  </si>
  <si>
    <t>ميكانيكا</t>
  </si>
  <si>
    <t>مخازن</t>
  </si>
  <si>
    <t>جودة</t>
  </si>
  <si>
    <t>امن</t>
  </si>
  <si>
    <t>ياسر احمد محمد</t>
  </si>
  <si>
    <t>محمد محمود محمد</t>
  </si>
  <si>
    <t>مالك حامد ابراهيم</t>
  </si>
  <si>
    <t>محمد حامد سليمان</t>
  </si>
  <si>
    <t>دعاء طلعت عبده</t>
  </si>
  <si>
    <t>شرين جمعة عبدالغنى</t>
  </si>
  <si>
    <t>كريمة سامى فؤاد</t>
  </si>
  <si>
    <t>اميرة سامى فؤاد</t>
  </si>
  <si>
    <t>مى محمد محمود</t>
  </si>
  <si>
    <t>سائق</t>
  </si>
  <si>
    <t>سما عبدالناصر محمد</t>
  </si>
  <si>
    <t>نعيمة جمل شحات</t>
  </si>
  <si>
    <t>شنودة عادل نعيم</t>
  </si>
  <si>
    <t>وهيبة عبدالظاهر عبدالهادى</t>
  </si>
  <si>
    <t>عاملة نظافة</t>
  </si>
  <si>
    <t>ليالى ايمن شعبان</t>
  </si>
  <si>
    <t>محمد اسماعيل نبوى</t>
  </si>
  <si>
    <t>ميرفت حمدى محمد</t>
  </si>
  <si>
    <t>خصم زى</t>
  </si>
  <si>
    <t>ايقاف مرتب</t>
  </si>
  <si>
    <t>عبدالنبى رمضان ابراهيم</t>
  </si>
  <si>
    <t>محمود عبدالحميد على</t>
  </si>
  <si>
    <t>كريمة محمد خليل</t>
  </si>
  <si>
    <t>فرز وتشطيب</t>
  </si>
  <si>
    <t>حسام رافت محمود</t>
  </si>
  <si>
    <t>عبدالحميد رمضان عبدالحميد</t>
  </si>
  <si>
    <t>زينب احمد محمود</t>
  </si>
  <si>
    <t>وليد محمد امبابى</t>
  </si>
  <si>
    <t>امين مخزن</t>
  </si>
  <si>
    <t>نجلاء حسنى محمود</t>
  </si>
  <si>
    <t>عمر جمعة حسن</t>
  </si>
  <si>
    <t>رجب هانى رجب</t>
  </si>
  <si>
    <t>احمد محمد محمود</t>
  </si>
  <si>
    <t>محمود محمد عبدالحميد</t>
  </si>
  <si>
    <t>قمر رمضان يونس</t>
  </si>
  <si>
    <t>عبدالرحمن شعبان صايم</t>
  </si>
  <si>
    <t>بهيرة على عبدالقادر</t>
  </si>
  <si>
    <t>ميرفت احمد عبدالحفيظ</t>
  </si>
  <si>
    <t>نقدى</t>
  </si>
  <si>
    <t>شيماء حسن سيد</t>
  </si>
  <si>
    <t>عبدالرحمن محمود عبدالحميد</t>
  </si>
  <si>
    <t>مريم احمد محمود</t>
  </si>
  <si>
    <t>شرين فكرى احمد</t>
  </si>
  <si>
    <t>شروق عصام عبداللطيف</t>
  </si>
  <si>
    <t>نيجار عصام عبداللطيف</t>
  </si>
  <si>
    <t>زينب محمد عويس</t>
  </si>
  <si>
    <t>فاطمة عبدالفتاح محمد</t>
  </si>
  <si>
    <t>امل سعيد احمد</t>
  </si>
  <si>
    <t>اية شعبان محمد</t>
  </si>
  <si>
    <t>شيماء جمال محمد</t>
  </si>
  <si>
    <t>فرحه شعبان محمد</t>
  </si>
  <si>
    <t>مصطفى رجب مصطفى</t>
  </si>
  <si>
    <t>موزة معوض سيد</t>
  </si>
  <si>
    <t xml:space="preserve">داليا على عبدالله </t>
  </si>
  <si>
    <t>حمزة على على</t>
  </si>
  <si>
    <t>فاطمة محروس محمد</t>
  </si>
  <si>
    <t>ايمان محروس محمد</t>
  </si>
  <si>
    <t>علا عوض محمد</t>
  </si>
  <si>
    <t>هند على سالم</t>
  </si>
  <si>
    <t>هبه مجدى وهبة</t>
  </si>
  <si>
    <t>هاشم محمد الامين</t>
  </si>
  <si>
    <t>عبدالفتاح بسطامى عبدالفتاح</t>
  </si>
  <si>
    <t>منه احمد ياسين</t>
  </si>
  <si>
    <t>دنيا احمد سعيد</t>
  </si>
  <si>
    <t>تدريب ماكينات</t>
  </si>
  <si>
    <t>امنية ابراهيم حسين</t>
  </si>
  <si>
    <t>شهد احمد يسين</t>
  </si>
  <si>
    <t>اجور ومرتبات العاملين ديسمبر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</si>
</sst>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ج_._م_._‏_-;\-* #,##0.00\ _ج_._م_._‏_-;_-* &quot;-&quot;??\ _ج_._م_._‏_-;_-@_-"/>
    <numFmt numFmtId="164" formatCode="_-* #,##0.00_-;_-* #,##0.00\-;_-* &quot;-&quot;??_-;_-@_-"/>
    <numFmt numFmtId="165" formatCode="_-* #,##0_-;_-* #,##0\-;_-* &quot;-&quot;??_-;_-@_-"/>
  </numFmts>
  <fonts count="10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2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hair">
        <color theme="5" tint="0.39994506668294322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6795556505021"/>
      </left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14996795556505021"/>
      </left>
      <right/>
      <top/>
      <bottom style="medium">
        <color indexed="64"/>
      </bottom>
      <diagonal/>
    </border>
    <border>
      <left style="thin">
        <color theme="1" tint="0.14996795556505021"/>
      </left>
      <right/>
      <top style="hair">
        <color theme="5" tint="0.39994506668294322"/>
      </top>
      <bottom style="medium">
        <color indexed="64"/>
      </bottom>
      <diagonal/>
    </border>
    <border>
      <left style="medium">
        <color indexed="64"/>
      </left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theme="1" tint="0.149967955565050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theme="1" tint="0.1499679555650502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theme="5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1" tint="0.14996795556505021"/>
      </right>
      <top style="medium">
        <color indexed="64"/>
      </top>
      <bottom style="double">
        <color indexed="64"/>
      </bottom>
      <diagonal/>
    </border>
    <border>
      <left/>
      <right style="thin">
        <color theme="1" tint="0.14996795556505021"/>
      </right>
      <top style="hair">
        <color theme="5" tint="0.39994506668294322"/>
      </top>
      <bottom style="medium">
        <color indexed="64"/>
      </bottom>
      <diagonal/>
    </border>
    <border>
      <left/>
      <right style="thin">
        <color theme="1" tint="0.14996795556505021"/>
      </right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164" fontId="0" fillId="4" borderId="0" xfId="1" applyFont="1" applyFill="1" applyBorder="1" applyAlignment="1">
      <alignment horizontal="center" vertical="center"/>
    </xf>
    <xf numFmtId="164" fontId="3" fillId="4" borderId="0" xfId="1" applyFont="1" applyFill="1" applyBorder="1" applyAlignment="1">
      <alignment horizontal="center" vertical="center"/>
    </xf>
    <xf numFmtId="164" fontId="4" fillId="4" borderId="0" xfId="1" applyFont="1" applyFill="1" applyBorder="1" applyAlignment="1">
      <alignment horizontal="center" vertical="center"/>
    </xf>
    <xf numFmtId="164" fontId="4" fillId="4" borderId="4" xfId="1" applyFont="1" applyFill="1" applyBorder="1" applyAlignment="1">
      <alignment horizontal="center" vertical="center"/>
    </xf>
    <xf numFmtId="164" fontId="4" fillId="0" borderId="5" xfId="1" applyFont="1" applyFill="1" applyBorder="1" applyAlignment="1">
      <alignment horizontal="center" vertical="center"/>
    </xf>
    <xf numFmtId="164" fontId="4" fillId="4" borderId="6" xfId="1" applyFont="1" applyFill="1" applyBorder="1" applyAlignment="1">
      <alignment horizontal="center" vertical="center"/>
    </xf>
    <xf numFmtId="164" fontId="4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4" fillId="0" borderId="21" xfId="1" applyFont="1" applyFill="1" applyBorder="1" applyAlignment="1">
      <alignment horizontal="center" vertical="center"/>
    </xf>
    <xf numFmtId="164" fontId="7" fillId="0" borderId="21" xfId="1" applyFont="1" applyFill="1" applyBorder="1" applyAlignment="1">
      <alignment horizontal="center" vertical="center"/>
    </xf>
    <xf numFmtId="164" fontId="7" fillId="0" borderId="24" xfId="1" applyFont="1" applyFill="1" applyBorder="1" applyAlignment="1">
      <alignment horizontal="center" vertical="center"/>
    </xf>
    <xf numFmtId="164" fontId="4" fillId="3" borderId="0" xfId="1" applyFont="1" applyFill="1" applyBorder="1" applyAlignment="1">
      <alignment horizontal="center" vertical="center"/>
    </xf>
    <xf numFmtId="164" fontId="4" fillId="4" borderId="7" xfId="1" applyFont="1" applyFill="1" applyBorder="1" applyAlignment="1">
      <alignment horizontal="center" vertical="center"/>
    </xf>
    <xf numFmtId="164" fontId="4" fillId="4" borderId="2" xfId="1" applyFont="1" applyFill="1" applyBorder="1" applyAlignment="1">
      <alignment horizontal="center" vertical="center"/>
    </xf>
    <xf numFmtId="164" fontId="7" fillId="8" borderId="25" xfId="1" applyFont="1" applyFill="1" applyBorder="1" applyAlignment="1">
      <alignment horizontal="center" vertical="center"/>
    </xf>
    <xf numFmtId="164" fontId="7" fillId="8" borderId="26" xfId="1" applyFont="1" applyFill="1" applyBorder="1" applyAlignment="1">
      <alignment horizontal="center" vertical="center"/>
    </xf>
    <xf numFmtId="164" fontId="7" fillId="4" borderId="2" xfId="1" applyFont="1" applyFill="1" applyBorder="1" applyAlignment="1">
      <alignment horizontal="center" vertical="center"/>
    </xf>
    <xf numFmtId="164" fontId="7" fillId="4" borderId="11" xfId="1" applyFont="1" applyFill="1" applyBorder="1" applyAlignment="1">
      <alignment horizontal="center" vertical="center"/>
    </xf>
    <xf numFmtId="164" fontId="7" fillId="4" borderId="8" xfId="1" applyFont="1" applyFill="1" applyBorder="1" applyAlignment="1">
      <alignment horizontal="center" vertical="center"/>
    </xf>
    <xf numFmtId="164" fontId="7" fillId="4" borderId="23" xfId="1" applyFont="1" applyFill="1" applyBorder="1" applyAlignment="1">
      <alignment horizontal="center" vertical="center"/>
    </xf>
    <xf numFmtId="164" fontId="4" fillId="4" borderId="22" xfId="1" applyFont="1" applyFill="1" applyBorder="1" applyAlignment="1">
      <alignment horizontal="center" vertical="center"/>
    </xf>
    <xf numFmtId="164" fontId="4" fillId="2" borderId="5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9" borderId="2" xfId="1" applyFont="1" applyFill="1" applyBorder="1" applyAlignment="1">
      <alignment horizontal="center" vertical="center"/>
    </xf>
    <xf numFmtId="164" fontId="4" fillId="0" borderId="29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5" fontId="5" fillId="4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27" xfId="0" applyFont="1" applyBorder="1" applyAlignment="1">
      <alignment horizontal="center"/>
    </xf>
    <xf numFmtId="0" fontId="8" fillId="4" borderId="27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4" fillId="0" borderId="0" xfId="1" applyFon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4" fillId="7" borderId="16" xfId="1" applyFont="1" applyFill="1" applyBorder="1" applyAlignment="1">
      <alignment horizontal="center" vertical="center" wrapText="1"/>
    </xf>
    <xf numFmtId="164" fontId="4" fillId="7" borderId="18" xfId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0" fontId="4" fillId="11" borderId="0" xfId="0" applyFont="1" applyFill="1" applyAlignment="1">
      <alignment horizontal="center"/>
    </xf>
    <xf numFmtId="1" fontId="4" fillId="4" borderId="32" xfId="0" applyNumberFormat="1" applyFont="1" applyFill="1" applyBorder="1" applyAlignment="1">
      <alignment horizontal="center"/>
    </xf>
    <xf numFmtId="1" fontId="4" fillId="11" borderId="32" xfId="0" applyNumberFormat="1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164" fontId="4" fillId="12" borderId="2" xfId="1" applyFont="1" applyFill="1" applyBorder="1" applyAlignment="1">
      <alignment horizontal="center" vertical="center"/>
    </xf>
    <xf numFmtId="164" fontId="4" fillId="3" borderId="20" xfId="1" applyFont="1" applyFill="1" applyBorder="1" applyAlignment="1">
      <alignment vertical="center"/>
    </xf>
    <xf numFmtId="164" fontId="8" fillId="4" borderId="27" xfId="1" applyFont="1" applyFill="1" applyBorder="1" applyAlignment="1">
      <alignment horizontal="center"/>
    </xf>
    <xf numFmtId="164" fontId="4" fillId="3" borderId="19" xfId="1" applyFont="1" applyFill="1" applyBorder="1" applyAlignment="1">
      <alignment horizontal="center" vertical="center"/>
    </xf>
    <xf numFmtId="0" fontId="8" fillId="4" borderId="27" xfId="0" applyNumberFormat="1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9" fillId="4" borderId="27" xfId="0" applyNumberFormat="1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8" fillId="6" borderId="27" xfId="0" applyNumberFormat="1" applyFont="1" applyFill="1" applyBorder="1" applyAlignment="1">
      <alignment horizontal="center" vertical="center"/>
    </xf>
    <xf numFmtId="164" fontId="8" fillId="6" borderId="27" xfId="1" applyFont="1" applyFill="1" applyBorder="1" applyAlignment="1">
      <alignment horizontal="center"/>
    </xf>
    <xf numFmtId="164" fontId="4" fillId="6" borderId="2" xfId="1" applyFont="1" applyFill="1" applyBorder="1" applyAlignment="1">
      <alignment horizontal="center" vertical="center"/>
    </xf>
    <xf numFmtId="164" fontId="4" fillId="6" borderId="7" xfId="1" applyFont="1" applyFill="1" applyBorder="1" applyAlignment="1">
      <alignment horizontal="center" vertical="center"/>
    </xf>
    <xf numFmtId="164" fontId="4" fillId="6" borderId="30" xfId="1" applyFont="1" applyFill="1" applyBorder="1" applyAlignment="1">
      <alignment horizontal="center" vertical="center"/>
    </xf>
    <xf numFmtId="164" fontId="7" fillId="6" borderId="2" xfId="1" applyFont="1" applyFill="1" applyBorder="1" applyAlignment="1">
      <alignment horizontal="center" vertical="center"/>
    </xf>
    <xf numFmtId="164" fontId="7" fillId="6" borderId="11" xfId="1" applyFont="1" applyFill="1" applyBorder="1" applyAlignment="1">
      <alignment horizontal="center" vertical="center"/>
    </xf>
    <xf numFmtId="164" fontId="7" fillId="6" borderId="8" xfId="1" applyFont="1" applyFill="1" applyBorder="1" applyAlignment="1">
      <alignment horizontal="center" vertical="center"/>
    </xf>
    <xf numFmtId="164" fontId="7" fillId="6" borderId="23" xfId="1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164" fontId="4" fillId="6" borderId="6" xfId="1" applyFont="1" applyFill="1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1" fontId="4" fillId="6" borderId="32" xfId="0" applyNumberFormat="1" applyFont="1" applyFill="1" applyBorder="1" applyAlignment="1">
      <alignment horizontal="center"/>
    </xf>
    <xf numFmtId="1" fontId="4" fillId="13" borderId="32" xfId="0" applyNumberFormat="1" applyFont="1" applyFill="1" applyBorder="1" applyAlignment="1">
      <alignment horizontal="center"/>
    </xf>
    <xf numFmtId="1" fontId="4" fillId="5" borderId="32" xfId="0" applyNumberFormat="1" applyFont="1" applyFill="1" applyBorder="1" applyAlignment="1">
      <alignment horizontal="center"/>
    </xf>
    <xf numFmtId="0" fontId="8" fillId="12" borderId="27" xfId="0" applyFont="1" applyFill="1" applyBorder="1" applyAlignment="1">
      <alignment horizontal="center"/>
    </xf>
    <xf numFmtId="0" fontId="8" fillId="10" borderId="27" xfId="0" applyFont="1" applyFill="1" applyBorder="1" applyAlignment="1">
      <alignment horizontal="center"/>
    </xf>
    <xf numFmtId="164" fontId="8" fillId="14" borderId="27" xfId="1" applyFont="1" applyFill="1" applyBorder="1" applyAlignment="1">
      <alignment horizontal="center"/>
    </xf>
    <xf numFmtId="164" fontId="8" fillId="15" borderId="27" xfId="1" applyFont="1" applyFill="1" applyBorder="1" applyAlignment="1">
      <alignment horizontal="center"/>
    </xf>
    <xf numFmtId="165" fontId="2" fillId="8" borderId="0" xfId="1" applyNumberFormat="1" applyFont="1" applyFill="1" applyBorder="1" applyAlignment="1">
      <alignment horizontal="center" vertical="center" wrapText="1"/>
    </xf>
    <xf numFmtId="164" fontId="2" fillId="8" borderId="0" xfId="1" applyFont="1" applyFill="1" applyBorder="1" applyAlignment="1">
      <alignment horizontal="center" vertical="center" wrapText="1"/>
    </xf>
    <xf numFmtId="165" fontId="2" fillId="8" borderId="33" xfId="1" applyNumberFormat="1" applyFont="1" applyFill="1" applyBorder="1" applyAlignment="1">
      <alignment horizontal="center" vertical="center" wrapText="1"/>
    </xf>
    <xf numFmtId="164" fontId="2" fillId="8" borderId="33" xfId="1" applyFont="1" applyFill="1" applyBorder="1" applyAlignment="1">
      <alignment horizontal="center" vertical="center" wrapText="1"/>
    </xf>
    <xf numFmtId="165" fontId="5" fillId="9" borderId="3" xfId="1" applyNumberFormat="1" applyFont="1" applyFill="1" applyBorder="1" applyAlignment="1">
      <alignment horizontal="center" vertical="center"/>
    </xf>
    <xf numFmtId="165" fontId="5" fillId="9" borderId="1" xfId="1" applyNumberFormat="1" applyFont="1" applyFill="1" applyBorder="1" applyAlignment="1">
      <alignment horizontal="center" vertical="center"/>
    </xf>
    <xf numFmtId="165" fontId="5" fillId="9" borderId="31" xfId="1" applyNumberFormat="1" applyFont="1" applyFill="1" applyBorder="1" applyAlignment="1">
      <alignment horizontal="center" vertical="center"/>
    </xf>
    <xf numFmtId="164" fontId="4" fillId="7" borderId="16" xfId="1" applyFont="1" applyFill="1" applyBorder="1" applyAlignment="1">
      <alignment horizontal="center" vertical="center" wrapText="1"/>
    </xf>
    <xf numFmtId="164" fontId="4" fillId="7" borderId="18" xfId="1" applyFont="1" applyFill="1" applyBorder="1" applyAlignment="1">
      <alignment horizontal="center" vertical="center" wrapText="1"/>
    </xf>
    <xf numFmtId="164" fontId="4" fillId="3" borderId="16" xfId="1" applyFont="1" applyFill="1" applyBorder="1" applyAlignment="1">
      <alignment horizontal="center" vertical="center"/>
    </xf>
    <xf numFmtId="164" fontId="4" fillId="3" borderId="18" xfId="1" applyFont="1" applyFill="1" applyBorder="1" applyAlignment="1">
      <alignment horizontal="center" vertical="center"/>
    </xf>
    <xf numFmtId="164" fontId="4" fillId="0" borderId="12" xfId="1" applyFont="1" applyBorder="1" applyAlignment="1">
      <alignment horizontal="center" vertical="center"/>
    </xf>
    <xf numFmtId="164" fontId="4" fillId="0" borderId="13" xfId="1" applyFont="1" applyBorder="1" applyAlignment="1">
      <alignment horizontal="center" vertical="center"/>
    </xf>
    <xf numFmtId="164" fontId="4" fillId="0" borderId="14" xfId="1" applyFont="1" applyBorder="1" applyAlignment="1">
      <alignment horizontal="center" vertical="center"/>
    </xf>
    <xf numFmtId="165" fontId="6" fillId="0" borderId="15" xfId="1" applyNumberFormat="1" applyFont="1" applyFill="1" applyBorder="1" applyAlignment="1">
      <alignment horizontal="center" vertical="center"/>
    </xf>
    <xf numFmtId="165" fontId="6" fillId="0" borderId="17" xfId="1" applyNumberFormat="1" applyFont="1" applyFill="1" applyBorder="1" applyAlignment="1">
      <alignment horizontal="center" vertical="center"/>
    </xf>
    <xf numFmtId="165" fontId="6" fillId="0" borderId="16" xfId="1" applyNumberFormat="1" applyFont="1" applyFill="1" applyBorder="1" applyAlignment="1">
      <alignment horizontal="center" vertical="center"/>
    </xf>
    <xf numFmtId="165" fontId="6" fillId="0" borderId="18" xfId="1" applyNumberFormat="1" applyFont="1" applyFill="1" applyBorder="1" applyAlignment="1">
      <alignment horizontal="center" vertical="center"/>
    </xf>
    <xf numFmtId="164" fontId="4" fillId="0" borderId="16" xfId="1" applyFont="1" applyFill="1" applyBorder="1" applyAlignment="1">
      <alignment horizontal="center" vertical="center"/>
    </xf>
    <xf numFmtId="164" fontId="4" fillId="0" borderId="18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021\&#1605;&#1585;&#1578;&#1576;&#1575;&#1578;%202021\&#1588;&#1607;&#1585;%208\&#1575;&#1585;&#1602;&#1575;&#1605;%20&#1581;&#1587;&#1575;&#1576;%20CIB%2029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نورهان جمال محمود السيد</v>
          </cell>
          <cell r="E2">
            <v>100046255253</v>
          </cell>
        </row>
        <row r="3">
          <cell r="D3" t="str">
            <v>مينا نادر لويس عبدالملاك</v>
          </cell>
          <cell r="E3">
            <v>100046256721</v>
          </cell>
        </row>
        <row r="4">
          <cell r="D4" t="str">
            <v>عزيزه سامي حسن عفيفي</v>
          </cell>
          <cell r="E4">
            <v>100046261757</v>
          </cell>
        </row>
        <row r="5">
          <cell r="D5" t="str">
            <v>الاء سيد اسماعيل السيد</v>
          </cell>
          <cell r="E5">
            <v>100046258848</v>
          </cell>
        </row>
        <row r="6">
          <cell r="D6" t="str">
            <v>عبدالرحمن رشاد شاكر محمد</v>
          </cell>
          <cell r="E6">
            <v>100046258961</v>
          </cell>
        </row>
        <row r="7">
          <cell r="D7" t="str">
            <v>محمود عزت عبدالنبي محمد</v>
          </cell>
          <cell r="E7">
            <v>100046259078</v>
          </cell>
        </row>
        <row r="8">
          <cell r="D8" t="str">
            <v>ايمان عيد يوسف عبدالرازق</v>
          </cell>
          <cell r="E8">
            <v>100046259194</v>
          </cell>
        </row>
        <row r="9">
          <cell r="D9" t="str">
            <v>ياسمين سيد عبدالعال ابو الحسن</v>
          </cell>
          <cell r="E9">
            <v>100046259248</v>
          </cell>
        </row>
        <row r="10">
          <cell r="D10" t="str">
            <v>فاتن نور احمد عبدالخالق</v>
          </cell>
          <cell r="E10">
            <v>100046259283</v>
          </cell>
        </row>
        <row r="11">
          <cell r="D11" t="str">
            <v>محمد حسن صابر عبدالمجيد</v>
          </cell>
          <cell r="E11">
            <v>100046259399</v>
          </cell>
        </row>
        <row r="12">
          <cell r="D12" t="str">
            <v>عيد محمد عبدالعزيز سلامه</v>
          </cell>
          <cell r="E12">
            <v>100046259585</v>
          </cell>
        </row>
        <row r="13">
          <cell r="D13" t="str">
            <v>محمد طاهر محمد عبدالرازق زعزوعه</v>
          </cell>
          <cell r="E13">
            <v>100046259647</v>
          </cell>
        </row>
        <row r="14">
          <cell r="D14" t="str">
            <v>بسمه عبدالعاطي السيد قاسم</v>
          </cell>
          <cell r="E14">
            <v>100046259868</v>
          </cell>
        </row>
        <row r="15">
          <cell r="D15" t="str">
            <v>نجاح السيد عبداللطيف مجاهد</v>
          </cell>
          <cell r="E15">
            <v>100046259968</v>
          </cell>
        </row>
        <row r="16">
          <cell r="D16" t="str">
            <v>غاده محمد حسن عبدالعطي عبدالرحيم</v>
          </cell>
          <cell r="E16">
            <v>100046260028</v>
          </cell>
        </row>
        <row r="17">
          <cell r="D17" t="str">
            <v>مروه محمد حسن عبدالعطي عبدالرحيم</v>
          </cell>
          <cell r="E17">
            <v>100046260141</v>
          </cell>
        </row>
        <row r="18">
          <cell r="D18" t="str">
            <v>صباح محمد ابراهيم النجار</v>
          </cell>
          <cell r="E18">
            <v>100046260249</v>
          </cell>
        </row>
        <row r="19">
          <cell r="D19" t="str">
            <v>سعاد علي درويش شاهين</v>
          </cell>
          <cell r="E19">
            <v>100046258031</v>
          </cell>
        </row>
        <row r="20">
          <cell r="D20" t="str">
            <v>شاديه محي ابراهيم سلامه</v>
          </cell>
          <cell r="E20">
            <v>100046260354</v>
          </cell>
        </row>
        <row r="21">
          <cell r="D21" t="str">
            <v>صبحى علي ابراهيم السواح</v>
          </cell>
          <cell r="E21">
            <v>100046260427</v>
          </cell>
        </row>
        <row r="22">
          <cell r="D22" t="str">
            <v>عفاف سيد احمد حسن سليمان</v>
          </cell>
          <cell r="E22">
            <v>100046260467</v>
          </cell>
        </row>
        <row r="23">
          <cell r="D23" t="str">
            <v>ايه عبدالقادر فتحي دويدار</v>
          </cell>
          <cell r="E23">
            <v>100046260524</v>
          </cell>
        </row>
        <row r="24">
          <cell r="D24" t="str">
            <v>غاده ياسر عبدالحليم المنشاوي</v>
          </cell>
          <cell r="E24">
            <v>100046260656</v>
          </cell>
        </row>
        <row r="25">
          <cell r="D25" t="str">
            <v>سعاد اسماعيل احمد حجازي</v>
          </cell>
          <cell r="E25">
            <v>100046260737</v>
          </cell>
        </row>
        <row r="26">
          <cell r="D26" t="str">
            <v>عبدالفتاح محمد عبدالفتاح بركات</v>
          </cell>
          <cell r="E26">
            <v>100046260818</v>
          </cell>
        </row>
        <row r="27">
          <cell r="D27" t="str">
            <v>رضا محروس عبدالباري هديله</v>
          </cell>
          <cell r="E27">
            <v>100046262551</v>
          </cell>
        </row>
        <row r="28">
          <cell r="D28" t="str">
            <v>ام السعد عيد متولي عيد الاشوح</v>
          </cell>
          <cell r="E28">
            <v>100046260974</v>
          </cell>
        </row>
        <row r="29">
          <cell r="D29" t="str">
            <v>هبه بدر محمد السيد</v>
          </cell>
          <cell r="E29">
            <v>100046261024</v>
          </cell>
        </row>
        <row r="30">
          <cell r="D30" t="str">
            <v>نورهان فرحات السيد مصطفى</v>
          </cell>
          <cell r="E30">
            <v>100046261075</v>
          </cell>
        </row>
        <row r="31">
          <cell r="D31" t="str">
            <v>مصطفى حسن مصطفى سالم</v>
          </cell>
          <cell r="E31">
            <v>100046261474</v>
          </cell>
        </row>
        <row r="32">
          <cell r="D32" t="str">
            <v>احمد محمد احمد قابيل</v>
          </cell>
          <cell r="E32">
            <v>100046261938</v>
          </cell>
        </row>
        <row r="33">
          <cell r="D33" t="str">
            <v>محمد محمود ابراهيم محمود</v>
          </cell>
          <cell r="E33">
            <v>100046262087</v>
          </cell>
        </row>
        <row r="34">
          <cell r="D34" t="str">
            <v>هيثم عبدالحكيم السنوسي صالح</v>
          </cell>
          <cell r="E34">
            <v>100046262284</v>
          </cell>
        </row>
        <row r="35">
          <cell r="D35" t="str">
            <v>فاطمه الزرقاني سعد الجخو</v>
          </cell>
          <cell r="E35">
            <v>100046262446</v>
          </cell>
        </row>
        <row r="36">
          <cell r="D36" t="str">
            <v>ماجده رمضان عبدالله ابراهيم عماره</v>
          </cell>
          <cell r="E36">
            <v>100046262519</v>
          </cell>
        </row>
        <row r="37">
          <cell r="D37" t="str">
            <v>شربات السيد علي ابو زيد ابو زيد</v>
          </cell>
          <cell r="E37">
            <v>100046262667</v>
          </cell>
        </row>
        <row r="38">
          <cell r="D38" t="str">
            <v>ام محمد عوض ابراهيم السيد بلايص</v>
          </cell>
          <cell r="E38">
            <v>100046262829</v>
          </cell>
        </row>
        <row r="39">
          <cell r="D39" t="str">
            <v>سحر صبحي الشناوي الشناوي ابو ضلفه</v>
          </cell>
          <cell r="E39">
            <v>100046262969</v>
          </cell>
        </row>
        <row r="40">
          <cell r="D40" t="str">
            <v>اماني فتحي السيد فرج</v>
          </cell>
          <cell r="E40">
            <v>100046263051</v>
          </cell>
        </row>
        <row r="41">
          <cell r="D41" t="str">
            <v>ابراهيم مبارك ابراهيم محمد</v>
          </cell>
          <cell r="E41">
            <v>100046263167</v>
          </cell>
        </row>
        <row r="42">
          <cell r="D42" t="str">
            <v>محمد شاكر محمد ابو جبل</v>
          </cell>
          <cell r="E42">
            <v>100046263329</v>
          </cell>
        </row>
        <row r="43">
          <cell r="D43" t="str">
            <v>ايمان هشام محمد كيلاني حبيب</v>
          </cell>
          <cell r="E43">
            <v>100046263477</v>
          </cell>
        </row>
        <row r="44">
          <cell r="D44" t="str">
            <v>وسيم محمد علي سويلم</v>
          </cell>
          <cell r="E44">
            <v>100046263558</v>
          </cell>
        </row>
        <row r="45">
          <cell r="D45" t="str">
            <v>محمد ماهر رأفت علي ابو الجريد</v>
          </cell>
          <cell r="E45">
            <v>100046263728</v>
          </cell>
        </row>
        <row r="46">
          <cell r="D46" t="str">
            <v>عبدالستار سليمان عبدالستار سليمان</v>
          </cell>
          <cell r="E46">
            <v>100046263841</v>
          </cell>
        </row>
        <row r="47">
          <cell r="D47" t="str">
            <v>هدير مصطفى محمود عبدالعال</v>
          </cell>
          <cell r="E47">
            <v>100046263965</v>
          </cell>
        </row>
        <row r="48">
          <cell r="D48" t="str">
            <v>اميره محمد اسماعيل احمد حجازي</v>
          </cell>
          <cell r="E48">
            <v>100046264047</v>
          </cell>
        </row>
        <row r="49">
          <cell r="D49" t="str">
            <v>ناديه احمد حامدعبدالدايم</v>
          </cell>
          <cell r="E49">
            <v>100046264074</v>
          </cell>
        </row>
        <row r="50">
          <cell r="D50" t="str">
            <v>خضره راغب عبدالجيد ابو هنديه</v>
          </cell>
          <cell r="E50">
            <v>100046264449</v>
          </cell>
        </row>
        <row r="51">
          <cell r="D51" t="str">
            <v>نورهان علي عبدالفتاح محمد الاودن</v>
          </cell>
          <cell r="E51">
            <v>100046264562</v>
          </cell>
        </row>
        <row r="52">
          <cell r="D52" t="str">
            <v>ساميه ابراهيم اسماعيل النجار</v>
          </cell>
          <cell r="E52">
            <v>100046264635</v>
          </cell>
        </row>
        <row r="53">
          <cell r="D53" t="str">
            <v>لبنى فرحات السيد لطف</v>
          </cell>
          <cell r="E53">
            <v>100046264716</v>
          </cell>
        </row>
        <row r="54">
          <cell r="D54" t="str">
            <v>رشا يوسف عبده عبدالرازق</v>
          </cell>
          <cell r="E54">
            <v>100046264821</v>
          </cell>
        </row>
        <row r="55">
          <cell r="D55" t="str">
            <v>صباح احمد على محمود</v>
          </cell>
          <cell r="E55">
            <v>100046270252</v>
          </cell>
        </row>
        <row r="56">
          <cell r="D56" t="str">
            <v>نورهان خالد عبدالرازق يونس</v>
          </cell>
          <cell r="E56">
            <v>100046270562</v>
          </cell>
        </row>
        <row r="57">
          <cell r="D57" t="str">
            <v>عبدالرحمن احمد جمعه عبدالحميد</v>
          </cell>
          <cell r="E57">
            <v>100046270578</v>
          </cell>
        </row>
        <row r="58">
          <cell r="D58" t="str">
            <v>يارا عبدالمنعم مختار متولى حسين</v>
          </cell>
          <cell r="E58">
            <v>100046270589</v>
          </cell>
        </row>
        <row r="59">
          <cell r="D59" t="str">
            <v>توفيق محمود محمد صالح ابراهيم</v>
          </cell>
          <cell r="E59">
            <v>100046270597</v>
          </cell>
        </row>
        <row r="60">
          <cell r="D60" t="str">
            <v>مختار محسن مصطفى محمد حافظ</v>
          </cell>
          <cell r="E60">
            <v>100046270608</v>
          </cell>
        </row>
        <row r="61">
          <cell r="D61" t="str">
            <v>هشام ابراهيم ابوحامد عبدالجيد</v>
          </cell>
          <cell r="E61">
            <v>100046270716</v>
          </cell>
        </row>
        <row r="62">
          <cell r="D62" t="str">
            <v>شنوده نبيل عزيز منسى</v>
          </cell>
          <cell r="E62">
            <v>100046270708</v>
          </cell>
        </row>
        <row r="63">
          <cell r="D63" t="str">
            <v>نادية دسوقى مصطفى خميس</v>
          </cell>
          <cell r="E63">
            <v>100046270678</v>
          </cell>
        </row>
        <row r="64">
          <cell r="D64" t="str">
            <v>محمد مصطفى عدلى مصطفى</v>
          </cell>
          <cell r="E64">
            <v>100046270748</v>
          </cell>
        </row>
        <row r="65">
          <cell r="D65" t="str">
            <v>عبدالرحمن جاد بدير جاد</v>
          </cell>
          <cell r="E65">
            <v>100046270759</v>
          </cell>
        </row>
        <row r="66">
          <cell r="D66" t="str">
            <v>منال محمد ناجى ابوالمناصر بدر</v>
          </cell>
          <cell r="E66">
            <v>100046270775</v>
          </cell>
        </row>
        <row r="67">
          <cell r="D67" t="str">
            <v>احمد تامر يحي زكريا محمد</v>
          </cell>
          <cell r="E67">
            <v>100046270783</v>
          </cell>
        </row>
        <row r="68">
          <cell r="D68" t="str">
            <v>محمد عبدالمجلى شوقى عباس</v>
          </cell>
          <cell r="E68">
            <v>100046270791</v>
          </cell>
        </row>
        <row r="69">
          <cell r="D69" t="str">
            <v>عبدالله على مهران على</v>
          </cell>
          <cell r="E69">
            <v>100046270805</v>
          </cell>
        </row>
        <row r="70">
          <cell r="D70" t="str">
            <v>شريفه حسين عبدالعال عبدالحليم</v>
          </cell>
          <cell r="E70">
            <v>100046270813</v>
          </cell>
        </row>
        <row r="71">
          <cell r="D71" t="str">
            <v>محمود يوسف حمدالله صغير الحجازى</v>
          </cell>
          <cell r="E71">
            <v>100046271399</v>
          </cell>
        </row>
        <row r="72">
          <cell r="D72" t="str">
            <v>احمد محمد ناجى ابوالمناصر بدر</v>
          </cell>
          <cell r="E72">
            <v>100046271477</v>
          </cell>
        </row>
        <row r="73">
          <cell r="D73" t="str">
            <v>عبدالرحمن محمد مصطفى جاد</v>
          </cell>
          <cell r="E73">
            <v>100046271518</v>
          </cell>
        </row>
        <row r="74">
          <cell r="D74" t="str">
            <v>محمد سيد العوضى رزق</v>
          </cell>
          <cell r="E74">
            <v>100046271542</v>
          </cell>
        </row>
        <row r="75">
          <cell r="D75" t="str">
            <v>اسلام حسن على عبدالجواد</v>
          </cell>
          <cell r="E75">
            <v>100046271577</v>
          </cell>
        </row>
        <row r="76">
          <cell r="D76" t="str">
            <v>هناء حسين ابراهيم نصر</v>
          </cell>
          <cell r="E76">
            <v>100046271593</v>
          </cell>
        </row>
        <row r="77">
          <cell r="D77" t="str">
            <v>يارا على زيدان عبدالمقصود</v>
          </cell>
          <cell r="E77">
            <v>100046271674</v>
          </cell>
        </row>
        <row r="78">
          <cell r="D78" t="str">
            <v>نسمه عادل سيد احمد</v>
          </cell>
          <cell r="E78">
            <v>100046274533</v>
          </cell>
        </row>
        <row r="79">
          <cell r="D79" t="str">
            <v>عبير علي محمد محمود رجب</v>
          </cell>
          <cell r="E79">
            <v>100046276617</v>
          </cell>
        </row>
        <row r="80">
          <cell r="D80" t="str">
            <v>ميرفت عوض محمد محمد</v>
          </cell>
          <cell r="E80">
            <v>100046276692</v>
          </cell>
        </row>
        <row r="81">
          <cell r="D81" t="str">
            <v>محمد خليل محمد محمد خليل</v>
          </cell>
          <cell r="E81">
            <v>100046277548</v>
          </cell>
        </row>
        <row r="82">
          <cell r="D82" t="str">
            <v>محمود محمد محمود عبداللطيف</v>
          </cell>
          <cell r="E82">
            <v>100046276846</v>
          </cell>
        </row>
        <row r="83">
          <cell r="D83" t="str">
            <v>عبدالعزيز عطا اسماعيل عبدالمنعم</v>
          </cell>
          <cell r="E83">
            <v>100046276927</v>
          </cell>
        </row>
        <row r="84">
          <cell r="D84" t="str">
            <v>عبدالرحيم جاد بدير جاد</v>
          </cell>
          <cell r="E84">
            <v>100046277095</v>
          </cell>
        </row>
        <row r="85">
          <cell r="D85" t="str">
            <v>علي عبدالله علي عبدالله</v>
          </cell>
          <cell r="E85">
            <v>100046277362</v>
          </cell>
        </row>
        <row r="86">
          <cell r="D86" t="str">
            <v>نعيمه جمل شحات عبدالدايم</v>
          </cell>
          <cell r="E86">
            <v>100046277408</v>
          </cell>
        </row>
        <row r="87">
          <cell r="D87" t="str">
            <v>هاجر تامر محمد اسماعيل</v>
          </cell>
          <cell r="E87">
            <v>100046277486</v>
          </cell>
        </row>
        <row r="88">
          <cell r="D88" t="str">
            <v>اميره سيد جمعه محمد</v>
          </cell>
          <cell r="E88">
            <v>100046278307</v>
          </cell>
        </row>
        <row r="89">
          <cell r="D89" t="str">
            <v>علي احمد على احمد</v>
          </cell>
          <cell r="E89">
            <v>100046278504</v>
          </cell>
        </row>
        <row r="90">
          <cell r="D90" t="str">
            <v>علاء محمود طه مجاهد</v>
          </cell>
          <cell r="E90">
            <v>100046278415</v>
          </cell>
        </row>
        <row r="91">
          <cell r="D91" t="str">
            <v>محمد شحاته رمضان مجاهد</v>
          </cell>
          <cell r="E91">
            <v>100046278571</v>
          </cell>
        </row>
        <row r="92">
          <cell r="D92" t="str">
            <v>امنيه خليل ابراهيم محمد الفرالحي</v>
          </cell>
          <cell r="E92">
            <v>100046278644</v>
          </cell>
        </row>
        <row r="93">
          <cell r="D93" t="str">
            <v xml:space="preserve">هدير محمد عبدالحميد على
</v>
          </cell>
          <cell r="E93">
            <v>100046282668</v>
          </cell>
        </row>
        <row r="94">
          <cell r="D94" t="str">
            <v>احمد سمير عبدالمعطى على</v>
          </cell>
          <cell r="E94">
            <v>100046377097</v>
          </cell>
        </row>
        <row r="95">
          <cell r="D95" t="str">
            <v>نيره ايمن محمد الشحات الخضرى</v>
          </cell>
          <cell r="E95">
            <v>100046375232</v>
          </cell>
        </row>
        <row r="96">
          <cell r="D96" t="str">
            <v>محمد احمد محمد جابر</v>
          </cell>
          <cell r="E96">
            <v>100046375348</v>
          </cell>
        </row>
        <row r="97">
          <cell r="D97" t="str">
            <v>عمرو عبدالرحمن فهمى محمود صدقى</v>
          </cell>
          <cell r="E97">
            <v>100046375402</v>
          </cell>
        </row>
        <row r="98">
          <cell r="D98" t="str">
            <v>امين اسماعيل امين اسماعيل</v>
          </cell>
          <cell r="E98">
            <v>100046450978</v>
          </cell>
        </row>
        <row r="99">
          <cell r="D99" t="str">
            <v>سليمان سليمان سليمان عطاالله</v>
          </cell>
          <cell r="E99">
            <v>100046451052</v>
          </cell>
        </row>
        <row r="100">
          <cell r="D100" t="str">
            <v xml:space="preserve">ايمان طلعت ابراهيم الجبالى </v>
          </cell>
          <cell r="E100">
            <v>100046487097</v>
          </cell>
        </row>
        <row r="101">
          <cell r="D101" t="str">
            <v xml:space="preserve">محمد قطب محمد سعد </v>
          </cell>
          <cell r="E101">
            <v>100046487154</v>
          </cell>
        </row>
        <row r="102">
          <cell r="D102" t="str">
            <v>شادية عطوه بيومي عطوه</v>
          </cell>
          <cell r="E102">
            <v>100046523638</v>
          </cell>
        </row>
        <row r="103">
          <cell r="D103" t="str">
            <v>احمد ابراهيم احمد الحشاش</v>
          </cell>
          <cell r="E103">
            <v>100046544069</v>
          </cell>
        </row>
        <row r="104">
          <cell r="D104" t="str">
            <v>YOUSSEF SHALABY</v>
          </cell>
          <cell r="E104">
            <v>100046597162</v>
          </cell>
        </row>
        <row r="105">
          <cell r="D105" t="str">
            <v>YEHIA ZAKI</v>
          </cell>
          <cell r="E105">
            <v>100046597235</v>
          </cell>
        </row>
        <row r="106">
          <cell r="D106" t="str">
            <v>مي حلمي شاهين محمد</v>
          </cell>
          <cell r="E106">
            <v>100046677417</v>
          </cell>
        </row>
        <row r="107">
          <cell r="D107" t="str">
            <v>امال ابراهيم على سالم</v>
          </cell>
          <cell r="E107">
            <v>100046695571</v>
          </cell>
        </row>
        <row r="108">
          <cell r="D108" t="str">
            <v>بيومى شوقى زكى النجار</v>
          </cell>
          <cell r="E108">
            <v>100046686707</v>
          </cell>
        </row>
        <row r="109">
          <cell r="D109" t="str">
            <v>عصمت رجب محمد حسن</v>
          </cell>
          <cell r="E109">
            <v>100046816441</v>
          </cell>
        </row>
        <row r="110">
          <cell r="D110" t="str">
            <v>رحمه سامي عبد اللطيف اسماعيل</v>
          </cell>
          <cell r="E110">
            <v>100046819815</v>
          </cell>
        </row>
        <row r="111">
          <cell r="D111" t="str">
            <v>حجاج عبد الفتاح ابراهيم جاد</v>
          </cell>
          <cell r="E111">
            <v>100046819904</v>
          </cell>
        </row>
        <row r="112">
          <cell r="D112" t="str">
            <v>بسمله سعيد ابراهيم سليمان</v>
          </cell>
          <cell r="E112">
            <v>100046819971</v>
          </cell>
        </row>
        <row r="113">
          <cell r="D113" t="str">
            <v>ناهد يحى سعيد عبدالمحسن</v>
          </cell>
          <cell r="E113">
            <v>100046820268</v>
          </cell>
        </row>
        <row r="114">
          <cell r="D114" t="str">
            <v>شربات رجب حسن انصاري</v>
          </cell>
          <cell r="E114">
            <v>100046820333</v>
          </cell>
        </row>
        <row r="115">
          <cell r="D115" t="str">
            <v>ابراهيم سعيد ابراهيم طه</v>
          </cell>
          <cell r="E115">
            <v>100046820503</v>
          </cell>
        </row>
        <row r="116">
          <cell r="D116" t="str">
            <v>سميحه ابراهيم ابراهيم ارمه</v>
          </cell>
          <cell r="E116">
            <v>100046820578</v>
          </cell>
        </row>
        <row r="117">
          <cell r="D117" t="str">
            <v>ايه عبد الرازق سلطان خليفه حامد</v>
          </cell>
          <cell r="E117">
            <v>100046820686</v>
          </cell>
        </row>
        <row r="118">
          <cell r="D118" t="str">
            <v>كريمه محمد خليل عبدالنبي</v>
          </cell>
          <cell r="E118">
            <v>100046820748</v>
          </cell>
        </row>
        <row r="119">
          <cell r="D119" t="str">
            <v>محمد صلاح حسن سالم سعد الدين</v>
          </cell>
          <cell r="E119">
            <v>100046820775</v>
          </cell>
        </row>
        <row r="120">
          <cell r="D120" t="str">
            <v>فاضل حمدي فضل جبريل</v>
          </cell>
          <cell r="E120">
            <v>100046820848</v>
          </cell>
        </row>
        <row r="121">
          <cell r="D121" t="str">
            <v>سحر شريف سعدابراهيم عبد المطلب</v>
          </cell>
          <cell r="E121">
            <v>100046820918</v>
          </cell>
        </row>
        <row r="122">
          <cell r="D122" t="str">
            <v>هبه مجدي وهبه السيد</v>
          </cell>
          <cell r="E122">
            <v>100046820988</v>
          </cell>
        </row>
        <row r="123">
          <cell r="D123" t="str">
            <v>هويدا عيد احمد عبد  العال</v>
          </cell>
          <cell r="E123">
            <v>100046821003</v>
          </cell>
        </row>
        <row r="124">
          <cell r="D124" t="str">
            <v>هانيه صلاح محمد اسماعيل</v>
          </cell>
          <cell r="E124">
            <v>100046821054</v>
          </cell>
        </row>
        <row r="125">
          <cell r="D125" t="str">
            <v>رضا احمد محمد محمد</v>
          </cell>
          <cell r="E125">
            <v>100046821108</v>
          </cell>
        </row>
        <row r="126">
          <cell r="D126" t="str">
            <v>احسان احمد عبد الحميد احمد</v>
          </cell>
          <cell r="E126">
            <v>100046821151</v>
          </cell>
        </row>
        <row r="127">
          <cell r="D127" t="str">
            <v>وفاء ابو المكارم عبد الباري مهدي</v>
          </cell>
          <cell r="E127">
            <v>100046821248</v>
          </cell>
        </row>
        <row r="128">
          <cell r="D128" t="str">
            <v>عزه جمال احمد محمد البيطار</v>
          </cell>
          <cell r="E128">
            <v>100046821348</v>
          </cell>
        </row>
        <row r="129">
          <cell r="D129" t="str">
            <v>ليلى خيري ابو العطا ابوالعطا</v>
          </cell>
          <cell r="E129">
            <v>100046822988</v>
          </cell>
        </row>
        <row r="130">
          <cell r="D130" t="str">
            <v>نعمة محمد عبداللطيف الافندي</v>
          </cell>
          <cell r="E130">
            <v>100046823065</v>
          </cell>
        </row>
        <row r="131">
          <cell r="D131" t="str">
            <v>نهاد فوزي شحاته حسن</v>
          </cell>
          <cell r="E131">
            <v>100046823138</v>
          </cell>
        </row>
        <row r="132">
          <cell r="D132" t="str">
            <v>هناء ايليا فهيم بشاي</v>
          </cell>
          <cell r="E132">
            <v>100046823178</v>
          </cell>
        </row>
        <row r="133">
          <cell r="D133" t="str">
            <v>دنيا ناجح ابراهيم عبد الحافظ</v>
          </cell>
          <cell r="E133">
            <v>100046823294</v>
          </cell>
        </row>
        <row r="134">
          <cell r="D134" t="str">
            <v>فاطمه عيد السيد علي</v>
          </cell>
          <cell r="E134">
            <v>100046823359</v>
          </cell>
        </row>
        <row r="135">
          <cell r="D135" t="str">
            <v>اسراء سالم سيد طه جاد</v>
          </cell>
          <cell r="E135">
            <v>100046823464</v>
          </cell>
        </row>
        <row r="136">
          <cell r="D136" t="str">
            <v>شعبان يونس عبد الله ابراهيم</v>
          </cell>
          <cell r="E136">
            <v>100046823502</v>
          </cell>
        </row>
        <row r="137">
          <cell r="D137" t="str">
            <v>شيرين احمد محمد ريان</v>
          </cell>
          <cell r="E137">
            <v>100046823553</v>
          </cell>
        </row>
        <row r="138">
          <cell r="D138" t="str">
            <v>وفاء محمد تميم حسن</v>
          </cell>
          <cell r="E138">
            <v>100046823607</v>
          </cell>
        </row>
        <row r="139">
          <cell r="D139" t="str">
            <v>نادر عبدالمغني اسماعيل سيد احمد علوش</v>
          </cell>
          <cell r="E139">
            <v>100046823855</v>
          </cell>
        </row>
        <row r="140">
          <cell r="D140" t="str">
            <v>امينه محمد عبد القادر فايد</v>
          </cell>
          <cell r="E140">
            <v>100046823944</v>
          </cell>
        </row>
        <row r="141">
          <cell r="D141" t="str">
            <v>سلوى عبدالله بدوي الشرقاوي</v>
          </cell>
          <cell r="E141">
            <v>100046823987</v>
          </cell>
        </row>
        <row r="142">
          <cell r="D142" t="str">
            <v>توحيده ابراهيم محمود العدس</v>
          </cell>
          <cell r="E142">
            <v>100046824053</v>
          </cell>
        </row>
        <row r="143">
          <cell r="D143" t="str">
            <v>البسام محمد عبد السميع سالم</v>
          </cell>
          <cell r="E143">
            <v>100046824207</v>
          </cell>
        </row>
        <row r="144">
          <cell r="D144" t="str">
            <v>حمديه عاطف محمد السيد</v>
          </cell>
          <cell r="E144">
            <v>100046824428</v>
          </cell>
        </row>
        <row r="145">
          <cell r="D145" t="str">
            <v>محمد اسماعيل نبوي محمد</v>
          </cell>
          <cell r="E145">
            <v>100046824479</v>
          </cell>
        </row>
        <row r="146">
          <cell r="D146" t="str">
            <v>هدى خيرالله عبد السميع محمد</v>
          </cell>
          <cell r="E146">
            <v>100046824517</v>
          </cell>
        </row>
        <row r="147">
          <cell r="D147" t="str">
            <v>جبريل محمد ابراهيم منياوي</v>
          </cell>
          <cell r="E147">
            <v>100046835772</v>
          </cell>
        </row>
        <row r="148">
          <cell r="D148" t="str">
            <v>ايه عادل جمال حلمي</v>
          </cell>
          <cell r="E148">
            <v>100046835802</v>
          </cell>
        </row>
        <row r="149">
          <cell r="D149" t="str">
            <v>عبير امام دسوقي عبد القادر</v>
          </cell>
          <cell r="E149">
            <v>100046845708</v>
          </cell>
        </row>
        <row r="150">
          <cell r="D150" t="str">
            <v>فاطمه عادل حامد محمد</v>
          </cell>
          <cell r="E150">
            <v>100046835837</v>
          </cell>
        </row>
        <row r="151">
          <cell r="D151" t="str">
            <v>فرح توبه على احمد</v>
          </cell>
          <cell r="E151">
            <v>100046925798</v>
          </cell>
        </row>
        <row r="152">
          <cell r="D152" t="str">
            <v>سلمى ربيع عبد الحليم مجاهد</v>
          </cell>
          <cell r="E152">
            <v>100046925844</v>
          </cell>
        </row>
        <row r="153">
          <cell r="D153" t="str">
            <v>محمد صلاح مصطفى محمود</v>
          </cell>
          <cell r="E153">
            <v>100046958769</v>
          </cell>
        </row>
        <row r="154">
          <cell r="D154" t="str">
            <v>MAHMOUD ABDELBASSET</v>
          </cell>
          <cell r="E154">
            <v>100046989346</v>
          </cell>
        </row>
        <row r="155">
          <cell r="D155" t="str">
            <v>ايمان احمد طه الفحل</v>
          </cell>
          <cell r="E155">
            <v>100047030581</v>
          </cell>
        </row>
        <row r="156">
          <cell r="D156" t="str">
            <v>احمد عاطف المغاورى العطفى</v>
          </cell>
          <cell r="E156">
            <v>100047030597</v>
          </cell>
        </row>
        <row r="157">
          <cell r="D157" t="str">
            <v>ايمان الاحمدى فتوح فخر الدين عيسى</v>
          </cell>
          <cell r="E157">
            <v>100047030611</v>
          </cell>
        </row>
        <row r="158">
          <cell r="D158" t="str">
            <v>رانيا محمود على السيد خليفة</v>
          </cell>
          <cell r="E158">
            <v>100047030627</v>
          </cell>
        </row>
        <row r="159">
          <cell r="D159" t="str">
            <v>مروه غازى غازى محمد سعد</v>
          </cell>
          <cell r="E159">
            <v>100047032584</v>
          </cell>
        </row>
        <row r="160">
          <cell r="D160" t="str">
            <v>مروه محمد احمد محمد زايد</v>
          </cell>
          <cell r="E160">
            <v>100047032592</v>
          </cell>
        </row>
        <row r="161">
          <cell r="D161" t="str">
            <v>ايناس عبدالحى محمد خميس</v>
          </cell>
          <cell r="E161">
            <v>100047032606</v>
          </cell>
        </row>
        <row r="162">
          <cell r="D162" t="str">
            <v>اسماعيل طه اسماعيل محمد النجار</v>
          </cell>
          <cell r="E162">
            <v>100047032614</v>
          </cell>
        </row>
        <row r="163">
          <cell r="D163" t="str">
            <v>هبه صلاح مبروك ابراهيم سرحان</v>
          </cell>
          <cell r="E163">
            <v>100047032622</v>
          </cell>
        </row>
        <row r="164">
          <cell r="D164" t="str">
            <v>رابعه محمد الششتاوى الاشوح</v>
          </cell>
          <cell r="E164">
            <v>100047032908</v>
          </cell>
        </row>
        <row r="165">
          <cell r="D165" t="str">
            <v>عمرو رضا السيد بزيد المزين</v>
          </cell>
          <cell r="E165">
            <v>100047032924</v>
          </cell>
        </row>
        <row r="166">
          <cell r="D166" t="str">
            <v>محمود عبدالعزيز محمد الجندى</v>
          </cell>
          <cell r="E166">
            <v>100047032959</v>
          </cell>
        </row>
        <row r="167">
          <cell r="D167" t="str">
            <v>مصطفى نجاح عبدالله مزروع</v>
          </cell>
          <cell r="E167">
            <v>100047032967</v>
          </cell>
        </row>
        <row r="168">
          <cell r="D168" t="str">
            <v>اسراء جميل عبدالعزيز بسيونى</v>
          </cell>
          <cell r="E168">
            <v>100047032983</v>
          </cell>
        </row>
        <row r="169">
          <cell r="D169" t="str">
            <v>منار عيد محمود دويدار</v>
          </cell>
          <cell r="E169">
            <v>100047033017</v>
          </cell>
        </row>
        <row r="170">
          <cell r="D170" t="str">
            <v>جملات ابراهيم حسن محمد الفلاحه</v>
          </cell>
          <cell r="E170">
            <v>100047033033</v>
          </cell>
        </row>
        <row r="171">
          <cell r="D171">
            <v>0</v>
          </cell>
          <cell r="E171">
            <v>100047084808</v>
          </cell>
        </row>
        <row r="172">
          <cell r="D172" t="str">
            <v>احمد سيد خليل محمد</v>
          </cell>
          <cell r="E172">
            <v>100047153799</v>
          </cell>
        </row>
        <row r="173">
          <cell r="D173" t="str">
            <v xml:space="preserve">محمد محمود على محمود ابرهيم </v>
          </cell>
          <cell r="E173">
            <v>100047441565</v>
          </cell>
        </row>
        <row r="174">
          <cell r="D174" t="str">
            <v xml:space="preserve">محمد ربيع محمد على </v>
          </cell>
          <cell r="E174">
            <v>100047441611</v>
          </cell>
        </row>
        <row r="175">
          <cell r="D175" t="str">
            <v xml:space="preserve">محمد نجاح ابو الفتوح محمد سلامه </v>
          </cell>
          <cell r="E175">
            <v>100047443134</v>
          </cell>
        </row>
        <row r="176">
          <cell r="D176" t="str">
            <v xml:space="preserve">احمد اشرف محمود محمد </v>
          </cell>
          <cell r="E176">
            <v>100047440364</v>
          </cell>
        </row>
        <row r="177">
          <cell r="D177" t="str">
            <v xml:space="preserve">ابراهيم ابو حامد عبدالجيد على </v>
          </cell>
          <cell r="E177">
            <v>100047442127</v>
          </cell>
        </row>
        <row r="178">
          <cell r="D178" t="str">
            <v xml:space="preserve">حنان فرج محمد عبدالجواد </v>
          </cell>
          <cell r="E178">
            <v>100047442227</v>
          </cell>
        </row>
        <row r="179">
          <cell r="D179" t="str">
            <v xml:space="preserve">احمد فتحى السيد عزب </v>
          </cell>
          <cell r="E179">
            <v>100047442316</v>
          </cell>
        </row>
        <row r="180">
          <cell r="D180" t="str">
            <v xml:space="preserve">نسمه محمد جابر محمود حميده </v>
          </cell>
          <cell r="E180">
            <v>100047442383</v>
          </cell>
        </row>
        <row r="181">
          <cell r="D181" t="str">
            <v>محمد عبدالعزيز عبدالفتاح عبدالعزيز</v>
          </cell>
          <cell r="E181">
            <v>100047444513</v>
          </cell>
        </row>
        <row r="182">
          <cell r="D182" t="str">
            <v>احمد عبدالله احمد عبدالستار</v>
          </cell>
          <cell r="E182">
            <v>100047441905</v>
          </cell>
        </row>
        <row r="183">
          <cell r="D183" t="str">
            <v>محمد عبد الفتاح احمد ابوزيد رمضان</v>
          </cell>
          <cell r="E183">
            <v>100047631607</v>
          </cell>
        </row>
        <row r="184">
          <cell r="D184" t="str">
            <v>فتحيه صادق السيد على</v>
          </cell>
          <cell r="E184">
            <v>100047631698</v>
          </cell>
        </row>
        <row r="185">
          <cell r="D185" t="str">
            <v>سهام محمود شحاته محمود</v>
          </cell>
          <cell r="E185">
            <v>100047631787</v>
          </cell>
        </row>
        <row r="186">
          <cell r="D186" t="str">
            <v>جيهان ابراهيم سعد فرج</v>
          </cell>
          <cell r="E186">
            <v>100047631895</v>
          </cell>
        </row>
        <row r="187">
          <cell r="D187" t="str">
            <v>احمد اشرف عبد المنعم محمد</v>
          </cell>
          <cell r="E187">
            <v>100047632058</v>
          </cell>
        </row>
        <row r="188">
          <cell r="D188" t="str">
            <v>اسراء مصطفى جابر رمضان</v>
          </cell>
          <cell r="E188">
            <v>100047632158</v>
          </cell>
        </row>
        <row r="189">
          <cell r="D189" t="str">
            <v>رشا حسن محمد حسن</v>
          </cell>
          <cell r="E189">
            <v>100047632255</v>
          </cell>
        </row>
        <row r="190">
          <cell r="D190" t="str">
            <v>يوسف عبد السلام توفيق محمد</v>
          </cell>
          <cell r="E190">
            <v>100047634727</v>
          </cell>
        </row>
        <row r="191">
          <cell r="D191" t="str">
            <v>حنان محمد حسن محمد</v>
          </cell>
          <cell r="E191">
            <v>100047634835</v>
          </cell>
        </row>
        <row r="192">
          <cell r="D192" t="str">
            <v>AMR KMAL EMAM</v>
          </cell>
          <cell r="E192">
            <v>100047666931</v>
          </cell>
        </row>
        <row r="193">
          <cell r="D193" t="str">
            <v xml:space="preserve">محمود رشاد محمد ابو الخضر </v>
          </cell>
          <cell r="E193">
            <v>100047659994</v>
          </cell>
        </row>
        <row r="194">
          <cell r="D194" t="str">
            <v>محمود اسماعيل نبوي  محمد</v>
          </cell>
          <cell r="E194">
            <v>100047662081</v>
          </cell>
        </row>
        <row r="195">
          <cell r="D195" t="str">
            <v xml:space="preserve">حسناء  هيبه جمعه قرني </v>
          </cell>
          <cell r="E195">
            <v>100047662127</v>
          </cell>
        </row>
        <row r="196">
          <cell r="D196">
            <v>0</v>
          </cell>
          <cell r="E196">
            <v>100047710237</v>
          </cell>
        </row>
        <row r="197">
          <cell r="D197">
            <v>0</v>
          </cell>
          <cell r="E197">
            <v>100047710288</v>
          </cell>
        </row>
        <row r="198">
          <cell r="D198" t="str">
            <v>عبدالحميد رمضان عبدالحميد عامر</v>
          </cell>
          <cell r="E198">
            <v>100047736921</v>
          </cell>
        </row>
        <row r="199">
          <cell r="D199" t="str">
            <v>احمد يحى شاهين احمد محمد</v>
          </cell>
          <cell r="E199">
            <v>100047748784</v>
          </cell>
        </row>
        <row r="200">
          <cell r="D200" t="str">
            <v>فاطمه احمد علي ابراهيم تمراز</v>
          </cell>
          <cell r="E200">
            <v>100048063165</v>
          </cell>
        </row>
        <row r="201">
          <cell r="D201" t="str">
            <v>ولاء رمضان شريف جامع</v>
          </cell>
          <cell r="E201">
            <v>100048066059</v>
          </cell>
        </row>
        <row r="202">
          <cell r="D202" t="str">
            <v>منة الله صلاح محمود جمعه</v>
          </cell>
          <cell r="E202">
            <v>100048066148</v>
          </cell>
        </row>
        <row r="203">
          <cell r="D203" t="str">
            <v>آيه خالد طه شحاته احمد</v>
          </cell>
          <cell r="E203">
            <v>100048066229</v>
          </cell>
        </row>
        <row r="204">
          <cell r="D204" t="str">
            <v>بسمله وحيد احمد احمد خيري</v>
          </cell>
          <cell r="E204">
            <v>100048066342</v>
          </cell>
        </row>
        <row r="205">
          <cell r="D205" t="str">
            <v>انغام زكي عوض زكي</v>
          </cell>
          <cell r="E205">
            <v>100048066423</v>
          </cell>
        </row>
        <row r="206">
          <cell r="D206" t="str">
            <v>صابرين رمضان شريف جامع</v>
          </cell>
          <cell r="E206">
            <v>100048066498</v>
          </cell>
        </row>
        <row r="207">
          <cell r="D207" t="str">
            <v>كريمه محمد رمضان حسن</v>
          </cell>
          <cell r="E207">
            <v>100048066547</v>
          </cell>
        </row>
        <row r="208">
          <cell r="D208" t="str">
            <v>الحسن مصطفي حسن عبدالمجيد سند</v>
          </cell>
          <cell r="E208">
            <v>100048066717</v>
          </cell>
        </row>
        <row r="209">
          <cell r="D209" t="str">
            <v>ابتسام عبدالرحيم سالمان حسن</v>
          </cell>
          <cell r="E209">
            <v>100048066962</v>
          </cell>
        </row>
        <row r="210">
          <cell r="D210" t="str">
            <v>آيه صابر محمدي ايوب</v>
          </cell>
          <cell r="E210">
            <v>100048067101</v>
          </cell>
        </row>
        <row r="211">
          <cell r="D211" t="str">
            <v>عزه محمد حسن محمد</v>
          </cell>
          <cell r="E211">
            <v>100048067918</v>
          </cell>
        </row>
        <row r="212">
          <cell r="D212" t="str">
            <v>آمال مصطفي محمد عطيه</v>
          </cell>
          <cell r="E212">
            <v>100048068272</v>
          </cell>
        </row>
        <row r="213">
          <cell r="D213" t="str">
            <v>نرمين عبدالمنعم عبدالمنعم خليل الدالي</v>
          </cell>
          <cell r="E213">
            <v>100048068736</v>
          </cell>
        </row>
        <row r="214">
          <cell r="D214" t="str">
            <v>ناهد جميل عبدالحميد محمود امبابي</v>
          </cell>
          <cell r="E214">
            <v>100048069554</v>
          </cell>
        </row>
        <row r="215">
          <cell r="D215" t="str">
            <v>مياده محمد احمد عبدالسلام</v>
          </cell>
          <cell r="E215">
            <v>100048069643</v>
          </cell>
        </row>
        <row r="216">
          <cell r="D216" t="str">
            <v>ولاء عادل سيد احمد</v>
          </cell>
          <cell r="E216">
            <v>100048069748</v>
          </cell>
        </row>
        <row r="217">
          <cell r="D217" t="str">
            <v>فايز محمد ابراهيم احمد</v>
          </cell>
          <cell r="E217">
            <v>100048079697</v>
          </cell>
        </row>
        <row r="218">
          <cell r="D218" t="str">
            <v xml:space="preserve">محمد هشام محمد محمد احمد </v>
          </cell>
          <cell r="E218">
            <v>100048194529</v>
          </cell>
        </row>
        <row r="219">
          <cell r="D219" t="str">
            <v>عبدالحميد رمضان عبدالحميد عامر</v>
          </cell>
          <cell r="E219">
            <v>100047736921</v>
          </cell>
        </row>
        <row r="220">
          <cell r="D220" t="str">
            <v>عبدالرحمن سعيد احمد السيد سعد</v>
          </cell>
          <cell r="E220">
            <v>100048501049</v>
          </cell>
        </row>
        <row r="221">
          <cell r="D221" t="str">
            <v>محمد محمود احمد السيد سعد</v>
          </cell>
          <cell r="E221">
            <v>100048501111</v>
          </cell>
        </row>
        <row r="222">
          <cell r="D222" t="str">
            <v>محمد فريد ابراهيم بدر</v>
          </cell>
          <cell r="E222">
            <v>100048501138</v>
          </cell>
        </row>
        <row r="223">
          <cell r="D223" t="str">
            <v>عبد الناصر محمود السيد احمد الصفتي</v>
          </cell>
          <cell r="E223">
            <v>100048501189</v>
          </cell>
        </row>
        <row r="224">
          <cell r="D224" t="str">
            <v>فاتن محمد عبد الرحمن مخلص</v>
          </cell>
          <cell r="E224">
            <v>100048501227</v>
          </cell>
        </row>
        <row r="225">
          <cell r="D225" t="str">
            <v>محمد محمد رضا محمد محمد عيسى</v>
          </cell>
          <cell r="E225">
            <v>100048501278</v>
          </cell>
        </row>
        <row r="226">
          <cell r="D226" t="str">
            <v>مصطفى نسيم مرسي السعدني</v>
          </cell>
          <cell r="E226">
            <v>100048501316</v>
          </cell>
        </row>
        <row r="227">
          <cell r="D227" t="str">
            <v>محمد شعبان محمد رجب</v>
          </cell>
          <cell r="E227">
            <v>100048501332</v>
          </cell>
        </row>
        <row r="228">
          <cell r="D228" t="str">
            <v>اميره السيد احمد السيد التلته</v>
          </cell>
          <cell r="E228">
            <v>100048501383</v>
          </cell>
        </row>
        <row r="229">
          <cell r="D229" t="str">
            <v>سمر عبد الفتاح شحاته العتر</v>
          </cell>
          <cell r="E229">
            <v>100048501448</v>
          </cell>
        </row>
        <row r="230">
          <cell r="D230" t="str">
            <v>فوزيه محمود ابراهيم رضوان</v>
          </cell>
          <cell r="E230">
            <v>100048501518</v>
          </cell>
        </row>
        <row r="231">
          <cell r="D231" t="str">
            <v>نرمين سمير عبد الوهاب المزين</v>
          </cell>
          <cell r="E231">
            <v>100048501812</v>
          </cell>
        </row>
        <row r="232">
          <cell r="D232" t="str">
            <v>بشرى جمال احمد السبكي</v>
          </cell>
          <cell r="E232">
            <v>100048501642</v>
          </cell>
        </row>
        <row r="233">
          <cell r="D233" t="str">
            <v>ناديه صلاح عبدالنبي السقا</v>
          </cell>
          <cell r="E233">
            <v>100048501758</v>
          </cell>
        </row>
        <row r="234">
          <cell r="D234" t="str">
            <v>سمر سلطان يحيى محمد عزاز</v>
          </cell>
          <cell r="E234">
            <v>100048501968</v>
          </cell>
        </row>
        <row r="235">
          <cell r="D235" t="str">
            <v>عمر محمد عبد السلام داغر</v>
          </cell>
          <cell r="E235">
            <v>100048502088</v>
          </cell>
        </row>
        <row r="236">
          <cell r="D236" t="str">
            <v>فاطمه عاطف مصطفى عمر</v>
          </cell>
          <cell r="E236">
            <v>100048502118</v>
          </cell>
        </row>
        <row r="237">
          <cell r="D237" t="str">
            <v>على رضا محمود الغزالى</v>
          </cell>
          <cell r="E237">
            <v>100048531681</v>
          </cell>
        </row>
        <row r="238">
          <cell r="D238" t="str">
            <v xml:space="preserve">رجب محمد عبدالرحمن رجب الجعبارى </v>
          </cell>
          <cell r="E238">
            <v>100048685212</v>
          </cell>
        </row>
        <row r="239">
          <cell r="D239" t="str">
            <v>ندى اشرف على عثمان على</v>
          </cell>
          <cell r="E239">
            <v>100048785737</v>
          </cell>
        </row>
        <row r="240">
          <cell r="D240" t="str">
            <v>مها فاروق عبد الحميد عيد</v>
          </cell>
          <cell r="E240">
            <v>100048785497</v>
          </cell>
        </row>
        <row r="241">
          <cell r="D241" t="str">
            <v>احمد مصطفى محمد احمد بدوى</v>
          </cell>
          <cell r="E241">
            <v>100048785427</v>
          </cell>
        </row>
        <row r="242">
          <cell r="D242" t="str">
            <v>محمود ايهاب جاد رمضان</v>
          </cell>
          <cell r="E242">
            <v>100048785322</v>
          </cell>
        </row>
        <row r="243">
          <cell r="D243" t="str">
            <v>عفاف جابر محمود جاد الرب</v>
          </cell>
          <cell r="E243">
            <v>100048785233</v>
          </cell>
        </row>
        <row r="244">
          <cell r="D244" t="str">
            <v>سوسن رمضان سيد محمود</v>
          </cell>
          <cell r="E244">
            <v>100048785063</v>
          </cell>
        </row>
        <row r="245">
          <cell r="D245" t="str">
            <v>مرفت حمدى محمد ابو العنين</v>
          </cell>
          <cell r="E245">
            <v>100048784962</v>
          </cell>
        </row>
        <row r="246">
          <cell r="D246" t="str">
            <v>محمد صلاح الدين على احمد</v>
          </cell>
          <cell r="E246">
            <v>100048789287</v>
          </cell>
        </row>
        <row r="247">
          <cell r="D247" t="str">
            <v>سوزان كمال سيد محمد حسن</v>
          </cell>
          <cell r="E247">
            <v>100048785128</v>
          </cell>
        </row>
        <row r="248">
          <cell r="D248" t="str">
            <v>هشام محمد رمضان محمد</v>
          </cell>
          <cell r="E248">
            <v>100048789228</v>
          </cell>
        </row>
        <row r="249">
          <cell r="D249" t="str">
            <v>ايه على حسين على</v>
          </cell>
          <cell r="E249">
            <v>100048784717</v>
          </cell>
        </row>
        <row r="250">
          <cell r="D250" t="str">
            <v>امانى شعبان عويس خليفه محمد</v>
          </cell>
          <cell r="E250">
            <v>100048784644</v>
          </cell>
        </row>
        <row r="251">
          <cell r="D251" t="str">
            <v>ناريمان سمير ناجى حنا</v>
          </cell>
          <cell r="E251">
            <v>100048784547</v>
          </cell>
        </row>
        <row r="252">
          <cell r="D252" t="str">
            <v>لوزه زهرى رجب عبد السلام</v>
          </cell>
          <cell r="E252">
            <v>100048784482</v>
          </cell>
        </row>
        <row r="253">
          <cell r="D253" t="str">
            <v>عبد الله عبد الجيد محمد عيد</v>
          </cell>
          <cell r="E253">
            <v>100048784415</v>
          </cell>
        </row>
        <row r="254">
          <cell r="D254" t="str">
            <v>نيره اشرف على عثمان على</v>
          </cell>
          <cell r="E254">
            <v>100048784318</v>
          </cell>
        </row>
        <row r="255">
          <cell r="D255" t="str">
            <v>رفعت توفيق اسماعيل الامبابى</v>
          </cell>
          <cell r="E255">
            <v>100048789018</v>
          </cell>
        </row>
        <row r="256">
          <cell r="D256" t="str">
            <v>ممدوح وليد ممدموح محمد مشعل</v>
          </cell>
          <cell r="E256">
            <v>100048783702</v>
          </cell>
        </row>
        <row r="257">
          <cell r="D257" t="str">
            <v>شوقى احمد عدنان بدر</v>
          </cell>
          <cell r="E257">
            <v>100048783613</v>
          </cell>
        </row>
        <row r="258">
          <cell r="D258" t="str">
            <v>حسين محمد بيومى حسين</v>
          </cell>
          <cell r="E258">
            <v>100048773014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75"/>
  <sheetViews>
    <sheetView rightToLeft="1" tabSelected="1" zoomScale="87" zoomScaleNormal="87" workbookViewId="0">
      <pane ySplit="2" topLeftCell="A3" activePane="bottomLeft" state="frozen"/>
      <selection activeCell="A4" sqref="A4"/>
      <selection pane="bottomLeft" activeCell="I12" sqref="I12"/>
    </sheetView>
  </sheetViews>
  <sheetFormatPr defaultColWidth="9" defaultRowHeight="14.25" x14ac:dyDescent="0.2"/>
  <cols>
    <col min="1" max="1" width="4" style="33" bestFit="1" customWidth="1"/>
    <col min="2" max="2" width="5.625" style="33" bestFit="1" customWidth="1"/>
    <col min="3" max="3" width="21.875" style="33" customWidth="1"/>
    <col min="4" max="4" width="12.375" style="33" customWidth="1"/>
    <col min="5" max="5" width="13.25" style="33" customWidth="1"/>
    <col min="6" max="6" width="12.75" style="34" customWidth="1"/>
    <col min="7" max="7" width="11.75" style="33" customWidth="1"/>
    <col min="8" max="8" width="11.625" style="33" customWidth="1"/>
    <col min="9" max="9" width="13.125" style="33" customWidth="1"/>
    <col min="10" max="10" width="12.875" style="33" customWidth="1"/>
    <col min="11" max="11" width="12.75" style="33" customWidth="1"/>
    <col min="12" max="12" width="9.75" style="34" customWidth="1"/>
    <col min="13" max="13" width="12" style="33" customWidth="1"/>
    <col min="14" max="14" width="11.375" style="34" customWidth="1"/>
    <col min="15" max="15" width="12.125" style="33" customWidth="1"/>
    <col min="16" max="16" width="13.125" style="34" customWidth="1"/>
    <col min="17" max="17" width="11.625" style="33" customWidth="1"/>
    <col min="18" max="18" width="12.125" style="33" customWidth="1"/>
    <col min="19" max="19" width="12.5" style="33" customWidth="1"/>
    <col min="20" max="20" width="12.125" style="33" customWidth="1"/>
    <col min="21" max="21" width="14.375" style="33" customWidth="1"/>
    <col min="22" max="22" width="14.25" style="33" customWidth="1"/>
    <col min="23" max="23" width="13.75" style="33" customWidth="1"/>
    <col min="24" max="24" width="13.125" style="33" customWidth="1"/>
    <col min="25" max="25" width="12.75" style="33" customWidth="1"/>
    <col min="26" max="26" width="20" style="33" customWidth="1"/>
    <col min="27" max="27" width="26.25" style="33" bestFit="1" customWidth="1"/>
    <col min="28" max="28" width="13" style="33" customWidth="1"/>
    <col min="29" max="29" width="13.125" style="41" bestFit="1" customWidth="1"/>
    <col min="30" max="16384" width="9" style="33"/>
  </cols>
  <sheetData>
    <row r="1" spans="1:29" x14ac:dyDescent="0.2">
      <c r="A1" s="82" t="s">
        <v>185</v>
      </c>
      <c r="B1" s="82"/>
      <c r="C1" s="82"/>
      <c r="D1" s="82"/>
      <c r="E1" s="82"/>
      <c r="F1" s="83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9" ht="15" thickBot="1" x14ac:dyDescent="0.25">
      <c r="A2" s="84"/>
      <c r="B2" s="84"/>
      <c r="C2" s="84"/>
      <c r="D2" s="84"/>
      <c r="E2" s="84"/>
      <c r="F2" s="85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spans="1:29" ht="15.75" hidden="1" thickTop="1" x14ac:dyDescent="0.25">
      <c r="L3" s="33"/>
      <c r="N3" s="33"/>
      <c r="P3" s="33"/>
      <c r="AA3" s="28"/>
      <c r="AB3" s="23"/>
      <c r="AC3" s="49"/>
    </row>
    <row r="4" spans="1:29" ht="15.75" hidden="1" thickTop="1" x14ac:dyDescent="0.25">
      <c r="L4" s="33"/>
      <c r="N4" s="33"/>
      <c r="P4" s="33"/>
      <c r="AA4" s="28"/>
      <c r="AB4" s="23"/>
      <c r="AC4" s="49"/>
    </row>
    <row r="5" spans="1:29" ht="15.75" hidden="1" thickTop="1" x14ac:dyDescent="0.25">
      <c r="L5" s="33"/>
      <c r="N5" s="33"/>
      <c r="P5" s="33"/>
      <c r="AA5" s="28"/>
      <c r="AB5" s="23"/>
      <c r="AC5" s="49"/>
    </row>
    <row r="6" spans="1:29" ht="16.5" thickTop="1" thickBot="1" x14ac:dyDescent="0.3">
      <c r="L6" s="33"/>
      <c r="N6" s="33"/>
      <c r="P6" s="33"/>
      <c r="AA6" s="28"/>
      <c r="AB6" s="23"/>
      <c r="AC6" s="49">
        <v>0</v>
      </c>
    </row>
    <row r="7" spans="1:29" ht="27" customHeight="1" thickTop="1" thickBot="1" x14ac:dyDescent="0.3">
      <c r="A7" s="96" t="s">
        <v>28</v>
      </c>
      <c r="B7" s="98" t="s">
        <v>30</v>
      </c>
      <c r="C7" s="98" t="s">
        <v>0</v>
      </c>
      <c r="D7" s="98" t="s">
        <v>108</v>
      </c>
      <c r="E7" s="98" t="s">
        <v>23</v>
      </c>
      <c r="F7" s="100" t="s">
        <v>1</v>
      </c>
      <c r="G7" s="93" t="s">
        <v>19</v>
      </c>
      <c r="H7" s="94"/>
      <c r="I7" s="94"/>
      <c r="J7" s="95"/>
      <c r="K7" s="89" t="s">
        <v>69</v>
      </c>
      <c r="L7" s="93" t="s">
        <v>20</v>
      </c>
      <c r="M7" s="94"/>
      <c r="N7" s="94"/>
      <c r="O7" s="94"/>
      <c r="P7" s="94"/>
      <c r="Q7" s="94"/>
      <c r="R7" s="94"/>
      <c r="S7" s="94"/>
      <c r="T7" s="94"/>
      <c r="U7" s="94"/>
      <c r="V7" s="94"/>
      <c r="W7" s="95"/>
      <c r="X7" s="44" t="s">
        <v>24</v>
      </c>
      <c r="Y7" s="91" t="s">
        <v>9</v>
      </c>
      <c r="Z7" s="56" t="s">
        <v>22</v>
      </c>
      <c r="AA7" s="28" t="e">
        <f>INDEX([1]Sheet1!D$2:E$258,MATCH(AC7,[1]Sheet1!E$2:E$258,0),1)</f>
        <v>#N/A</v>
      </c>
      <c r="AB7" s="23"/>
      <c r="AC7" s="49">
        <v>0</v>
      </c>
    </row>
    <row r="8" spans="1:29" ht="22.5" customHeight="1" thickBot="1" x14ac:dyDescent="0.3">
      <c r="A8" s="97"/>
      <c r="B8" s="99"/>
      <c r="C8" s="99"/>
      <c r="D8" s="99"/>
      <c r="E8" s="99"/>
      <c r="F8" s="101"/>
      <c r="G8" s="7" t="s">
        <v>2</v>
      </c>
      <c r="H8" s="7" t="s">
        <v>74</v>
      </c>
      <c r="I8" s="5" t="s">
        <v>3</v>
      </c>
      <c r="J8" s="9" t="s">
        <v>25</v>
      </c>
      <c r="K8" s="90"/>
      <c r="L8" s="25" t="s">
        <v>4</v>
      </c>
      <c r="M8" s="5" t="s">
        <v>5</v>
      </c>
      <c r="N8" s="10" t="s">
        <v>6</v>
      </c>
      <c r="O8" s="15" t="s">
        <v>26</v>
      </c>
      <c r="P8" s="16" t="s">
        <v>27</v>
      </c>
      <c r="Q8" s="11" t="s">
        <v>106</v>
      </c>
      <c r="R8" s="8" t="s">
        <v>107</v>
      </c>
      <c r="S8" s="11" t="s">
        <v>50</v>
      </c>
      <c r="T8" s="22" t="s">
        <v>7</v>
      </c>
      <c r="U8" s="22" t="s">
        <v>68</v>
      </c>
      <c r="V8" s="22" t="s">
        <v>136</v>
      </c>
      <c r="W8" s="9" t="s">
        <v>8</v>
      </c>
      <c r="X8" s="45" t="s">
        <v>20</v>
      </c>
      <c r="Y8" s="92"/>
      <c r="Z8" s="54"/>
      <c r="AA8" s="28" t="e">
        <f>INDEX([1]Sheet1!D$2:E$258,MATCH(AC8,[1]Sheet1!E$2:E$258,0),1)</f>
        <v>#N/A</v>
      </c>
      <c r="AB8" s="23"/>
      <c r="AC8" s="49">
        <v>0</v>
      </c>
    </row>
    <row r="9" spans="1:29" s="28" customFormat="1" ht="30" customHeight="1" thickTop="1" thickBot="1" x14ac:dyDescent="0.3">
      <c r="A9" s="27">
        <v>1</v>
      </c>
      <c r="B9" s="57">
        <v>60</v>
      </c>
      <c r="C9" s="78" t="s">
        <v>61</v>
      </c>
      <c r="D9" s="31" t="s">
        <v>116</v>
      </c>
      <c r="E9" s="32" t="s">
        <v>38</v>
      </c>
      <c r="F9" s="55">
        <v>4000</v>
      </c>
      <c r="G9" s="14"/>
      <c r="H9" s="14"/>
      <c r="I9" s="14"/>
      <c r="J9" s="13">
        <f t="shared" ref="J9:J28" si="0">F9/30/8*I9</f>
        <v>0</v>
      </c>
      <c r="K9" s="21">
        <f t="shared" ref="K9:K67" si="1">F9+G9+J9+H9</f>
        <v>4000</v>
      </c>
      <c r="L9" s="26"/>
      <c r="M9" s="14">
        <f>F9/30*L9</f>
        <v>0</v>
      </c>
      <c r="N9" s="14"/>
      <c r="O9" s="17"/>
      <c r="P9" s="18">
        <f t="shared" ref="P9:P28" si="2">(F9/30/9)*O9</f>
        <v>0</v>
      </c>
      <c r="Q9" s="17"/>
      <c r="R9" s="14">
        <f>F9/30*Q9</f>
        <v>0</v>
      </c>
      <c r="S9" s="17"/>
      <c r="T9" s="17"/>
      <c r="U9" s="64">
        <v>5.78</v>
      </c>
      <c r="V9" s="14"/>
      <c r="W9" s="19">
        <v>165</v>
      </c>
      <c r="X9" s="20">
        <f>M9+N9+P9+R9+S9+T9+U9+V9+W9</f>
        <v>170.78</v>
      </c>
      <c r="Y9" s="4">
        <f t="shared" ref="Y9:Y47" si="3">K9-X9</f>
        <v>3829.22</v>
      </c>
      <c r="Z9" s="6"/>
      <c r="AA9" s="28" t="str">
        <f>INDEX([1]Sheet1!D$2:E$258,MATCH(AC9,[1]Sheet1!E$2:E$258,0),1)</f>
        <v>نيره ايمن محمد الشحات الخضرى</v>
      </c>
      <c r="AB9" s="30"/>
      <c r="AC9" s="49">
        <v>100046375232</v>
      </c>
    </row>
    <row r="10" spans="1:29" s="28" customFormat="1" ht="30" customHeight="1" thickBot="1" x14ac:dyDescent="0.3">
      <c r="A10" s="27">
        <v>2</v>
      </c>
      <c r="B10" s="57">
        <v>936</v>
      </c>
      <c r="C10" s="78" t="s">
        <v>78</v>
      </c>
      <c r="D10" s="31" t="s">
        <v>116</v>
      </c>
      <c r="E10" s="32" t="s">
        <v>38</v>
      </c>
      <c r="F10" s="55">
        <v>2500</v>
      </c>
      <c r="G10" s="14"/>
      <c r="H10" s="14"/>
      <c r="I10" s="14"/>
      <c r="J10" s="13">
        <f t="shared" si="0"/>
        <v>0</v>
      </c>
      <c r="K10" s="21">
        <f t="shared" si="1"/>
        <v>2500</v>
      </c>
      <c r="L10" s="26"/>
      <c r="M10" s="14">
        <f>F10/30*L10</f>
        <v>0</v>
      </c>
      <c r="N10" s="14"/>
      <c r="O10" s="17"/>
      <c r="P10" s="18">
        <f t="shared" si="2"/>
        <v>0</v>
      </c>
      <c r="Q10" s="17"/>
      <c r="R10" s="14">
        <f>F10/30*Q10</f>
        <v>0</v>
      </c>
      <c r="S10" s="17"/>
      <c r="T10" s="17">
        <v>700</v>
      </c>
      <c r="U10" s="14"/>
      <c r="V10" s="14"/>
      <c r="W10" s="19">
        <v>132</v>
      </c>
      <c r="X10" s="20">
        <f t="shared" ref="X10:X64" si="4">M10+N10+P10+R10+S10+T10+U10+V10+W10</f>
        <v>832</v>
      </c>
      <c r="Y10" s="4">
        <f t="shared" si="3"/>
        <v>1668</v>
      </c>
      <c r="Z10" s="6"/>
      <c r="AA10" s="28" t="str">
        <f>INDEX([1]Sheet1!D$2:E$258,MATCH(AC10,[1]Sheet1!E$2:E$258,0),1)</f>
        <v>آمال مصطفي محمد عطيه</v>
      </c>
      <c r="AB10" s="30" t="s">
        <v>90</v>
      </c>
      <c r="AC10" s="49">
        <v>100048068272</v>
      </c>
    </row>
    <row r="11" spans="1:29" s="47" customFormat="1" ht="30" customHeight="1" thickBot="1" x14ac:dyDescent="0.3">
      <c r="A11" s="27">
        <v>3</v>
      </c>
      <c r="B11" s="57">
        <v>67</v>
      </c>
      <c r="C11" s="78" t="s">
        <v>91</v>
      </c>
      <c r="D11" s="32" t="s">
        <v>92</v>
      </c>
      <c r="E11" s="32" t="s">
        <v>92</v>
      </c>
      <c r="F11" s="55">
        <v>3000</v>
      </c>
      <c r="G11" s="14"/>
      <c r="H11" s="14"/>
      <c r="I11" s="14"/>
      <c r="J11" s="13">
        <f t="shared" si="0"/>
        <v>0</v>
      </c>
      <c r="K11" s="21">
        <f t="shared" si="1"/>
        <v>3000</v>
      </c>
      <c r="L11" s="26">
        <v>1.25</v>
      </c>
      <c r="M11" s="14">
        <f t="shared" ref="M11:M64" si="5">F11/30*L11</f>
        <v>125</v>
      </c>
      <c r="N11" s="14"/>
      <c r="O11" s="17"/>
      <c r="P11" s="18">
        <f t="shared" si="2"/>
        <v>0</v>
      </c>
      <c r="Q11" s="17"/>
      <c r="R11" s="14">
        <f>F11/30*Q11</f>
        <v>0</v>
      </c>
      <c r="S11" s="17"/>
      <c r="T11" s="17"/>
      <c r="U11" s="14"/>
      <c r="V11" s="14"/>
      <c r="W11" s="19">
        <v>176</v>
      </c>
      <c r="X11" s="20">
        <f t="shared" si="4"/>
        <v>301</v>
      </c>
      <c r="Y11" s="4">
        <f t="shared" si="3"/>
        <v>2699</v>
      </c>
      <c r="Z11" s="6"/>
      <c r="AA11" s="28" t="e">
        <f>INDEX([1]Sheet1!D$2:E$258,MATCH(AC11,[1]Sheet1!E$2:E$258,0),1)</f>
        <v>#N/A</v>
      </c>
      <c r="AB11" s="48"/>
      <c r="AC11" s="50">
        <v>100049808997</v>
      </c>
    </row>
    <row r="12" spans="1:29" s="28" customFormat="1" ht="30" customHeight="1" thickBot="1" x14ac:dyDescent="0.3">
      <c r="A12" s="27">
        <v>4</v>
      </c>
      <c r="B12" s="57">
        <v>49</v>
      </c>
      <c r="C12" s="78" t="s">
        <v>143</v>
      </c>
      <c r="D12" s="58" t="s">
        <v>113</v>
      </c>
      <c r="E12" s="58" t="s">
        <v>31</v>
      </c>
      <c r="F12" s="55">
        <v>3000</v>
      </c>
      <c r="G12" s="14"/>
      <c r="H12" s="14"/>
      <c r="I12" s="14">
        <v>31.5</v>
      </c>
      <c r="J12" s="13">
        <f t="shared" si="0"/>
        <v>393.75</v>
      </c>
      <c r="K12" s="21">
        <f t="shared" si="1"/>
        <v>3393.75</v>
      </c>
      <c r="L12" s="26"/>
      <c r="M12" s="14">
        <f t="shared" si="5"/>
        <v>0</v>
      </c>
      <c r="N12" s="14"/>
      <c r="O12" s="17"/>
      <c r="P12" s="18">
        <f t="shared" si="2"/>
        <v>0</v>
      </c>
      <c r="Q12" s="17"/>
      <c r="R12" s="14">
        <f t="shared" ref="R12:R21" si="6">F12/30*Q12</f>
        <v>0</v>
      </c>
      <c r="S12" s="17"/>
      <c r="T12" s="17"/>
      <c r="U12" s="14"/>
      <c r="V12" s="14"/>
      <c r="W12" s="19">
        <v>176</v>
      </c>
      <c r="X12" s="20">
        <f t="shared" si="4"/>
        <v>176</v>
      </c>
      <c r="Y12" s="4">
        <f t="shared" si="3"/>
        <v>3217.75</v>
      </c>
      <c r="Z12" s="6"/>
      <c r="AA12" s="28" t="str">
        <f>INDEX([1]Sheet1!D$2:E$258,MATCH(AC12,[1]Sheet1!E$2:E$258,0),1)</f>
        <v>عبدالحميد رمضان عبدالحميد عامر</v>
      </c>
      <c r="AB12" s="46" t="s">
        <v>89</v>
      </c>
      <c r="AC12" s="49">
        <v>100047736921</v>
      </c>
    </row>
    <row r="13" spans="1:29" s="28" customFormat="1" ht="30" customHeight="1" thickBot="1" x14ac:dyDescent="0.3">
      <c r="A13" s="27">
        <v>5</v>
      </c>
      <c r="B13" s="57">
        <v>573</v>
      </c>
      <c r="C13" s="78" t="s">
        <v>64</v>
      </c>
      <c r="D13" s="58" t="s">
        <v>113</v>
      </c>
      <c r="E13" s="58" t="s">
        <v>31</v>
      </c>
      <c r="F13" s="55">
        <v>5500</v>
      </c>
      <c r="G13" s="14"/>
      <c r="H13" s="14"/>
      <c r="I13" s="14">
        <v>28.5</v>
      </c>
      <c r="J13" s="13">
        <f t="shared" si="0"/>
        <v>653.125</v>
      </c>
      <c r="K13" s="21">
        <f t="shared" si="1"/>
        <v>6153.125</v>
      </c>
      <c r="L13" s="26"/>
      <c r="M13" s="14">
        <f t="shared" si="5"/>
        <v>0</v>
      </c>
      <c r="N13" s="14"/>
      <c r="O13" s="17"/>
      <c r="P13" s="18">
        <f t="shared" si="2"/>
        <v>0</v>
      </c>
      <c r="Q13" s="17">
        <v>2</v>
      </c>
      <c r="R13" s="14">
        <f t="shared" si="6"/>
        <v>366.66666666666669</v>
      </c>
      <c r="S13" s="17"/>
      <c r="T13" s="17"/>
      <c r="U13" s="64">
        <v>30</v>
      </c>
      <c r="V13" s="14"/>
      <c r="W13" s="19">
        <v>165</v>
      </c>
      <c r="X13" s="20">
        <f t="shared" si="4"/>
        <v>561.66666666666674</v>
      </c>
      <c r="Y13" s="4">
        <f t="shared" si="3"/>
        <v>5591.458333333333</v>
      </c>
      <c r="Z13" s="6"/>
      <c r="AA13" s="28" t="str">
        <f>INDEX([1]Sheet1!D$2:E$258,MATCH(AC13,[1]Sheet1!E$2:E$258,0),1)</f>
        <v>محمد سيد العوضى رزق</v>
      </c>
      <c r="AB13" s="30"/>
      <c r="AC13" s="49">
        <v>100046271542</v>
      </c>
    </row>
    <row r="14" spans="1:29" s="28" customFormat="1" ht="30" customHeight="1" thickBot="1" x14ac:dyDescent="0.3">
      <c r="A14" s="27">
        <v>6</v>
      </c>
      <c r="B14" s="57">
        <v>574</v>
      </c>
      <c r="C14" s="78" t="s">
        <v>16</v>
      </c>
      <c r="D14" s="58" t="s">
        <v>113</v>
      </c>
      <c r="E14" s="58" t="s">
        <v>45</v>
      </c>
      <c r="F14" s="55">
        <v>5100</v>
      </c>
      <c r="G14" s="14"/>
      <c r="H14" s="14"/>
      <c r="I14" s="14">
        <v>42</v>
      </c>
      <c r="J14" s="13">
        <f t="shared" si="0"/>
        <v>892.5</v>
      </c>
      <c r="K14" s="21">
        <f t="shared" si="1"/>
        <v>5992.5</v>
      </c>
      <c r="L14" s="26"/>
      <c r="M14" s="14">
        <f t="shared" si="5"/>
        <v>0</v>
      </c>
      <c r="N14" s="14"/>
      <c r="O14" s="17">
        <v>15</v>
      </c>
      <c r="P14" s="18">
        <f t="shared" si="2"/>
        <v>283.33333333333331</v>
      </c>
      <c r="Q14" s="17">
        <v>3</v>
      </c>
      <c r="R14" s="14">
        <f t="shared" si="6"/>
        <v>510</v>
      </c>
      <c r="S14" s="17"/>
      <c r="T14" s="17"/>
      <c r="U14" s="64">
        <v>17.43</v>
      </c>
      <c r="V14" s="14"/>
      <c r="W14" s="19">
        <v>165</v>
      </c>
      <c r="X14" s="20">
        <f t="shared" si="4"/>
        <v>975.76333333333321</v>
      </c>
      <c r="Y14" s="4">
        <f t="shared" si="3"/>
        <v>5016.7366666666667</v>
      </c>
      <c r="Z14" s="6"/>
      <c r="AA14" s="28" t="str">
        <f>INDEX([1]Sheet1!D$2:E$258,MATCH(AC14,[1]Sheet1!E$2:E$258,0),1)</f>
        <v>احمد ابراهيم احمد الحشاش</v>
      </c>
      <c r="AB14" s="30"/>
      <c r="AC14" s="49">
        <v>100046544069</v>
      </c>
    </row>
    <row r="15" spans="1:29" s="28" customFormat="1" ht="30" customHeight="1" thickBot="1" x14ac:dyDescent="0.3">
      <c r="A15" s="27">
        <v>7</v>
      </c>
      <c r="B15" s="57">
        <v>966</v>
      </c>
      <c r="C15" s="78" t="s">
        <v>82</v>
      </c>
      <c r="D15" s="58" t="s">
        <v>113</v>
      </c>
      <c r="E15" s="58" t="s">
        <v>45</v>
      </c>
      <c r="F15" s="55">
        <v>4000</v>
      </c>
      <c r="G15" s="14"/>
      <c r="H15" s="14"/>
      <c r="I15" s="14">
        <v>31.5</v>
      </c>
      <c r="J15" s="13">
        <f t="shared" si="0"/>
        <v>525</v>
      </c>
      <c r="K15" s="21">
        <f t="shared" si="1"/>
        <v>4525</v>
      </c>
      <c r="L15" s="26"/>
      <c r="M15" s="14">
        <f t="shared" si="5"/>
        <v>0</v>
      </c>
      <c r="N15" s="14"/>
      <c r="O15" s="17"/>
      <c r="P15" s="18">
        <f t="shared" si="2"/>
        <v>0</v>
      </c>
      <c r="Q15" s="17"/>
      <c r="R15" s="14">
        <v>140</v>
      </c>
      <c r="S15" s="17"/>
      <c r="T15" s="17"/>
      <c r="U15" s="64">
        <v>8.3800000000000008</v>
      </c>
      <c r="V15" s="14"/>
      <c r="W15" s="19">
        <v>165</v>
      </c>
      <c r="X15" s="20">
        <f t="shared" si="4"/>
        <v>313.38</v>
      </c>
      <c r="Y15" s="4">
        <f t="shared" si="3"/>
        <v>4211.62</v>
      </c>
      <c r="Z15" s="6"/>
      <c r="AA15" s="28" t="e">
        <f>INDEX([1]Sheet1!D$2:E$258,MATCH(AC15,[1]Sheet1!E$2:E$258,0),1)</f>
        <v>#N/A</v>
      </c>
      <c r="AB15" s="30"/>
      <c r="AC15" s="49">
        <v>100048525363</v>
      </c>
    </row>
    <row r="16" spans="1:29" s="28" customFormat="1" ht="30" customHeight="1" thickBot="1" x14ac:dyDescent="0.3">
      <c r="A16" s="27">
        <v>8</v>
      </c>
      <c r="B16" s="57">
        <v>1202</v>
      </c>
      <c r="C16" s="78" t="s">
        <v>139</v>
      </c>
      <c r="D16" s="58" t="s">
        <v>40</v>
      </c>
      <c r="E16" s="58" t="s">
        <v>45</v>
      </c>
      <c r="F16" s="55">
        <v>3500</v>
      </c>
      <c r="G16" s="14"/>
      <c r="H16" s="14"/>
      <c r="I16" s="14"/>
      <c r="J16" s="13">
        <f t="shared" si="0"/>
        <v>0</v>
      </c>
      <c r="K16" s="21">
        <f t="shared" si="1"/>
        <v>3500</v>
      </c>
      <c r="L16" s="26"/>
      <c r="M16" s="14">
        <f t="shared" si="5"/>
        <v>0</v>
      </c>
      <c r="N16" s="14"/>
      <c r="O16" s="17"/>
      <c r="P16" s="18">
        <f t="shared" si="2"/>
        <v>0</v>
      </c>
      <c r="Q16" s="17">
        <v>2</v>
      </c>
      <c r="R16" s="14">
        <f t="shared" si="6"/>
        <v>233.33333333333334</v>
      </c>
      <c r="S16" s="17"/>
      <c r="T16" s="17">
        <v>500</v>
      </c>
      <c r="U16" s="14"/>
      <c r="V16" s="14"/>
      <c r="W16" s="19">
        <v>176</v>
      </c>
      <c r="X16" s="20">
        <f t="shared" si="4"/>
        <v>909.33333333333337</v>
      </c>
      <c r="Y16" s="4">
        <f t="shared" si="3"/>
        <v>2590.6666666666665</v>
      </c>
      <c r="Z16" s="6"/>
      <c r="AB16" s="30"/>
      <c r="AC16" s="49" t="s">
        <v>156</v>
      </c>
    </row>
    <row r="17" spans="1:30" s="28" customFormat="1" ht="30" customHeight="1" thickBot="1" x14ac:dyDescent="0.3">
      <c r="A17" s="27">
        <v>9</v>
      </c>
      <c r="B17" s="57">
        <v>504</v>
      </c>
      <c r="C17" s="78" t="s">
        <v>55</v>
      </c>
      <c r="D17" s="32" t="s">
        <v>112</v>
      </c>
      <c r="E17" s="58" t="s">
        <v>47</v>
      </c>
      <c r="F17" s="55">
        <v>6000</v>
      </c>
      <c r="G17" s="14"/>
      <c r="H17" s="14"/>
      <c r="I17" s="14">
        <v>55.5</v>
      </c>
      <c r="J17" s="13">
        <f t="shared" si="0"/>
        <v>1387.5</v>
      </c>
      <c r="K17" s="21">
        <f t="shared" si="1"/>
        <v>7387.5</v>
      </c>
      <c r="L17" s="26"/>
      <c r="M17" s="14">
        <f t="shared" si="5"/>
        <v>0</v>
      </c>
      <c r="N17" s="14"/>
      <c r="O17" s="17"/>
      <c r="P17" s="18">
        <f t="shared" si="2"/>
        <v>0</v>
      </c>
      <c r="Q17" s="17"/>
      <c r="R17" s="14">
        <f t="shared" si="6"/>
        <v>0</v>
      </c>
      <c r="S17" s="17"/>
      <c r="T17" s="17">
        <v>500</v>
      </c>
      <c r="U17" s="64">
        <v>29.93</v>
      </c>
      <c r="V17" s="14"/>
      <c r="W17" s="19">
        <v>165</v>
      </c>
      <c r="X17" s="20">
        <f t="shared" si="4"/>
        <v>694.93</v>
      </c>
      <c r="Y17" s="4">
        <f t="shared" si="3"/>
        <v>6692.57</v>
      </c>
      <c r="Z17" s="6"/>
      <c r="AA17" s="28" t="e">
        <f>INDEX([1]Sheet1!D$2:E$258,MATCH(AC17,[1]Sheet1!E$2:E$258,0),1)</f>
        <v>#N/A</v>
      </c>
      <c r="AB17" s="30"/>
      <c r="AC17" s="49">
        <v>100049820218</v>
      </c>
    </row>
    <row r="18" spans="1:30" s="47" customFormat="1" ht="30" customHeight="1" thickBot="1" x14ac:dyDescent="0.3">
      <c r="A18" s="27">
        <v>10</v>
      </c>
      <c r="B18" s="57">
        <v>1055</v>
      </c>
      <c r="C18" s="78" t="s">
        <v>95</v>
      </c>
      <c r="D18" s="32" t="s">
        <v>112</v>
      </c>
      <c r="E18" s="58" t="s">
        <v>47</v>
      </c>
      <c r="F18" s="55">
        <v>2500</v>
      </c>
      <c r="G18" s="14"/>
      <c r="H18" s="14"/>
      <c r="I18" s="14">
        <v>52.5</v>
      </c>
      <c r="J18" s="13">
        <f t="shared" si="0"/>
        <v>546.875</v>
      </c>
      <c r="K18" s="21">
        <f t="shared" si="1"/>
        <v>3046.875</v>
      </c>
      <c r="L18" s="26"/>
      <c r="M18" s="14">
        <f t="shared" si="5"/>
        <v>0</v>
      </c>
      <c r="N18" s="14"/>
      <c r="O18" s="17">
        <v>10</v>
      </c>
      <c r="P18" s="18">
        <f t="shared" si="2"/>
        <v>92.592592592592595</v>
      </c>
      <c r="Q18" s="17"/>
      <c r="R18" s="14">
        <f t="shared" si="6"/>
        <v>0</v>
      </c>
      <c r="S18" s="17"/>
      <c r="T18" s="17"/>
      <c r="U18" s="14"/>
      <c r="V18" s="14"/>
      <c r="W18" s="19">
        <v>132</v>
      </c>
      <c r="X18" s="20">
        <f t="shared" si="4"/>
        <v>224.59259259259261</v>
      </c>
      <c r="Y18" s="4">
        <f t="shared" si="3"/>
        <v>2822.2824074074074</v>
      </c>
      <c r="Z18" s="6"/>
      <c r="AA18" s="51" t="e">
        <f>INDEX([1]Sheet1!D$2:E$258,MATCH(AC18,[1]Sheet1!E$2:E$258,0),1)</f>
        <v>#N/A</v>
      </c>
      <c r="AB18" s="52"/>
      <c r="AC18" s="49" t="s">
        <v>156</v>
      </c>
      <c r="AD18" s="51"/>
    </row>
    <row r="19" spans="1:30" s="28" customFormat="1" ht="30" customHeight="1" thickBot="1" x14ac:dyDescent="0.3">
      <c r="A19" s="27">
        <v>11</v>
      </c>
      <c r="B19" s="57">
        <v>1067</v>
      </c>
      <c r="C19" s="78" t="s">
        <v>99</v>
      </c>
      <c r="D19" s="32" t="s">
        <v>112</v>
      </c>
      <c r="E19" s="58" t="s">
        <v>47</v>
      </c>
      <c r="F19" s="55">
        <v>3000</v>
      </c>
      <c r="G19" s="14"/>
      <c r="H19" s="14"/>
      <c r="I19" s="14"/>
      <c r="J19" s="13">
        <f t="shared" si="0"/>
        <v>0</v>
      </c>
      <c r="K19" s="21">
        <f t="shared" si="1"/>
        <v>3000</v>
      </c>
      <c r="L19" s="26"/>
      <c r="M19" s="14">
        <f t="shared" si="5"/>
        <v>0</v>
      </c>
      <c r="N19" s="14"/>
      <c r="O19" s="17"/>
      <c r="P19" s="18">
        <f t="shared" si="2"/>
        <v>0</v>
      </c>
      <c r="Q19" s="17"/>
      <c r="R19" s="14">
        <f t="shared" si="6"/>
        <v>0</v>
      </c>
      <c r="S19" s="17"/>
      <c r="T19" s="17">
        <v>1000</v>
      </c>
      <c r="U19" s="14"/>
      <c r="V19" s="14"/>
      <c r="W19" s="19">
        <v>132</v>
      </c>
      <c r="X19" s="20">
        <f t="shared" si="4"/>
        <v>1132</v>
      </c>
      <c r="Y19" s="4">
        <f t="shared" si="3"/>
        <v>1868</v>
      </c>
      <c r="Z19" s="6"/>
      <c r="AA19" s="51" t="str">
        <f>INDEX([1]Sheet1!D$2:E$258,MATCH(AC19,[1]Sheet1!E$2:E$258,0),1)</f>
        <v>عبدالرحمن احمد جمعه عبدالحميد</v>
      </c>
      <c r="AB19" s="52"/>
      <c r="AC19" s="49">
        <v>100046270578</v>
      </c>
      <c r="AD19" s="51"/>
    </row>
    <row r="20" spans="1:30" s="28" customFormat="1" ht="30" customHeight="1" thickBot="1" x14ac:dyDescent="0.3">
      <c r="A20" s="27">
        <v>12</v>
      </c>
      <c r="B20" s="57">
        <v>1227</v>
      </c>
      <c r="C20" s="78" t="s">
        <v>142</v>
      </c>
      <c r="D20" s="32" t="s">
        <v>112</v>
      </c>
      <c r="E20" s="58" t="s">
        <v>47</v>
      </c>
      <c r="F20" s="55">
        <v>2200</v>
      </c>
      <c r="G20" s="14"/>
      <c r="H20" s="14"/>
      <c r="I20" s="14">
        <v>22.5</v>
      </c>
      <c r="J20" s="13">
        <f t="shared" si="0"/>
        <v>206.25</v>
      </c>
      <c r="K20" s="21">
        <f t="shared" si="1"/>
        <v>2406.25</v>
      </c>
      <c r="L20" s="26">
        <v>1.25</v>
      </c>
      <c r="M20" s="14">
        <f t="shared" si="5"/>
        <v>91.666666666666657</v>
      </c>
      <c r="N20" s="14">
        <v>91.67</v>
      </c>
      <c r="O20" s="17">
        <v>10</v>
      </c>
      <c r="P20" s="18">
        <f t="shared" si="2"/>
        <v>81.481481481481467</v>
      </c>
      <c r="Q20" s="17"/>
      <c r="R20" s="14">
        <f t="shared" si="6"/>
        <v>0</v>
      </c>
      <c r="S20" s="17"/>
      <c r="T20" s="17">
        <v>100</v>
      </c>
      <c r="U20" s="14"/>
      <c r="V20" s="14"/>
      <c r="W20" s="19">
        <v>132</v>
      </c>
      <c r="X20" s="20">
        <f t="shared" ref="X20" si="7">M20+N20+P20+R20+S20+T20+U20+V20+W20</f>
        <v>496.81814814814811</v>
      </c>
      <c r="Y20" s="4">
        <f t="shared" ref="Y20" si="8">K20-X20</f>
        <v>1909.4318518518519</v>
      </c>
      <c r="Z20" s="6" t="s">
        <v>137</v>
      </c>
      <c r="AA20" s="51"/>
      <c r="AB20" s="49">
        <v>100045608691</v>
      </c>
      <c r="AC20" s="49" t="s">
        <v>156</v>
      </c>
      <c r="AD20" s="51"/>
    </row>
    <row r="21" spans="1:30" s="28" customFormat="1" ht="30" customHeight="1" thickBot="1" x14ac:dyDescent="0.3">
      <c r="A21" s="27">
        <v>13</v>
      </c>
      <c r="B21" s="57">
        <v>502</v>
      </c>
      <c r="C21" s="78" t="s">
        <v>54</v>
      </c>
      <c r="D21" s="32" t="s">
        <v>110</v>
      </c>
      <c r="E21" s="32" t="s">
        <v>33</v>
      </c>
      <c r="F21" s="55">
        <v>5500</v>
      </c>
      <c r="G21" s="14"/>
      <c r="H21" s="14"/>
      <c r="I21" s="14"/>
      <c r="J21" s="13">
        <f t="shared" si="0"/>
        <v>0</v>
      </c>
      <c r="K21" s="21">
        <f t="shared" si="1"/>
        <v>5500</v>
      </c>
      <c r="L21" s="26">
        <v>2.5</v>
      </c>
      <c r="M21" s="14">
        <f t="shared" si="5"/>
        <v>458.33333333333337</v>
      </c>
      <c r="N21" s="14"/>
      <c r="O21" s="17">
        <v>10</v>
      </c>
      <c r="P21" s="18">
        <f t="shared" si="2"/>
        <v>203.7037037037037</v>
      </c>
      <c r="Q21" s="17"/>
      <c r="R21" s="14">
        <f t="shared" si="6"/>
        <v>0</v>
      </c>
      <c r="S21" s="17"/>
      <c r="T21" s="17">
        <v>1200</v>
      </c>
      <c r="U21" s="64">
        <v>39.75</v>
      </c>
      <c r="V21" s="14"/>
      <c r="W21" s="19">
        <v>165</v>
      </c>
      <c r="X21" s="20">
        <f t="shared" si="4"/>
        <v>2066.787037037037</v>
      </c>
      <c r="Y21" s="4">
        <f t="shared" si="3"/>
        <v>3433.212962962963</v>
      </c>
      <c r="Z21" s="6"/>
      <c r="AA21" s="28" t="str">
        <f>INDEX([1]Sheet1!D$2:E$258,MATCH(AC21,[1]Sheet1!E$2:E$258,0),1)</f>
        <v>نادر عبدالمغني اسماعيل سيد احمد علوش</v>
      </c>
      <c r="AB21" s="30"/>
      <c r="AC21" s="49">
        <v>100046823855</v>
      </c>
    </row>
    <row r="22" spans="1:30" s="47" customFormat="1" ht="30" customHeight="1" thickBot="1" x14ac:dyDescent="0.3">
      <c r="A22" s="27">
        <v>14</v>
      </c>
      <c r="B22" s="57">
        <v>1057</v>
      </c>
      <c r="C22" s="78" t="s">
        <v>96</v>
      </c>
      <c r="D22" s="32" t="s">
        <v>110</v>
      </c>
      <c r="E22" s="32" t="s">
        <v>37</v>
      </c>
      <c r="F22" s="55">
        <v>2000</v>
      </c>
      <c r="G22" s="14"/>
      <c r="H22" s="14"/>
      <c r="I22" s="14">
        <v>6.75</v>
      </c>
      <c r="J22" s="13">
        <f t="shared" si="0"/>
        <v>56.250000000000007</v>
      </c>
      <c r="K22" s="21">
        <f t="shared" si="1"/>
        <v>2056.25</v>
      </c>
      <c r="L22" s="26"/>
      <c r="M22" s="14">
        <f t="shared" si="5"/>
        <v>0</v>
      </c>
      <c r="N22" s="14"/>
      <c r="O22" s="17"/>
      <c r="P22" s="18">
        <f t="shared" si="2"/>
        <v>0</v>
      </c>
      <c r="Q22" s="17">
        <v>0.5</v>
      </c>
      <c r="R22" s="14">
        <f t="shared" ref="R22:R79" si="9">F22/30*Q22</f>
        <v>33.333333333333336</v>
      </c>
      <c r="S22" s="17"/>
      <c r="T22" s="17">
        <v>200</v>
      </c>
      <c r="U22" s="14"/>
      <c r="V22" s="14"/>
      <c r="W22" s="19"/>
      <c r="X22" s="20">
        <f t="shared" si="4"/>
        <v>233.33333333333334</v>
      </c>
      <c r="Y22" s="4">
        <f t="shared" si="3"/>
        <v>1822.9166666666667</v>
      </c>
      <c r="Z22" s="6"/>
      <c r="AA22" s="51" t="str">
        <f>INDEX([1]Sheet1!D$2:E$258,MATCH(AC22,[1]Sheet1!E$2:E$258,0),1)</f>
        <v>احمد مصطفى محمد احمد بدوى</v>
      </c>
      <c r="AB22" s="52"/>
      <c r="AC22" s="49">
        <v>100048785427</v>
      </c>
      <c r="AD22" s="51"/>
    </row>
    <row r="23" spans="1:30" s="47" customFormat="1" ht="30" customHeight="1" thickBot="1" x14ac:dyDescent="0.3">
      <c r="A23" s="27">
        <v>15</v>
      </c>
      <c r="B23" s="57">
        <v>1058</v>
      </c>
      <c r="C23" s="78" t="s">
        <v>97</v>
      </c>
      <c r="D23" s="32" t="s">
        <v>109</v>
      </c>
      <c r="E23" s="32" t="s">
        <v>36</v>
      </c>
      <c r="F23" s="81">
        <v>2019.7</v>
      </c>
      <c r="G23" s="14"/>
      <c r="H23" s="14"/>
      <c r="I23" s="14"/>
      <c r="J23" s="13">
        <f t="shared" si="0"/>
        <v>0</v>
      </c>
      <c r="K23" s="21">
        <f t="shared" si="1"/>
        <v>2019.7</v>
      </c>
      <c r="L23" s="26">
        <v>1.25</v>
      </c>
      <c r="M23" s="14">
        <f t="shared" si="5"/>
        <v>84.154166666666669</v>
      </c>
      <c r="N23" s="14"/>
      <c r="O23" s="17"/>
      <c r="P23" s="18">
        <f t="shared" si="2"/>
        <v>0</v>
      </c>
      <c r="Q23" s="17"/>
      <c r="R23" s="14">
        <f t="shared" si="9"/>
        <v>0</v>
      </c>
      <c r="S23" s="17"/>
      <c r="T23" s="17"/>
      <c r="U23" s="14"/>
      <c r="V23" s="14"/>
      <c r="W23" s="19"/>
      <c r="X23" s="20">
        <f t="shared" si="4"/>
        <v>84.154166666666669</v>
      </c>
      <c r="Y23" s="4">
        <f t="shared" si="3"/>
        <v>1935.5458333333333</v>
      </c>
      <c r="Z23" s="6"/>
      <c r="AA23" s="51" t="str">
        <f>INDEX([1]Sheet1!D$2:E$258,MATCH(AC23,[1]Sheet1!E$2:E$258,0),1)</f>
        <v>سوسن رمضان سيد محمود</v>
      </c>
      <c r="AB23" s="49">
        <v>100048785063</v>
      </c>
      <c r="AC23" s="49">
        <v>100048785063</v>
      </c>
      <c r="AD23" s="51"/>
    </row>
    <row r="24" spans="1:30" s="28" customFormat="1" ht="30" customHeight="1" thickBot="1" x14ac:dyDescent="0.3">
      <c r="A24" s="27">
        <v>16</v>
      </c>
      <c r="B24" s="58">
        <v>5033</v>
      </c>
      <c r="C24" s="78" t="s">
        <v>88</v>
      </c>
      <c r="D24" s="32" t="s">
        <v>110</v>
      </c>
      <c r="E24" s="32" t="s">
        <v>37</v>
      </c>
      <c r="F24" s="55">
        <v>600</v>
      </c>
      <c r="G24" s="14"/>
      <c r="H24" s="14"/>
      <c r="I24" s="14"/>
      <c r="J24" s="13">
        <f t="shared" si="0"/>
        <v>0</v>
      </c>
      <c r="K24" s="21">
        <f t="shared" si="1"/>
        <v>600</v>
      </c>
      <c r="L24" s="26"/>
      <c r="M24" s="14">
        <f t="shared" si="5"/>
        <v>0</v>
      </c>
      <c r="N24" s="14"/>
      <c r="O24" s="17"/>
      <c r="P24" s="18">
        <f t="shared" si="2"/>
        <v>0</v>
      </c>
      <c r="Q24" s="17"/>
      <c r="R24" s="14">
        <f t="shared" si="9"/>
        <v>0</v>
      </c>
      <c r="S24" s="17"/>
      <c r="T24" s="17"/>
      <c r="U24" s="14"/>
      <c r="V24" s="14"/>
      <c r="W24" s="19"/>
      <c r="X24" s="20">
        <f t="shared" si="4"/>
        <v>0</v>
      </c>
      <c r="Y24" s="4">
        <f t="shared" si="3"/>
        <v>600</v>
      </c>
      <c r="Z24" s="6"/>
      <c r="AA24" s="51" t="e">
        <f>INDEX([1]Sheet1!D$2:E$258,MATCH(AC24,[1]Sheet1!E$2:E$258,0),1)</f>
        <v>#N/A</v>
      </c>
      <c r="AB24" s="52"/>
      <c r="AC24" s="49" t="s">
        <v>156</v>
      </c>
      <c r="AD24" s="51"/>
    </row>
    <row r="25" spans="1:30" s="28" customFormat="1" ht="30" customHeight="1" thickBot="1" x14ac:dyDescent="0.3">
      <c r="A25" s="27">
        <v>17</v>
      </c>
      <c r="B25" s="57">
        <v>5037</v>
      </c>
      <c r="C25" s="78" t="s">
        <v>51</v>
      </c>
      <c r="D25" s="32" t="s">
        <v>110</v>
      </c>
      <c r="E25" s="32" t="s">
        <v>37</v>
      </c>
      <c r="F25" s="55">
        <v>600</v>
      </c>
      <c r="G25" s="14"/>
      <c r="H25" s="14"/>
      <c r="I25" s="14"/>
      <c r="J25" s="13">
        <f t="shared" si="0"/>
        <v>0</v>
      </c>
      <c r="K25" s="21">
        <f t="shared" si="1"/>
        <v>600</v>
      </c>
      <c r="L25" s="26"/>
      <c r="M25" s="14">
        <f t="shared" si="5"/>
        <v>0</v>
      </c>
      <c r="N25" s="14"/>
      <c r="O25" s="17"/>
      <c r="P25" s="18">
        <f t="shared" si="2"/>
        <v>0</v>
      </c>
      <c r="Q25" s="17"/>
      <c r="R25" s="14">
        <f t="shared" si="9"/>
        <v>0</v>
      </c>
      <c r="S25" s="17"/>
      <c r="T25" s="17"/>
      <c r="U25" s="14"/>
      <c r="V25" s="14"/>
      <c r="W25" s="19"/>
      <c r="X25" s="20">
        <f t="shared" si="4"/>
        <v>0</v>
      </c>
      <c r="Y25" s="4">
        <f t="shared" si="3"/>
        <v>600</v>
      </c>
      <c r="Z25" s="6"/>
      <c r="AA25" s="51" t="e">
        <f>INDEX([1]Sheet1!D$2:E$258,MATCH(AC25,[1]Sheet1!E$2:E$258,0),1)</f>
        <v>#N/A</v>
      </c>
      <c r="AB25" s="52"/>
      <c r="AC25" s="49" t="s">
        <v>156</v>
      </c>
      <c r="AD25" s="51"/>
    </row>
    <row r="26" spans="1:30" s="28" customFormat="1" ht="30" customHeight="1" thickBot="1" x14ac:dyDescent="0.3">
      <c r="A26" s="27">
        <v>18</v>
      </c>
      <c r="B26" s="57">
        <v>503</v>
      </c>
      <c r="C26" s="78" t="s">
        <v>14</v>
      </c>
      <c r="D26" s="58" t="s">
        <v>111</v>
      </c>
      <c r="E26" s="58" t="s">
        <v>33</v>
      </c>
      <c r="F26" s="55">
        <v>8800</v>
      </c>
      <c r="G26" s="14"/>
      <c r="H26" s="14"/>
      <c r="I26" s="14"/>
      <c r="J26" s="13">
        <f t="shared" si="0"/>
        <v>0</v>
      </c>
      <c r="K26" s="21">
        <f t="shared" si="1"/>
        <v>8800</v>
      </c>
      <c r="L26" s="26">
        <v>1.25</v>
      </c>
      <c r="M26" s="14">
        <f t="shared" si="5"/>
        <v>366.66666666666663</v>
      </c>
      <c r="N26" s="14"/>
      <c r="O26" s="17">
        <v>10</v>
      </c>
      <c r="P26" s="18">
        <f t="shared" si="2"/>
        <v>325.92592592592587</v>
      </c>
      <c r="Q26" s="17"/>
      <c r="R26" s="14">
        <f t="shared" si="9"/>
        <v>0</v>
      </c>
      <c r="S26" s="17"/>
      <c r="T26" s="17">
        <v>1500</v>
      </c>
      <c r="U26" s="64">
        <v>146.25</v>
      </c>
      <c r="V26" s="14"/>
      <c r="W26" s="19"/>
      <c r="X26" s="20">
        <f t="shared" si="4"/>
        <v>2338.8425925925926</v>
      </c>
      <c r="Y26" s="4">
        <f t="shared" si="3"/>
        <v>6461.1574074074069</v>
      </c>
      <c r="Z26" s="6"/>
      <c r="AA26" s="28" t="str">
        <f>INDEX([1]Sheet1!D$2:E$258,MATCH(AC26,[1]Sheet1!E$2:E$258,0),1)</f>
        <v>مينا نادر لويس عبدالملاك</v>
      </c>
      <c r="AB26" s="30"/>
      <c r="AC26" s="49">
        <v>100046256721</v>
      </c>
    </row>
    <row r="27" spans="1:30" s="28" customFormat="1" ht="30" customHeight="1" thickBot="1" x14ac:dyDescent="0.3">
      <c r="A27" s="27">
        <v>19</v>
      </c>
      <c r="B27" s="57">
        <v>700</v>
      </c>
      <c r="C27" s="78" t="s">
        <v>66</v>
      </c>
      <c r="D27" s="32" t="s">
        <v>114</v>
      </c>
      <c r="E27" s="32" t="s">
        <v>44</v>
      </c>
      <c r="F27" s="55">
        <v>2000</v>
      </c>
      <c r="G27" s="14"/>
      <c r="H27" s="14"/>
      <c r="I27" s="14"/>
      <c r="J27" s="13">
        <f t="shared" si="0"/>
        <v>0</v>
      </c>
      <c r="K27" s="21">
        <f t="shared" si="1"/>
        <v>2000</v>
      </c>
      <c r="L27" s="26">
        <v>2.5</v>
      </c>
      <c r="M27" s="14">
        <f t="shared" si="5"/>
        <v>166.66666666666669</v>
      </c>
      <c r="N27" s="14"/>
      <c r="O27" s="17">
        <v>5.67</v>
      </c>
      <c r="P27" s="18">
        <f t="shared" si="2"/>
        <v>42.000000000000007</v>
      </c>
      <c r="Q27" s="17"/>
      <c r="R27" s="14">
        <f t="shared" si="9"/>
        <v>0</v>
      </c>
      <c r="S27" s="17"/>
      <c r="T27" s="17">
        <v>700</v>
      </c>
      <c r="U27" s="14"/>
      <c r="V27" s="14"/>
      <c r="W27" s="19"/>
      <c r="X27" s="20">
        <f t="shared" si="4"/>
        <v>908.66666666666674</v>
      </c>
      <c r="Y27" s="4">
        <f t="shared" si="3"/>
        <v>1091.3333333333333</v>
      </c>
      <c r="Z27" s="6"/>
      <c r="AA27" s="28" t="str">
        <f>INDEX([1]Sheet1!D$2:E$258,MATCH(AC27,[1]Sheet1!E$2:E$258,0),1)</f>
        <v>نورهان خالد عبدالرازق يونس</v>
      </c>
      <c r="AB27" s="30"/>
      <c r="AC27" s="49">
        <v>100046270562</v>
      </c>
    </row>
    <row r="28" spans="1:30" s="28" customFormat="1" ht="30" customHeight="1" thickBot="1" x14ac:dyDescent="0.3">
      <c r="A28" s="27">
        <v>20</v>
      </c>
      <c r="B28" s="57">
        <v>709</v>
      </c>
      <c r="C28" s="78" t="s">
        <v>42</v>
      </c>
      <c r="D28" s="32" t="s">
        <v>114</v>
      </c>
      <c r="E28" s="32" t="s">
        <v>43</v>
      </c>
      <c r="F28" s="55">
        <v>2000</v>
      </c>
      <c r="G28" s="14"/>
      <c r="H28" s="14"/>
      <c r="I28" s="14"/>
      <c r="J28" s="13">
        <f t="shared" si="0"/>
        <v>0</v>
      </c>
      <c r="K28" s="21">
        <f t="shared" si="1"/>
        <v>2000</v>
      </c>
      <c r="L28" s="26"/>
      <c r="M28" s="14">
        <f t="shared" si="5"/>
        <v>0</v>
      </c>
      <c r="N28" s="14"/>
      <c r="O28" s="17"/>
      <c r="P28" s="18">
        <f t="shared" si="2"/>
        <v>0</v>
      </c>
      <c r="Q28" s="17"/>
      <c r="R28" s="14">
        <f t="shared" si="9"/>
        <v>0</v>
      </c>
      <c r="S28" s="17"/>
      <c r="T28" s="17">
        <v>700</v>
      </c>
      <c r="U28" s="14"/>
      <c r="V28" s="14"/>
      <c r="W28" s="19">
        <v>132</v>
      </c>
      <c r="X28" s="20">
        <f t="shared" si="4"/>
        <v>832</v>
      </c>
      <c r="Y28" s="4">
        <f t="shared" si="3"/>
        <v>1168</v>
      </c>
      <c r="Z28" s="6"/>
      <c r="AA28" s="28" t="str">
        <f>INDEX([1]Sheet1!D$2:E$258,MATCH(AC28,[1]Sheet1!E$2:E$258,0),1)</f>
        <v>ايه عادل جمال حلمي</v>
      </c>
      <c r="AB28" s="30"/>
      <c r="AC28" s="49">
        <v>100046835802</v>
      </c>
    </row>
    <row r="29" spans="1:30" s="28" customFormat="1" ht="30" customHeight="1" thickBot="1" x14ac:dyDescent="0.3">
      <c r="A29" s="27">
        <v>21</v>
      </c>
      <c r="B29" s="57">
        <v>731</v>
      </c>
      <c r="C29" s="78" t="s">
        <v>46</v>
      </c>
      <c r="D29" s="32" t="s">
        <v>114</v>
      </c>
      <c r="E29" s="32" t="s">
        <v>44</v>
      </c>
      <c r="F29" s="55">
        <v>2200</v>
      </c>
      <c r="G29" s="14"/>
      <c r="H29" s="14"/>
      <c r="I29" s="14"/>
      <c r="J29" s="13">
        <f t="shared" ref="J29:J64" si="10">F29/30/8*I29</f>
        <v>0</v>
      </c>
      <c r="K29" s="21">
        <f t="shared" si="1"/>
        <v>2200</v>
      </c>
      <c r="L29" s="26">
        <v>23</v>
      </c>
      <c r="M29" s="14">
        <f t="shared" si="5"/>
        <v>1686.6666666666665</v>
      </c>
      <c r="N29" s="14"/>
      <c r="O29" s="17"/>
      <c r="P29" s="18">
        <f t="shared" ref="P29:P64" si="11">(F29/30/9)*O29</f>
        <v>0</v>
      </c>
      <c r="Q29" s="17"/>
      <c r="R29" s="14">
        <f t="shared" si="9"/>
        <v>0</v>
      </c>
      <c r="S29" s="17"/>
      <c r="T29" s="17"/>
      <c r="U29" s="14"/>
      <c r="V29" s="14"/>
      <c r="W29" s="19">
        <v>132</v>
      </c>
      <c r="X29" s="20">
        <f t="shared" si="4"/>
        <v>1818.6666666666665</v>
      </c>
      <c r="Y29" s="4">
        <f t="shared" si="3"/>
        <v>381.33333333333348</v>
      </c>
      <c r="Z29" s="6" t="s">
        <v>137</v>
      </c>
      <c r="AA29" s="28" t="e">
        <f>INDEX([1]Sheet1!D$2:E$258,MATCH(AC29,[1]Sheet1!E$2:E$258,0),1)</f>
        <v>#N/A</v>
      </c>
      <c r="AB29" s="49">
        <v>100046270805</v>
      </c>
      <c r="AC29" s="49" t="s">
        <v>156</v>
      </c>
    </row>
    <row r="30" spans="1:30" s="28" customFormat="1" ht="30" customHeight="1" thickBot="1" x14ac:dyDescent="0.3">
      <c r="A30" s="27">
        <v>22</v>
      </c>
      <c r="B30" s="57">
        <v>771</v>
      </c>
      <c r="C30" s="78" t="s">
        <v>67</v>
      </c>
      <c r="D30" s="32" t="s">
        <v>114</v>
      </c>
      <c r="E30" s="32" t="s">
        <v>44</v>
      </c>
      <c r="F30" s="55">
        <v>2000</v>
      </c>
      <c r="G30" s="14"/>
      <c r="H30" s="14"/>
      <c r="I30" s="14"/>
      <c r="J30" s="13">
        <f t="shared" si="10"/>
        <v>0</v>
      </c>
      <c r="K30" s="21">
        <f t="shared" si="1"/>
        <v>2000</v>
      </c>
      <c r="L30" s="26"/>
      <c r="M30" s="14">
        <f t="shared" si="5"/>
        <v>0</v>
      </c>
      <c r="N30" s="14"/>
      <c r="O30" s="17"/>
      <c r="P30" s="18">
        <f t="shared" si="11"/>
        <v>0</v>
      </c>
      <c r="Q30" s="17"/>
      <c r="R30" s="14">
        <f t="shared" si="9"/>
        <v>0</v>
      </c>
      <c r="S30" s="17"/>
      <c r="T30" s="17"/>
      <c r="U30" s="14"/>
      <c r="V30" s="14"/>
      <c r="W30" s="19"/>
      <c r="X30" s="20">
        <f t="shared" si="4"/>
        <v>0</v>
      </c>
      <c r="Y30" s="4">
        <f t="shared" si="3"/>
        <v>2000</v>
      </c>
      <c r="Z30" s="6"/>
      <c r="AA30" s="28" t="str">
        <f>INDEX([1]Sheet1!D$2:E$258,MATCH(AC30,[1]Sheet1!E$2:E$258,0),1)</f>
        <v>ايمان عيد يوسف عبدالرازق</v>
      </c>
      <c r="AB30" s="30"/>
      <c r="AC30" s="49">
        <v>100046259194</v>
      </c>
    </row>
    <row r="31" spans="1:30" s="28" customFormat="1" ht="30" customHeight="1" thickBot="1" x14ac:dyDescent="0.3">
      <c r="A31" s="27">
        <v>23</v>
      </c>
      <c r="B31" s="57">
        <v>5026</v>
      </c>
      <c r="C31" s="78" t="s">
        <v>49</v>
      </c>
      <c r="D31" s="32" t="s">
        <v>114</v>
      </c>
      <c r="E31" s="32" t="s">
        <v>44</v>
      </c>
      <c r="F31" s="55">
        <v>600</v>
      </c>
      <c r="G31" s="14"/>
      <c r="H31" s="14"/>
      <c r="I31" s="14"/>
      <c r="J31" s="13">
        <f t="shared" si="10"/>
        <v>0</v>
      </c>
      <c r="K31" s="21">
        <f t="shared" si="1"/>
        <v>600</v>
      </c>
      <c r="L31" s="26"/>
      <c r="M31" s="14">
        <f t="shared" si="5"/>
        <v>0</v>
      </c>
      <c r="N31" s="14"/>
      <c r="O31" s="17"/>
      <c r="P31" s="18">
        <f t="shared" si="11"/>
        <v>0</v>
      </c>
      <c r="Q31" s="17"/>
      <c r="R31" s="14">
        <f t="shared" si="9"/>
        <v>0</v>
      </c>
      <c r="S31" s="17"/>
      <c r="T31" s="17"/>
      <c r="U31" s="14"/>
      <c r="V31" s="14"/>
      <c r="W31" s="19"/>
      <c r="X31" s="20">
        <f t="shared" si="4"/>
        <v>0</v>
      </c>
      <c r="Y31" s="4">
        <f t="shared" si="3"/>
        <v>600</v>
      </c>
      <c r="Z31" s="6"/>
      <c r="AA31" s="51" t="e">
        <f>INDEX([1]Sheet1!D$2:E$258,MATCH(AC31,[1]Sheet1!E$2:E$258,0),1)</f>
        <v>#N/A</v>
      </c>
      <c r="AB31" s="52"/>
      <c r="AC31" s="49" t="s">
        <v>156</v>
      </c>
      <c r="AD31" s="51"/>
    </row>
    <row r="32" spans="1:30" s="28" customFormat="1" ht="30" customHeight="1" thickBot="1" x14ac:dyDescent="0.3">
      <c r="A32" s="27">
        <v>24</v>
      </c>
      <c r="B32" s="57">
        <v>77</v>
      </c>
      <c r="C32" s="78" t="s">
        <v>138</v>
      </c>
      <c r="D32" s="32" t="s">
        <v>115</v>
      </c>
      <c r="E32" s="32" t="s">
        <v>32</v>
      </c>
      <c r="F32" s="55">
        <v>7000</v>
      </c>
      <c r="G32" s="14"/>
      <c r="H32" s="14"/>
      <c r="I32" s="14"/>
      <c r="J32" s="13">
        <f t="shared" si="10"/>
        <v>0</v>
      </c>
      <c r="K32" s="21">
        <f t="shared" si="1"/>
        <v>7000</v>
      </c>
      <c r="L32" s="26"/>
      <c r="M32" s="14">
        <f t="shared" si="5"/>
        <v>0</v>
      </c>
      <c r="N32" s="14"/>
      <c r="O32" s="17"/>
      <c r="P32" s="18">
        <f t="shared" si="11"/>
        <v>0</v>
      </c>
      <c r="Q32" s="17"/>
      <c r="R32" s="14">
        <f t="shared" si="9"/>
        <v>0</v>
      </c>
      <c r="S32" s="17"/>
      <c r="T32" s="17"/>
      <c r="U32" s="64">
        <v>38.65</v>
      </c>
      <c r="V32" s="14"/>
      <c r="W32" s="19">
        <v>176</v>
      </c>
      <c r="X32" s="20">
        <f t="shared" si="4"/>
        <v>214.65</v>
      </c>
      <c r="Y32" s="4">
        <f t="shared" si="3"/>
        <v>6785.35</v>
      </c>
      <c r="Z32" s="6"/>
      <c r="AB32" s="30"/>
      <c r="AC32" s="49">
        <v>100049820447</v>
      </c>
    </row>
    <row r="33" spans="1:30" s="47" customFormat="1" ht="30" customHeight="1" thickBot="1" x14ac:dyDescent="0.3">
      <c r="A33" s="27">
        <v>25</v>
      </c>
      <c r="B33" s="57">
        <v>1054</v>
      </c>
      <c r="C33" s="78" t="s">
        <v>94</v>
      </c>
      <c r="D33" s="32" t="s">
        <v>115</v>
      </c>
      <c r="E33" s="32" t="s">
        <v>32</v>
      </c>
      <c r="F33" s="55">
        <v>4000</v>
      </c>
      <c r="G33" s="14"/>
      <c r="H33" s="14"/>
      <c r="I33" s="14">
        <v>6.75</v>
      </c>
      <c r="J33" s="13">
        <f t="shared" si="10"/>
        <v>112.50000000000001</v>
      </c>
      <c r="K33" s="21">
        <f t="shared" si="1"/>
        <v>4112.5</v>
      </c>
      <c r="L33" s="26"/>
      <c r="M33" s="14">
        <f t="shared" si="5"/>
        <v>0</v>
      </c>
      <c r="N33" s="14"/>
      <c r="O33" s="17">
        <v>10</v>
      </c>
      <c r="P33" s="18">
        <f t="shared" si="11"/>
        <v>148.14814814814815</v>
      </c>
      <c r="Q33" s="17"/>
      <c r="R33" s="14">
        <f t="shared" si="9"/>
        <v>0</v>
      </c>
      <c r="S33" s="17"/>
      <c r="T33" s="17"/>
      <c r="U33" s="14"/>
      <c r="V33" s="14"/>
      <c r="W33" s="19">
        <v>165</v>
      </c>
      <c r="X33" s="20">
        <f t="shared" si="4"/>
        <v>313.14814814814815</v>
      </c>
      <c r="Y33" s="4">
        <f t="shared" si="3"/>
        <v>3799.3518518518517</v>
      </c>
      <c r="Z33" s="6"/>
      <c r="AA33" s="51" t="str">
        <f>INDEX([1]Sheet1!D$2:E$258,MATCH(AC33,[1]Sheet1!E$2:E$258,0),1)</f>
        <v>محمود ايهاب جاد رمضان</v>
      </c>
      <c r="AB33" s="52"/>
      <c r="AC33" s="49">
        <v>100048785322</v>
      </c>
      <c r="AD33" s="51"/>
    </row>
    <row r="34" spans="1:30" s="28" customFormat="1" ht="30" customHeight="1" thickBot="1" x14ac:dyDescent="0.3">
      <c r="A34" s="27">
        <v>26</v>
      </c>
      <c r="B34" s="57">
        <v>932</v>
      </c>
      <c r="C34" s="78" t="s">
        <v>76</v>
      </c>
      <c r="D34" s="32" t="s">
        <v>115</v>
      </c>
      <c r="E34" s="32" t="s">
        <v>32</v>
      </c>
      <c r="F34" s="55">
        <v>2500</v>
      </c>
      <c r="G34" s="14"/>
      <c r="H34" s="14"/>
      <c r="I34" s="14"/>
      <c r="J34" s="13">
        <f t="shared" si="10"/>
        <v>0</v>
      </c>
      <c r="K34" s="21">
        <f t="shared" si="1"/>
        <v>2500</v>
      </c>
      <c r="L34" s="26"/>
      <c r="M34" s="14">
        <f t="shared" si="5"/>
        <v>0</v>
      </c>
      <c r="N34" s="14"/>
      <c r="O34" s="17"/>
      <c r="P34" s="18">
        <f t="shared" si="11"/>
        <v>0</v>
      </c>
      <c r="Q34" s="17"/>
      <c r="R34" s="14">
        <f t="shared" si="9"/>
        <v>0</v>
      </c>
      <c r="S34" s="17"/>
      <c r="T34" s="17">
        <v>100</v>
      </c>
      <c r="U34" s="14"/>
      <c r="V34" s="14"/>
      <c r="W34" s="19">
        <v>132</v>
      </c>
      <c r="X34" s="20">
        <f t="shared" si="4"/>
        <v>232</v>
      </c>
      <c r="Y34" s="4">
        <f t="shared" si="3"/>
        <v>2268</v>
      </c>
      <c r="Z34" s="6"/>
      <c r="AA34" s="28" t="str">
        <f>INDEX([1]Sheet1!D$2:E$258,MATCH(AC34,[1]Sheet1!E$2:E$258,0),1)</f>
        <v>محمود اسماعيل نبوي  محمد</v>
      </c>
      <c r="AB34" s="30"/>
      <c r="AC34" s="49">
        <v>100047662081</v>
      </c>
    </row>
    <row r="35" spans="1:30" s="28" customFormat="1" ht="30" customHeight="1" thickBot="1" x14ac:dyDescent="0.3">
      <c r="A35" s="27">
        <v>27</v>
      </c>
      <c r="B35" s="57">
        <v>1231</v>
      </c>
      <c r="C35" s="78" t="s">
        <v>144</v>
      </c>
      <c r="D35" s="32" t="s">
        <v>109</v>
      </c>
      <c r="E35" s="32" t="s">
        <v>34</v>
      </c>
      <c r="F35" s="55">
        <v>2300</v>
      </c>
      <c r="G35" s="14"/>
      <c r="H35" s="14"/>
      <c r="I35" s="14"/>
      <c r="J35" s="13">
        <f t="shared" si="10"/>
        <v>0</v>
      </c>
      <c r="K35" s="21">
        <f t="shared" si="1"/>
        <v>2300</v>
      </c>
      <c r="L35" s="26">
        <v>1.25</v>
      </c>
      <c r="M35" s="14">
        <f t="shared" si="5"/>
        <v>95.833333333333343</v>
      </c>
      <c r="N35" s="14"/>
      <c r="O35" s="17"/>
      <c r="P35" s="18">
        <f t="shared" si="11"/>
        <v>0</v>
      </c>
      <c r="Q35" s="17"/>
      <c r="R35" s="14">
        <f t="shared" si="9"/>
        <v>0</v>
      </c>
      <c r="S35" s="17"/>
      <c r="T35" s="17"/>
      <c r="U35" s="14"/>
      <c r="V35" s="14"/>
      <c r="W35" s="19"/>
      <c r="X35" s="20">
        <f t="shared" si="4"/>
        <v>95.833333333333343</v>
      </c>
      <c r="Y35" s="4">
        <f t="shared" si="3"/>
        <v>2204.1666666666665</v>
      </c>
      <c r="Z35" s="6"/>
      <c r="AA35" s="28" t="e">
        <f>INDEX([1]Sheet1!D$2:E$258,MATCH(AC35,[1]Sheet1!E$2:E$258,0),1)</f>
        <v>#N/A</v>
      </c>
      <c r="AB35" s="30"/>
      <c r="AC35" s="49" t="s">
        <v>156</v>
      </c>
    </row>
    <row r="36" spans="1:30" s="28" customFormat="1" ht="30" customHeight="1" thickBot="1" x14ac:dyDescent="0.3">
      <c r="A36" s="27">
        <v>28</v>
      </c>
      <c r="B36" s="57">
        <v>1232</v>
      </c>
      <c r="C36" s="78" t="s">
        <v>145</v>
      </c>
      <c r="D36" s="32" t="s">
        <v>115</v>
      </c>
      <c r="E36" s="32" t="s">
        <v>146</v>
      </c>
      <c r="F36" s="55">
        <v>4500</v>
      </c>
      <c r="G36" s="14"/>
      <c r="H36" s="14"/>
      <c r="I36" s="14"/>
      <c r="J36" s="13">
        <f t="shared" si="10"/>
        <v>0</v>
      </c>
      <c r="K36" s="21">
        <f t="shared" si="1"/>
        <v>4500</v>
      </c>
      <c r="L36" s="26">
        <v>18</v>
      </c>
      <c r="M36" s="14">
        <f t="shared" si="5"/>
        <v>2700</v>
      </c>
      <c r="N36" s="14"/>
      <c r="O36" s="17"/>
      <c r="P36" s="18">
        <f t="shared" si="11"/>
        <v>0</v>
      </c>
      <c r="Q36" s="17"/>
      <c r="R36" s="14">
        <f t="shared" si="9"/>
        <v>0</v>
      </c>
      <c r="S36" s="17"/>
      <c r="T36" s="17"/>
      <c r="U36" s="14"/>
      <c r="V36" s="14"/>
      <c r="W36" s="19"/>
      <c r="X36" s="20">
        <f t="shared" si="4"/>
        <v>2700</v>
      </c>
      <c r="Y36" s="4">
        <f t="shared" si="3"/>
        <v>1800</v>
      </c>
      <c r="Z36" s="6"/>
      <c r="AA36" s="28" t="e">
        <f>INDEX([1]Sheet1!D$2:E$258,MATCH(AC36,[1]Sheet1!E$2:E$258,0),1)</f>
        <v>#N/A</v>
      </c>
      <c r="AB36" s="49"/>
      <c r="AC36" s="49" t="s">
        <v>156</v>
      </c>
    </row>
    <row r="37" spans="1:30" s="51" customFormat="1" ht="30" customHeight="1" thickBot="1" x14ac:dyDescent="0.3">
      <c r="A37" s="27">
        <v>29</v>
      </c>
      <c r="B37" s="57">
        <v>1234</v>
      </c>
      <c r="C37" s="78" t="s">
        <v>147</v>
      </c>
      <c r="D37" s="32" t="s">
        <v>109</v>
      </c>
      <c r="E37" s="32" t="s">
        <v>34</v>
      </c>
      <c r="F37" s="80">
        <v>2300</v>
      </c>
      <c r="G37" s="14"/>
      <c r="H37" s="14"/>
      <c r="I37" s="14"/>
      <c r="J37" s="13">
        <f t="shared" si="10"/>
        <v>0</v>
      </c>
      <c r="K37" s="21">
        <f t="shared" si="1"/>
        <v>2300</v>
      </c>
      <c r="L37" s="26">
        <v>2.5</v>
      </c>
      <c r="M37" s="14">
        <f t="shared" si="5"/>
        <v>191.66666666666669</v>
      </c>
      <c r="N37" s="14"/>
      <c r="O37" s="17"/>
      <c r="P37" s="18">
        <f t="shared" si="11"/>
        <v>0</v>
      </c>
      <c r="Q37" s="17"/>
      <c r="R37" s="14">
        <f t="shared" si="9"/>
        <v>0</v>
      </c>
      <c r="S37" s="17"/>
      <c r="T37" s="17"/>
      <c r="U37" s="14"/>
      <c r="V37" s="14"/>
      <c r="W37" s="19"/>
      <c r="X37" s="20">
        <f t="shared" si="4"/>
        <v>191.66666666666669</v>
      </c>
      <c r="Y37" s="4">
        <f t="shared" si="3"/>
        <v>2108.3333333333335</v>
      </c>
      <c r="Z37" s="6" t="s">
        <v>137</v>
      </c>
      <c r="AA37" s="51" t="e">
        <f>INDEX([1]Sheet1!D$2:E$258,MATCH(AC37,[1]Sheet1!E$2:E$258,0),1)</f>
        <v>#N/A</v>
      </c>
      <c r="AB37" s="52"/>
      <c r="AC37" s="49" t="s">
        <v>156</v>
      </c>
    </row>
    <row r="38" spans="1:30" s="28" customFormat="1" ht="30" customHeight="1" thickBot="1" x14ac:dyDescent="0.3">
      <c r="A38" s="27">
        <v>30</v>
      </c>
      <c r="B38" s="57">
        <v>1235</v>
      </c>
      <c r="C38" s="78" t="s">
        <v>148</v>
      </c>
      <c r="D38" s="32" t="s">
        <v>115</v>
      </c>
      <c r="E38" s="32" t="s">
        <v>32</v>
      </c>
      <c r="F38" s="55">
        <v>2500</v>
      </c>
      <c r="G38" s="14"/>
      <c r="H38" s="14"/>
      <c r="I38" s="14"/>
      <c r="J38" s="13">
        <f t="shared" si="10"/>
        <v>0</v>
      </c>
      <c r="K38" s="21">
        <f t="shared" si="1"/>
        <v>2500</v>
      </c>
      <c r="L38" s="26">
        <v>2.5</v>
      </c>
      <c r="M38" s="14">
        <f t="shared" si="5"/>
        <v>208.33333333333331</v>
      </c>
      <c r="N38" s="14"/>
      <c r="O38" s="17"/>
      <c r="P38" s="18">
        <f t="shared" si="11"/>
        <v>0</v>
      </c>
      <c r="Q38" s="17"/>
      <c r="R38" s="14">
        <f t="shared" si="9"/>
        <v>0</v>
      </c>
      <c r="S38" s="17"/>
      <c r="T38" s="17">
        <v>400</v>
      </c>
      <c r="U38" s="14"/>
      <c r="V38" s="14"/>
      <c r="W38" s="19"/>
      <c r="X38" s="20">
        <f t="shared" si="4"/>
        <v>608.33333333333326</v>
      </c>
      <c r="Y38" s="4">
        <f t="shared" si="3"/>
        <v>1891.6666666666667</v>
      </c>
      <c r="Z38" s="6" t="s">
        <v>137</v>
      </c>
      <c r="AB38" s="30"/>
      <c r="AC38" s="49" t="s">
        <v>156</v>
      </c>
    </row>
    <row r="39" spans="1:30" s="28" customFormat="1" ht="30" customHeight="1" thickBot="1" x14ac:dyDescent="0.3">
      <c r="A39" s="27">
        <v>31</v>
      </c>
      <c r="B39" s="57">
        <v>1175</v>
      </c>
      <c r="C39" s="78" t="s">
        <v>119</v>
      </c>
      <c r="D39" s="32" t="s">
        <v>115</v>
      </c>
      <c r="E39" s="32" t="s">
        <v>32</v>
      </c>
      <c r="F39" s="55">
        <v>2500</v>
      </c>
      <c r="G39" s="14"/>
      <c r="H39" s="14"/>
      <c r="I39" s="14">
        <v>6.75</v>
      </c>
      <c r="J39" s="13">
        <f t="shared" si="10"/>
        <v>70.3125</v>
      </c>
      <c r="K39" s="21">
        <f t="shared" si="1"/>
        <v>2570.3125</v>
      </c>
      <c r="L39" s="26">
        <f>2.5+3.75</f>
        <v>6.25</v>
      </c>
      <c r="M39" s="14">
        <f t="shared" si="5"/>
        <v>520.83333333333326</v>
      </c>
      <c r="N39" s="14">
        <v>312.5</v>
      </c>
      <c r="O39" s="17"/>
      <c r="P39" s="18">
        <f t="shared" si="11"/>
        <v>0</v>
      </c>
      <c r="Q39" s="17"/>
      <c r="R39" s="14">
        <f t="shared" si="9"/>
        <v>0</v>
      </c>
      <c r="S39" s="17"/>
      <c r="T39" s="17">
        <v>200</v>
      </c>
      <c r="U39" s="14"/>
      <c r="V39" s="14"/>
      <c r="W39" s="19"/>
      <c r="X39" s="20">
        <f t="shared" si="4"/>
        <v>1033.3333333333333</v>
      </c>
      <c r="Y39" s="4">
        <f t="shared" si="3"/>
        <v>1536.9791666666667</v>
      </c>
      <c r="Z39" s="6"/>
      <c r="AB39" s="30"/>
      <c r="AC39" s="49" t="s">
        <v>156</v>
      </c>
    </row>
    <row r="40" spans="1:30" s="28" customFormat="1" ht="30" customHeight="1" thickBot="1" x14ac:dyDescent="0.3">
      <c r="A40" s="27">
        <v>32</v>
      </c>
      <c r="B40" s="57">
        <v>1181</v>
      </c>
      <c r="C40" s="78" t="s">
        <v>120</v>
      </c>
      <c r="D40" s="32" t="s">
        <v>115</v>
      </c>
      <c r="E40" s="32" t="s">
        <v>32</v>
      </c>
      <c r="F40" s="55">
        <v>2500</v>
      </c>
      <c r="G40" s="14"/>
      <c r="H40" s="14"/>
      <c r="I40" s="14">
        <v>6.75</v>
      </c>
      <c r="J40" s="13">
        <f t="shared" si="10"/>
        <v>70.3125</v>
      </c>
      <c r="K40" s="21">
        <f t="shared" si="1"/>
        <v>2570.3125</v>
      </c>
      <c r="L40" s="26"/>
      <c r="M40" s="14">
        <f t="shared" si="5"/>
        <v>0</v>
      </c>
      <c r="N40" s="14"/>
      <c r="O40" s="17"/>
      <c r="P40" s="18">
        <f t="shared" si="11"/>
        <v>0</v>
      </c>
      <c r="Q40" s="17"/>
      <c r="R40" s="14">
        <f t="shared" si="9"/>
        <v>0</v>
      </c>
      <c r="S40" s="17"/>
      <c r="T40" s="17">
        <v>500</v>
      </c>
      <c r="U40" s="14"/>
      <c r="V40" s="14"/>
      <c r="W40" s="19"/>
      <c r="X40" s="20">
        <f t="shared" si="4"/>
        <v>500</v>
      </c>
      <c r="Y40" s="4">
        <f t="shared" si="3"/>
        <v>2070.3125</v>
      </c>
      <c r="Z40" s="6"/>
      <c r="AB40" s="30"/>
      <c r="AC40" s="49" t="s">
        <v>156</v>
      </c>
    </row>
    <row r="41" spans="1:30" s="28" customFormat="1" ht="30" customHeight="1" thickBot="1" x14ac:dyDescent="0.3">
      <c r="A41" s="27">
        <v>33</v>
      </c>
      <c r="B41" s="57">
        <v>1189</v>
      </c>
      <c r="C41" s="78" t="s">
        <v>121</v>
      </c>
      <c r="D41" s="32" t="s">
        <v>115</v>
      </c>
      <c r="E41" s="32" t="s">
        <v>32</v>
      </c>
      <c r="F41" s="55">
        <v>2500</v>
      </c>
      <c r="G41" s="14"/>
      <c r="H41" s="14"/>
      <c r="I41" s="14">
        <v>6.75</v>
      </c>
      <c r="J41" s="13">
        <f t="shared" si="10"/>
        <v>70.3125</v>
      </c>
      <c r="K41" s="21">
        <f t="shared" si="1"/>
        <v>2570.3125</v>
      </c>
      <c r="L41" s="26">
        <v>7.5</v>
      </c>
      <c r="M41" s="14">
        <f t="shared" si="5"/>
        <v>625</v>
      </c>
      <c r="N41" s="14">
        <v>416.67</v>
      </c>
      <c r="O41" s="17"/>
      <c r="P41" s="18">
        <f t="shared" si="11"/>
        <v>0</v>
      </c>
      <c r="Q41" s="17"/>
      <c r="R41" s="14">
        <f t="shared" si="9"/>
        <v>0</v>
      </c>
      <c r="S41" s="17"/>
      <c r="T41" s="17">
        <v>500</v>
      </c>
      <c r="U41" s="14"/>
      <c r="V41" s="14"/>
      <c r="W41" s="19"/>
      <c r="X41" s="20">
        <f t="shared" si="4"/>
        <v>1541.67</v>
      </c>
      <c r="Y41" s="4">
        <f t="shared" si="3"/>
        <v>1028.6424999999999</v>
      </c>
      <c r="Z41" s="6"/>
      <c r="AB41" s="30"/>
      <c r="AC41" s="49" t="s">
        <v>156</v>
      </c>
    </row>
    <row r="42" spans="1:30" s="51" customFormat="1" ht="30" customHeight="1" thickBot="1" x14ac:dyDescent="0.3">
      <c r="A42" s="27">
        <v>34</v>
      </c>
      <c r="B42" s="57">
        <v>1236</v>
      </c>
      <c r="C42" s="78" t="s">
        <v>149</v>
      </c>
      <c r="D42" s="32" t="s">
        <v>115</v>
      </c>
      <c r="E42" s="32" t="s">
        <v>32</v>
      </c>
      <c r="F42" s="55">
        <v>2500</v>
      </c>
      <c r="G42" s="14"/>
      <c r="H42" s="14"/>
      <c r="I42" s="14"/>
      <c r="J42" s="13">
        <f t="shared" si="10"/>
        <v>0</v>
      </c>
      <c r="K42" s="21">
        <f t="shared" si="1"/>
        <v>2500</v>
      </c>
      <c r="L42" s="26">
        <v>1.25</v>
      </c>
      <c r="M42" s="14">
        <f t="shared" si="5"/>
        <v>104.16666666666666</v>
      </c>
      <c r="N42" s="14">
        <v>104.17</v>
      </c>
      <c r="O42" s="17"/>
      <c r="P42" s="18">
        <f t="shared" si="11"/>
        <v>0</v>
      </c>
      <c r="Q42" s="17"/>
      <c r="R42" s="14">
        <f t="shared" si="9"/>
        <v>0</v>
      </c>
      <c r="S42" s="17"/>
      <c r="T42" s="17"/>
      <c r="U42" s="14"/>
      <c r="V42" s="14"/>
      <c r="W42" s="19"/>
      <c r="X42" s="20">
        <f t="shared" si="4"/>
        <v>208.33666666666664</v>
      </c>
      <c r="Y42" s="4">
        <f t="shared" si="3"/>
        <v>2291.6633333333334</v>
      </c>
      <c r="Z42" s="6" t="s">
        <v>137</v>
      </c>
      <c r="AB42" s="52"/>
      <c r="AC42" s="49" t="s">
        <v>156</v>
      </c>
    </row>
    <row r="43" spans="1:30" s="28" customFormat="1" ht="30" customHeight="1" thickBot="1" x14ac:dyDescent="0.3">
      <c r="A43" s="27">
        <v>35</v>
      </c>
      <c r="B43" s="57">
        <v>1238</v>
      </c>
      <c r="C43" s="78" t="s">
        <v>150</v>
      </c>
      <c r="D43" s="32" t="s">
        <v>115</v>
      </c>
      <c r="E43" s="32" t="s">
        <v>32</v>
      </c>
      <c r="F43" s="55">
        <v>2500</v>
      </c>
      <c r="G43" s="14"/>
      <c r="H43" s="14"/>
      <c r="I43" s="14"/>
      <c r="J43" s="13">
        <f t="shared" si="10"/>
        <v>0</v>
      </c>
      <c r="K43" s="21">
        <f t="shared" si="1"/>
        <v>2500</v>
      </c>
      <c r="L43" s="26">
        <v>3.75</v>
      </c>
      <c r="M43" s="14">
        <f t="shared" si="5"/>
        <v>312.5</v>
      </c>
      <c r="N43" s="14">
        <v>125</v>
      </c>
      <c r="O43" s="17"/>
      <c r="P43" s="18">
        <f t="shared" si="11"/>
        <v>0</v>
      </c>
      <c r="Q43" s="17"/>
      <c r="R43" s="14">
        <f t="shared" si="9"/>
        <v>0</v>
      </c>
      <c r="S43" s="17"/>
      <c r="T43" s="17"/>
      <c r="U43" s="14"/>
      <c r="V43" s="14"/>
      <c r="W43" s="19"/>
      <c r="X43" s="20">
        <f t="shared" si="4"/>
        <v>437.5</v>
      </c>
      <c r="Y43" s="4">
        <f t="shared" si="3"/>
        <v>2062.5</v>
      </c>
      <c r="Z43" s="6" t="s">
        <v>137</v>
      </c>
      <c r="AB43" s="30"/>
      <c r="AC43" s="49" t="s">
        <v>156</v>
      </c>
    </row>
    <row r="44" spans="1:30" s="28" customFormat="1" ht="30" customHeight="1" thickBot="1" x14ac:dyDescent="0.3">
      <c r="A44" s="27">
        <v>36</v>
      </c>
      <c r="B44" s="57">
        <v>1239</v>
      </c>
      <c r="C44" s="78" t="s">
        <v>151</v>
      </c>
      <c r="D44" s="32" t="s">
        <v>115</v>
      </c>
      <c r="E44" s="32" t="s">
        <v>32</v>
      </c>
      <c r="F44" s="55">
        <v>2500</v>
      </c>
      <c r="G44" s="14"/>
      <c r="H44" s="14"/>
      <c r="I44" s="14"/>
      <c r="J44" s="13">
        <f t="shared" si="10"/>
        <v>0</v>
      </c>
      <c r="K44" s="21">
        <f t="shared" si="1"/>
        <v>2500</v>
      </c>
      <c r="L44" s="26">
        <v>2.5</v>
      </c>
      <c r="M44" s="14">
        <f t="shared" si="5"/>
        <v>208.33333333333331</v>
      </c>
      <c r="N44" s="14"/>
      <c r="O44" s="17"/>
      <c r="P44" s="18">
        <f t="shared" si="11"/>
        <v>0</v>
      </c>
      <c r="Q44" s="17"/>
      <c r="R44" s="14">
        <f t="shared" si="9"/>
        <v>0</v>
      </c>
      <c r="S44" s="17"/>
      <c r="T44" s="17"/>
      <c r="U44" s="14"/>
      <c r="V44" s="14"/>
      <c r="W44" s="19"/>
      <c r="X44" s="20">
        <f t="shared" ref="X44:X45" si="12">M44+N44+P44+R44+S44+T44+U44+V44+W44</f>
        <v>208.33333333333331</v>
      </c>
      <c r="Y44" s="4">
        <f t="shared" ref="Y44:Y45" si="13">K44-X44</f>
        <v>2291.6666666666665</v>
      </c>
      <c r="Z44" s="6" t="s">
        <v>137</v>
      </c>
      <c r="AB44" s="30"/>
      <c r="AC44" s="49" t="s">
        <v>156</v>
      </c>
    </row>
    <row r="45" spans="1:30" s="28" customFormat="1" ht="30" customHeight="1" thickBot="1" x14ac:dyDescent="0.3">
      <c r="A45" s="27">
        <v>37</v>
      </c>
      <c r="B45" s="57">
        <v>1241</v>
      </c>
      <c r="C45" s="78" t="s">
        <v>152</v>
      </c>
      <c r="D45" s="32" t="s">
        <v>109</v>
      </c>
      <c r="E45" s="32" t="s">
        <v>34</v>
      </c>
      <c r="F45" s="55">
        <v>1800</v>
      </c>
      <c r="G45" s="14"/>
      <c r="H45" s="14"/>
      <c r="I45" s="14"/>
      <c r="J45" s="13">
        <f t="shared" si="10"/>
        <v>0</v>
      </c>
      <c r="K45" s="21">
        <f t="shared" si="1"/>
        <v>1800</v>
      </c>
      <c r="L45" s="26">
        <v>2.5</v>
      </c>
      <c r="M45" s="14">
        <f t="shared" si="5"/>
        <v>150</v>
      </c>
      <c r="N45" s="14"/>
      <c r="O45" s="17"/>
      <c r="P45" s="18">
        <f t="shared" si="11"/>
        <v>0</v>
      </c>
      <c r="Q45" s="17">
        <v>1</v>
      </c>
      <c r="R45" s="14">
        <f t="shared" si="9"/>
        <v>60</v>
      </c>
      <c r="S45" s="17"/>
      <c r="T45" s="17"/>
      <c r="U45" s="14"/>
      <c r="V45" s="14"/>
      <c r="W45" s="19"/>
      <c r="X45" s="20">
        <f t="shared" si="12"/>
        <v>210</v>
      </c>
      <c r="Y45" s="4">
        <f t="shared" si="13"/>
        <v>1590</v>
      </c>
      <c r="Z45" s="6"/>
      <c r="AB45" s="30"/>
      <c r="AC45" s="49" t="s">
        <v>156</v>
      </c>
    </row>
    <row r="46" spans="1:30" s="28" customFormat="1" ht="30" customHeight="1" thickBot="1" x14ac:dyDescent="0.3">
      <c r="A46" s="27">
        <v>38</v>
      </c>
      <c r="B46" s="57">
        <v>62</v>
      </c>
      <c r="C46" s="78" t="s">
        <v>80</v>
      </c>
      <c r="D46" s="31" t="s">
        <v>109</v>
      </c>
      <c r="E46" s="32" t="s">
        <v>77</v>
      </c>
      <c r="F46" s="55">
        <v>12000</v>
      </c>
      <c r="G46" s="14"/>
      <c r="H46" s="14"/>
      <c r="I46" s="14"/>
      <c r="J46" s="13">
        <f t="shared" si="10"/>
        <v>0</v>
      </c>
      <c r="K46" s="21">
        <f t="shared" si="1"/>
        <v>12000</v>
      </c>
      <c r="L46" s="26"/>
      <c r="M46" s="14">
        <f t="shared" si="5"/>
        <v>0</v>
      </c>
      <c r="N46" s="14"/>
      <c r="O46" s="17"/>
      <c r="P46" s="18">
        <f t="shared" si="11"/>
        <v>0</v>
      </c>
      <c r="Q46" s="17"/>
      <c r="R46" s="14">
        <f t="shared" si="9"/>
        <v>0</v>
      </c>
      <c r="S46" s="17"/>
      <c r="T46" s="17">
        <v>4000</v>
      </c>
      <c r="U46" s="64">
        <v>357.66</v>
      </c>
      <c r="V46" s="14"/>
      <c r="W46" s="19"/>
      <c r="X46" s="20">
        <f t="shared" si="4"/>
        <v>4357.66</v>
      </c>
      <c r="Y46" s="4">
        <f t="shared" si="3"/>
        <v>7642.34</v>
      </c>
      <c r="Z46" s="6"/>
      <c r="AA46" s="28" t="str">
        <f>INDEX([1]Sheet1!D$2:E$258,MATCH(AC46,[1]Sheet1!E$2:E$258,0),1)</f>
        <v>فايز محمد ابراهيم احمد</v>
      </c>
      <c r="AB46" s="30"/>
      <c r="AC46" s="49">
        <v>100048079697</v>
      </c>
    </row>
    <row r="47" spans="1:30" s="28" customFormat="1" ht="30" customHeight="1" thickBot="1" x14ac:dyDescent="0.3">
      <c r="A47" s="27">
        <v>39</v>
      </c>
      <c r="B47" s="57">
        <v>505</v>
      </c>
      <c r="C47" s="78" t="s">
        <v>41</v>
      </c>
      <c r="D47" s="31" t="s">
        <v>109</v>
      </c>
      <c r="E47" s="32" t="s">
        <v>33</v>
      </c>
      <c r="F47" s="55">
        <v>4500</v>
      </c>
      <c r="G47" s="14"/>
      <c r="H47" s="14"/>
      <c r="I47" s="14"/>
      <c r="J47" s="13">
        <f t="shared" si="10"/>
        <v>0</v>
      </c>
      <c r="K47" s="21">
        <f t="shared" si="1"/>
        <v>4500</v>
      </c>
      <c r="L47" s="26">
        <v>2.5</v>
      </c>
      <c r="M47" s="14">
        <f t="shared" si="5"/>
        <v>375</v>
      </c>
      <c r="N47" s="14"/>
      <c r="O47" s="17"/>
      <c r="P47" s="18">
        <f t="shared" si="11"/>
        <v>0</v>
      </c>
      <c r="Q47" s="17"/>
      <c r="R47" s="14">
        <f t="shared" si="9"/>
        <v>0</v>
      </c>
      <c r="S47" s="17"/>
      <c r="T47" s="17">
        <v>1500</v>
      </c>
      <c r="U47" s="64">
        <v>20.88</v>
      </c>
      <c r="V47" s="14"/>
      <c r="W47" s="19">
        <v>165</v>
      </c>
      <c r="X47" s="20">
        <f t="shared" si="4"/>
        <v>2060.88</v>
      </c>
      <c r="Y47" s="4">
        <f t="shared" si="3"/>
        <v>2439.12</v>
      </c>
      <c r="Z47" s="6"/>
      <c r="AA47" s="28" t="str">
        <f>INDEX([1]Sheet1!D$2:E$258,MATCH(AC47,[1]Sheet1!E$2:E$258,0),1)</f>
        <v>منال محمد ناجى ابوالمناصر بدر</v>
      </c>
      <c r="AB47" s="30"/>
      <c r="AC47" s="49">
        <v>100046270775</v>
      </c>
    </row>
    <row r="48" spans="1:30" s="28" customFormat="1" ht="30" customHeight="1" thickBot="1" x14ac:dyDescent="0.3">
      <c r="A48" s="27">
        <v>40</v>
      </c>
      <c r="B48" s="57">
        <v>509</v>
      </c>
      <c r="C48" s="78" t="s">
        <v>56</v>
      </c>
      <c r="D48" s="31" t="s">
        <v>109</v>
      </c>
      <c r="E48" s="32" t="s">
        <v>34</v>
      </c>
      <c r="F48" s="81">
        <v>2686.91</v>
      </c>
      <c r="G48" s="14"/>
      <c r="H48" s="14">
        <v>200</v>
      </c>
      <c r="I48" s="14"/>
      <c r="J48" s="13">
        <f t="shared" si="10"/>
        <v>0</v>
      </c>
      <c r="K48" s="21">
        <f t="shared" si="1"/>
        <v>2886.91</v>
      </c>
      <c r="L48" s="26"/>
      <c r="M48" s="14">
        <f t="shared" si="5"/>
        <v>0</v>
      </c>
      <c r="N48" s="14"/>
      <c r="O48" s="17"/>
      <c r="P48" s="18">
        <f t="shared" si="11"/>
        <v>0</v>
      </c>
      <c r="Q48" s="17"/>
      <c r="R48" s="14">
        <f t="shared" si="9"/>
        <v>0</v>
      </c>
      <c r="S48" s="17"/>
      <c r="T48" s="17">
        <v>700</v>
      </c>
      <c r="U48" s="14"/>
      <c r="V48" s="14"/>
      <c r="W48" s="19">
        <v>165</v>
      </c>
      <c r="X48" s="20">
        <f t="shared" si="4"/>
        <v>865</v>
      </c>
      <c r="Y48" s="4">
        <f t="shared" ref="Y48:Y68" si="14">K48-X48</f>
        <v>2021.9099999999999</v>
      </c>
      <c r="Z48" s="6"/>
      <c r="AA48" s="28" t="str">
        <f>INDEX([1]Sheet1!D$2:E$258,MATCH(AC48,[1]Sheet1!E$2:E$258,0),1)</f>
        <v>هشام ابراهيم ابوحامد عبدالجيد</v>
      </c>
      <c r="AB48" s="30"/>
      <c r="AC48" s="49">
        <v>100046270716</v>
      </c>
    </row>
    <row r="49" spans="1:29" s="28" customFormat="1" ht="30" customHeight="1" thickBot="1" x14ac:dyDescent="0.3">
      <c r="A49" s="27">
        <v>41</v>
      </c>
      <c r="B49" s="57">
        <v>510</v>
      </c>
      <c r="C49" s="78" t="s">
        <v>10</v>
      </c>
      <c r="D49" s="31" t="s">
        <v>109</v>
      </c>
      <c r="E49" s="32" t="s">
        <v>35</v>
      </c>
      <c r="F49" s="55">
        <v>2200</v>
      </c>
      <c r="G49" s="14"/>
      <c r="H49" s="14"/>
      <c r="I49" s="14"/>
      <c r="J49" s="13">
        <f t="shared" si="10"/>
        <v>0</v>
      </c>
      <c r="K49" s="21">
        <f t="shared" si="1"/>
        <v>2200</v>
      </c>
      <c r="L49" s="26">
        <v>2.5</v>
      </c>
      <c r="M49" s="14">
        <f t="shared" si="5"/>
        <v>183.33333333333331</v>
      </c>
      <c r="N49" s="14">
        <v>183.33</v>
      </c>
      <c r="O49" s="17"/>
      <c r="P49" s="18">
        <f t="shared" si="11"/>
        <v>0</v>
      </c>
      <c r="Q49" s="17"/>
      <c r="R49" s="14">
        <f t="shared" si="9"/>
        <v>0</v>
      </c>
      <c r="S49" s="17"/>
      <c r="T49" s="17">
        <v>700</v>
      </c>
      <c r="U49" s="14"/>
      <c r="V49" s="14"/>
      <c r="W49" s="19">
        <v>132</v>
      </c>
      <c r="X49" s="20">
        <f t="shared" si="4"/>
        <v>1198.6633333333334</v>
      </c>
      <c r="Y49" s="4">
        <f t="shared" si="14"/>
        <v>1001.3366666666666</v>
      </c>
      <c r="Z49" s="6"/>
      <c r="AA49" s="28" t="str">
        <f>INDEX([1]Sheet1!D$2:E$258,MATCH(AC49,[1]Sheet1!E$2:E$258,0),1)</f>
        <v>ميرفت عوض محمد محمد</v>
      </c>
      <c r="AB49" s="30"/>
      <c r="AC49" s="49">
        <v>100046276692</v>
      </c>
    </row>
    <row r="50" spans="1:29" s="28" customFormat="1" ht="30" customHeight="1" thickBot="1" x14ac:dyDescent="0.3">
      <c r="A50" s="27">
        <v>42</v>
      </c>
      <c r="B50" s="57">
        <v>511</v>
      </c>
      <c r="C50" s="78" t="s">
        <v>11</v>
      </c>
      <c r="D50" s="31" t="s">
        <v>109</v>
      </c>
      <c r="E50" s="32" t="s">
        <v>34</v>
      </c>
      <c r="F50" s="81">
        <v>2312.25</v>
      </c>
      <c r="G50" s="14"/>
      <c r="H50" s="14"/>
      <c r="I50" s="14"/>
      <c r="J50" s="13">
        <f t="shared" si="10"/>
        <v>0</v>
      </c>
      <c r="K50" s="21">
        <f t="shared" si="1"/>
        <v>2312.25</v>
      </c>
      <c r="L50" s="26"/>
      <c r="M50" s="14">
        <f t="shared" si="5"/>
        <v>0</v>
      </c>
      <c r="N50" s="14"/>
      <c r="O50" s="17"/>
      <c r="P50" s="18">
        <f t="shared" si="11"/>
        <v>0</v>
      </c>
      <c r="Q50" s="17"/>
      <c r="R50" s="53">
        <f t="shared" si="9"/>
        <v>0</v>
      </c>
      <c r="S50" s="17"/>
      <c r="T50" s="17"/>
      <c r="U50" s="14"/>
      <c r="V50" s="14"/>
      <c r="W50" s="19">
        <v>165</v>
      </c>
      <c r="X50" s="20">
        <f t="shared" si="4"/>
        <v>165</v>
      </c>
      <c r="Y50" s="4">
        <f t="shared" si="14"/>
        <v>2147.25</v>
      </c>
      <c r="Z50" s="6"/>
      <c r="AA50" s="28" t="str">
        <f>INDEX([1]Sheet1!D$2:E$258,MATCH(AC50,[1]Sheet1!E$2:E$258,0),1)</f>
        <v>حنان محمد حسن محمد</v>
      </c>
      <c r="AB50" s="30"/>
      <c r="AC50" s="49">
        <v>100047634835</v>
      </c>
    </row>
    <row r="51" spans="1:29" s="28" customFormat="1" ht="30" customHeight="1" thickBot="1" x14ac:dyDescent="0.3">
      <c r="A51" s="27">
        <v>43</v>
      </c>
      <c r="B51" s="59">
        <v>513</v>
      </c>
      <c r="C51" s="78" t="s">
        <v>134</v>
      </c>
      <c r="D51" s="31" t="s">
        <v>109</v>
      </c>
      <c r="E51" s="32" t="s">
        <v>34</v>
      </c>
      <c r="F51" s="80">
        <v>2683.27</v>
      </c>
      <c r="G51" s="14">
        <v>720</v>
      </c>
      <c r="H51" s="14"/>
      <c r="I51" s="14"/>
      <c r="J51" s="13">
        <f t="shared" si="10"/>
        <v>0</v>
      </c>
      <c r="K51" s="21">
        <f t="shared" si="1"/>
        <v>3403.27</v>
      </c>
      <c r="L51" s="26"/>
      <c r="M51" s="14">
        <f t="shared" si="5"/>
        <v>0</v>
      </c>
      <c r="N51" s="14"/>
      <c r="O51" s="17">
        <v>1.67</v>
      </c>
      <c r="P51" s="18">
        <f t="shared" si="11"/>
        <v>16.596521851851854</v>
      </c>
      <c r="Q51" s="17"/>
      <c r="R51" s="14">
        <f t="shared" si="9"/>
        <v>0</v>
      </c>
      <c r="S51" s="17"/>
      <c r="T51" s="17">
        <v>500</v>
      </c>
      <c r="U51" s="14"/>
      <c r="V51" s="14"/>
      <c r="W51" s="19">
        <v>132</v>
      </c>
      <c r="X51" s="20">
        <f t="shared" si="4"/>
        <v>648.59652185185189</v>
      </c>
      <c r="Y51" s="4">
        <f t="shared" si="14"/>
        <v>2754.6734781481482</v>
      </c>
      <c r="Z51" s="6"/>
      <c r="AA51" s="28" t="str">
        <f>INDEX([1]Sheet1!D$2:E$258,MATCH(AC51,[1]Sheet1!E$2:E$258,0),1)</f>
        <v>محمد اسماعيل نبوي محمد</v>
      </c>
      <c r="AB51" s="30"/>
      <c r="AC51" s="49">
        <v>100046824479</v>
      </c>
    </row>
    <row r="52" spans="1:29" s="28" customFormat="1" ht="30" customHeight="1" thickBot="1" x14ac:dyDescent="0.3">
      <c r="A52" s="27">
        <v>44</v>
      </c>
      <c r="B52" s="57">
        <v>524</v>
      </c>
      <c r="C52" s="78" t="s">
        <v>12</v>
      </c>
      <c r="D52" s="31" t="s">
        <v>109</v>
      </c>
      <c r="E52" s="32" t="s">
        <v>35</v>
      </c>
      <c r="F52" s="55">
        <v>2090</v>
      </c>
      <c r="G52" s="14"/>
      <c r="H52" s="14"/>
      <c r="I52" s="14"/>
      <c r="J52" s="13">
        <f t="shared" si="10"/>
        <v>0</v>
      </c>
      <c r="K52" s="21">
        <f t="shared" si="1"/>
        <v>2090</v>
      </c>
      <c r="L52" s="26">
        <v>1.25</v>
      </c>
      <c r="M52" s="14">
        <f t="shared" si="5"/>
        <v>87.083333333333343</v>
      </c>
      <c r="N52" s="14">
        <v>87.08</v>
      </c>
      <c r="O52" s="17"/>
      <c r="P52" s="18">
        <f t="shared" si="11"/>
        <v>0</v>
      </c>
      <c r="Q52" s="17"/>
      <c r="R52" s="14">
        <f t="shared" si="9"/>
        <v>0</v>
      </c>
      <c r="S52" s="17"/>
      <c r="T52" s="17">
        <v>500</v>
      </c>
      <c r="U52" s="14"/>
      <c r="V52" s="14"/>
      <c r="W52" s="19"/>
      <c r="X52" s="20">
        <f t="shared" si="4"/>
        <v>674.16333333333341</v>
      </c>
      <c r="Y52" s="4">
        <f t="shared" si="14"/>
        <v>1415.8366666666666</v>
      </c>
      <c r="Z52" s="6"/>
      <c r="AA52" s="28" t="str">
        <f>INDEX([1]Sheet1!D$2:E$258,MATCH(AC52,[1]Sheet1!E$2:E$258,0),1)</f>
        <v>هناء حسين ابراهيم نصر</v>
      </c>
      <c r="AB52" s="30"/>
      <c r="AC52" s="49">
        <v>100046271593</v>
      </c>
    </row>
    <row r="53" spans="1:29" s="28" customFormat="1" ht="30" customHeight="1" thickBot="1" x14ac:dyDescent="0.3">
      <c r="A53" s="27">
        <v>45</v>
      </c>
      <c r="B53" s="57">
        <v>527</v>
      </c>
      <c r="C53" s="78" t="s">
        <v>15</v>
      </c>
      <c r="D53" s="31" t="s">
        <v>109</v>
      </c>
      <c r="E53" s="32" t="s">
        <v>34</v>
      </c>
      <c r="F53" s="80">
        <v>2155.25</v>
      </c>
      <c r="G53" s="14">
        <v>760</v>
      </c>
      <c r="H53" s="14"/>
      <c r="I53" s="14"/>
      <c r="J53" s="13">
        <f t="shared" si="10"/>
        <v>0</v>
      </c>
      <c r="K53" s="21">
        <f t="shared" si="1"/>
        <v>2915.25</v>
      </c>
      <c r="L53" s="26"/>
      <c r="M53" s="14">
        <f t="shared" si="5"/>
        <v>0</v>
      </c>
      <c r="N53" s="14"/>
      <c r="O53" s="17">
        <v>7.5</v>
      </c>
      <c r="P53" s="18">
        <f t="shared" si="11"/>
        <v>59.868055555555557</v>
      </c>
      <c r="Q53" s="17"/>
      <c r="R53" s="14">
        <f t="shared" si="9"/>
        <v>0</v>
      </c>
      <c r="S53" s="17"/>
      <c r="T53" s="17"/>
      <c r="U53" s="14"/>
      <c r="V53" s="14"/>
      <c r="W53" s="19"/>
      <c r="X53" s="20">
        <f t="shared" si="4"/>
        <v>59.868055555555557</v>
      </c>
      <c r="Y53" s="4">
        <f t="shared" si="14"/>
        <v>2855.3819444444443</v>
      </c>
      <c r="Z53" s="6"/>
      <c r="AA53" s="28" t="str">
        <f>INDEX([1]Sheet1!D$2:E$258,MATCH(AC53,[1]Sheet1!E$2:E$258,0),1)</f>
        <v xml:space="preserve">حنان فرج محمد عبدالجواد </v>
      </c>
      <c r="AB53" s="30"/>
      <c r="AC53" s="49">
        <v>100047442227</v>
      </c>
    </row>
    <row r="54" spans="1:29" s="28" customFormat="1" ht="30" customHeight="1" thickBot="1" x14ac:dyDescent="0.3">
      <c r="A54" s="27">
        <v>46</v>
      </c>
      <c r="B54" s="57">
        <v>532</v>
      </c>
      <c r="C54" s="78" t="s">
        <v>57</v>
      </c>
      <c r="D54" s="31" t="s">
        <v>114</v>
      </c>
      <c r="E54" s="32" t="s">
        <v>44</v>
      </c>
      <c r="F54" s="55">
        <v>2500</v>
      </c>
      <c r="G54" s="14"/>
      <c r="H54" s="14"/>
      <c r="I54" s="14"/>
      <c r="J54" s="13">
        <f t="shared" si="10"/>
        <v>0</v>
      </c>
      <c r="K54" s="21">
        <f t="shared" si="1"/>
        <v>2500</v>
      </c>
      <c r="L54" s="26"/>
      <c r="M54" s="14">
        <f t="shared" si="5"/>
        <v>0</v>
      </c>
      <c r="N54" s="14"/>
      <c r="O54" s="17"/>
      <c r="P54" s="18">
        <f t="shared" si="11"/>
        <v>0</v>
      </c>
      <c r="Q54" s="17"/>
      <c r="R54" s="14">
        <f t="shared" si="9"/>
        <v>0</v>
      </c>
      <c r="S54" s="17"/>
      <c r="T54" s="17">
        <v>700</v>
      </c>
      <c r="U54" s="14"/>
      <c r="V54" s="14"/>
      <c r="W54" s="19">
        <v>132</v>
      </c>
      <c r="X54" s="20">
        <f t="shared" si="4"/>
        <v>832</v>
      </c>
      <c r="Y54" s="4">
        <f t="shared" si="14"/>
        <v>1668</v>
      </c>
      <c r="Z54" s="6"/>
      <c r="AA54" s="28" t="str">
        <f>INDEX([1]Sheet1!D$2:E$258,MATCH(AC54,[1]Sheet1!E$2:E$258,0),1)</f>
        <v>نسمه عادل سيد احمد</v>
      </c>
      <c r="AB54" s="30"/>
      <c r="AC54" s="49">
        <v>100046274533</v>
      </c>
    </row>
    <row r="55" spans="1:29" s="28" customFormat="1" ht="30" customHeight="1" thickBot="1" x14ac:dyDescent="0.3">
      <c r="A55" s="27">
        <v>47</v>
      </c>
      <c r="B55" s="57">
        <v>533</v>
      </c>
      <c r="C55" s="78" t="s">
        <v>29</v>
      </c>
      <c r="D55" s="43" t="s">
        <v>114</v>
      </c>
      <c r="E55" s="32" t="s">
        <v>44</v>
      </c>
      <c r="F55" s="55">
        <v>2500</v>
      </c>
      <c r="G55" s="14"/>
      <c r="H55" s="14"/>
      <c r="I55" s="14"/>
      <c r="J55" s="13">
        <f t="shared" si="10"/>
        <v>0</v>
      </c>
      <c r="K55" s="21">
        <f t="shared" si="1"/>
        <v>2500</v>
      </c>
      <c r="L55" s="26"/>
      <c r="M55" s="14">
        <f t="shared" si="5"/>
        <v>0</v>
      </c>
      <c r="N55" s="14"/>
      <c r="O55" s="17"/>
      <c r="P55" s="18">
        <f t="shared" si="11"/>
        <v>0</v>
      </c>
      <c r="Q55" s="17">
        <v>0.5</v>
      </c>
      <c r="R55" s="14">
        <f t="shared" si="9"/>
        <v>41.666666666666664</v>
      </c>
      <c r="S55" s="17"/>
      <c r="T55" s="17">
        <v>500</v>
      </c>
      <c r="U55" s="14"/>
      <c r="V55" s="14"/>
      <c r="W55" s="19">
        <v>132</v>
      </c>
      <c r="X55" s="20">
        <f t="shared" si="4"/>
        <v>673.66666666666663</v>
      </c>
      <c r="Y55" s="4">
        <f t="shared" si="14"/>
        <v>1826.3333333333335</v>
      </c>
      <c r="Z55" s="6"/>
      <c r="AA55" s="28" t="str">
        <f>INDEX([1]Sheet1!D$2:E$258,MATCH(AC55,[1]Sheet1!E$2:E$258,0),1)</f>
        <v>شريفه حسين عبدالعال عبدالحليم</v>
      </c>
      <c r="AB55" s="30"/>
      <c r="AC55" s="49">
        <v>100046270813</v>
      </c>
    </row>
    <row r="56" spans="1:29" s="28" customFormat="1" ht="30" customHeight="1" thickBot="1" x14ac:dyDescent="0.3">
      <c r="A56" s="27">
        <v>48</v>
      </c>
      <c r="B56" s="57">
        <v>540</v>
      </c>
      <c r="C56" s="78" t="s">
        <v>17</v>
      </c>
      <c r="D56" s="31" t="s">
        <v>109</v>
      </c>
      <c r="E56" s="32" t="s">
        <v>36</v>
      </c>
      <c r="F56" s="81">
        <v>3962.73</v>
      </c>
      <c r="G56" s="14"/>
      <c r="H56" s="14">
        <v>200</v>
      </c>
      <c r="I56" s="14"/>
      <c r="J56" s="13">
        <f t="shared" si="10"/>
        <v>0</v>
      </c>
      <c r="K56" s="21">
        <f t="shared" si="1"/>
        <v>4162.7299999999996</v>
      </c>
      <c r="L56" s="26"/>
      <c r="M56" s="14">
        <f t="shared" si="5"/>
        <v>0</v>
      </c>
      <c r="N56" s="14"/>
      <c r="O56" s="17"/>
      <c r="P56" s="18">
        <f t="shared" si="11"/>
        <v>0</v>
      </c>
      <c r="Q56" s="17"/>
      <c r="R56" s="14">
        <f t="shared" si="9"/>
        <v>0</v>
      </c>
      <c r="S56" s="17"/>
      <c r="T56" s="17"/>
      <c r="U56" s="14"/>
      <c r="V56" s="14"/>
      <c r="W56" s="19">
        <v>132</v>
      </c>
      <c r="X56" s="20">
        <f t="shared" si="4"/>
        <v>132</v>
      </c>
      <c r="Y56" s="4">
        <f t="shared" si="14"/>
        <v>4030.7299999999996</v>
      </c>
      <c r="Z56" s="6"/>
      <c r="AA56" s="28" t="str">
        <f>INDEX([1]Sheet1!D$2:E$258,MATCH(AC56,[1]Sheet1!E$2:E$258,0),1)</f>
        <v>فاطمه عادل حامد محمد</v>
      </c>
      <c r="AB56" s="30"/>
      <c r="AC56" s="49">
        <v>100046835837</v>
      </c>
    </row>
    <row r="57" spans="1:29" s="28" customFormat="1" ht="30" customHeight="1" thickBot="1" x14ac:dyDescent="0.3">
      <c r="A57" s="27">
        <v>49</v>
      </c>
      <c r="B57" s="57">
        <v>543</v>
      </c>
      <c r="C57" s="78" t="s">
        <v>13</v>
      </c>
      <c r="D57" s="31" t="s">
        <v>109</v>
      </c>
      <c r="E57" s="32" t="s">
        <v>36</v>
      </c>
      <c r="F57" s="55">
        <v>2000</v>
      </c>
      <c r="G57" s="14">
        <v>800</v>
      </c>
      <c r="H57" s="14"/>
      <c r="I57" s="14"/>
      <c r="J57" s="13">
        <f t="shared" si="10"/>
        <v>0</v>
      </c>
      <c r="K57" s="21">
        <f t="shared" si="1"/>
        <v>2800</v>
      </c>
      <c r="L57" s="26"/>
      <c r="M57" s="14">
        <f t="shared" si="5"/>
        <v>0</v>
      </c>
      <c r="N57" s="14"/>
      <c r="O57" s="17">
        <f>16.5+3.16</f>
        <v>19.66</v>
      </c>
      <c r="P57" s="18">
        <f t="shared" si="11"/>
        <v>145.62962962962965</v>
      </c>
      <c r="Q57" s="17"/>
      <c r="R57" s="14">
        <f t="shared" si="9"/>
        <v>0</v>
      </c>
      <c r="S57" s="17"/>
      <c r="T57" s="17"/>
      <c r="U57" s="14"/>
      <c r="V57" s="14"/>
      <c r="W57" s="19"/>
      <c r="X57" s="20">
        <f t="shared" si="4"/>
        <v>145.62962962962965</v>
      </c>
      <c r="Y57" s="4">
        <f t="shared" si="14"/>
        <v>2654.3703703703704</v>
      </c>
      <c r="Z57" s="6"/>
      <c r="AA57" s="28" t="str">
        <f>INDEX([1]Sheet1!D$2:E$258,MATCH(AC57,[1]Sheet1!E$2:E$258,0),1)</f>
        <v>جبريل محمد ابراهيم منياوي</v>
      </c>
      <c r="AB57" s="30"/>
      <c r="AC57" s="49">
        <v>100046835772</v>
      </c>
    </row>
    <row r="58" spans="1:29" s="28" customFormat="1" ht="30" customHeight="1" thickBot="1" x14ac:dyDescent="0.3">
      <c r="A58" s="27">
        <v>50</v>
      </c>
      <c r="B58" s="57">
        <v>554</v>
      </c>
      <c r="C58" s="78" t="s">
        <v>58</v>
      </c>
      <c r="D58" s="31" t="s">
        <v>109</v>
      </c>
      <c r="E58" s="32" t="s">
        <v>34</v>
      </c>
      <c r="F58" s="81">
        <v>2691.92</v>
      </c>
      <c r="G58" s="14">
        <v>720</v>
      </c>
      <c r="H58" s="14"/>
      <c r="I58" s="14"/>
      <c r="J58" s="13">
        <f t="shared" si="10"/>
        <v>0</v>
      </c>
      <c r="K58" s="21">
        <f t="shared" si="1"/>
        <v>3411.92</v>
      </c>
      <c r="L58" s="26"/>
      <c r="M58" s="14">
        <f t="shared" si="5"/>
        <v>0</v>
      </c>
      <c r="N58" s="14"/>
      <c r="O58" s="17">
        <v>2.33</v>
      </c>
      <c r="P58" s="18">
        <f t="shared" si="11"/>
        <v>23.230272592592591</v>
      </c>
      <c r="Q58" s="17"/>
      <c r="R58" s="14">
        <f t="shared" si="9"/>
        <v>0</v>
      </c>
      <c r="S58" s="17"/>
      <c r="T58" s="17">
        <v>500</v>
      </c>
      <c r="U58" s="14"/>
      <c r="V58" s="14"/>
      <c r="W58" s="19"/>
      <c r="X58" s="20">
        <f t="shared" si="4"/>
        <v>523.23027259259254</v>
      </c>
      <c r="Y58" s="4">
        <f t="shared" si="14"/>
        <v>2888.6897274074076</v>
      </c>
      <c r="Z58" s="6"/>
      <c r="AA58" s="28" t="e">
        <f>INDEX([1]Sheet1!D$2:E$258,MATCH(AC58,[1]Sheet1!E$2:E$258,0),1)</f>
        <v>#N/A</v>
      </c>
      <c r="AB58" s="30"/>
      <c r="AC58" s="49" t="s">
        <v>156</v>
      </c>
    </row>
    <row r="59" spans="1:29" s="28" customFormat="1" ht="30" customHeight="1" thickBot="1" x14ac:dyDescent="0.3">
      <c r="A59" s="27">
        <v>51</v>
      </c>
      <c r="B59" s="57">
        <v>555</v>
      </c>
      <c r="C59" s="78" t="s">
        <v>18</v>
      </c>
      <c r="D59" s="31" t="s">
        <v>114</v>
      </c>
      <c r="E59" s="32" t="s">
        <v>44</v>
      </c>
      <c r="F59" s="55">
        <v>2200</v>
      </c>
      <c r="G59" s="14"/>
      <c r="H59" s="14"/>
      <c r="I59" s="14"/>
      <c r="J59" s="13">
        <f t="shared" si="10"/>
        <v>0</v>
      </c>
      <c r="K59" s="21">
        <f t="shared" si="1"/>
        <v>2200</v>
      </c>
      <c r="L59" s="26">
        <v>12.5</v>
      </c>
      <c r="M59" s="14">
        <f t="shared" si="5"/>
        <v>916.66666666666663</v>
      </c>
      <c r="N59" s="14"/>
      <c r="O59" s="17"/>
      <c r="P59" s="18">
        <f t="shared" si="11"/>
        <v>0</v>
      </c>
      <c r="Q59" s="17"/>
      <c r="R59" s="14">
        <f t="shared" si="9"/>
        <v>0</v>
      </c>
      <c r="S59" s="17"/>
      <c r="T59" s="17"/>
      <c r="U59" s="14"/>
      <c r="V59" s="14"/>
      <c r="W59" s="19">
        <v>165</v>
      </c>
      <c r="X59" s="20">
        <f t="shared" si="4"/>
        <v>1081.6666666666665</v>
      </c>
      <c r="Y59" s="4">
        <f t="shared" si="14"/>
        <v>1118.3333333333335</v>
      </c>
      <c r="Z59" s="6"/>
      <c r="AA59" s="28" t="str">
        <f>INDEX([1]Sheet1!D$2:E$258,MATCH(AC59,[1]Sheet1!E$2:E$258,0),1)</f>
        <v>احمد محمد ناجى ابوالمناصر بدر</v>
      </c>
      <c r="AB59" s="30"/>
      <c r="AC59" s="49">
        <v>100046271477</v>
      </c>
    </row>
    <row r="60" spans="1:29" s="28" customFormat="1" ht="30" customHeight="1" thickBot="1" x14ac:dyDescent="0.3">
      <c r="A60" s="27">
        <v>52</v>
      </c>
      <c r="B60" s="57">
        <v>561</v>
      </c>
      <c r="C60" s="78" t="s">
        <v>59</v>
      </c>
      <c r="D60" s="32" t="s">
        <v>115</v>
      </c>
      <c r="E60" s="32" t="s">
        <v>32</v>
      </c>
      <c r="F60" s="55">
        <v>3300</v>
      </c>
      <c r="G60" s="14"/>
      <c r="H60" s="14"/>
      <c r="I60" s="14">
        <v>6.75</v>
      </c>
      <c r="J60" s="13">
        <f t="shared" si="10"/>
        <v>92.8125</v>
      </c>
      <c r="K60" s="21">
        <f t="shared" si="1"/>
        <v>3392.8125</v>
      </c>
      <c r="L60" s="26">
        <v>1.25</v>
      </c>
      <c r="M60" s="14">
        <f t="shared" si="5"/>
        <v>137.5</v>
      </c>
      <c r="N60" s="14"/>
      <c r="O60" s="17">
        <v>3.16</v>
      </c>
      <c r="P60" s="18">
        <f t="shared" si="11"/>
        <v>38.62222222222222</v>
      </c>
      <c r="Q60" s="17"/>
      <c r="R60" s="14">
        <f t="shared" si="9"/>
        <v>0</v>
      </c>
      <c r="S60" s="17"/>
      <c r="T60" s="17">
        <f>1000</f>
        <v>1000</v>
      </c>
      <c r="U60" s="14"/>
      <c r="V60" s="14"/>
      <c r="W60" s="19">
        <v>165</v>
      </c>
      <c r="X60" s="20">
        <f t="shared" si="4"/>
        <v>1341.1222222222223</v>
      </c>
      <c r="Y60" s="4">
        <f t="shared" si="14"/>
        <v>2051.6902777777777</v>
      </c>
      <c r="Z60" s="6"/>
      <c r="AA60" s="28" t="str">
        <f>INDEX([1]Sheet1!D$2:E$258,MATCH(AC60,[1]Sheet1!E$2:E$258,0),1)</f>
        <v xml:space="preserve">ابراهيم ابو حامد عبدالجيد على </v>
      </c>
      <c r="AB60" s="30"/>
      <c r="AC60" s="49">
        <v>100047442127</v>
      </c>
    </row>
    <row r="61" spans="1:29" s="28" customFormat="1" ht="30" customHeight="1" thickBot="1" x14ac:dyDescent="0.3">
      <c r="A61" s="27">
        <v>53</v>
      </c>
      <c r="B61" s="57">
        <v>562</v>
      </c>
      <c r="C61" s="78" t="s">
        <v>60</v>
      </c>
      <c r="D61" s="31" t="s">
        <v>110</v>
      </c>
      <c r="E61" s="32" t="s">
        <v>37</v>
      </c>
      <c r="F61" s="55">
        <v>2800</v>
      </c>
      <c r="G61" s="14"/>
      <c r="H61" s="14"/>
      <c r="I61" s="14">
        <v>36.75</v>
      </c>
      <c r="J61" s="13">
        <f t="shared" si="10"/>
        <v>428.75</v>
      </c>
      <c r="K61" s="21">
        <f t="shared" si="1"/>
        <v>3228.75</v>
      </c>
      <c r="L61" s="26"/>
      <c r="M61" s="14">
        <f t="shared" si="5"/>
        <v>0</v>
      </c>
      <c r="N61" s="14"/>
      <c r="O61" s="17"/>
      <c r="P61" s="18">
        <f t="shared" si="11"/>
        <v>0</v>
      </c>
      <c r="Q61" s="17"/>
      <c r="R61" s="14">
        <f t="shared" si="9"/>
        <v>0</v>
      </c>
      <c r="S61" s="17"/>
      <c r="T61" s="17">
        <v>700</v>
      </c>
      <c r="U61" s="14"/>
      <c r="V61" s="14"/>
      <c r="W61" s="19"/>
      <c r="X61" s="20">
        <f t="shared" si="4"/>
        <v>700</v>
      </c>
      <c r="Y61" s="4">
        <f t="shared" si="14"/>
        <v>2528.75</v>
      </c>
      <c r="Z61" s="6"/>
      <c r="AA61" s="28" t="str">
        <f>INDEX([1]Sheet1!D$2:E$258,MATCH(AC61,[1]Sheet1!E$2:E$258,0),1)</f>
        <v>احمد عبدالله احمد عبدالستار</v>
      </c>
      <c r="AB61" s="30"/>
      <c r="AC61" s="49">
        <v>100047441905</v>
      </c>
    </row>
    <row r="62" spans="1:29" s="28" customFormat="1" ht="30" customHeight="1" thickBot="1" x14ac:dyDescent="0.3">
      <c r="A62" s="27">
        <v>54</v>
      </c>
      <c r="B62" s="57">
        <v>568</v>
      </c>
      <c r="C62" s="78" t="s">
        <v>62</v>
      </c>
      <c r="D62" s="60" t="s">
        <v>132</v>
      </c>
      <c r="E62" s="58" t="s">
        <v>132</v>
      </c>
      <c r="F62" s="55">
        <v>2000</v>
      </c>
      <c r="G62" s="14"/>
      <c r="H62" s="14">
        <v>100</v>
      </c>
      <c r="I62" s="14"/>
      <c r="J62" s="13">
        <f t="shared" si="10"/>
        <v>0</v>
      </c>
      <c r="K62" s="21">
        <f t="shared" si="1"/>
        <v>2100</v>
      </c>
      <c r="L62" s="26"/>
      <c r="M62" s="14">
        <f t="shared" si="5"/>
        <v>0</v>
      </c>
      <c r="N62" s="14"/>
      <c r="O62" s="17"/>
      <c r="P62" s="18">
        <f t="shared" si="11"/>
        <v>0</v>
      </c>
      <c r="Q62" s="17">
        <v>1</v>
      </c>
      <c r="R62" s="14">
        <f t="shared" si="9"/>
        <v>66.666666666666671</v>
      </c>
      <c r="S62" s="17"/>
      <c r="T62" s="17"/>
      <c r="U62" s="14"/>
      <c r="V62" s="14"/>
      <c r="W62" s="19"/>
      <c r="X62" s="20">
        <f t="shared" si="4"/>
        <v>66.666666666666671</v>
      </c>
      <c r="Y62" s="4">
        <f t="shared" si="14"/>
        <v>2033.3333333333333</v>
      </c>
      <c r="Z62" s="6"/>
      <c r="AA62" s="28" t="e">
        <f>INDEX([1]Sheet1!D$2:E$258,MATCH(AC62,[1]Sheet1!E$2:E$258,0),1)</f>
        <v>#N/A</v>
      </c>
      <c r="AB62" s="30"/>
      <c r="AC62" s="49" t="s">
        <v>156</v>
      </c>
    </row>
    <row r="63" spans="1:29" s="28" customFormat="1" ht="30" customHeight="1" thickBot="1" x14ac:dyDescent="0.3">
      <c r="A63" s="27">
        <v>55</v>
      </c>
      <c r="B63" s="57">
        <v>569</v>
      </c>
      <c r="C63" s="78" t="s">
        <v>63</v>
      </c>
      <c r="D63" s="60" t="s">
        <v>132</v>
      </c>
      <c r="E63" s="58" t="s">
        <v>132</v>
      </c>
      <c r="F63" s="55">
        <v>2000</v>
      </c>
      <c r="G63" s="14">
        <v>760</v>
      </c>
      <c r="H63" s="14">
        <v>200</v>
      </c>
      <c r="I63" s="14"/>
      <c r="J63" s="13">
        <f t="shared" si="10"/>
        <v>0</v>
      </c>
      <c r="K63" s="21">
        <f t="shared" si="1"/>
        <v>2960</v>
      </c>
      <c r="L63" s="26"/>
      <c r="M63" s="14">
        <f t="shared" si="5"/>
        <v>0</v>
      </c>
      <c r="N63" s="14"/>
      <c r="O63" s="17">
        <v>2.33</v>
      </c>
      <c r="P63" s="18">
        <f t="shared" si="11"/>
        <v>17.259259259259263</v>
      </c>
      <c r="Q63" s="17"/>
      <c r="R63" s="14">
        <f t="shared" si="9"/>
        <v>0</v>
      </c>
      <c r="S63" s="17"/>
      <c r="T63" s="17">
        <v>300</v>
      </c>
      <c r="U63" s="14"/>
      <c r="V63" s="14"/>
      <c r="W63" s="19"/>
      <c r="X63" s="20">
        <f t="shared" si="4"/>
        <v>317.25925925925924</v>
      </c>
      <c r="Y63" s="4">
        <f t="shared" si="14"/>
        <v>2642.7407407407409</v>
      </c>
      <c r="Z63" s="6"/>
      <c r="AA63" s="28" t="e">
        <f>INDEX([1]Sheet1!D$2:E$258,MATCH(AC63,[1]Sheet1!E$2:E$258,0),1)</f>
        <v>#N/A</v>
      </c>
      <c r="AB63" s="30"/>
      <c r="AC63" s="49" t="s">
        <v>156</v>
      </c>
    </row>
    <row r="64" spans="1:29" s="28" customFormat="1" ht="30" customHeight="1" thickBot="1" x14ac:dyDescent="0.3">
      <c r="A64" s="27">
        <v>56</v>
      </c>
      <c r="B64" s="57">
        <v>619</v>
      </c>
      <c r="C64" s="78" t="s">
        <v>65</v>
      </c>
      <c r="D64" s="32" t="s">
        <v>109</v>
      </c>
      <c r="E64" s="32" t="s">
        <v>34</v>
      </c>
      <c r="F64" s="81">
        <v>2875.54</v>
      </c>
      <c r="G64" s="14">
        <v>665</v>
      </c>
      <c r="H64" s="14"/>
      <c r="I64" s="14"/>
      <c r="J64" s="13">
        <f t="shared" si="10"/>
        <v>0</v>
      </c>
      <c r="K64" s="21">
        <f t="shared" si="1"/>
        <v>3540.54</v>
      </c>
      <c r="L64" s="26"/>
      <c r="M64" s="14">
        <f t="shared" si="5"/>
        <v>0</v>
      </c>
      <c r="N64" s="14"/>
      <c r="O64" s="17">
        <v>4</v>
      </c>
      <c r="P64" s="18">
        <f t="shared" si="11"/>
        <v>42.600592592592591</v>
      </c>
      <c r="Q64" s="17"/>
      <c r="R64" s="14">
        <f t="shared" si="9"/>
        <v>0</v>
      </c>
      <c r="S64" s="17"/>
      <c r="T64" s="17">
        <v>700</v>
      </c>
      <c r="U64" s="14"/>
      <c r="V64" s="14"/>
      <c r="W64" s="19"/>
      <c r="X64" s="20">
        <f t="shared" si="4"/>
        <v>742.60059259259265</v>
      </c>
      <c r="Y64" s="4">
        <f t="shared" si="14"/>
        <v>2797.9394074074071</v>
      </c>
      <c r="Z64" s="6"/>
      <c r="AA64" s="28" t="str">
        <f>INDEX([1]Sheet1!D$2:E$258,MATCH(AC64,[1]Sheet1!E$2:E$258,0),1)</f>
        <v>علي احمد على احمد</v>
      </c>
      <c r="AB64" s="30"/>
      <c r="AC64" s="49">
        <v>100046278504</v>
      </c>
    </row>
    <row r="65" spans="1:30" s="28" customFormat="1" ht="30" customHeight="1" thickBot="1" x14ac:dyDescent="0.3">
      <c r="A65" s="27">
        <v>57</v>
      </c>
      <c r="B65" s="57">
        <v>818</v>
      </c>
      <c r="C65" s="78" t="s">
        <v>70</v>
      </c>
      <c r="D65" s="31" t="s">
        <v>109</v>
      </c>
      <c r="E65" s="32" t="s">
        <v>34</v>
      </c>
      <c r="F65" s="81">
        <v>2097.2800000000002</v>
      </c>
      <c r="G65" s="14">
        <v>665</v>
      </c>
      <c r="H65" s="14"/>
      <c r="I65" s="14"/>
      <c r="J65" s="13">
        <f t="shared" ref="J65:J69" si="15">F65/30/8*I65</f>
        <v>0</v>
      </c>
      <c r="K65" s="21">
        <f t="shared" si="1"/>
        <v>2762.28</v>
      </c>
      <c r="L65" s="26"/>
      <c r="M65" s="14">
        <f t="shared" ref="M65:M129" si="16">F65/30*L65</f>
        <v>0</v>
      </c>
      <c r="N65" s="14"/>
      <c r="O65" s="17">
        <v>3.67</v>
      </c>
      <c r="P65" s="18">
        <f t="shared" ref="P65:P69" si="17">(F65/30/9)*O65</f>
        <v>28.507472592592595</v>
      </c>
      <c r="Q65" s="17"/>
      <c r="R65" s="14">
        <f t="shared" si="9"/>
        <v>0</v>
      </c>
      <c r="S65" s="17"/>
      <c r="T65" s="17">
        <v>700</v>
      </c>
      <c r="U65" s="14"/>
      <c r="V65" s="14"/>
      <c r="W65" s="19">
        <v>132</v>
      </c>
      <c r="X65" s="20">
        <f t="shared" ref="X65:X129" si="18">M65+N65+P65+R65+S65+T65+U65+V65+W65</f>
        <v>860.50747259259265</v>
      </c>
      <c r="Y65" s="4">
        <f t="shared" si="14"/>
        <v>1901.7725274074076</v>
      </c>
      <c r="Z65" s="6"/>
      <c r="AA65" s="28" t="str">
        <f>INDEX([1]Sheet1!D$2:E$258,MATCH(AC65,[1]Sheet1!E$2:E$258,0),1)</f>
        <v>شعبان يونس عبد الله ابراهيم</v>
      </c>
      <c r="AB65" s="30"/>
      <c r="AC65" s="49">
        <v>100046823502</v>
      </c>
    </row>
    <row r="66" spans="1:30" s="28" customFormat="1" ht="30" customHeight="1" thickBot="1" x14ac:dyDescent="0.3">
      <c r="A66" s="27">
        <v>58</v>
      </c>
      <c r="B66" s="57">
        <v>837</v>
      </c>
      <c r="C66" s="78" t="s">
        <v>71</v>
      </c>
      <c r="D66" s="31" t="s">
        <v>109</v>
      </c>
      <c r="E66" s="32" t="s">
        <v>34</v>
      </c>
      <c r="F66" s="81">
        <v>2507.9299999999998</v>
      </c>
      <c r="G66" s="14"/>
      <c r="H66" s="14"/>
      <c r="I66" s="14"/>
      <c r="J66" s="13">
        <f t="shared" si="15"/>
        <v>0</v>
      </c>
      <c r="K66" s="21">
        <f t="shared" si="1"/>
        <v>2507.9299999999998</v>
      </c>
      <c r="L66" s="26"/>
      <c r="M66" s="14">
        <f t="shared" si="16"/>
        <v>0</v>
      </c>
      <c r="N66" s="14"/>
      <c r="O66" s="17">
        <v>10</v>
      </c>
      <c r="P66" s="18">
        <f t="shared" si="17"/>
        <v>92.88629629629628</v>
      </c>
      <c r="Q66" s="17"/>
      <c r="R66" s="14">
        <f t="shared" si="9"/>
        <v>0</v>
      </c>
      <c r="S66" s="17"/>
      <c r="T66" s="17"/>
      <c r="U66" s="14"/>
      <c r="V66" s="14"/>
      <c r="W66" s="19"/>
      <c r="X66" s="20">
        <f t="shared" si="18"/>
        <v>92.88629629629628</v>
      </c>
      <c r="Y66" s="4">
        <f t="shared" si="14"/>
        <v>2415.0437037037036</v>
      </c>
      <c r="Z66" s="6"/>
      <c r="AA66" s="28" t="e">
        <f>INDEX([1]Sheet1!D$2:E$258,MATCH(AC66,[1]Sheet1!E$2:E$258,0),1)</f>
        <v>#N/A</v>
      </c>
      <c r="AB66" s="30"/>
      <c r="AC66" s="49" t="s">
        <v>156</v>
      </c>
    </row>
    <row r="67" spans="1:30" s="28" customFormat="1" ht="30" customHeight="1" thickBot="1" x14ac:dyDescent="0.3">
      <c r="A67" s="27">
        <v>59</v>
      </c>
      <c r="B67" s="57">
        <v>850</v>
      </c>
      <c r="C67" s="78" t="s">
        <v>72</v>
      </c>
      <c r="D67" s="31" t="s">
        <v>109</v>
      </c>
      <c r="E67" s="32" t="s">
        <v>36</v>
      </c>
      <c r="F67" s="55">
        <v>2000</v>
      </c>
      <c r="G67" s="14"/>
      <c r="H67" s="14">
        <v>200</v>
      </c>
      <c r="I67" s="14"/>
      <c r="J67" s="13">
        <f t="shared" si="15"/>
        <v>0</v>
      </c>
      <c r="K67" s="21">
        <f t="shared" si="1"/>
        <v>2200</v>
      </c>
      <c r="L67" s="26"/>
      <c r="M67" s="14">
        <f t="shared" si="16"/>
        <v>0</v>
      </c>
      <c r="N67" s="14"/>
      <c r="O67" s="17"/>
      <c r="P67" s="18">
        <f t="shared" si="17"/>
        <v>0</v>
      </c>
      <c r="Q67" s="17"/>
      <c r="R67" s="14">
        <f t="shared" si="9"/>
        <v>0</v>
      </c>
      <c r="S67" s="17"/>
      <c r="T67" s="17"/>
      <c r="U67" s="14"/>
      <c r="V67" s="14"/>
      <c r="W67" s="19">
        <v>132</v>
      </c>
      <c r="X67" s="20">
        <f t="shared" si="18"/>
        <v>132</v>
      </c>
      <c r="Y67" s="4">
        <f t="shared" si="14"/>
        <v>2068</v>
      </c>
      <c r="Z67" s="6"/>
      <c r="AA67" s="28" t="str">
        <f>INDEX([1]Sheet1!D$2:E$258,MATCH(AC67,[1]Sheet1!E$2:E$258,0),1)</f>
        <v>ليلى خيري ابو العطا ابوالعطا</v>
      </c>
      <c r="AB67" s="30"/>
      <c r="AC67" s="49">
        <v>100046822988</v>
      </c>
    </row>
    <row r="68" spans="1:30" s="28" customFormat="1" ht="30" customHeight="1" thickBot="1" x14ac:dyDescent="0.3">
      <c r="A68" s="27">
        <v>60</v>
      </c>
      <c r="B68" s="57">
        <v>851</v>
      </c>
      <c r="C68" s="78" t="s">
        <v>73</v>
      </c>
      <c r="D68" s="31" t="s">
        <v>109</v>
      </c>
      <c r="E68" s="32" t="s">
        <v>34</v>
      </c>
      <c r="F68" s="80">
        <v>3131.31</v>
      </c>
      <c r="G68" s="14"/>
      <c r="H68" s="14">
        <v>200</v>
      </c>
      <c r="I68" s="14"/>
      <c r="J68" s="13">
        <f t="shared" si="15"/>
        <v>0</v>
      </c>
      <c r="K68" s="21">
        <f t="shared" ref="K68:K129" si="19">F68+G68+J68+H68</f>
        <v>3331.31</v>
      </c>
      <c r="L68" s="26"/>
      <c r="M68" s="14">
        <f t="shared" si="16"/>
        <v>0</v>
      </c>
      <c r="N68" s="14"/>
      <c r="O68" s="17"/>
      <c r="P68" s="18">
        <f t="shared" si="17"/>
        <v>0</v>
      </c>
      <c r="Q68" s="17"/>
      <c r="R68" s="14">
        <f t="shared" si="9"/>
        <v>0</v>
      </c>
      <c r="S68" s="17"/>
      <c r="T68" s="17"/>
      <c r="U68" s="14"/>
      <c r="V68" s="14"/>
      <c r="W68" s="19"/>
      <c r="X68" s="20">
        <f t="shared" si="18"/>
        <v>0</v>
      </c>
      <c r="Y68" s="4">
        <f t="shared" si="14"/>
        <v>3331.31</v>
      </c>
      <c r="Z68" s="6"/>
      <c r="AA68" s="28" t="str">
        <f>INDEX([1]Sheet1!D$2:E$258,MATCH(AC68,[1]Sheet1!E$2:E$258,0),1)</f>
        <v>فتحيه صادق السيد على</v>
      </c>
      <c r="AB68" s="30"/>
      <c r="AC68" s="49">
        <v>100047631698</v>
      </c>
    </row>
    <row r="69" spans="1:30" s="28" customFormat="1" ht="30" customHeight="1" thickBot="1" x14ac:dyDescent="0.3">
      <c r="A69" s="27">
        <v>61</v>
      </c>
      <c r="B69" s="57">
        <v>905</v>
      </c>
      <c r="C69" s="78" t="s">
        <v>75</v>
      </c>
      <c r="D69" s="31" t="s">
        <v>109</v>
      </c>
      <c r="E69" s="32" t="s">
        <v>34</v>
      </c>
      <c r="F69" s="81">
        <v>2002.29</v>
      </c>
      <c r="G69" s="14"/>
      <c r="H69" s="14"/>
      <c r="I69" s="14"/>
      <c r="J69" s="13">
        <f t="shared" si="15"/>
        <v>0</v>
      </c>
      <c r="K69" s="21">
        <f t="shared" si="19"/>
        <v>2002.29</v>
      </c>
      <c r="L69" s="26"/>
      <c r="M69" s="14">
        <f t="shared" si="16"/>
        <v>0</v>
      </c>
      <c r="N69" s="14"/>
      <c r="O69" s="17"/>
      <c r="P69" s="18">
        <f t="shared" si="17"/>
        <v>0</v>
      </c>
      <c r="Q69" s="17">
        <v>1</v>
      </c>
      <c r="R69" s="14">
        <f t="shared" si="9"/>
        <v>66.742999999999995</v>
      </c>
      <c r="S69" s="17"/>
      <c r="T69" s="17"/>
      <c r="U69" s="14"/>
      <c r="V69" s="14"/>
      <c r="W69" s="19"/>
      <c r="X69" s="20">
        <f t="shared" si="18"/>
        <v>66.742999999999995</v>
      </c>
      <c r="Y69" s="4">
        <f t="shared" ref="Y69:Y88" si="20">K69-X69</f>
        <v>1935.547</v>
      </c>
      <c r="Z69" s="6"/>
      <c r="AA69" s="28" t="str">
        <f>INDEX([1]Sheet1!D$2:E$258,MATCH(AC69,[1]Sheet1!E$2:E$258,0),1)</f>
        <v>سحر شريف سعدابراهيم عبد المطلب</v>
      </c>
      <c r="AB69" s="30"/>
      <c r="AC69" s="49">
        <v>100046820918</v>
      </c>
    </row>
    <row r="70" spans="1:30" s="51" customFormat="1" ht="30" customHeight="1" thickBot="1" x14ac:dyDescent="0.3">
      <c r="A70" s="27">
        <v>62</v>
      </c>
      <c r="B70" s="57">
        <v>1242</v>
      </c>
      <c r="C70" s="78" t="s">
        <v>153</v>
      </c>
      <c r="D70" s="31" t="s">
        <v>109</v>
      </c>
      <c r="E70" s="32" t="s">
        <v>34</v>
      </c>
      <c r="F70" s="55">
        <v>2300</v>
      </c>
      <c r="G70" s="14"/>
      <c r="H70" s="14"/>
      <c r="I70" s="14"/>
      <c r="J70" s="13">
        <f t="shared" ref="J70:J80" si="21">F70/30/8*I70</f>
        <v>0</v>
      </c>
      <c r="K70" s="21">
        <f t="shared" si="19"/>
        <v>2300</v>
      </c>
      <c r="L70" s="26">
        <v>2.5</v>
      </c>
      <c r="M70" s="14">
        <f t="shared" si="16"/>
        <v>191.66666666666669</v>
      </c>
      <c r="N70" s="14"/>
      <c r="O70" s="17"/>
      <c r="P70" s="18">
        <f t="shared" ref="P70:P88" si="22">(F70/30/9)*O70</f>
        <v>0</v>
      </c>
      <c r="Q70" s="17"/>
      <c r="R70" s="14">
        <f t="shared" si="9"/>
        <v>0</v>
      </c>
      <c r="S70" s="17"/>
      <c r="T70" s="17"/>
      <c r="U70" s="14"/>
      <c r="V70" s="14"/>
      <c r="W70" s="19"/>
      <c r="X70" s="20">
        <f t="shared" si="18"/>
        <v>191.66666666666669</v>
      </c>
      <c r="Y70" s="4">
        <f t="shared" si="20"/>
        <v>2108.3333333333335</v>
      </c>
      <c r="Z70" s="6"/>
      <c r="AA70" s="51" t="e">
        <f>INDEX([1]Sheet1!D$2:E$258,MATCH(AC70,[1]Sheet1!E$2:E$258,0),1)</f>
        <v>#N/A</v>
      </c>
      <c r="AB70" s="52"/>
      <c r="AC70" s="49" t="s">
        <v>156</v>
      </c>
    </row>
    <row r="71" spans="1:30" s="28" customFormat="1" ht="30" customHeight="1" thickBot="1" x14ac:dyDescent="0.3">
      <c r="A71" s="27">
        <v>63</v>
      </c>
      <c r="B71" s="57">
        <v>953</v>
      </c>
      <c r="C71" s="78" t="s">
        <v>79</v>
      </c>
      <c r="D71" s="31" t="s">
        <v>109</v>
      </c>
      <c r="E71" s="32" t="s">
        <v>36</v>
      </c>
      <c r="F71" s="81">
        <v>2545.59</v>
      </c>
      <c r="G71" s="14"/>
      <c r="H71" s="14">
        <v>200</v>
      </c>
      <c r="I71" s="14"/>
      <c r="J71" s="13">
        <f t="shared" si="21"/>
        <v>0</v>
      </c>
      <c r="K71" s="21">
        <f t="shared" si="19"/>
        <v>2745.59</v>
      </c>
      <c r="L71" s="26"/>
      <c r="M71" s="14">
        <f t="shared" si="16"/>
        <v>0</v>
      </c>
      <c r="N71" s="14"/>
      <c r="O71" s="17"/>
      <c r="P71" s="18">
        <f t="shared" si="22"/>
        <v>0</v>
      </c>
      <c r="Q71" s="17"/>
      <c r="R71" s="14">
        <f t="shared" si="9"/>
        <v>0</v>
      </c>
      <c r="S71" s="17"/>
      <c r="T71" s="17"/>
      <c r="U71" s="14"/>
      <c r="V71" s="14"/>
      <c r="W71" s="19"/>
      <c r="X71" s="20">
        <f t="shared" si="18"/>
        <v>0</v>
      </c>
      <c r="Y71" s="4">
        <f t="shared" si="20"/>
        <v>2745.59</v>
      </c>
      <c r="Z71" s="6"/>
      <c r="AA71" s="28" t="str">
        <f>INDEX([1]Sheet1!D$2:E$258,MATCH(AC71,[1]Sheet1!E$2:E$258,0),1)</f>
        <v>ولاء عادل سيد احمد</v>
      </c>
      <c r="AB71" s="30"/>
      <c r="AC71" s="49">
        <v>100048069748</v>
      </c>
    </row>
    <row r="72" spans="1:30" s="28" customFormat="1" ht="30" customHeight="1" thickBot="1" x14ac:dyDescent="0.3">
      <c r="A72" s="27">
        <v>64</v>
      </c>
      <c r="B72" s="57">
        <v>964</v>
      </c>
      <c r="C72" s="78" t="s">
        <v>81</v>
      </c>
      <c r="D72" s="31" t="s">
        <v>109</v>
      </c>
      <c r="E72" s="32" t="s">
        <v>35</v>
      </c>
      <c r="F72" s="55">
        <v>2000</v>
      </c>
      <c r="G72" s="14"/>
      <c r="H72" s="14"/>
      <c r="I72" s="14"/>
      <c r="J72" s="13">
        <f t="shared" si="21"/>
        <v>0</v>
      </c>
      <c r="K72" s="21">
        <f t="shared" si="19"/>
        <v>2000</v>
      </c>
      <c r="L72" s="26"/>
      <c r="M72" s="14">
        <f t="shared" si="16"/>
        <v>0</v>
      </c>
      <c r="N72" s="14"/>
      <c r="O72" s="17"/>
      <c r="P72" s="18">
        <f t="shared" si="22"/>
        <v>0</v>
      </c>
      <c r="Q72" s="17"/>
      <c r="R72" s="14">
        <f t="shared" si="9"/>
        <v>0</v>
      </c>
      <c r="S72" s="17"/>
      <c r="T72" s="17"/>
      <c r="U72" s="14"/>
      <c r="V72" s="14"/>
      <c r="W72" s="19"/>
      <c r="X72" s="20">
        <f t="shared" si="18"/>
        <v>0</v>
      </c>
      <c r="Y72" s="4">
        <f t="shared" si="20"/>
        <v>2000</v>
      </c>
      <c r="Z72" s="6"/>
      <c r="AA72" s="28" t="str">
        <f>INDEX([1]Sheet1!D$2:E$258,MATCH(AC72,[1]Sheet1!E$2:E$258,0),1)</f>
        <v>ناهد جميل عبدالحميد محمود امبابي</v>
      </c>
      <c r="AB72" s="30"/>
      <c r="AC72" s="49">
        <v>100048069554</v>
      </c>
    </row>
    <row r="73" spans="1:30" s="28" customFormat="1" ht="30" customHeight="1" thickBot="1" x14ac:dyDescent="0.3">
      <c r="A73" s="27">
        <v>65</v>
      </c>
      <c r="B73" s="57">
        <v>1005</v>
      </c>
      <c r="C73" s="78" t="s">
        <v>83</v>
      </c>
      <c r="D73" s="31" t="s">
        <v>109</v>
      </c>
      <c r="E73" s="32" t="s">
        <v>35</v>
      </c>
      <c r="F73" s="55">
        <v>1800</v>
      </c>
      <c r="G73" s="14"/>
      <c r="H73" s="14">
        <v>200</v>
      </c>
      <c r="I73" s="14"/>
      <c r="J73" s="13">
        <f t="shared" si="21"/>
        <v>0</v>
      </c>
      <c r="K73" s="21">
        <f t="shared" si="19"/>
        <v>2000</v>
      </c>
      <c r="L73" s="26"/>
      <c r="M73" s="14">
        <f t="shared" si="16"/>
        <v>0</v>
      </c>
      <c r="N73" s="14"/>
      <c r="O73" s="17"/>
      <c r="P73" s="18">
        <f t="shared" si="22"/>
        <v>0</v>
      </c>
      <c r="Q73" s="17"/>
      <c r="R73" s="14">
        <f t="shared" si="9"/>
        <v>0</v>
      </c>
      <c r="S73" s="17"/>
      <c r="T73" s="17"/>
      <c r="U73" s="14"/>
      <c r="V73" s="14"/>
      <c r="W73" s="19">
        <v>132</v>
      </c>
      <c r="X73" s="20">
        <f t="shared" si="18"/>
        <v>132</v>
      </c>
      <c r="Y73" s="4">
        <f t="shared" si="20"/>
        <v>1868</v>
      </c>
      <c r="Z73" s="6"/>
      <c r="AA73" s="28" t="str">
        <f>INDEX([1]Sheet1!D$2:E$258,MATCH(AC73,[1]Sheet1!E$2:E$258,0),1)</f>
        <v>ايه على حسين على</v>
      </c>
      <c r="AB73" s="49"/>
      <c r="AC73" s="49">
        <v>100048784717</v>
      </c>
    </row>
    <row r="74" spans="1:30" s="28" customFormat="1" ht="30" customHeight="1" thickBot="1" x14ac:dyDescent="0.3">
      <c r="A74" s="27">
        <v>66</v>
      </c>
      <c r="B74" s="57">
        <v>1008</v>
      </c>
      <c r="C74" s="78" t="s">
        <v>84</v>
      </c>
      <c r="D74" s="31" t="s">
        <v>109</v>
      </c>
      <c r="E74" s="32" t="s">
        <v>105</v>
      </c>
      <c r="F74" s="55">
        <v>2500</v>
      </c>
      <c r="G74" s="14"/>
      <c r="H74" s="14"/>
      <c r="I74" s="14"/>
      <c r="J74" s="13">
        <f t="shared" si="21"/>
        <v>0</v>
      </c>
      <c r="K74" s="21">
        <f t="shared" si="19"/>
        <v>2500</v>
      </c>
      <c r="L74" s="26">
        <v>3.75</v>
      </c>
      <c r="M74" s="14">
        <f t="shared" si="16"/>
        <v>312.5</v>
      </c>
      <c r="N74" s="14"/>
      <c r="O74" s="17"/>
      <c r="P74" s="18">
        <f t="shared" si="22"/>
        <v>0</v>
      </c>
      <c r="Q74" s="17">
        <v>1</v>
      </c>
      <c r="R74" s="14">
        <f t="shared" si="9"/>
        <v>83.333333333333329</v>
      </c>
      <c r="S74" s="17"/>
      <c r="T74" s="17"/>
      <c r="U74" s="14"/>
      <c r="V74" s="14"/>
      <c r="W74" s="19"/>
      <c r="X74" s="20">
        <f t="shared" si="18"/>
        <v>395.83333333333331</v>
      </c>
      <c r="Y74" s="4">
        <f t="shared" si="20"/>
        <v>2104.1666666666665</v>
      </c>
      <c r="Z74" s="6"/>
      <c r="AA74" s="28" t="str">
        <f>INDEX([1]Sheet1!D$2:E$258,MATCH(AC74,[1]Sheet1!E$2:E$258,0),1)</f>
        <v>عفاف جابر محمود جاد الرب</v>
      </c>
      <c r="AB74" s="49"/>
      <c r="AC74" s="49">
        <v>100048785233</v>
      </c>
    </row>
    <row r="75" spans="1:30" s="28" customFormat="1" ht="30" customHeight="1" thickBot="1" x14ac:dyDescent="0.3">
      <c r="A75" s="27">
        <v>67</v>
      </c>
      <c r="B75" s="57">
        <v>1021</v>
      </c>
      <c r="C75" s="78" t="s">
        <v>85</v>
      </c>
      <c r="D75" s="31" t="s">
        <v>109</v>
      </c>
      <c r="E75" s="32" t="s">
        <v>34</v>
      </c>
      <c r="F75" s="81">
        <v>2233.33</v>
      </c>
      <c r="G75" s="14"/>
      <c r="H75" s="14">
        <v>200</v>
      </c>
      <c r="I75" s="14"/>
      <c r="J75" s="13">
        <f t="shared" si="21"/>
        <v>0</v>
      </c>
      <c r="K75" s="21">
        <f t="shared" si="19"/>
        <v>2433.33</v>
      </c>
      <c r="L75" s="26"/>
      <c r="M75" s="14">
        <f t="shared" si="16"/>
        <v>0</v>
      </c>
      <c r="N75" s="14"/>
      <c r="O75" s="17"/>
      <c r="P75" s="18">
        <f t="shared" si="22"/>
        <v>0</v>
      </c>
      <c r="Q75" s="17"/>
      <c r="R75" s="14">
        <f t="shared" si="9"/>
        <v>0</v>
      </c>
      <c r="S75" s="17"/>
      <c r="T75" s="17">
        <v>500</v>
      </c>
      <c r="U75" s="14"/>
      <c r="V75" s="14"/>
      <c r="W75" s="19"/>
      <c r="X75" s="20">
        <f t="shared" si="18"/>
        <v>500</v>
      </c>
      <c r="Y75" s="4">
        <f t="shared" si="20"/>
        <v>1933.33</v>
      </c>
      <c r="Z75" s="6"/>
      <c r="AA75" s="28" t="e">
        <f>INDEX([1]Sheet1!D$2:E$258,MATCH(AC75,[1]Sheet1!E$2:E$258,0),1)</f>
        <v>#N/A</v>
      </c>
      <c r="AB75" s="30"/>
      <c r="AC75" s="49" t="s">
        <v>156</v>
      </c>
    </row>
    <row r="76" spans="1:30" s="28" customFormat="1" ht="30" customHeight="1" thickBot="1" x14ac:dyDescent="0.3">
      <c r="A76" s="27">
        <v>68</v>
      </c>
      <c r="B76" s="57">
        <v>1027</v>
      </c>
      <c r="C76" s="78" t="s">
        <v>86</v>
      </c>
      <c r="D76" s="31" t="s">
        <v>109</v>
      </c>
      <c r="E76" s="32" t="s">
        <v>141</v>
      </c>
      <c r="F76" s="55">
        <v>2000</v>
      </c>
      <c r="G76" s="14"/>
      <c r="H76" s="14"/>
      <c r="I76" s="14"/>
      <c r="J76" s="13">
        <f t="shared" si="21"/>
        <v>0</v>
      </c>
      <c r="K76" s="21">
        <f t="shared" si="19"/>
        <v>2000</v>
      </c>
      <c r="L76" s="26"/>
      <c r="M76" s="14">
        <f t="shared" si="16"/>
        <v>0</v>
      </c>
      <c r="N76" s="14"/>
      <c r="O76" s="17">
        <v>10</v>
      </c>
      <c r="P76" s="18">
        <f t="shared" si="22"/>
        <v>74.074074074074076</v>
      </c>
      <c r="Q76" s="17">
        <v>0.5</v>
      </c>
      <c r="R76" s="14">
        <f t="shared" si="9"/>
        <v>33.333333333333336</v>
      </c>
      <c r="S76" s="17"/>
      <c r="T76" s="17">
        <v>500</v>
      </c>
      <c r="U76" s="14"/>
      <c r="V76" s="14"/>
      <c r="W76" s="19"/>
      <c r="X76" s="20">
        <f t="shared" si="18"/>
        <v>607.40740740740739</v>
      </c>
      <c r="Y76" s="4">
        <f t="shared" si="20"/>
        <v>1392.5925925925926</v>
      </c>
      <c r="Z76" s="6"/>
      <c r="AA76" s="28" t="e">
        <f>INDEX([1]Sheet1!D$2:E$258,MATCH(AC76,[1]Sheet1!E$2:E$258,0),1)</f>
        <v>#N/A</v>
      </c>
      <c r="AB76" s="30"/>
      <c r="AC76" s="49" t="s">
        <v>156</v>
      </c>
    </row>
    <row r="77" spans="1:30" s="28" customFormat="1" ht="30" customHeight="1" thickBot="1" x14ac:dyDescent="0.3">
      <c r="A77" s="27">
        <v>69</v>
      </c>
      <c r="B77" s="57">
        <v>1040</v>
      </c>
      <c r="C77" s="78" t="s">
        <v>87</v>
      </c>
      <c r="D77" s="31" t="s">
        <v>109</v>
      </c>
      <c r="E77" s="32" t="s">
        <v>34</v>
      </c>
      <c r="F77" s="55">
        <v>2000</v>
      </c>
      <c r="G77" s="14"/>
      <c r="H77" s="14">
        <v>200</v>
      </c>
      <c r="I77" s="14"/>
      <c r="J77" s="13">
        <f t="shared" si="21"/>
        <v>0</v>
      </c>
      <c r="K77" s="21">
        <f t="shared" si="19"/>
        <v>2200</v>
      </c>
      <c r="L77" s="26"/>
      <c r="M77" s="14">
        <f t="shared" si="16"/>
        <v>0</v>
      </c>
      <c r="N77" s="14"/>
      <c r="O77" s="17"/>
      <c r="P77" s="18">
        <f t="shared" si="22"/>
        <v>0</v>
      </c>
      <c r="Q77" s="17"/>
      <c r="R77" s="14">
        <f t="shared" si="9"/>
        <v>0</v>
      </c>
      <c r="S77" s="17"/>
      <c r="T77" s="17">
        <v>300</v>
      </c>
      <c r="U77" s="14"/>
      <c r="V77" s="14"/>
      <c r="W77" s="19"/>
      <c r="X77" s="20">
        <f t="shared" si="18"/>
        <v>300</v>
      </c>
      <c r="Y77" s="4">
        <f t="shared" si="20"/>
        <v>1900</v>
      </c>
      <c r="Z77" s="6"/>
      <c r="AA77" s="28" t="e">
        <f>INDEX([1]Sheet1!D$2:E$258,MATCH(AC77,[1]Sheet1!E$2:E$258,0),1)</f>
        <v>#N/A</v>
      </c>
      <c r="AB77" s="30"/>
      <c r="AC77" s="49" t="s">
        <v>156</v>
      </c>
    </row>
    <row r="78" spans="1:30" s="28" customFormat="1" ht="30" customHeight="1" thickBot="1" x14ac:dyDescent="0.3">
      <c r="A78" s="27">
        <v>70</v>
      </c>
      <c r="B78" s="57">
        <v>1050</v>
      </c>
      <c r="C78" s="78" t="s">
        <v>53</v>
      </c>
      <c r="D78" s="31" t="s">
        <v>109</v>
      </c>
      <c r="E78" s="32" t="s">
        <v>34</v>
      </c>
      <c r="F78" s="81">
        <v>1530.52</v>
      </c>
      <c r="G78" s="14"/>
      <c r="H78" s="14"/>
      <c r="I78" s="14"/>
      <c r="J78" s="13">
        <f t="shared" si="21"/>
        <v>0</v>
      </c>
      <c r="K78" s="21">
        <f t="shared" si="19"/>
        <v>1530.52</v>
      </c>
      <c r="L78" s="26">
        <v>2.5</v>
      </c>
      <c r="M78" s="14">
        <f t="shared" si="16"/>
        <v>127.54333333333334</v>
      </c>
      <c r="N78" s="14"/>
      <c r="O78" s="17">
        <v>10</v>
      </c>
      <c r="P78" s="18">
        <f t="shared" si="22"/>
        <v>56.685925925925922</v>
      </c>
      <c r="Q78" s="17"/>
      <c r="R78" s="14">
        <f t="shared" si="9"/>
        <v>0</v>
      </c>
      <c r="S78" s="17"/>
      <c r="T78" s="17">
        <v>300</v>
      </c>
      <c r="U78" s="14"/>
      <c r="V78" s="14"/>
      <c r="W78" s="19">
        <v>132</v>
      </c>
      <c r="X78" s="20">
        <f t="shared" si="18"/>
        <v>616.22925925925927</v>
      </c>
      <c r="Y78" s="4">
        <f t="shared" si="20"/>
        <v>914.29074074074072</v>
      </c>
      <c r="Z78" s="6"/>
      <c r="AA78" s="28" t="str">
        <f>INDEX([1]Sheet1!D$2:E$258,MATCH(AC78,[1]Sheet1!E$2:E$258,0),1)</f>
        <v>صباح احمد على محمود</v>
      </c>
      <c r="AB78" s="30"/>
      <c r="AC78" s="49">
        <v>100046270252</v>
      </c>
    </row>
    <row r="79" spans="1:30" s="47" customFormat="1" ht="30" customHeight="1" thickBot="1" x14ac:dyDescent="0.3">
      <c r="A79" s="27">
        <v>71</v>
      </c>
      <c r="B79" s="57">
        <v>1245</v>
      </c>
      <c r="C79" s="78" t="s">
        <v>154</v>
      </c>
      <c r="D79" s="32" t="s">
        <v>109</v>
      </c>
      <c r="E79" s="32" t="s">
        <v>34</v>
      </c>
      <c r="F79" s="55">
        <v>2200</v>
      </c>
      <c r="G79" s="14"/>
      <c r="H79" s="14"/>
      <c r="I79" s="14"/>
      <c r="J79" s="13">
        <f t="shared" si="21"/>
        <v>0</v>
      </c>
      <c r="K79" s="21">
        <f t="shared" si="19"/>
        <v>2200</v>
      </c>
      <c r="L79" s="26">
        <v>2.5</v>
      </c>
      <c r="M79" s="14">
        <f t="shared" si="16"/>
        <v>183.33333333333331</v>
      </c>
      <c r="N79" s="14"/>
      <c r="O79" s="17">
        <v>7</v>
      </c>
      <c r="P79" s="18">
        <f t="shared" si="22"/>
        <v>57.037037037037031</v>
      </c>
      <c r="Q79" s="17"/>
      <c r="R79" s="14">
        <f t="shared" si="9"/>
        <v>0</v>
      </c>
      <c r="S79" s="17"/>
      <c r="T79" s="17">
        <v>500</v>
      </c>
      <c r="U79" s="14"/>
      <c r="V79" s="14"/>
      <c r="W79" s="19"/>
      <c r="X79" s="20">
        <f t="shared" si="18"/>
        <v>740.37037037037032</v>
      </c>
      <c r="Y79" s="4">
        <f t="shared" si="20"/>
        <v>1459.6296296296296</v>
      </c>
      <c r="Z79" s="6"/>
      <c r="AA79" s="51"/>
      <c r="AB79" s="52"/>
      <c r="AC79" s="49" t="s">
        <v>156</v>
      </c>
      <c r="AD79" s="51"/>
    </row>
    <row r="80" spans="1:30" s="47" customFormat="1" ht="30" customHeight="1" thickBot="1" x14ac:dyDescent="0.3">
      <c r="A80" s="27">
        <v>72</v>
      </c>
      <c r="B80" s="57">
        <v>1066</v>
      </c>
      <c r="C80" s="78" t="s">
        <v>98</v>
      </c>
      <c r="D80" s="32" t="s">
        <v>109</v>
      </c>
      <c r="E80" s="32" t="s">
        <v>34</v>
      </c>
      <c r="F80" s="81">
        <v>1935.66</v>
      </c>
      <c r="G80" s="14"/>
      <c r="H80" s="14">
        <v>200</v>
      </c>
      <c r="I80" s="14"/>
      <c r="J80" s="13">
        <f t="shared" si="21"/>
        <v>0</v>
      </c>
      <c r="K80" s="21">
        <f t="shared" si="19"/>
        <v>2135.66</v>
      </c>
      <c r="L80" s="26"/>
      <c r="M80" s="14">
        <f t="shared" si="16"/>
        <v>0</v>
      </c>
      <c r="N80" s="14"/>
      <c r="O80" s="17"/>
      <c r="P80" s="18">
        <f t="shared" si="22"/>
        <v>0</v>
      </c>
      <c r="Q80" s="17"/>
      <c r="R80" s="14">
        <f t="shared" ref="R80:R91" si="23">F80/30*Q80</f>
        <v>0</v>
      </c>
      <c r="S80" s="17"/>
      <c r="T80" s="17"/>
      <c r="U80" s="14"/>
      <c r="V80" s="14"/>
      <c r="W80" s="19"/>
      <c r="X80" s="20">
        <f t="shared" si="18"/>
        <v>0</v>
      </c>
      <c r="Y80" s="4">
        <f t="shared" si="20"/>
        <v>2135.66</v>
      </c>
      <c r="Z80" s="6"/>
      <c r="AA80" s="51" t="e">
        <f>INDEX([1]Sheet1!D$2:E$258,MATCH(AC80,[1]Sheet1!E$2:E$258,0),1)</f>
        <v>#N/A</v>
      </c>
      <c r="AB80" s="52"/>
      <c r="AC80" s="49" t="s">
        <v>156</v>
      </c>
      <c r="AD80" s="51"/>
    </row>
    <row r="81" spans="1:30" s="51" customFormat="1" ht="30" customHeight="1" thickBot="1" x14ac:dyDescent="0.3">
      <c r="A81" s="27">
        <v>73</v>
      </c>
      <c r="B81" s="57">
        <v>1246</v>
      </c>
      <c r="C81" s="78" t="s">
        <v>155</v>
      </c>
      <c r="D81" s="32" t="s">
        <v>109</v>
      </c>
      <c r="E81" s="32" t="s">
        <v>34</v>
      </c>
      <c r="F81" s="55">
        <v>2000</v>
      </c>
      <c r="G81" s="14"/>
      <c r="H81" s="14"/>
      <c r="I81" s="14"/>
      <c r="J81" s="13">
        <f t="shared" ref="J81:J88" si="24">F81/30/8*I81</f>
        <v>0</v>
      </c>
      <c r="K81" s="21">
        <f t="shared" si="19"/>
        <v>2000</v>
      </c>
      <c r="L81" s="26"/>
      <c r="M81" s="14">
        <f t="shared" si="16"/>
        <v>0</v>
      </c>
      <c r="N81" s="14"/>
      <c r="O81" s="17">
        <v>5</v>
      </c>
      <c r="P81" s="18">
        <f t="shared" si="22"/>
        <v>37.037037037037038</v>
      </c>
      <c r="Q81" s="17"/>
      <c r="R81" s="14">
        <f t="shared" si="23"/>
        <v>0</v>
      </c>
      <c r="S81" s="17"/>
      <c r="T81" s="17"/>
      <c r="U81" s="14"/>
      <c r="V81" s="14"/>
      <c r="W81" s="19"/>
      <c r="X81" s="20">
        <f t="shared" si="18"/>
        <v>37.037037037037038</v>
      </c>
      <c r="Y81" s="4">
        <f t="shared" si="20"/>
        <v>1962.962962962963</v>
      </c>
      <c r="Z81" s="6" t="s">
        <v>137</v>
      </c>
      <c r="AA81" s="51" t="e">
        <f>INDEX([1]Sheet1!D$2:E$258,MATCH(AC81,[1]Sheet1!E$2:E$258,0),1)</f>
        <v>#N/A</v>
      </c>
      <c r="AB81" s="52"/>
      <c r="AC81" s="49" t="s">
        <v>156</v>
      </c>
    </row>
    <row r="82" spans="1:30" s="47" customFormat="1" ht="30" customHeight="1" thickBot="1" x14ac:dyDescent="0.3">
      <c r="A82" s="27">
        <v>74</v>
      </c>
      <c r="B82" s="57">
        <v>1073</v>
      </c>
      <c r="C82" s="78" t="s">
        <v>100</v>
      </c>
      <c r="D82" s="32" t="s">
        <v>109</v>
      </c>
      <c r="E82" s="32" t="s">
        <v>141</v>
      </c>
      <c r="F82" s="55">
        <v>1800</v>
      </c>
      <c r="G82" s="14"/>
      <c r="H82" s="14"/>
      <c r="I82" s="14"/>
      <c r="J82" s="13">
        <f t="shared" si="24"/>
        <v>0</v>
      </c>
      <c r="K82" s="21">
        <f t="shared" si="19"/>
        <v>1800</v>
      </c>
      <c r="L82" s="26">
        <v>1.25</v>
      </c>
      <c r="M82" s="14">
        <f t="shared" si="16"/>
        <v>75</v>
      </c>
      <c r="N82" s="14"/>
      <c r="O82" s="17"/>
      <c r="P82" s="18">
        <f t="shared" si="22"/>
        <v>0</v>
      </c>
      <c r="Q82" s="17">
        <v>1</v>
      </c>
      <c r="R82" s="14">
        <f t="shared" si="23"/>
        <v>60</v>
      </c>
      <c r="S82" s="17"/>
      <c r="T82" s="17"/>
      <c r="U82" s="14"/>
      <c r="V82" s="14"/>
      <c r="W82" s="19"/>
      <c r="X82" s="20">
        <f t="shared" si="18"/>
        <v>135</v>
      </c>
      <c r="Y82" s="4">
        <f t="shared" si="20"/>
        <v>1665</v>
      </c>
      <c r="Z82" s="6"/>
      <c r="AA82" s="51" t="e">
        <f>INDEX([1]Sheet1!D$2:E$258,MATCH(AC82,[1]Sheet1!E$2:E$258,0),1)</f>
        <v>#N/A</v>
      </c>
      <c r="AB82" s="52"/>
      <c r="AC82" s="49" t="s">
        <v>156</v>
      </c>
      <c r="AD82" s="51"/>
    </row>
    <row r="83" spans="1:30" s="47" customFormat="1" ht="30" customHeight="1" thickBot="1" x14ac:dyDescent="0.3">
      <c r="A83" s="27">
        <v>75</v>
      </c>
      <c r="B83" s="57">
        <v>1079</v>
      </c>
      <c r="C83" s="78" t="s">
        <v>101</v>
      </c>
      <c r="D83" s="32" t="s">
        <v>109</v>
      </c>
      <c r="E83" s="32" t="s">
        <v>36</v>
      </c>
      <c r="F83" s="81">
        <v>2529.5500000000002</v>
      </c>
      <c r="G83" s="14"/>
      <c r="H83" s="14">
        <v>200</v>
      </c>
      <c r="I83" s="14"/>
      <c r="J83" s="13">
        <f t="shared" si="24"/>
        <v>0</v>
      </c>
      <c r="K83" s="21">
        <f t="shared" si="19"/>
        <v>2729.55</v>
      </c>
      <c r="L83" s="26"/>
      <c r="M83" s="14">
        <f t="shared" si="16"/>
        <v>0</v>
      </c>
      <c r="N83" s="14"/>
      <c r="O83" s="17"/>
      <c r="P83" s="18">
        <f t="shared" si="22"/>
        <v>0</v>
      </c>
      <c r="Q83" s="17"/>
      <c r="R83" s="14">
        <f t="shared" si="23"/>
        <v>0</v>
      </c>
      <c r="S83" s="17"/>
      <c r="T83" s="17"/>
      <c r="U83" s="14"/>
      <c r="V83" s="14"/>
      <c r="W83" s="19"/>
      <c r="X83" s="20">
        <f t="shared" si="18"/>
        <v>0</v>
      </c>
      <c r="Y83" s="4">
        <f t="shared" si="20"/>
        <v>2729.55</v>
      </c>
      <c r="Z83" s="6"/>
      <c r="AA83" s="51" t="e">
        <f>INDEX([1]Sheet1!D$2:E$258,MATCH(AC83,[1]Sheet1!E$2:E$258,0),1)</f>
        <v>#N/A</v>
      </c>
      <c r="AB83" s="52"/>
      <c r="AC83" s="49" t="s">
        <v>156</v>
      </c>
      <c r="AD83" s="51"/>
    </row>
    <row r="84" spans="1:30" s="47" customFormat="1" ht="30" customHeight="1" thickBot="1" x14ac:dyDescent="0.3">
      <c r="A84" s="27">
        <v>76</v>
      </c>
      <c r="B84" s="57">
        <v>1082</v>
      </c>
      <c r="C84" s="78" t="s">
        <v>102</v>
      </c>
      <c r="D84" s="32" t="s">
        <v>109</v>
      </c>
      <c r="E84" s="32" t="s">
        <v>35</v>
      </c>
      <c r="F84" s="55">
        <v>1800</v>
      </c>
      <c r="G84" s="14"/>
      <c r="H84" s="14"/>
      <c r="I84" s="14"/>
      <c r="J84" s="13">
        <f t="shared" si="24"/>
        <v>0</v>
      </c>
      <c r="K84" s="21">
        <f t="shared" si="19"/>
        <v>1800</v>
      </c>
      <c r="L84" s="26"/>
      <c r="M84" s="14">
        <f t="shared" si="16"/>
        <v>0</v>
      </c>
      <c r="N84" s="14"/>
      <c r="O84" s="17"/>
      <c r="P84" s="18">
        <f t="shared" si="22"/>
        <v>0</v>
      </c>
      <c r="Q84" s="17">
        <v>1</v>
      </c>
      <c r="R84" s="14">
        <f t="shared" si="23"/>
        <v>60</v>
      </c>
      <c r="S84" s="17"/>
      <c r="T84" s="17">
        <v>500</v>
      </c>
      <c r="U84" s="14"/>
      <c r="V84" s="14"/>
      <c r="W84" s="19"/>
      <c r="X84" s="20">
        <f t="shared" si="18"/>
        <v>560</v>
      </c>
      <c r="Y84" s="4">
        <f t="shared" si="20"/>
        <v>1240</v>
      </c>
      <c r="Z84" s="6"/>
      <c r="AA84" s="51" t="str">
        <f>INDEX([1]Sheet1!D$2:E$258,MATCH(AC84,[1]Sheet1!E$2:E$258,0),1)</f>
        <v>امنيه خليل ابراهيم محمد الفرالحي</v>
      </c>
      <c r="AB84" s="52"/>
      <c r="AC84" s="49">
        <v>100046278644</v>
      </c>
      <c r="AD84" s="51"/>
    </row>
    <row r="85" spans="1:30" s="73" customFormat="1" ht="30" customHeight="1" thickBot="1" x14ac:dyDescent="0.3">
      <c r="A85" s="27">
        <v>77</v>
      </c>
      <c r="B85" s="62">
        <v>1087</v>
      </c>
      <c r="C85" s="78" t="s">
        <v>52</v>
      </c>
      <c r="D85" s="61" t="s">
        <v>109</v>
      </c>
      <c r="E85" s="32" t="s">
        <v>36</v>
      </c>
      <c r="F85" s="63">
        <v>600</v>
      </c>
      <c r="G85" s="64"/>
      <c r="H85" s="64"/>
      <c r="I85" s="64"/>
      <c r="J85" s="65">
        <f t="shared" si="24"/>
        <v>0</v>
      </c>
      <c r="K85" s="21">
        <f t="shared" si="19"/>
        <v>600</v>
      </c>
      <c r="L85" s="66"/>
      <c r="M85" s="64">
        <f t="shared" si="16"/>
        <v>0</v>
      </c>
      <c r="N85" s="64"/>
      <c r="O85" s="67"/>
      <c r="P85" s="68">
        <f t="shared" si="22"/>
        <v>0</v>
      </c>
      <c r="Q85" s="67"/>
      <c r="R85" s="14">
        <f t="shared" si="23"/>
        <v>0</v>
      </c>
      <c r="S85" s="67"/>
      <c r="T85" s="67"/>
      <c r="U85" s="64"/>
      <c r="V85" s="64"/>
      <c r="W85" s="69"/>
      <c r="X85" s="70">
        <f t="shared" si="18"/>
        <v>0</v>
      </c>
      <c r="Y85" s="71">
        <f t="shared" si="20"/>
        <v>600</v>
      </c>
      <c r="Z85" s="72"/>
      <c r="AA85" s="73" t="e">
        <f>INDEX([1]Sheet1!D$2:E$258,MATCH(AC85,[1]Sheet1!E$2:E$258,0),1)</f>
        <v>#N/A</v>
      </c>
      <c r="AB85" s="74"/>
      <c r="AC85" s="75" t="s">
        <v>156</v>
      </c>
    </row>
    <row r="86" spans="1:30" s="47" customFormat="1" ht="30" customHeight="1" thickBot="1" x14ac:dyDescent="0.3">
      <c r="A86" s="27">
        <v>78</v>
      </c>
      <c r="B86" s="57">
        <v>1089</v>
      </c>
      <c r="C86" s="78" t="s">
        <v>135</v>
      </c>
      <c r="D86" s="32" t="s">
        <v>109</v>
      </c>
      <c r="E86" s="32" t="s">
        <v>141</v>
      </c>
      <c r="F86" s="55">
        <v>1800</v>
      </c>
      <c r="G86" s="14"/>
      <c r="H86" s="14"/>
      <c r="I86" s="14"/>
      <c r="J86" s="13">
        <f t="shared" si="24"/>
        <v>0</v>
      </c>
      <c r="K86" s="21">
        <f t="shared" si="19"/>
        <v>1800</v>
      </c>
      <c r="L86" s="26"/>
      <c r="M86" s="14">
        <f t="shared" si="16"/>
        <v>0</v>
      </c>
      <c r="N86" s="14"/>
      <c r="O86" s="17"/>
      <c r="P86" s="18">
        <f t="shared" si="22"/>
        <v>0</v>
      </c>
      <c r="Q86" s="17">
        <v>0.5</v>
      </c>
      <c r="R86" s="14">
        <f t="shared" si="23"/>
        <v>30</v>
      </c>
      <c r="S86" s="17"/>
      <c r="T86" s="17">
        <v>500</v>
      </c>
      <c r="U86" s="14"/>
      <c r="V86" s="14"/>
      <c r="W86" s="19"/>
      <c r="X86" s="20">
        <f t="shared" si="18"/>
        <v>530</v>
      </c>
      <c r="Y86" s="4">
        <f t="shared" si="20"/>
        <v>1270</v>
      </c>
      <c r="Z86" s="6"/>
      <c r="AA86" s="51" t="str">
        <f>INDEX([1]Sheet1!D$2:E$258,MATCH(AC86,[1]Sheet1!E$2:E$258,0),1)</f>
        <v>مرفت حمدى محمد ابو العنين</v>
      </c>
      <c r="AB86" s="52"/>
      <c r="AC86" s="76">
        <v>100048784962</v>
      </c>
      <c r="AD86" s="51"/>
    </row>
    <row r="87" spans="1:30" s="47" customFormat="1" ht="30" customHeight="1" thickBot="1" x14ac:dyDescent="0.3">
      <c r="A87" s="27">
        <v>79</v>
      </c>
      <c r="B87" s="57">
        <v>1133</v>
      </c>
      <c r="C87" s="78" t="s">
        <v>103</v>
      </c>
      <c r="D87" s="32" t="s">
        <v>109</v>
      </c>
      <c r="E87" s="32" t="s">
        <v>141</v>
      </c>
      <c r="F87" s="55">
        <v>1800</v>
      </c>
      <c r="G87" s="14"/>
      <c r="H87" s="14"/>
      <c r="I87" s="14"/>
      <c r="J87" s="13">
        <f t="shared" si="24"/>
        <v>0</v>
      </c>
      <c r="K87" s="21">
        <f t="shared" si="19"/>
        <v>1800</v>
      </c>
      <c r="L87" s="26">
        <v>1.25</v>
      </c>
      <c r="M87" s="14">
        <f t="shared" si="16"/>
        <v>75</v>
      </c>
      <c r="N87" s="14"/>
      <c r="O87" s="17"/>
      <c r="P87" s="18">
        <f t="shared" si="22"/>
        <v>0</v>
      </c>
      <c r="Q87" s="17">
        <v>0.5</v>
      </c>
      <c r="R87" s="14">
        <f t="shared" si="23"/>
        <v>30</v>
      </c>
      <c r="S87" s="17"/>
      <c r="T87" s="17"/>
      <c r="U87" s="14"/>
      <c r="V87" s="14"/>
      <c r="W87" s="19">
        <v>132</v>
      </c>
      <c r="X87" s="20">
        <f t="shared" si="18"/>
        <v>237</v>
      </c>
      <c r="Y87" s="4">
        <f t="shared" si="20"/>
        <v>1563</v>
      </c>
      <c r="Z87" s="6"/>
      <c r="AA87" s="51" t="e">
        <f>INDEX([1]Sheet1!D$2:E$258,MATCH(AC87,[1]Sheet1!E$2:E$258,0),1)</f>
        <v>#N/A</v>
      </c>
      <c r="AB87" s="52"/>
      <c r="AC87" s="49">
        <v>100049821691</v>
      </c>
      <c r="AD87" s="51"/>
    </row>
    <row r="88" spans="1:30" s="47" customFormat="1" ht="30" customHeight="1" thickBot="1" x14ac:dyDescent="0.3">
      <c r="A88" s="27">
        <v>80</v>
      </c>
      <c r="B88" s="57">
        <v>1134</v>
      </c>
      <c r="C88" s="78" t="s">
        <v>104</v>
      </c>
      <c r="D88" s="32" t="s">
        <v>109</v>
      </c>
      <c r="E88" s="32" t="s">
        <v>35</v>
      </c>
      <c r="F88" s="55">
        <v>2000</v>
      </c>
      <c r="G88" s="14"/>
      <c r="H88" s="14"/>
      <c r="I88" s="14"/>
      <c r="J88" s="13">
        <f t="shared" si="24"/>
        <v>0</v>
      </c>
      <c r="K88" s="21">
        <f t="shared" si="19"/>
        <v>2000</v>
      </c>
      <c r="L88" s="26">
        <v>3.75</v>
      </c>
      <c r="M88" s="14">
        <f t="shared" si="16"/>
        <v>250.00000000000003</v>
      </c>
      <c r="N88" s="14"/>
      <c r="O88" s="17"/>
      <c r="P88" s="18">
        <f t="shared" si="22"/>
        <v>0</v>
      </c>
      <c r="Q88" s="17"/>
      <c r="R88" s="14">
        <f t="shared" si="23"/>
        <v>0</v>
      </c>
      <c r="S88" s="17"/>
      <c r="T88" s="17"/>
      <c r="U88" s="14"/>
      <c r="V88" s="14"/>
      <c r="W88" s="19"/>
      <c r="X88" s="20">
        <f t="shared" si="18"/>
        <v>250.00000000000003</v>
      </c>
      <c r="Y88" s="4">
        <f t="shared" si="20"/>
        <v>1750</v>
      </c>
      <c r="Z88" s="6"/>
      <c r="AA88" s="51" t="e">
        <f>INDEX([1]Sheet1!D$2:E$258,MATCH(AC88,[1]Sheet1!E$2:E$258,0),1)</f>
        <v>#N/A</v>
      </c>
      <c r="AB88" s="52"/>
      <c r="AC88" s="49">
        <v>100049821454</v>
      </c>
      <c r="AD88" s="51"/>
    </row>
    <row r="89" spans="1:30" s="28" customFormat="1" ht="30" customHeight="1" thickBot="1" x14ac:dyDescent="0.3">
      <c r="A89" s="27">
        <v>81</v>
      </c>
      <c r="B89" s="57">
        <v>5009</v>
      </c>
      <c r="C89" s="78" t="s">
        <v>48</v>
      </c>
      <c r="D89" s="32" t="s">
        <v>109</v>
      </c>
      <c r="E89" s="32" t="s">
        <v>35</v>
      </c>
      <c r="F89" s="55">
        <v>600</v>
      </c>
      <c r="G89" s="14"/>
      <c r="H89" s="14"/>
      <c r="I89" s="14"/>
      <c r="J89" s="13">
        <f t="shared" ref="J89:J128" si="25">F89/30/8*I89</f>
        <v>0</v>
      </c>
      <c r="K89" s="21">
        <f t="shared" si="19"/>
        <v>600</v>
      </c>
      <c r="L89" s="26"/>
      <c r="M89" s="14">
        <f t="shared" si="16"/>
        <v>0</v>
      </c>
      <c r="N89" s="14"/>
      <c r="O89" s="17"/>
      <c r="P89" s="18">
        <f t="shared" ref="P89:P128" si="26">(F89/30/9)*O89</f>
        <v>0</v>
      </c>
      <c r="Q89" s="17"/>
      <c r="R89" s="14">
        <f t="shared" si="23"/>
        <v>0</v>
      </c>
      <c r="S89" s="17"/>
      <c r="T89" s="17"/>
      <c r="U89" s="14"/>
      <c r="V89" s="14"/>
      <c r="W89" s="19"/>
      <c r="X89" s="20">
        <f t="shared" si="18"/>
        <v>0</v>
      </c>
      <c r="Y89" s="4">
        <f t="shared" ref="Y89:Y129" si="27">K89-X89</f>
        <v>600</v>
      </c>
      <c r="Z89" s="6"/>
      <c r="AA89" s="51" t="str">
        <f>INDEX([1]Sheet1!D$2:E$258,MATCH(AC89,[1]Sheet1!E$2:E$258,0),1)</f>
        <v>يارا عبدالمنعم مختار متولى حسين</v>
      </c>
      <c r="AB89" s="52"/>
      <c r="AC89" s="49">
        <v>100046270589</v>
      </c>
      <c r="AD89" s="51"/>
    </row>
    <row r="90" spans="1:30" s="28" customFormat="1" ht="30" customHeight="1" thickBot="1" x14ac:dyDescent="0.3">
      <c r="A90" s="27">
        <v>82</v>
      </c>
      <c r="B90" s="57">
        <v>1147</v>
      </c>
      <c r="C90" s="78" t="s">
        <v>122</v>
      </c>
      <c r="D90" s="32" t="s">
        <v>109</v>
      </c>
      <c r="E90" s="32" t="s">
        <v>34</v>
      </c>
      <c r="F90" s="81">
        <v>1661.18</v>
      </c>
      <c r="G90" s="14"/>
      <c r="H90" s="14"/>
      <c r="I90" s="14"/>
      <c r="J90" s="13">
        <f t="shared" si="25"/>
        <v>0</v>
      </c>
      <c r="K90" s="21">
        <f t="shared" si="19"/>
        <v>1661.18</v>
      </c>
      <c r="L90" s="26">
        <v>5</v>
      </c>
      <c r="M90" s="14">
        <f t="shared" si="16"/>
        <v>276.86333333333334</v>
      </c>
      <c r="N90" s="14"/>
      <c r="O90" s="17"/>
      <c r="P90" s="18">
        <f t="shared" si="26"/>
        <v>0</v>
      </c>
      <c r="Q90" s="17"/>
      <c r="R90" s="14">
        <f t="shared" si="23"/>
        <v>0</v>
      </c>
      <c r="S90" s="17"/>
      <c r="T90" s="17">
        <v>500</v>
      </c>
      <c r="U90" s="14"/>
      <c r="V90" s="14"/>
      <c r="W90" s="19">
        <v>132</v>
      </c>
      <c r="X90" s="20">
        <f t="shared" si="18"/>
        <v>908.86333333333334</v>
      </c>
      <c r="Y90" s="4">
        <f t="shared" si="27"/>
        <v>752.31666666666672</v>
      </c>
      <c r="Z90" s="6"/>
      <c r="AA90" s="51"/>
      <c r="AB90" s="52"/>
      <c r="AC90" s="49">
        <v>100049822094</v>
      </c>
      <c r="AD90" s="51"/>
    </row>
    <row r="91" spans="1:30" s="28" customFormat="1" ht="30" customHeight="1" thickBot="1" x14ac:dyDescent="0.3">
      <c r="A91" s="27">
        <v>83</v>
      </c>
      <c r="B91" s="57">
        <v>1148</v>
      </c>
      <c r="C91" s="78" t="s">
        <v>123</v>
      </c>
      <c r="D91" s="32" t="s">
        <v>109</v>
      </c>
      <c r="E91" s="32" t="s">
        <v>34</v>
      </c>
      <c r="F91" s="81">
        <v>1618.71</v>
      </c>
      <c r="G91" s="14"/>
      <c r="H91" s="14"/>
      <c r="I91" s="14"/>
      <c r="J91" s="13">
        <f t="shared" si="25"/>
        <v>0</v>
      </c>
      <c r="K91" s="21">
        <f t="shared" si="19"/>
        <v>1618.71</v>
      </c>
      <c r="L91" s="26">
        <v>2.5</v>
      </c>
      <c r="M91" s="14">
        <f t="shared" si="16"/>
        <v>134.89250000000001</v>
      </c>
      <c r="N91" s="14"/>
      <c r="O91" s="17"/>
      <c r="P91" s="18">
        <f t="shared" si="26"/>
        <v>0</v>
      </c>
      <c r="Q91" s="17"/>
      <c r="R91" s="14">
        <f t="shared" si="23"/>
        <v>0</v>
      </c>
      <c r="S91" s="17"/>
      <c r="T91" s="17"/>
      <c r="U91" s="14"/>
      <c r="V91" s="14"/>
      <c r="W91" s="19"/>
      <c r="X91" s="20">
        <f t="shared" si="18"/>
        <v>134.89250000000001</v>
      </c>
      <c r="Y91" s="4">
        <f t="shared" si="27"/>
        <v>1483.8175000000001</v>
      </c>
      <c r="Z91" s="6"/>
      <c r="AA91" s="51"/>
      <c r="AB91" s="52"/>
      <c r="AC91" s="49" t="s">
        <v>156</v>
      </c>
      <c r="AD91" s="51"/>
    </row>
    <row r="92" spans="1:30" s="28" customFormat="1" ht="30" customHeight="1" thickBot="1" x14ac:dyDescent="0.3">
      <c r="A92" s="27">
        <v>84</v>
      </c>
      <c r="B92" s="57">
        <v>1150</v>
      </c>
      <c r="C92" s="78" t="s">
        <v>124</v>
      </c>
      <c r="D92" s="32" t="s">
        <v>109</v>
      </c>
      <c r="E92" s="32" t="s">
        <v>34</v>
      </c>
      <c r="F92" s="81">
        <v>1230.73</v>
      </c>
      <c r="G92" s="14"/>
      <c r="H92" s="14">
        <v>200</v>
      </c>
      <c r="I92" s="14"/>
      <c r="J92" s="13">
        <f t="shared" si="25"/>
        <v>0</v>
      </c>
      <c r="K92" s="21">
        <f t="shared" si="19"/>
        <v>1430.73</v>
      </c>
      <c r="L92" s="26"/>
      <c r="M92" s="14">
        <f t="shared" si="16"/>
        <v>0</v>
      </c>
      <c r="N92" s="14"/>
      <c r="O92" s="17"/>
      <c r="P92" s="18">
        <f t="shared" si="26"/>
        <v>0</v>
      </c>
      <c r="Q92" s="17"/>
      <c r="R92" s="14">
        <f t="shared" ref="R92:R128" si="28">F92/30*Q92</f>
        <v>0</v>
      </c>
      <c r="S92" s="17"/>
      <c r="T92" s="17"/>
      <c r="U92" s="14"/>
      <c r="V92" s="14"/>
      <c r="W92" s="19"/>
      <c r="X92" s="20">
        <f t="shared" si="18"/>
        <v>0</v>
      </c>
      <c r="Y92" s="4">
        <f t="shared" si="27"/>
        <v>1430.73</v>
      </c>
      <c r="Z92" s="6"/>
      <c r="AA92" s="51"/>
      <c r="AB92" s="52"/>
      <c r="AC92" s="49" t="s">
        <v>156</v>
      </c>
      <c r="AD92" s="51"/>
    </row>
    <row r="93" spans="1:30" s="28" customFormat="1" ht="30" customHeight="1" thickBot="1" x14ac:dyDescent="0.3">
      <c r="A93" s="27">
        <v>85</v>
      </c>
      <c r="B93" s="57">
        <v>1152</v>
      </c>
      <c r="C93" s="78" t="s">
        <v>125</v>
      </c>
      <c r="D93" s="32" t="s">
        <v>109</v>
      </c>
      <c r="E93" s="32" t="s">
        <v>36</v>
      </c>
      <c r="F93" s="81">
        <v>2506.8200000000002</v>
      </c>
      <c r="G93" s="14"/>
      <c r="H93" s="14">
        <v>200</v>
      </c>
      <c r="I93" s="14"/>
      <c r="J93" s="13">
        <f t="shared" si="25"/>
        <v>0</v>
      </c>
      <c r="K93" s="21">
        <f t="shared" si="19"/>
        <v>2706.82</v>
      </c>
      <c r="L93" s="26"/>
      <c r="M93" s="14">
        <f t="shared" si="16"/>
        <v>0</v>
      </c>
      <c r="N93" s="14"/>
      <c r="O93" s="17"/>
      <c r="P93" s="18">
        <f t="shared" si="26"/>
        <v>0</v>
      </c>
      <c r="Q93" s="17"/>
      <c r="R93" s="14">
        <f t="shared" si="28"/>
        <v>0</v>
      </c>
      <c r="S93" s="17"/>
      <c r="T93" s="17"/>
      <c r="U93" s="14"/>
      <c r="V93" s="14"/>
      <c r="W93" s="19"/>
      <c r="X93" s="20">
        <f t="shared" si="18"/>
        <v>0</v>
      </c>
      <c r="Y93" s="4">
        <f t="shared" si="27"/>
        <v>2706.82</v>
      </c>
      <c r="Z93" s="6"/>
      <c r="AA93" s="51"/>
      <c r="AB93" s="52"/>
      <c r="AC93" s="49" t="s">
        <v>156</v>
      </c>
      <c r="AD93" s="51"/>
    </row>
    <row r="94" spans="1:30" s="28" customFormat="1" ht="30" customHeight="1" thickBot="1" x14ac:dyDescent="0.3">
      <c r="A94" s="27">
        <v>86</v>
      </c>
      <c r="B94" s="57">
        <v>1156</v>
      </c>
      <c r="C94" s="78" t="s">
        <v>126</v>
      </c>
      <c r="D94" s="32" t="s">
        <v>109</v>
      </c>
      <c r="E94" s="32" t="s">
        <v>36</v>
      </c>
      <c r="F94" s="55">
        <v>600</v>
      </c>
      <c r="G94" s="14"/>
      <c r="H94" s="14"/>
      <c r="I94" s="14"/>
      <c r="J94" s="13">
        <f t="shared" si="25"/>
        <v>0</v>
      </c>
      <c r="K94" s="21">
        <f t="shared" si="19"/>
        <v>600</v>
      </c>
      <c r="L94" s="26"/>
      <c r="M94" s="14">
        <f t="shared" si="16"/>
        <v>0</v>
      </c>
      <c r="N94" s="14"/>
      <c r="O94" s="17"/>
      <c r="P94" s="18">
        <f t="shared" si="26"/>
        <v>0</v>
      </c>
      <c r="Q94" s="17"/>
      <c r="R94" s="14">
        <f t="shared" si="28"/>
        <v>0</v>
      </c>
      <c r="S94" s="17"/>
      <c r="T94" s="17"/>
      <c r="U94" s="14"/>
      <c r="V94" s="14"/>
      <c r="W94" s="19"/>
      <c r="X94" s="20">
        <f t="shared" si="18"/>
        <v>0</v>
      </c>
      <c r="Y94" s="4">
        <f t="shared" si="27"/>
        <v>600</v>
      </c>
      <c r="Z94" s="6" t="s">
        <v>137</v>
      </c>
      <c r="AA94" s="51"/>
      <c r="AB94" s="52"/>
      <c r="AC94" s="49" t="s">
        <v>156</v>
      </c>
      <c r="AD94" s="51"/>
    </row>
    <row r="95" spans="1:30" s="28" customFormat="1" ht="30" customHeight="1" thickBot="1" x14ac:dyDescent="0.3">
      <c r="A95" s="27">
        <v>87</v>
      </c>
      <c r="B95" s="57">
        <v>1163</v>
      </c>
      <c r="C95" s="78" t="s">
        <v>118</v>
      </c>
      <c r="D95" s="58" t="s">
        <v>113</v>
      </c>
      <c r="E95" s="58" t="s">
        <v>127</v>
      </c>
      <c r="F95" s="55">
        <v>4000</v>
      </c>
      <c r="G95" s="14"/>
      <c r="H95" s="14"/>
      <c r="I95" s="14">
        <v>23.25</v>
      </c>
      <c r="J95" s="13">
        <f t="shared" si="25"/>
        <v>387.5</v>
      </c>
      <c r="K95" s="21">
        <f t="shared" si="19"/>
        <v>4387.5</v>
      </c>
      <c r="L95" s="26"/>
      <c r="M95" s="14">
        <f t="shared" si="16"/>
        <v>0</v>
      </c>
      <c r="N95" s="14"/>
      <c r="O95" s="17"/>
      <c r="P95" s="18">
        <f t="shared" si="26"/>
        <v>0</v>
      </c>
      <c r="Q95" s="17">
        <v>1</v>
      </c>
      <c r="R95" s="14">
        <f t="shared" si="28"/>
        <v>133.33333333333334</v>
      </c>
      <c r="S95" s="17"/>
      <c r="T95" s="17">
        <v>200</v>
      </c>
      <c r="U95" s="14"/>
      <c r="V95" s="14"/>
      <c r="W95" s="19">
        <v>165</v>
      </c>
      <c r="X95" s="20">
        <f t="shared" si="18"/>
        <v>498.33333333333337</v>
      </c>
      <c r="Y95" s="4">
        <f t="shared" si="27"/>
        <v>3889.1666666666665</v>
      </c>
      <c r="Z95" s="6"/>
      <c r="AA95" s="51"/>
      <c r="AB95" s="52"/>
      <c r="AC95" s="49" t="s">
        <v>156</v>
      </c>
      <c r="AD95" s="51"/>
    </row>
    <row r="96" spans="1:30" s="28" customFormat="1" ht="30" customHeight="1" thickBot="1" x14ac:dyDescent="0.3">
      <c r="A96" s="27">
        <v>88</v>
      </c>
      <c r="B96" s="57">
        <v>1164</v>
      </c>
      <c r="C96" s="78" t="s">
        <v>128</v>
      </c>
      <c r="D96" s="32" t="s">
        <v>109</v>
      </c>
      <c r="E96" s="32" t="s">
        <v>36</v>
      </c>
      <c r="F96" s="55">
        <v>600</v>
      </c>
      <c r="G96" s="14"/>
      <c r="H96" s="14"/>
      <c r="I96" s="14"/>
      <c r="J96" s="13">
        <f t="shared" si="25"/>
        <v>0</v>
      </c>
      <c r="K96" s="21">
        <f t="shared" si="19"/>
        <v>600</v>
      </c>
      <c r="L96" s="26"/>
      <c r="M96" s="14">
        <f t="shared" si="16"/>
        <v>0</v>
      </c>
      <c r="N96" s="14"/>
      <c r="O96" s="17"/>
      <c r="P96" s="18">
        <f t="shared" si="26"/>
        <v>0</v>
      </c>
      <c r="Q96" s="17"/>
      <c r="R96" s="14">
        <f t="shared" si="28"/>
        <v>0</v>
      </c>
      <c r="S96" s="17"/>
      <c r="T96" s="17"/>
      <c r="U96" s="14"/>
      <c r="V96" s="14"/>
      <c r="W96" s="19"/>
      <c r="X96" s="20">
        <f t="shared" si="18"/>
        <v>0</v>
      </c>
      <c r="Y96" s="4">
        <f t="shared" si="27"/>
        <v>600</v>
      </c>
      <c r="Z96" s="6"/>
      <c r="AA96" s="51"/>
      <c r="AB96" s="52"/>
      <c r="AC96" s="49" t="s">
        <v>156</v>
      </c>
      <c r="AD96" s="51"/>
    </row>
    <row r="97" spans="1:30" s="28" customFormat="1" ht="30" customHeight="1" thickBot="1" x14ac:dyDescent="0.3">
      <c r="A97" s="27">
        <v>89</v>
      </c>
      <c r="B97" s="57">
        <v>1165</v>
      </c>
      <c r="C97" s="78" t="s">
        <v>129</v>
      </c>
      <c r="D97" s="32" t="s">
        <v>109</v>
      </c>
      <c r="E97" s="32" t="s">
        <v>36</v>
      </c>
      <c r="F97" s="81">
        <v>600</v>
      </c>
      <c r="G97" s="14"/>
      <c r="H97" s="14"/>
      <c r="I97" s="14"/>
      <c r="J97" s="13">
        <f t="shared" si="25"/>
        <v>0</v>
      </c>
      <c r="K97" s="21">
        <f t="shared" si="19"/>
        <v>600</v>
      </c>
      <c r="L97" s="26"/>
      <c r="M97" s="14">
        <f t="shared" si="16"/>
        <v>0</v>
      </c>
      <c r="N97" s="14"/>
      <c r="O97" s="17"/>
      <c r="P97" s="18">
        <f t="shared" si="26"/>
        <v>0</v>
      </c>
      <c r="Q97" s="17">
        <v>0.5</v>
      </c>
      <c r="R97" s="53">
        <f t="shared" si="28"/>
        <v>10</v>
      </c>
      <c r="S97" s="17"/>
      <c r="T97" s="17"/>
      <c r="U97" s="14"/>
      <c r="V97" s="14"/>
      <c r="W97" s="19">
        <v>132</v>
      </c>
      <c r="X97" s="20">
        <f t="shared" si="18"/>
        <v>142</v>
      </c>
      <c r="Y97" s="4">
        <f t="shared" si="27"/>
        <v>458</v>
      </c>
      <c r="Z97" s="6"/>
      <c r="AA97" s="51"/>
      <c r="AB97" s="77">
        <v>100046277408</v>
      </c>
      <c r="AC97" s="77" t="s">
        <v>156</v>
      </c>
      <c r="AD97" s="51"/>
    </row>
    <row r="98" spans="1:30" s="28" customFormat="1" ht="30" customHeight="1" thickBot="1" x14ac:dyDescent="0.3">
      <c r="A98" s="27">
        <v>90</v>
      </c>
      <c r="B98" s="57">
        <v>1176</v>
      </c>
      <c r="C98" s="78" t="s">
        <v>130</v>
      </c>
      <c r="D98" s="32" t="s">
        <v>114</v>
      </c>
      <c r="E98" s="32" t="s">
        <v>44</v>
      </c>
      <c r="F98" s="55">
        <v>3500</v>
      </c>
      <c r="G98" s="14"/>
      <c r="H98" s="14"/>
      <c r="I98" s="14"/>
      <c r="J98" s="13">
        <f t="shared" si="25"/>
        <v>0</v>
      </c>
      <c r="K98" s="21">
        <f t="shared" si="19"/>
        <v>3500</v>
      </c>
      <c r="L98" s="26">
        <v>1.25</v>
      </c>
      <c r="M98" s="14">
        <f t="shared" si="16"/>
        <v>145.83333333333334</v>
      </c>
      <c r="N98" s="14">
        <v>145.83000000000001</v>
      </c>
      <c r="O98" s="17"/>
      <c r="P98" s="18">
        <f t="shared" si="26"/>
        <v>0</v>
      </c>
      <c r="Q98" s="17"/>
      <c r="R98" s="14">
        <f t="shared" si="28"/>
        <v>0</v>
      </c>
      <c r="S98" s="17"/>
      <c r="T98" s="17"/>
      <c r="U98" s="14"/>
      <c r="V98" s="14"/>
      <c r="W98" s="19">
        <v>165</v>
      </c>
      <c r="X98" s="20">
        <f t="shared" si="18"/>
        <v>456.66333333333336</v>
      </c>
      <c r="Y98" s="4">
        <f t="shared" si="27"/>
        <v>3043.3366666666666</v>
      </c>
      <c r="Z98" s="6"/>
      <c r="AA98" s="51"/>
      <c r="AB98" s="49">
        <v>100049820032</v>
      </c>
      <c r="AC98" s="49">
        <v>100049820032</v>
      </c>
      <c r="AD98" s="51"/>
    </row>
    <row r="99" spans="1:30" s="28" customFormat="1" ht="30" customHeight="1" thickBot="1" x14ac:dyDescent="0.3">
      <c r="A99" s="27">
        <v>91</v>
      </c>
      <c r="B99" s="57">
        <v>1177</v>
      </c>
      <c r="C99" s="78" t="s">
        <v>131</v>
      </c>
      <c r="D99" s="60" t="s">
        <v>132</v>
      </c>
      <c r="E99" s="58" t="s">
        <v>132</v>
      </c>
      <c r="F99" s="55">
        <v>1800</v>
      </c>
      <c r="G99" s="14"/>
      <c r="H99" s="14">
        <v>200</v>
      </c>
      <c r="I99" s="14"/>
      <c r="J99" s="13">
        <f t="shared" si="25"/>
        <v>0</v>
      </c>
      <c r="K99" s="21">
        <f t="shared" si="19"/>
        <v>2000</v>
      </c>
      <c r="L99" s="26"/>
      <c r="M99" s="14">
        <f t="shared" si="16"/>
        <v>0</v>
      </c>
      <c r="N99" s="14"/>
      <c r="O99" s="17"/>
      <c r="P99" s="18">
        <f t="shared" si="26"/>
        <v>0</v>
      </c>
      <c r="Q99" s="17"/>
      <c r="R99" s="14">
        <f t="shared" si="28"/>
        <v>0</v>
      </c>
      <c r="S99" s="17"/>
      <c r="T99" s="17"/>
      <c r="U99" s="14"/>
      <c r="V99" s="14"/>
      <c r="W99" s="19"/>
      <c r="X99" s="20">
        <f t="shared" si="18"/>
        <v>0</v>
      </c>
      <c r="Y99" s="4">
        <f t="shared" si="27"/>
        <v>2000</v>
      </c>
      <c r="Z99" s="6"/>
      <c r="AA99" s="51"/>
      <c r="AB99" s="52"/>
      <c r="AC99" s="49" t="s">
        <v>156</v>
      </c>
      <c r="AD99" s="51"/>
    </row>
    <row r="100" spans="1:30" s="28" customFormat="1" ht="30" customHeight="1" thickBot="1" x14ac:dyDescent="0.3">
      <c r="A100" s="27">
        <v>92</v>
      </c>
      <c r="B100" s="57">
        <v>1184</v>
      </c>
      <c r="C100" s="78" t="s">
        <v>133</v>
      </c>
      <c r="D100" s="32" t="s">
        <v>109</v>
      </c>
      <c r="E100" s="32" t="s">
        <v>34</v>
      </c>
      <c r="F100" s="81">
        <v>1775.76</v>
      </c>
      <c r="G100" s="14"/>
      <c r="H100" s="14"/>
      <c r="I100" s="14"/>
      <c r="J100" s="13">
        <f t="shared" si="25"/>
        <v>0</v>
      </c>
      <c r="K100" s="21">
        <f t="shared" si="19"/>
        <v>1775.76</v>
      </c>
      <c r="L100" s="26"/>
      <c r="M100" s="14">
        <f t="shared" si="16"/>
        <v>0</v>
      </c>
      <c r="N100" s="14"/>
      <c r="O100" s="17">
        <v>10</v>
      </c>
      <c r="P100" s="18">
        <f t="shared" si="26"/>
        <v>65.768888888888895</v>
      </c>
      <c r="Q100" s="17">
        <v>0.5</v>
      </c>
      <c r="R100" s="14">
        <f t="shared" si="28"/>
        <v>29.596</v>
      </c>
      <c r="S100" s="17"/>
      <c r="T100" s="17">
        <v>700</v>
      </c>
      <c r="U100" s="14"/>
      <c r="V100" s="14"/>
      <c r="W100" s="19"/>
      <c r="X100" s="20">
        <f t="shared" si="18"/>
        <v>795.36488888888891</v>
      </c>
      <c r="Y100" s="4">
        <f t="shared" si="27"/>
        <v>980.39511111111108</v>
      </c>
      <c r="Z100" s="6"/>
      <c r="AA100" s="51"/>
      <c r="AB100" s="52"/>
      <c r="AC100" s="49" t="s">
        <v>156</v>
      </c>
      <c r="AD100" s="51"/>
    </row>
    <row r="101" spans="1:30" s="28" customFormat="1" ht="30" customHeight="1" thickBot="1" x14ac:dyDescent="0.3">
      <c r="A101" s="27">
        <v>93</v>
      </c>
      <c r="B101" s="57">
        <v>1214</v>
      </c>
      <c r="C101" s="78" t="s">
        <v>140</v>
      </c>
      <c r="D101" s="32" t="s">
        <v>109</v>
      </c>
      <c r="E101" s="32" t="s">
        <v>141</v>
      </c>
      <c r="F101" s="55">
        <v>1800</v>
      </c>
      <c r="G101" s="14"/>
      <c r="H101" s="14"/>
      <c r="I101" s="14"/>
      <c r="J101" s="13">
        <f t="shared" si="25"/>
        <v>0</v>
      </c>
      <c r="K101" s="21">
        <f t="shared" si="19"/>
        <v>1800</v>
      </c>
      <c r="L101" s="26">
        <v>1.25</v>
      </c>
      <c r="M101" s="14">
        <f t="shared" si="16"/>
        <v>75</v>
      </c>
      <c r="N101" s="14"/>
      <c r="O101" s="17"/>
      <c r="P101" s="18">
        <f t="shared" si="26"/>
        <v>0</v>
      </c>
      <c r="Q101" s="17"/>
      <c r="R101" s="14">
        <f t="shared" si="28"/>
        <v>0</v>
      </c>
      <c r="S101" s="17"/>
      <c r="T101" s="17">
        <v>500</v>
      </c>
      <c r="U101" s="14"/>
      <c r="V101" s="14"/>
      <c r="W101" s="19"/>
      <c r="X101" s="20">
        <f t="shared" ref="X101" si="29">M101+N101+P101+R101+S101+T101+U101+V101+W101</f>
        <v>575</v>
      </c>
      <c r="Y101" s="4">
        <f t="shared" ref="Y101" si="30">K101-X101</f>
        <v>1225</v>
      </c>
      <c r="Z101" s="6"/>
      <c r="AA101" s="51"/>
      <c r="AB101" s="52"/>
      <c r="AC101" s="77" t="s">
        <v>156</v>
      </c>
      <c r="AD101" s="51"/>
    </row>
    <row r="102" spans="1:30" s="28" customFormat="1" ht="30" customHeight="1" thickBot="1" x14ac:dyDescent="0.3">
      <c r="A102" s="27">
        <v>94</v>
      </c>
      <c r="B102" s="57">
        <v>1248</v>
      </c>
      <c r="C102" s="78" t="s">
        <v>157</v>
      </c>
      <c r="D102" s="32" t="s">
        <v>109</v>
      </c>
      <c r="E102" s="32" t="s">
        <v>141</v>
      </c>
      <c r="F102" s="55">
        <v>1800</v>
      </c>
      <c r="G102" s="14"/>
      <c r="H102" s="14"/>
      <c r="I102" s="14">
        <v>16</v>
      </c>
      <c r="J102" s="13">
        <f t="shared" si="25"/>
        <v>120</v>
      </c>
      <c r="K102" s="21">
        <f t="shared" si="19"/>
        <v>1920</v>
      </c>
      <c r="L102" s="26"/>
      <c r="M102" s="14">
        <f t="shared" si="16"/>
        <v>0</v>
      </c>
      <c r="N102" s="14"/>
      <c r="O102" s="17"/>
      <c r="P102" s="18">
        <f t="shared" si="26"/>
        <v>0</v>
      </c>
      <c r="Q102" s="17">
        <v>0.5</v>
      </c>
      <c r="R102" s="14">
        <f t="shared" si="28"/>
        <v>30</v>
      </c>
      <c r="S102" s="17"/>
      <c r="T102" s="17"/>
      <c r="U102" s="14"/>
      <c r="V102" s="14"/>
      <c r="W102" s="19"/>
      <c r="X102" s="20">
        <f t="shared" ref="X102:X128" si="31">M102+N102+P102+R102+S102+T102+U102+V102+W102</f>
        <v>30</v>
      </c>
      <c r="Y102" s="4">
        <f t="shared" ref="Y102:Y128" si="32">K102-X102</f>
        <v>1890</v>
      </c>
      <c r="Z102" s="6"/>
      <c r="AA102" s="51"/>
      <c r="AB102" s="52"/>
      <c r="AC102" s="49" t="s">
        <v>156</v>
      </c>
      <c r="AD102" s="51"/>
    </row>
    <row r="103" spans="1:30" s="28" customFormat="1" ht="30" customHeight="1" thickBot="1" x14ac:dyDescent="0.3">
      <c r="A103" s="27">
        <v>95</v>
      </c>
      <c r="B103" s="57">
        <v>1252</v>
      </c>
      <c r="C103" s="78" t="s">
        <v>158</v>
      </c>
      <c r="D103" s="32" t="s">
        <v>110</v>
      </c>
      <c r="E103" s="32" t="s">
        <v>37</v>
      </c>
      <c r="F103" s="55">
        <v>1800</v>
      </c>
      <c r="G103" s="14"/>
      <c r="H103" s="14"/>
      <c r="I103" s="14">
        <v>6.75</v>
      </c>
      <c r="J103" s="13">
        <f t="shared" si="25"/>
        <v>50.625</v>
      </c>
      <c r="K103" s="21">
        <f t="shared" si="19"/>
        <v>1850.625</v>
      </c>
      <c r="L103" s="26">
        <v>2</v>
      </c>
      <c r="M103" s="14">
        <f t="shared" si="16"/>
        <v>120</v>
      </c>
      <c r="N103" s="14"/>
      <c r="O103" s="17"/>
      <c r="P103" s="18">
        <f t="shared" si="26"/>
        <v>0</v>
      </c>
      <c r="Q103" s="17">
        <v>0.5</v>
      </c>
      <c r="R103" s="14">
        <f t="shared" si="28"/>
        <v>30</v>
      </c>
      <c r="S103" s="17"/>
      <c r="T103" s="17">
        <v>200</v>
      </c>
      <c r="U103" s="14"/>
      <c r="V103" s="14"/>
      <c r="W103" s="19"/>
      <c r="X103" s="20">
        <f t="shared" si="31"/>
        <v>350</v>
      </c>
      <c r="Y103" s="4">
        <f t="shared" si="32"/>
        <v>1500.625</v>
      </c>
      <c r="Z103" s="6" t="s">
        <v>137</v>
      </c>
      <c r="AA103" s="51"/>
      <c r="AB103" s="52"/>
      <c r="AC103" s="49" t="s">
        <v>156</v>
      </c>
      <c r="AD103" s="51"/>
    </row>
    <row r="104" spans="1:30" s="28" customFormat="1" ht="30" customHeight="1" thickBot="1" x14ac:dyDescent="0.3">
      <c r="A104" s="27">
        <v>96</v>
      </c>
      <c r="B104" s="57">
        <v>1255</v>
      </c>
      <c r="C104" s="78" t="s">
        <v>159</v>
      </c>
      <c r="D104" s="32" t="s">
        <v>109</v>
      </c>
      <c r="E104" s="32" t="s">
        <v>35</v>
      </c>
      <c r="F104" s="55">
        <v>1800</v>
      </c>
      <c r="G104" s="14"/>
      <c r="H104" s="14"/>
      <c r="I104" s="14"/>
      <c r="J104" s="13">
        <f t="shared" si="25"/>
        <v>0</v>
      </c>
      <c r="K104" s="21">
        <f t="shared" si="19"/>
        <v>1800</v>
      </c>
      <c r="L104" s="26">
        <f>3+1.25</f>
        <v>4.25</v>
      </c>
      <c r="M104" s="14">
        <f t="shared" si="16"/>
        <v>255</v>
      </c>
      <c r="N104" s="14"/>
      <c r="O104" s="17"/>
      <c r="P104" s="18">
        <f t="shared" si="26"/>
        <v>0</v>
      </c>
      <c r="Q104" s="17"/>
      <c r="R104" s="14">
        <f t="shared" si="28"/>
        <v>0</v>
      </c>
      <c r="S104" s="17"/>
      <c r="T104" s="17">
        <v>200</v>
      </c>
      <c r="U104" s="14"/>
      <c r="V104" s="14"/>
      <c r="W104" s="19"/>
      <c r="X104" s="20">
        <f t="shared" si="31"/>
        <v>455</v>
      </c>
      <c r="Y104" s="4">
        <f t="shared" si="32"/>
        <v>1345</v>
      </c>
      <c r="Z104" s="6" t="s">
        <v>137</v>
      </c>
      <c r="AA104" s="51"/>
      <c r="AB104" s="52"/>
      <c r="AC104" s="49" t="s">
        <v>156</v>
      </c>
      <c r="AD104" s="51"/>
    </row>
    <row r="105" spans="1:30" s="28" customFormat="1" ht="30" customHeight="1" thickBot="1" x14ac:dyDescent="0.3">
      <c r="A105" s="27">
        <v>97</v>
      </c>
      <c r="B105" s="57">
        <v>1256</v>
      </c>
      <c r="C105" s="78" t="s">
        <v>160</v>
      </c>
      <c r="D105" s="32" t="s">
        <v>109</v>
      </c>
      <c r="E105" s="32" t="s">
        <v>36</v>
      </c>
      <c r="F105" s="81">
        <v>1800</v>
      </c>
      <c r="G105" s="14"/>
      <c r="H105" s="14"/>
      <c r="I105" s="14"/>
      <c r="J105" s="13">
        <f t="shared" si="25"/>
        <v>0</v>
      </c>
      <c r="K105" s="21">
        <f t="shared" si="19"/>
        <v>1800</v>
      </c>
      <c r="L105" s="26">
        <v>2.5</v>
      </c>
      <c r="M105" s="14">
        <f t="shared" si="16"/>
        <v>150</v>
      </c>
      <c r="N105" s="14"/>
      <c r="O105" s="17"/>
      <c r="P105" s="18">
        <f t="shared" si="26"/>
        <v>0</v>
      </c>
      <c r="Q105" s="17"/>
      <c r="R105" s="14">
        <f t="shared" si="28"/>
        <v>0</v>
      </c>
      <c r="S105" s="17"/>
      <c r="T105" s="17"/>
      <c r="U105" s="14"/>
      <c r="V105" s="14"/>
      <c r="W105" s="19"/>
      <c r="X105" s="20">
        <f t="shared" si="31"/>
        <v>150</v>
      </c>
      <c r="Y105" s="4">
        <f t="shared" si="32"/>
        <v>1650</v>
      </c>
      <c r="Z105" s="6"/>
      <c r="AA105" s="51"/>
      <c r="AB105" s="52"/>
      <c r="AC105" s="49" t="s">
        <v>156</v>
      </c>
      <c r="AD105" s="51"/>
    </row>
    <row r="106" spans="1:30" s="28" customFormat="1" ht="30" customHeight="1" thickBot="1" x14ac:dyDescent="0.3">
      <c r="A106" s="27">
        <v>98</v>
      </c>
      <c r="B106" s="57">
        <v>1257</v>
      </c>
      <c r="C106" s="78" t="s">
        <v>161</v>
      </c>
      <c r="D106" s="32" t="s">
        <v>109</v>
      </c>
      <c r="E106" s="32" t="s">
        <v>36</v>
      </c>
      <c r="F106" s="55">
        <v>1800</v>
      </c>
      <c r="G106" s="14"/>
      <c r="H106" s="14">
        <v>200</v>
      </c>
      <c r="I106" s="14"/>
      <c r="J106" s="13">
        <f t="shared" si="25"/>
        <v>0</v>
      </c>
      <c r="K106" s="21">
        <f t="shared" si="19"/>
        <v>2000</v>
      </c>
      <c r="L106" s="26">
        <v>5</v>
      </c>
      <c r="M106" s="14">
        <f t="shared" si="16"/>
        <v>300</v>
      </c>
      <c r="N106" s="14"/>
      <c r="O106" s="17"/>
      <c r="P106" s="18">
        <f t="shared" si="26"/>
        <v>0</v>
      </c>
      <c r="Q106" s="17"/>
      <c r="R106" s="14">
        <f t="shared" si="28"/>
        <v>0</v>
      </c>
      <c r="S106" s="17"/>
      <c r="T106" s="17"/>
      <c r="U106" s="14"/>
      <c r="V106" s="14"/>
      <c r="W106" s="19"/>
      <c r="X106" s="20">
        <f t="shared" si="31"/>
        <v>300</v>
      </c>
      <c r="Y106" s="4">
        <f t="shared" si="32"/>
        <v>1700</v>
      </c>
      <c r="Z106" s="6"/>
      <c r="AA106" s="51"/>
      <c r="AB106" s="52"/>
      <c r="AC106" s="49" t="s">
        <v>156</v>
      </c>
      <c r="AD106" s="51"/>
    </row>
    <row r="107" spans="1:30" s="28" customFormat="1" ht="30" customHeight="1" thickBot="1" x14ac:dyDescent="0.3">
      <c r="A107" s="27">
        <v>99</v>
      </c>
      <c r="B107" s="57">
        <v>1258</v>
      </c>
      <c r="C107" s="78" t="s">
        <v>162</v>
      </c>
      <c r="D107" s="32" t="s">
        <v>109</v>
      </c>
      <c r="E107" s="32" t="s">
        <v>36</v>
      </c>
      <c r="F107" s="55">
        <v>1800</v>
      </c>
      <c r="G107" s="14"/>
      <c r="H107" s="14">
        <v>200</v>
      </c>
      <c r="I107" s="14"/>
      <c r="J107" s="13">
        <f t="shared" si="25"/>
        <v>0</v>
      </c>
      <c r="K107" s="21">
        <f t="shared" si="19"/>
        <v>2000</v>
      </c>
      <c r="L107" s="26">
        <v>5</v>
      </c>
      <c r="M107" s="14">
        <f t="shared" si="16"/>
        <v>300</v>
      </c>
      <c r="N107" s="14"/>
      <c r="O107" s="17"/>
      <c r="P107" s="18">
        <f t="shared" si="26"/>
        <v>0</v>
      </c>
      <c r="Q107" s="17"/>
      <c r="R107" s="14">
        <f t="shared" si="28"/>
        <v>0</v>
      </c>
      <c r="S107" s="17"/>
      <c r="T107" s="17"/>
      <c r="U107" s="14"/>
      <c r="V107" s="14"/>
      <c r="W107" s="19"/>
      <c r="X107" s="20">
        <f t="shared" si="31"/>
        <v>300</v>
      </c>
      <c r="Y107" s="4">
        <f t="shared" si="32"/>
        <v>1700</v>
      </c>
      <c r="Z107" s="6"/>
      <c r="AA107" s="51"/>
      <c r="AB107" s="52"/>
      <c r="AC107" s="49" t="s">
        <v>156</v>
      </c>
      <c r="AD107" s="51"/>
    </row>
    <row r="108" spans="1:30" s="28" customFormat="1" ht="30" customHeight="1" thickBot="1" x14ac:dyDescent="0.3">
      <c r="A108" s="27">
        <v>100</v>
      </c>
      <c r="B108" s="57">
        <v>1259</v>
      </c>
      <c r="C108" s="78" t="s">
        <v>163</v>
      </c>
      <c r="D108" s="32" t="s">
        <v>109</v>
      </c>
      <c r="E108" s="32" t="s">
        <v>35</v>
      </c>
      <c r="F108" s="55">
        <v>1800</v>
      </c>
      <c r="G108" s="14"/>
      <c r="H108" s="14"/>
      <c r="I108" s="14"/>
      <c r="J108" s="13">
        <f t="shared" si="25"/>
        <v>0</v>
      </c>
      <c r="K108" s="21">
        <f t="shared" si="19"/>
        <v>1800</v>
      </c>
      <c r="L108" s="26">
        <f>5+1.25</f>
        <v>6.25</v>
      </c>
      <c r="M108" s="14">
        <f t="shared" si="16"/>
        <v>375</v>
      </c>
      <c r="N108" s="14"/>
      <c r="O108" s="17"/>
      <c r="P108" s="18">
        <f t="shared" si="26"/>
        <v>0</v>
      </c>
      <c r="Q108" s="17"/>
      <c r="R108" s="14">
        <f t="shared" si="28"/>
        <v>0</v>
      </c>
      <c r="S108" s="17"/>
      <c r="T108" s="17"/>
      <c r="U108" s="14"/>
      <c r="V108" s="14"/>
      <c r="W108" s="19"/>
      <c r="X108" s="20">
        <f t="shared" si="31"/>
        <v>375</v>
      </c>
      <c r="Y108" s="4">
        <f t="shared" si="32"/>
        <v>1425</v>
      </c>
      <c r="Z108" s="6" t="s">
        <v>137</v>
      </c>
      <c r="AA108" s="51"/>
      <c r="AB108" s="52"/>
      <c r="AC108" s="49" t="s">
        <v>156</v>
      </c>
      <c r="AD108" s="51"/>
    </row>
    <row r="109" spans="1:30" s="28" customFormat="1" ht="30" customHeight="1" thickBot="1" x14ac:dyDescent="0.3">
      <c r="A109" s="27">
        <v>101</v>
      </c>
      <c r="B109" s="57">
        <v>1260</v>
      </c>
      <c r="C109" s="78" t="s">
        <v>164</v>
      </c>
      <c r="D109" s="32" t="s">
        <v>109</v>
      </c>
      <c r="E109" s="32" t="s">
        <v>141</v>
      </c>
      <c r="F109" s="55">
        <v>1800</v>
      </c>
      <c r="G109" s="14"/>
      <c r="H109" s="14"/>
      <c r="I109" s="14"/>
      <c r="J109" s="13">
        <f t="shared" si="25"/>
        <v>0</v>
      </c>
      <c r="K109" s="21">
        <f t="shared" si="19"/>
        <v>1800</v>
      </c>
      <c r="L109" s="26">
        <f>6+2.5</f>
        <v>8.5</v>
      </c>
      <c r="M109" s="14">
        <f t="shared" si="16"/>
        <v>510</v>
      </c>
      <c r="N109" s="14"/>
      <c r="O109" s="17"/>
      <c r="P109" s="18">
        <f t="shared" si="26"/>
        <v>0</v>
      </c>
      <c r="Q109" s="17"/>
      <c r="R109" s="14">
        <f t="shared" si="28"/>
        <v>0</v>
      </c>
      <c r="S109" s="17"/>
      <c r="T109" s="17"/>
      <c r="U109" s="14"/>
      <c r="V109" s="14"/>
      <c r="W109" s="19"/>
      <c r="X109" s="20">
        <f t="shared" si="31"/>
        <v>510</v>
      </c>
      <c r="Y109" s="4">
        <f t="shared" si="32"/>
        <v>1290</v>
      </c>
      <c r="Z109" s="6"/>
      <c r="AA109" s="51"/>
      <c r="AB109" s="52"/>
      <c r="AC109" s="49" t="s">
        <v>156</v>
      </c>
      <c r="AD109" s="51"/>
    </row>
    <row r="110" spans="1:30" s="28" customFormat="1" ht="30" customHeight="1" thickBot="1" x14ac:dyDescent="0.3">
      <c r="A110" s="27">
        <v>102</v>
      </c>
      <c r="B110" s="57">
        <v>1262</v>
      </c>
      <c r="C110" s="78" t="s">
        <v>165</v>
      </c>
      <c r="D110" s="32" t="s">
        <v>109</v>
      </c>
      <c r="E110" s="32" t="s">
        <v>141</v>
      </c>
      <c r="F110" s="55">
        <v>1800</v>
      </c>
      <c r="G110" s="14"/>
      <c r="H110" s="14"/>
      <c r="I110" s="14"/>
      <c r="J110" s="13">
        <f t="shared" si="25"/>
        <v>0</v>
      </c>
      <c r="K110" s="21">
        <f t="shared" si="19"/>
        <v>1800</v>
      </c>
      <c r="L110" s="26">
        <v>9</v>
      </c>
      <c r="M110" s="14">
        <f t="shared" si="16"/>
        <v>540</v>
      </c>
      <c r="N110" s="14"/>
      <c r="O110" s="17"/>
      <c r="P110" s="18">
        <f t="shared" si="26"/>
        <v>0</v>
      </c>
      <c r="Q110" s="17">
        <v>0.5</v>
      </c>
      <c r="R110" s="14">
        <f t="shared" si="28"/>
        <v>30</v>
      </c>
      <c r="S110" s="17"/>
      <c r="T110" s="17"/>
      <c r="U110" s="14"/>
      <c r="V110" s="14"/>
      <c r="W110" s="19"/>
      <c r="X110" s="20">
        <f t="shared" si="31"/>
        <v>570</v>
      </c>
      <c r="Y110" s="4">
        <f t="shared" si="32"/>
        <v>1230</v>
      </c>
      <c r="Z110" s="6" t="s">
        <v>137</v>
      </c>
      <c r="AA110" s="51"/>
      <c r="AB110" s="52"/>
      <c r="AC110" s="49" t="s">
        <v>156</v>
      </c>
      <c r="AD110" s="51"/>
    </row>
    <row r="111" spans="1:30" s="28" customFormat="1" ht="30" customHeight="1" thickBot="1" x14ac:dyDescent="0.3">
      <c r="A111" s="27">
        <v>103</v>
      </c>
      <c r="B111" s="57">
        <v>1263</v>
      </c>
      <c r="C111" s="78" t="s">
        <v>166</v>
      </c>
      <c r="D111" s="32" t="s">
        <v>109</v>
      </c>
      <c r="E111" s="32" t="s">
        <v>36</v>
      </c>
      <c r="F111" s="55">
        <v>1800</v>
      </c>
      <c r="G111" s="14"/>
      <c r="H111" s="14"/>
      <c r="I111" s="14"/>
      <c r="J111" s="13">
        <f t="shared" si="25"/>
        <v>0</v>
      </c>
      <c r="K111" s="21">
        <f t="shared" si="19"/>
        <v>1800</v>
      </c>
      <c r="L111" s="26">
        <v>9</v>
      </c>
      <c r="M111" s="14">
        <f t="shared" si="16"/>
        <v>540</v>
      </c>
      <c r="N111" s="14"/>
      <c r="O111" s="17"/>
      <c r="P111" s="18">
        <f t="shared" si="26"/>
        <v>0</v>
      </c>
      <c r="Q111" s="17"/>
      <c r="R111" s="14">
        <f t="shared" si="28"/>
        <v>0</v>
      </c>
      <c r="S111" s="17"/>
      <c r="T111" s="17">
        <v>200</v>
      </c>
      <c r="U111" s="14"/>
      <c r="V111" s="14"/>
      <c r="W111" s="19"/>
      <c r="X111" s="20">
        <f t="shared" si="31"/>
        <v>740</v>
      </c>
      <c r="Y111" s="4">
        <f t="shared" si="32"/>
        <v>1060</v>
      </c>
      <c r="Z111" s="6" t="s">
        <v>137</v>
      </c>
      <c r="AA111" s="51"/>
      <c r="AB111" s="52"/>
      <c r="AC111" s="49" t="s">
        <v>156</v>
      </c>
      <c r="AD111" s="51"/>
    </row>
    <row r="112" spans="1:30" s="28" customFormat="1" ht="30" customHeight="1" thickBot="1" x14ac:dyDescent="0.3">
      <c r="A112" s="27">
        <v>104</v>
      </c>
      <c r="B112" s="57">
        <v>1264</v>
      </c>
      <c r="C112" s="78" t="s">
        <v>167</v>
      </c>
      <c r="D112" s="32" t="s">
        <v>109</v>
      </c>
      <c r="E112" s="32" t="s">
        <v>35</v>
      </c>
      <c r="F112" s="55">
        <v>1800</v>
      </c>
      <c r="G112" s="14"/>
      <c r="H112" s="14">
        <v>200</v>
      </c>
      <c r="I112" s="14"/>
      <c r="J112" s="13">
        <f t="shared" si="25"/>
        <v>0</v>
      </c>
      <c r="K112" s="21">
        <f t="shared" si="19"/>
        <v>2000</v>
      </c>
      <c r="L112" s="26">
        <v>9</v>
      </c>
      <c r="M112" s="14">
        <f t="shared" si="16"/>
        <v>540</v>
      </c>
      <c r="N112" s="14"/>
      <c r="O112" s="17"/>
      <c r="P112" s="18">
        <f t="shared" si="26"/>
        <v>0</v>
      </c>
      <c r="Q112" s="17"/>
      <c r="R112" s="14">
        <f t="shared" si="28"/>
        <v>0</v>
      </c>
      <c r="S112" s="17"/>
      <c r="T112" s="17"/>
      <c r="U112" s="14"/>
      <c r="V112" s="14"/>
      <c r="W112" s="19"/>
      <c r="X112" s="20">
        <f t="shared" si="31"/>
        <v>540</v>
      </c>
      <c r="Y112" s="4">
        <f t="shared" si="32"/>
        <v>1460</v>
      </c>
      <c r="Z112" s="6"/>
      <c r="AA112" s="51"/>
      <c r="AB112" s="52"/>
      <c r="AC112" s="49" t="s">
        <v>156</v>
      </c>
      <c r="AD112" s="51"/>
    </row>
    <row r="113" spans="1:30" s="28" customFormat="1" ht="30" customHeight="1" thickBot="1" x14ac:dyDescent="0.3">
      <c r="A113" s="27">
        <v>105</v>
      </c>
      <c r="B113" s="57">
        <v>1265</v>
      </c>
      <c r="C113" s="78" t="s">
        <v>168</v>
      </c>
      <c r="D113" s="32" t="s">
        <v>109</v>
      </c>
      <c r="E113" s="32" t="s">
        <v>36</v>
      </c>
      <c r="F113" s="55">
        <v>1800</v>
      </c>
      <c r="G113" s="14"/>
      <c r="H113" s="14"/>
      <c r="I113" s="14"/>
      <c r="J113" s="13">
        <f t="shared" si="25"/>
        <v>0</v>
      </c>
      <c r="K113" s="21">
        <f t="shared" si="19"/>
        <v>1800</v>
      </c>
      <c r="L113" s="26">
        <v>10</v>
      </c>
      <c r="M113" s="14">
        <f t="shared" si="16"/>
        <v>600</v>
      </c>
      <c r="N113" s="14"/>
      <c r="O113" s="17"/>
      <c r="P113" s="18">
        <f t="shared" si="26"/>
        <v>0</v>
      </c>
      <c r="Q113" s="17"/>
      <c r="R113" s="14">
        <f t="shared" si="28"/>
        <v>0</v>
      </c>
      <c r="S113" s="17"/>
      <c r="T113" s="17"/>
      <c r="U113" s="14"/>
      <c r="V113" s="14"/>
      <c r="W113" s="19"/>
      <c r="X113" s="20">
        <f t="shared" si="31"/>
        <v>600</v>
      </c>
      <c r="Y113" s="4">
        <f t="shared" si="32"/>
        <v>1200</v>
      </c>
      <c r="Z113" s="6" t="s">
        <v>137</v>
      </c>
      <c r="AA113" s="51"/>
      <c r="AB113" s="52"/>
      <c r="AC113" s="49" t="s">
        <v>156</v>
      </c>
      <c r="AD113" s="51"/>
    </row>
    <row r="114" spans="1:30" s="28" customFormat="1" ht="30" customHeight="1" thickBot="1" x14ac:dyDescent="0.3">
      <c r="A114" s="27">
        <v>106</v>
      </c>
      <c r="B114" s="57">
        <v>1267</v>
      </c>
      <c r="C114" s="78" t="s">
        <v>169</v>
      </c>
      <c r="D114" s="32" t="s">
        <v>109</v>
      </c>
      <c r="E114" s="32" t="s">
        <v>34</v>
      </c>
      <c r="F114" s="55">
        <v>2000</v>
      </c>
      <c r="G114" s="14"/>
      <c r="H114" s="14"/>
      <c r="I114" s="14"/>
      <c r="J114" s="13">
        <f t="shared" si="25"/>
        <v>0</v>
      </c>
      <c r="K114" s="21">
        <f t="shared" si="19"/>
        <v>2000</v>
      </c>
      <c r="L114" s="26">
        <v>13</v>
      </c>
      <c r="M114" s="14">
        <f t="shared" si="16"/>
        <v>866.66666666666674</v>
      </c>
      <c r="N114" s="14"/>
      <c r="O114" s="17"/>
      <c r="P114" s="18">
        <f t="shared" si="26"/>
        <v>0</v>
      </c>
      <c r="Q114" s="17"/>
      <c r="R114" s="14">
        <f t="shared" si="28"/>
        <v>0</v>
      </c>
      <c r="S114" s="17"/>
      <c r="T114" s="17">
        <v>150</v>
      </c>
      <c r="U114" s="14"/>
      <c r="V114" s="14"/>
      <c r="W114" s="19"/>
      <c r="X114" s="20">
        <f t="shared" si="31"/>
        <v>1016.6666666666667</v>
      </c>
      <c r="Y114" s="4">
        <f t="shared" si="32"/>
        <v>983.33333333333326</v>
      </c>
      <c r="Z114" s="6" t="s">
        <v>137</v>
      </c>
      <c r="AA114" s="51"/>
      <c r="AB114" s="52"/>
      <c r="AC114" s="49" t="s">
        <v>156</v>
      </c>
      <c r="AD114" s="51"/>
    </row>
    <row r="115" spans="1:30" s="28" customFormat="1" ht="30" customHeight="1" thickBot="1" x14ac:dyDescent="0.3">
      <c r="A115" s="27">
        <v>107</v>
      </c>
      <c r="B115" s="57">
        <v>1270</v>
      </c>
      <c r="C115" s="79" t="s">
        <v>170</v>
      </c>
      <c r="D115" s="32" t="s">
        <v>109</v>
      </c>
      <c r="E115" s="32" t="s">
        <v>141</v>
      </c>
      <c r="F115" s="55">
        <v>1800</v>
      </c>
      <c r="G115" s="14"/>
      <c r="H115" s="14"/>
      <c r="I115" s="14"/>
      <c r="J115" s="13">
        <f t="shared" si="25"/>
        <v>0</v>
      </c>
      <c r="K115" s="21">
        <f t="shared" si="19"/>
        <v>1800</v>
      </c>
      <c r="L115" s="26">
        <v>16</v>
      </c>
      <c r="M115" s="14">
        <f t="shared" si="16"/>
        <v>960</v>
      </c>
      <c r="N115" s="14"/>
      <c r="O115" s="17"/>
      <c r="P115" s="18">
        <f t="shared" si="26"/>
        <v>0</v>
      </c>
      <c r="Q115" s="17">
        <v>0.5</v>
      </c>
      <c r="R115" s="14">
        <f t="shared" si="28"/>
        <v>30</v>
      </c>
      <c r="S115" s="17"/>
      <c r="T115" s="17">
        <v>200</v>
      </c>
      <c r="U115" s="14"/>
      <c r="V115" s="14"/>
      <c r="W115" s="19"/>
      <c r="X115" s="20">
        <f t="shared" si="31"/>
        <v>1190</v>
      </c>
      <c r="Y115" s="4">
        <f t="shared" si="32"/>
        <v>610</v>
      </c>
      <c r="Z115" s="6"/>
      <c r="AA115" s="51"/>
      <c r="AB115" s="52"/>
      <c r="AC115" s="49" t="s">
        <v>156</v>
      </c>
      <c r="AD115" s="51"/>
    </row>
    <row r="116" spans="1:30" s="28" customFormat="1" ht="30" customHeight="1" thickBot="1" x14ac:dyDescent="0.3">
      <c r="A116" s="27">
        <v>108</v>
      </c>
      <c r="B116" s="57">
        <v>1271</v>
      </c>
      <c r="C116" s="79" t="s">
        <v>171</v>
      </c>
      <c r="D116" s="32" t="s">
        <v>109</v>
      </c>
      <c r="E116" s="32" t="s">
        <v>36</v>
      </c>
      <c r="F116" s="55">
        <v>1800</v>
      </c>
      <c r="G116" s="14"/>
      <c r="H116" s="14"/>
      <c r="I116" s="14"/>
      <c r="J116" s="13">
        <f t="shared" si="25"/>
        <v>0</v>
      </c>
      <c r="K116" s="21">
        <f t="shared" si="19"/>
        <v>1800</v>
      </c>
      <c r="L116" s="26">
        <v>16</v>
      </c>
      <c r="M116" s="14">
        <f t="shared" si="16"/>
        <v>960</v>
      </c>
      <c r="N116" s="14"/>
      <c r="O116" s="17"/>
      <c r="P116" s="18">
        <f t="shared" si="26"/>
        <v>0</v>
      </c>
      <c r="Q116" s="17"/>
      <c r="R116" s="14">
        <f t="shared" si="28"/>
        <v>0</v>
      </c>
      <c r="S116" s="17"/>
      <c r="T116" s="17"/>
      <c r="U116" s="14"/>
      <c r="V116" s="14"/>
      <c r="W116" s="19"/>
      <c r="X116" s="20">
        <f t="shared" si="31"/>
        <v>960</v>
      </c>
      <c r="Y116" s="4">
        <f t="shared" si="32"/>
        <v>840</v>
      </c>
      <c r="Z116" s="6" t="s">
        <v>137</v>
      </c>
      <c r="AA116" s="51"/>
      <c r="AB116" s="52"/>
      <c r="AC116" s="49" t="s">
        <v>156</v>
      </c>
      <c r="AD116" s="51"/>
    </row>
    <row r="117" spans="1:30" s="28" customFormat="1" ht="30" customHeight="1" thickBot="1" x14ac:dyDescent="0.3">
      <c r="A117" s="27">
        <v>109</v>
      </c>
      <c r="B117" s="57">
        <v>1272</v>
      </c>
      <c r="C117" s="79" t="s">
        <v>172</v>
      </c>
      <c r="D117" s="32" t="s">
        <v>109</v>
      </c>
      <c r="E117" s="32" t="s">
        <v>34</v>
      </c>
      <c r="F117" s="80">
        <v>2000</v>
      </c>
      <c r="G117" s="14"/>
      <c r="H117" s="14"/>
      <c r="I117" s="14"/>
      <c r="J117" s="13">
        <f t="shared" si="25"/>
        <v>0</v>
      </c>
      <c r="K117" s="21">
        <f t="shared" si="19"/>
        <v>2000</v>
      </c>
      <c r="L117" s="26">
        <f>16+3.75</f>
        <v>19.75</v>
      </c>
      <c r="M117" s="14">
        <f t="shared" si="16"/>
        <v>1316.6666666666667</v>
      </c>
      <c r="N117" s="14"/>
      <c r="O117" s="17"/>
      <c r="P117" s="18">
        <f t="shared" si="26"/>
        <v>0</v>
      </c>
      <c r="Q117" s="17"/>
      <c r="R117" s="14">
        <f t="shared" si="28"/>
        <v>0</v>
      </c>
      <c r="S117" s="17"/>
      <c r="T117" s="17"/>
      <c r="U117" s="14"/>
      <c r="V117" s="14"/>
      <c r="W117" s="19"/>
      <c r="X117" s="20">
        <f t="shared" si="31"/>
        <v>1316.6666666666667</v>
      </c>
      <c r="Y117" s="4">
        <f t="shared" si="32"/>
        <v>683.33333333333326</v>
      </c>
      <c r="Z117" s="6"/>
      <c r="AA117" s="51"/>
      <c r="AB117" s="52"/>
      <c r="AC117" s="49" t="s">
        <v>156</v>
      </c>
      <c r="AD117" s="51"/>
    </row>
    <row r="118" spans="1:30" s="28" customFormat="1" ht="30" customHeight="1" thickBot="1" x14ac:dyDescent="0.3">
      <c r="A118" s="27">
        <v>110</v>
      </c>
      <c r="B118" s="57">
        <v>1273</v>
      </c>
      <c r="C118" s="79" t="s">
        <v>173</v>
      </c>
      <c r="D118" s="32" t="s">
        <v>109</v>
      </c>
      <c r="E118" s="32" t="s">
        <v>34</v>
      </c>
      <c r="F118" s="55">
        <v>2100</v>
      </c>
      <c r="G118" s="14"/>
      <c r="H118" s="14"/>
      <c r="I118" s="14"/>
      <c r="J118" s="13">
        <f t="shared" si="25"/>
        <v>0</v>
      </c>
      <c r="K118" s="21">
        <f t="shared" si="19"/>
        <v>2100</v>
      </c>
      <c r="L118" s="26">
        <v>17</v>
      </c>
      <c r="M118" s="14">
        <f t="shared" si="16"/>
        <v>1190</v>
      </c>
      <c r="N118" s="14"/>
      <c r="O118" s="17"/>
      <c r="P118" s="18">
        <f t="shared" si="26"/>
        <v>0</v>
      </c>
      <c r="Q118" s="17"/>
      <c r="R118" s="14">
        <f t="shared" si="28"/>
        <v>0</v>
      </c>
      <c r="S118" s="17"/>
      <c r="T118" s="17"/>
      <c r="U118" s="14"/>
      <c r="V118" s="14"/>
      <c r="W118" s="19"/>
      <c r="X118" s="20">
        <f t="shared" si="31"/>
        <v>1190</v>
      </c>
      <c r="Y118" s="4">
        <f t="shared" si="32"/>
        <v>910</v>
      </c>
      <c r="Z118" s="6"/>
      <c r="AA118" s="51"/>
      <c r="AB118" s="52"/>
      <c r="AC118" s="49" t="s">
        <v>156</v>
      </c>
      <c r="AD118" s="51"/>
    </row>
    <row r="119" spans="1:30" s="28" customFormat="1" ht="30" customHeight="1" thickBot="1" x14ac:dyDescent="0.3">
      <c r="A119" s="27">
        <v>111</v>
      </c>
      <c r="B119" s="57">
        <v>1274</v>
      </c>
      <c r="C119" s="79" t="s">
        <v>174</v>
      </c>
      <c r="D119" s="32" t="s">
        <v>109</v>
      </c>
      <c r="E119" s="32" t="s">
        <v>34</v>
      </c>
      <c r="F119" s="80">
        <v>2100</v>
      </c>
      <c r="G119" s="14"/>
      <c r="H119" s="14"/>
      <c r="I119" s="14"/>
      <c r="J119" s="13">
        <f t="shared" si="25"/>
        <v>0</v>
      </c>
      <c r="K119" s="21">
        <f t="shared" si="19"/>
        <v>2100</v>
      </c>
      <c r="L119" s="26">
        <f>17+1.25</f>
        <v>18.25</v>
      </c>
      <c r="M119" s="14">
        <f t="shared" si="16"/>
        <v>1277.5</v>
      </c>
      <c r="N119" s="14"/>
      <c r="O119" s="17"/>
      <c r="P119" s="18">
        <f t="shared" si="26"/>
        <v>0</v>
      </c>
      <c r="Q119" s="17"/>
      <c r="R119" s="14">
        <f t="shared" si="28"/>
        <v>0</v>
      </c>
      <c r="S119" s="17"/>
      <c r="T119" s="17"/>
      <c r="U119" s="14"/>
      <c r="V119" s="14"/>
      <c r="W119" s="19"/>
      <c r="X119" s="20">
        <f t="shared" si="31"/>
        <v>1277.5</v>
      </c>
      <c r="Y119" s="4">
        <f t="shared" si="32"/>
        <v>822.5</v>
      </c>
      <c r="Z119" s="6"/>
      <c r="AA119" s="51"/>
      <c r="AB119" s="52"/>
      <c r="AC119" s="49" t="s">
        <v>156</v>
      </c>
      <c r="AD119" s="51"/>
    </row>
    <row r="120" spans="1:30" s="28" customFormat="1" ht="30" customHeight="1" thickBot="1" x14ac:dyDescent="0.3">
      <c r="A120" s="27">
        <v>112</v>
      </c>
      <c r="B120" s="57">
        <v>1278</v>
      </c>
      <c r="C120" s="79" t="s">
        <v>175</v>
      </c>
      <c r="D120" s="32" t="s">
        <v>109</v>
      </c>
      <c r="E120" s="32" t="s">
        <v>36</v>
      </c>
      <c r="F120" s="55">
        <v>1800</v>
      </c>
      <c r="G120" s="14"/>
      <c r="H120" s="14"/>
      <c r="I120" s="14"/>
      <c r="J120" s="13">
        <f t="shared" si="25"/>
        <v>0</v>
      </c>
      <c r="K120" s="21">
        <f t="shared" si="19"/>
        <v>1800</v>
      </c>
      <c r="L120" s="26">
        <f>18+1.25</f>
        <v>19.25</v>
      </c>
      <c r="M120" s="14">
        <f t="shared" si="16"/>
        <v>1155</v>
      </c>
      <c r="N120" s="14"/>
      <c r="O120" s="17"/>
      <c r="P120" s="18">
        <f t="shared" si="26"/>
        <v>0</v>
      </c>
      <c r="Q120" s="17"/>
      <c r="R120" s="14">
        <f t="shared" si="28"/>
        <v>0</v>
      </c>
      <c r="S120" s="17"/>
      <c r="T120" s="17"/>
      <c r="U120" s="14"/>
      <c r="V120" s="14"/>
      <c r="W120" s="19"/>
      <c r="X120" s="20">
        <f t="shared" si="31"/>
        <v>1155</v>
      </c>
      <c r="Y120" s="4">
        <f t="shared" si="32"/>
        <v>645</v>
      </c>
      <c r="Z120" s="6"/>
      <c r="AA120" s="51"/>
      <c r="AB120" s="52"/>
      <c r="AC120" s="49" t="s">
        <v>156</v>
      </c>
      <c r="AD120" s="51"/>
    </row>
    <row r="121" spans="1:30" s="28" customFormat="1" ht="30" customHeight="1" thickBot="1" x14ac:dyDescent="0.3">
      <c r="A121" s="27">
        <v>113</v>
      </c>
      <c r="B121" s="57">
        <v>1280</v>
      </c>
      <c r="C121" s="79" t="s">
        <v>177</v>
      </c>
      <c r="D121" s="32" t="s">
        <v>109</v>
      </c>
      <c r="E121" s="32" t="s">
        <v>34</v>
      </c>
      <c r="F121" s="55">
        <v>2000</v>
      </c>
      <c r="G121" s="14"/>
      <c r="H121" s="14"/>
      <c r="I121" s="14"/>
      <c r="J121" s="13">
        <f t="shared" si="25"/>
        <v>0</v>
      </c>
      <c r="K121" s="21">
        <f t="shared" si="19"/>
        <v>2000</v>
      </c>
      <c r="L121" s="26">
        <v>19</v>
      </c>
      <c r="M121" s="14">
        <f t="shared" si="16"/>
        <v>1266.6666666666667</v>
      </c>
      <c r="N121" s="14"/>
      <c r="O121" s="17"/>
      <c r="P121" s="18">
        <f t="shared" si="26"/>
        <v>0</v>
      </c>
      <c r="Q121" s="17"/>
      <c r="R121" s="14">
        <f t="shared" si="28"/>
        <v>0</v>
      </c>
      <c r="S121" s="17"/>
      <c r="T121" s="17"/>
      <c r="U121" s="14"/>
      <c r="V121" s="14"/>
      <c r="W121" s="19"/>
      <c r="X121" s="20">
        <f t="shared" si="31"/>
        <v>1266.6666666666667</v>
      </c>
      <c r="Y121" s="4">
        <f t="shared" si="32"/>
        <v>733.33333333333326</v>
      </c>
      <c r="Z121" s="6"/>
      <c r="AA121" s="51"/>
      <c r="AB121" s="52"/>
      <c r="AC121" s="49" t="s">
        <v>156</v>
      </c>
      <c r="AD121" s="51"/>
    </row>
    <row r="122" spans="1:30" s="28" customFormat="1" ht="30" customHeight="1" thickBot="1" x14ac:dyDescent="0.3">
      <c r="A122" s="27">
        <v>114</v>
      </c>
      <c r="B122" s="57">
        <v>1281</v>
      </c>
      <c r="C122" s="79" t="s">
        <v>176</v>
      </c>
      <c r="D122" s="32" t="s">
        <v>111</v>
      </c>
      <c r="E122" s="32" t="s">
        <v>43</v>
      </c>
      <c r="F122" s="55">
        <v>1800</v>
      </c>
      <c r="G122" s="14"/>
      <c r="H122" s="14"/>
      <c r="I122" s="14"/>
      <c r="J122" s="13">
        <f t="shared" si="25"/>
        <v>0</v>
      </c>
      <c r="K122" s="21">
        <f t="shared" si="19"/>
        <v>1800</v>
      </c>
      <c r="L122" s="26">
        <f>19+1.25</f>
        <v>20.25</v>
      </c>
      <c r="M122" s="14">
        <f t="shared" si="16"/>
        <v>1215</v>
      </c>
      <c r="N122" s="14"/>
      <c r="O122" s="17"/>
      <c r="P122" s="18">
        <f t="shared" si="26"/>
        <v>0</v>
      </c>
      <c r="Q122" s="17"/>
      <c r="R122" s="14">
        <f t="shared" si="28"/>
        <v>0</v>
      </c>
      <c r="S122" s="17"/>
      <c r="T122" s="17"/>
      <c r="U122" s="14"/>
      <c r="V122" s="14"/>
      <c r="W122" s="19"/>
      <c r="X122" s="20">
        <f t="shared" si="31"/>
        <v>1215</v>
      </c>
      <c r="Y122" s="4">
        <f t="shared" si="32"/>
        <v>585</v>
      </c>
      <c r="Z122" s="6"/>
      <c r="AA122" s="51"/>
      <c r="AB122" s="52"/>
      <c r="AC122" s="49" t="s">
        <v>156</v>
      </c>
      <c r="AD122" s="51"/>
    </row>
    <row r="123" spans="1:30" s="28" customFormat="1" ht="30" customHeight="1" thickBot="1" x14ac:dyDescent="0.3">
      <c r="A123" s="27">
        <v>115</v>
      </c>
      <c r="B123" s="57">
        <v>1284</v>
      </c>
      <c r="C123" s="79" t="s">
        <v>178</v>
      </c>
      <c r="D123" s="32" t="s">
        <v>117</v>
      </c>
      <c r="E123" s="32" t="s">
        <v>39</v>
      </c>
      <c r="F123" s="55">
        <v>2000</v>
      </c>
      <c r="G123" s="14"/>
      <c r="H123" s="14"/>
      <c r="I123" s="14"/>
      <c r="J123" s="13">
        <f t="shared" si="25"/>
        <v>0</v>
      </c>
      <c r="K123" s="21">
        <f t="shared" si="19"/>
        <v>2000</v>
      </c>
      <c r="L123" s="26">
        <v>20</v>
      </c>
      <c r="M123" s="14">
        <f t="shared" si="16"/>
        <v>1333.3333333333335</v>
      </c>
      <c r="N123" s="14"/>
      <c r="O123" s="17"/>
      <c r="P123" s="18">
        <f t="shared" si="26"/>
        <v>0</v>
      </c>
      <c r="Q123" s="17"/>
      <c r="R123" s="14">
        <f t="shared" si="28"/>
        <v>0</v>
      </c>
      <c r="S123" s="17"/>
      <c r="T123" s="17"/>
      <c r="U123" s="14"/>
      <c r="V123" s="14"/>
      <c r="W123" s="19"/>
      <c r="X123" s="20">
        <f t="shared" si="31"/>
        <v>1333.3333333333335</v>
      </c>
      <c r="Y123" s="4">
        <f t="shared" si="32"/>
        <v>666.66666666666652</v>
      </c>
      <c r="Z123" s="6"/>
      <c r="AA123" s="51"/>
      <c r="AB123" s="52"/>
      <c r="AC123" s="49" t="s">
        <v>156</v>
      </c>
      <c r="AD123" s="51"/>
    </row>
    <row r="124" spans="1:30" s="28" customFormat="1" ht="30" customHeight="1" thickBot="1" x14ac:dyDescent="0.3">
      <c r="A124" s="27">
        <v>116</v>
      </c>
      <c r="B124" s="57">
        <v>1285</v>
      </c>
      <c r="C124" s="79" t="s">
        <v>179</v>
      </c>
      <c r="D124" s="32" t="s">
        <v>117</v>
      </c>
      <c r="E124" s="32" t="s">
        <v>39</v>
      </c>
      <c r="F124" s="55">
        <v>2800</v>
      </c>
      <c r="G124" s="14"/>
      <c r="H124" s="14"/>
      <c r="I124" s="14"/>
      <c r="J124" s="13">
        <f t="shared" si="25"/>
        <v>0</v>
      </c>
      <c r="K124" s="21">
        <f t="shared" si="19"/>
        <v>2800</v>
      </c>
      <c r="L124" s="26">
        <v>21</v>
      </c>
      <c r="M124" s="14">
        <f t="shared" si="16"/>
        <v>1960</v>
      </c>
      <c r="N124" s="14"/>
      <c r="O124" s="17"/>
      <c r="P124" s="18">
        <f t="shared" si="26"/>
        <v>0</v>
      </c>
      <c r="Q124" s="17"/>
      <c r="R124" s="14">
        <f t="shared" si="28"/>
        <v>0</v>
      </c>
      <c r="S124" s="17"/>
      <c r="T124" s="17"/>
      <c r="U124" s="14"/>
      <c r="V124" s="14"/>
      <c r="W124" s="19"/>
      <c r="X124" s="20">
        <f t="shared" si="31"/>
        <v>1960</v>
      </c>
      <c r="Y124" s="4">
        <f t="shared" si="32"/>
        <v>840</v>
      </c>
      <c r="Z124" s="6"/>
      <c r="AA124" s="51"/>
      <c r="AB124" s="52"/>
      <c r="AC124" s="49" t="s">
        <v>156</v>
      </c>
      <c r="AD124" s="51"/>
    </row>
    <row r="125" spans="1:30" s="28" customFormat="1" ht="30" customHeight="1" thickBot="1" x14ac:dyDescent="0.3">
      <c r="A125" s="27">
        <v>117</v>
      </c>
      <c r="B125" s="57">
        <v>1286</v>
      </c>
      <c r="C125" s="79" t="s">
        <v>180</v>
      </c>
      <c r="D125" s="32" t="s">
        <v>109</v>
      </c>
      <c r="E125" s="32" t="s">
        <v>36</v>
      </c>
      <c r="F125" s="55">
        <v>1800</v>
      </c>
      <c r="G125" s="14"/>
      <c r="H125" s="14"/>
      <c r="I125" s="14"/>
      <c r="J125" s="13">
        <f t="shared" si="25"/>
        <v>0</v>
      </c>
      <c r="K125" s="21">
        <f t="shared" si="19"/>
        <v>1800</v>
      </c>
      <c r="L125" s="26">
        <v>23</v>
      </c>
      <c r="M125" s="14">
        <f t="shared" si="16"/>
        <v>1380</v>
      </c>
      <c r="N125" s="14"/>
      <c r="O125" s="17"/>
      <c r="P125" s="18">
        <f t="shared" si="26"/>
        <v>0</v>
      </c>
      <c r="Q125" s="17"/>
      <c r="R125" s="14">
        <f t="shared" si="28"/>
        <v>0</v>
      </c>
      <c r="S125" s="17"/>
      <c r="T125" s="17"/>
      <c r="U125" s="14"/>
      <c r="V125" s="14"/>
      <c r="W125" s="19"/>
      <c r="X125" s="20">
        <f t="shared" si="31"/>
        <v>1380</v>
      </c>
      <c r="Y125" s="4">
        <f t="shared" si="32"/>
        <v>420</v>
      </c>
      <c r="Z125" s="6"/>
      <c r="AA125" s="51"/>
      <c r="AB125" s="52"/>
      <c r="AC125" s="49" t="s">
        <v>156</v>
      </c>
      <c r="AD125" s="51"/>
    </row>
    <row r="126" spans="1:30" s="28" customFormat="1" ht="30" customHeight="1" thickBot="1" x14ac:dyDescent="0.3">
      <c r="A126" s="27">
        <v>118</v>
      </c>
      <c r="B126" s="57">
        <v>1288</v>
      </c>
      <c r="C126" s="79" t="s">
        <v>184</v>
      </c>
      <c r="D126" s="32" t="s">
        <v>109</v>
      </c>
      <c r="E126" s="32" t="s">
        <v>36</v>
      </c>
      <c r="F126" s="55">
        <v>1800</v>
      </c>
      <c r="G126" s="14"/>
      <c r="H126" s="14"/>
      <c r="I126" s="14"/>
      <c r="J126" s="13">
        <f t="shared" si="25"/>
        <v>0</v>
      </c>
      <c r="K126" s="21">
        <f t="shared" si="19"/>
        <v>1800</v>
      </c>
      <c r="L126" s="26">
        <v>23</v>
      </c>
      <c r="M126" s="14">
        <f t="shared" si="16"/>
        <v>1380</v>
      </c>
      <c r="N126" s="14"/>
      <c r="O126" s="17"/>
      <c r="P126" s="18">
        <f t="shared" si="26"/>
        <v>0</v>
      </c>
      <c r="Q126" s="17"/>
      <c r="R126" s="14">
        <f t="shared" si="28"/>
        <v>0</v>
      </c>
      <c r="S126" s="17"/>
      <c r="T126" s="17"/>
      <c r="U126" s="14"/>
      <c r="V126" s="14"/>
      <c r="W126" s="19"/>
      <c r="X126" s="20">
        <f t="shared" si="31"/>
        <v>1380</v>
      </c>
      <c r="Y126" s="4">
        <f t="shared" si="32"/>
        <v>420</v>
      </c>
      <c r="Z126" s="6"/>
      <c r="AA126" s="51"/>
      <c r="AB126" s="52"/>
      <c r="AC126" s="49" t="s">
        <v>156</v>
      </c>
      <c r="AD126" s="51"/>
    </row>
    <row r="127" spans="1:30" s="28" customFormat="1" ht="30" customHeight="1" thickBot="1" x14ac:dyDescent="0.3">
      <c r="A127" s="27">
        <v>119</v>
      </c>
      <c r="B127" s="57">
        <v>5072</v>
      </c>
      <c r="C127" s="78" t="s">
        <v>183</v>
      </c>
      <c r="D127" s="32" t="s">
        <v>109</v>
      </c>
      <c r="E127" s="32" t="s">
        <v>182</v>
      </c>
      <c r="F127" s="55">
        <v>600</v>
      </c>
      <c r="G127" s="14"/>
      <c r="H127" s="14"/>
      <c r="I127" s="14"/>
      <c r="J127" s="13">
        <f t="shared" si="25"/>
        <v>0</v>
      </c>
      <c r="K127" s="21">
        <f t="shared" si="19"/>
        <v>600</v>
      </c>
      <c r="L127" s="26"/>
      <c r="M127" s="14">
        <f t="shared" si="16"/>
        <v>0</v>
      </c>
      <c r="N127" s="14"/>
      <c r="O127" s="17"/>
      <c r="P127" s="18">
        <f t="shared" si="26"/>
        <v>0</v>
      </c>
      <c r="Q127" s="17"/>
      <c r="R127" s="14">
        <f t="shared" si="28"/>
        <v>0</v>
      </c>
      <c r="S127" s="17"/>
      <c r="T127" s="17"/>
      <c r="U127" s="14"/>
      <c r="V127" s="14"/>
      <c r="W127" s="19"/>
      <c r="X127" s="20">
        <f t="shared" si="31"/>
        <v>0</v>
      </c>
      <c r="Y127" s="4">
        <f t="shared" si="32"/>
        <v>600</v>
      </c>
      <c r="Z127" s="6"/>
      <c r="AA127" s="51"/>
      <c r="AB127" s="52"/>
      <c r="AC127" s="49" t="s">
        <v>156</v>
      </c>
      <c r="AD127" s="51"/>
    </row>
    <row r="128" spans="1:30" s="28" customFormat="1" ht="30" customHeight="1" thickBot="1" x14ac:dyDescent="0.3">
      <c r="A128" s="27">
        <v>120</v>
      </c>
      <c r="B128" s="57">
        <v>5071</v>
      </c>
      <c r="C128" s="78" t="s">
        <v>181</v>
      </c>
      <c r="D128" s="32" t="s">
        <v>109</v>
      </c>
      <c r="E128" s="32" t="s">
        <v>182</v>
      </c>
      <c r="F128" s="55">
        <v>600</v>
      </c>
      <c r="G128" s="14"/>
      <c r="H128" s="14"/>
      <c r="I128" s="14"/>
      <c r="J128" s="13">
        <f t="shared" si="25"/>
        <v>0</v>
      </c>
      <c r="K128" s="21">
        <f t="shared" si="19"/>
        <v>600</v>
      </c>
      <c r="L128" s="26"/>
      <c r="M128" s="14">
        <f t="shared" si="16"/>
        <v>0</v>
      </c>
      <c r="N128" s="14"/>
      <c r="O128" s="17"/>
      <c r="P128" s="18">
        <f t="shared" si="26"/>
        <v>0</v>
      </c>
      <c r="Q128" s="17"/>
      <c r="R128" s="14">
        <f t="shared" si="28"/>
        <v>0</v>
      </c>
      <c r="S128" s="17"/>
      <c r="T128" s="17"/>
      <c r="U128" s="14"/>
      <c r="V128" s="14"/>
      <c r="W128" s="19"/>
      <c r="X128" s="20">
        <f t="shared" si="31"/>
        <v>0</v>
      </c>
      <c r="Y128" s="4">
        <f t="shared" si="32"/>
        <v>600</v>
      </c>
      <c r="Z128" s="6"/>
      <c r="AA128" s="51"/>
      <c r="AB128" s="52"/>
      <c r="AC128" s="49" t="s">
        <v>156</v>
      </c>
      <c r="AD128" s="51"/>
    </row>
    <row r="129" spans="1:29" s="28" customFormat="1" ht="30" customHeight="1" thickBot="1" x14ac:dyDescent="0.3">
      <c r="A129" s="27">
        <v>121</v>
      </c>
      <c r="B129" s="57">
        <v>998</v>
      </c>
      <c r="C129" s="78" t="s">
        <v>93</v>
      </c>
      <c r="D129" s="31" t="s">
        <v>117</v>
      </c>
      <c r="E129" s="32" t="s">
        <v>39</v>
      </c>
      <c r="F129" s="55">
        <v>3000</v>
      </c>
      <c r="G129" s="14"/>
      <c r="H129" s="14">
        <v>300</v>
      </c>
      <c r="I129" s="14"/>
      <c r="J129" s="13">
        <f>F129/30/8*I129</f>
        <v>0</v>
      </c>
      <c r="K129" s="21">
        <f t="shared" si="19"/>
        <v>3300</v>
      </c>
      <c r="L129" s="26"/>
      <c r="M129" s="14">
        <f t="shared" si="16"/>
        <v>0</v>
      </c>
      <c r="N129" s="14"/>
      <c r="O129" s="17"/>
      <c r="P129" s="18">
        <f>(F129/30/9)*O129</f>
        <v>0</v>
      </c>
      <c r="Q129" s="17"/>
      <c r="R129" s="14">
        <f>F129/30*Q129</f>
        <v>0</v>
      </c>
      <c r="S129" s="17"/>
      <c r="T129" s="17">
        <v>300</v>
      </c>
      <c r="U129" s="14"/>
      <c r="V129" s="14"/>
      <c r="W129" s="19"/>
      <c r="X129" s="20">
        <f t="shared" si="18"/>
        <v>300</v>
      </c>
      <c r="Y129" s="4">
        <f t="shared" si="27"/>
        <v>3000</v>
      </c>
      <c r="Z129" s="6"/>
      <c r="AA129" s="28" t="str">
        <f>INDEX([1]Sheet1!D$2:E$258,MATCH(AC129,[1]Sheet1!E$2:E$258,0),1)</f>
        <v>عبد الله عبد الجيد محمد عيد</v>
      </c>
      <c r="AB129" s="30"/>
      <c r="AC129" s="49">
        <v>100048784415</v>
      </c>
    </row>
    <row r="130" spans="1:29" ht="26.25" customHeight="1" thickBot="1" x14ac:dyDescent="0.3">
      <c r="A130" s="86" t="s">
        <v>21</v>
      </c>
      <c r="B130" s="87"/>
      <c r="C130" s="87"/>
      <c r="D130" s="87"/>
      <c r="E130" s="88"/>
      <c r="F130" s="24">
        <f>SUM(F9:F129)</f>
        <v>296984.23</v>
      </c>
      <c r="G130" s="24">
        <f>SUM(G9:G129)</f>
        <v>5090</v>
      </c>
      <c r="H130" s="24">
        <f>SUM(H9:H129)</f>
        <v>3800</v>
      </c>
      <c r="I130" s="24"/>
      <c r="J130" s="24">
        <f>SUM(J9:J129)</f>
        <v>6064.375</v>
      </c>
      <c r="K130" s="24">
        <f>SUM(K9:K129)</f>
        <v>311938.60499999998</v>
      </c>
      <c r="L130" s="24"/>
      <c r="M130" s="24">
        <f>SUM(M9:M129)</f>
        <v>32133.87</v>
      </c>
      <c r="N130" s="24">
        <f>SUM(N9:N129)</f>
        <v>1466.2499999999998</v>
      </c>
      <c r="O130" s="24"/>
      <c r="P130" s="24">
        <f>SUM(P9:P129)</f>
        <v>1932.9884707407407</v>
      </c>
      <c r="Q130" s="24"/>
      <c r="R130" s="24">
        <f t="shared" ref="R130:Y130" si="33">SUM(R9:R129)</f>
        <v>2108.0056666666665</v>
      </c>
      <c r="S130" s="24">
        <f t="shared" si="33"/>
        <v>0</v>
      </c>
      <c r="T130" s="24">
        <f t="shared" si="33"/>
        <v>28050</v>
      </c>
      <c r="U130" s="24">
        <f t="shared" si="33"/>
        <v>694.70999999999992</v>
      </c>
      <c r="V130" s="24">
        <f t="shared" si="33"/>
        <v>0</v>
      </c>
      <c r="W130" s="24">
        <f t="shared" si="33"/>
        <v>5522</v>
      </c>
      <c r="X130" s="24">
        <f t="shared" si="33"/>
        <v>71907.824137407384</v>
      </c>
      <c r="Y130" s="24">
        <f t="shared" si="33"/>
        <v>240030.7808625926</v>
      </c>
      <c r="Z130" s="24">
        <f>SUM(Z12:Z129)</f>
        <v>0</v>
      </c>
      <c r="AB130" s="23"/>
      <c r="AC130" s="49">
        <v>0</v>
      </c>
    </row>
    <row r="131" spans="1:29" ht="15.75" x14ac:dyDescent="0.25">
      <c r="A131" s="23"/>
      <c r="B131" s="23"/>
      <c r="C131" s="29"/>
      <c r="D131" s="29"/>
      <c r="E131" s="29"/>
      <c r="F131" s="1"/>
      <c r="G131" s="1"/>
      <c r="H131" s="1"/>
      <c r="I131" s="1"/>
      <c r="J131" s="1"/>
      <c r="K131" s="1"/>
      <c r="L131" s="1">
        <v>0</v>
      </c>
      <c r="M131" s="1"/>
      <c r="N131" s="2"/>
      <c r="O131" s="2"/>
      <c r="P131" s="2"/>
      <c r="Q131" s="2"/>
      <c r="R131" s="2"/>
      <c r="S131" s="2"/>
      <c r="T131" s="2"/>
      <c r="U131" s="1"/>
      <c r="V131" s="1"/>
      <c r="W131" s="2"/>
      <c r="X131" s="2"/>
      <c r="Y131" s="3"/>
      <c r="Z131" s="12"/>
      <c r="AB131" s="23"/>
      <c r="AC131" s="42"/>
    </row>
    <row r="132" spans="1:29" ht="15" x14ac:dyDescent="0.25">
      <c r="L132" s="33"/>
      <c r="N132" s="33"/>
      <c r="P132" s="33"/>
      <c r="AB132" s="23"/>
      <c r="AC132" s="42"/>
    </row>
    <row r="133" spans="1:29" ht="15" x14ac:dyDescent="0.25">
      <c r="L133" s="33"/>
      <c r="N133" s="33"/>
      <c r="P133" s="33"/>
      <c r="X133" s="34"/>
      <c r="Y133" s="34"/>
      <c r="AB133" s="23"/>
      <c r="AC133" s="42"/>
    </row>
    <row r="134" spans="1:29" ht="15" x14ac:dyDescent="0.25">
      <c r="G134" s="35"/>
      <c r="L134" s="33"/>
      <c r="N134" s="33"/>
      <c r="P134" s="33"/>
      <c r="AB134" s="23"/>
      <c r="AC134" s="42"/>
    </row>
    <row r="135" spans="1:29" ht="15" x14ac:dyDescent="0.25">
      <c r="L135" s="33"/>
      <c r="N135" s="33"/>
      <c r="P135" s="33"/>
      <c r="AB135" s="23"/>
      <c r="AC135" s="42"/>
    </row>
    <row r="136" spans="1:29" ht="15" x14ac:dyDescent="0.25">
      <c r="G136" s="35"/>
      <c r="L136" s="33"/>
      <c r="N136" s="33"/>
      <c r="P136" s="33"/>
      <c r="AB136" s="23"/>
      <c r="AC136" s="42"/>
    </row>
    <row r="137" spans="1:29" ht="15" x14ac:dyDescent="0.25">
      <c r="K137" s="35"/>
      <c r="L137" s="33"/>
      <c r="N137" s="33"/>
      <c r="P137" s="33"/>
      <c r="S137" s="37"/>
      <c r="T137" s="37"/>
      <c r="AB137" s="23"/>
      <c r="AC137" s="42"/>
    </row>
    <row r="138" spans="1:29" ht="15" x14ac:dyDescent="0.25">
      <c r="L138" s="33"/>
      <c r="N138" s="33"/>
      <c r="P138" s="33"/>
      <c r="AB138" s="23"/>
      <c r="AC138" s="42"/>
    </row>
    <row r="139" spans="1:29" ht="15" x14ac:dyDescent="0.25">
      <c r="L139" s="33"/>
      <c r="N139" s="33"/>
      <c r="P139" s="33"/>
      <c r="AB139" s="23"/>
      <c r="AC139" s="42"/>
    </row>
    <row r="140" spans="1:29" ht="15" x14ac:dyDescent="0.25">
      <c r="I140" s="34"/>
      <c r="J140" s="34"/>
      <c r="N140" s="33"/>
      <c r="P140" s="33"/>
      <c r="AB140" s="23"/>
      <c r="AC140" s="42"/>
    </row>
    <row r="141" spans="1:29" ht="15" x14ac:dyDescent="0.25">
      <c r="I141" s="34"/>
      <c r="J141" s="34"/>
      <c r="N141" s="33"/>
      <c r="P141" s="33"/>
      <c r="AB141" s="23"/>
      <c r="AC141" s="42"/>
    </row>
    <row r="142" spans="1:29" ht="15" x14ac:dyDescent="0.25">
      <c r="L142" s="33"/>
      <c r="N142" s="33"/>
      <c r="P142" s="33"/>
      <c r="AB142" s="23"/>
      <c r="AC142" s="42"/>
    </row>
    <row r="143" spans="1:29" ht="15" x14ac:dyDescent="0.25">
      <c r="L143" s="33"/>
      <c r="N143" s="33"/>
      <c r="P143" s="33"/>
      <c r="AB143" s="23"/>
      <c r="AC143" s="42"/>
    </row>
    <row r="144" spans="1:29" ht="15" x14ac:dyDescent="0.25">
      <c r="L144" s="33"/>
      <c r="N144" s="33"/>
      <c r="P144" s="33"/>
      <c r="AB144" s="23"/>
      <c r="AC144" s="42"/>
    </row>
    <row r="145" spans="12:29" ht="15" x14ac:dyDescent="0.25">
      <c r="L145" s="33"/>
      <c r="N145" s="33"/>
      <c r="P145" s="33"/>
      <c r="AB145" s="23"/>
      <c r="AC145" s="42"/>
    </row>
    <row r="146" spans="12:29" ht="15" x14ac:dyDescent="0.25">
      <c r="L146" s="33"/>
      <c r="N146" s="33"/>
      <c r="P146" s="33"/>
      <c r="AB146" s="23"/>
      <c r="AC146" s="42"/>
    </row>
    <row r="147" spans="12:29" ht="15" x14ac:dyDescent="0.25">
      <c r="L147" s="33"/>
      <c r="N147" s="33"/>
      <c r="P147" s="33"/>
      <c r="AB147" s="23"/>
      <c r="AC147" s="42"/>
    </row>
    <row r="148" spans="12:29" ht="15" x14ac:dyDescent="0.25">
      <c r="L148" s="33"/>
      <c r="N148" s="33"/>
      <c r="P148" s="33"/>
      <c r="Y148" s="35"/>
      <c r="AB148" s="23"/>
      <c r="AC148" s="42"/>
    </row>
    <row r="149" spans="12:29" ht="15" x14ac:dyDescent="0.25">
      <c r="L149" s="33"/>
      <c r="N149" s="33"/>
      <c r="P149" s="33"/>
      <c r="Y149" s="35"/>
      <c r="AB149" s="23"/>
      <c r="AC149" s="42"/>
    </row>
    <row r="150" spans="12:29" ht="15" x14ac:dyDescent="0.2">
      <c r="L150" s="33"/>
      <c r="N150" s="33"/>
      <c r="P150" s="33"/>
      <c r="Y150" s="35"/>
      <c r="AB150" s="23"/>
    </row>
    <row r="151" spans="12:29" ht="15" x14ac:dyDescent="0.2">
      <c r="L151" s="33"/>
      <c r="N151" s="33"/>
      <c r="P151" s="33"/>
      <c r="AB151" s="23"/>
    </row>
    <row r="152" spans="12:29" ht="15" x14ac:dyDescent="0.2">
      <c r="L152" s="33"/>
      <c r="N152" s="33"/>
      <c r="P152" s="33"/>
      <c r="Y152" s="35"/>
      <c r="AB152" s="23"/>
    </row>
    <row r="153" spans="12:29" ht="15" x14ac:dyDescent="0.2">
      <c r="L153" s="33"/>
      <c r="N153" s="33"/>
      <c r="P153" s="33"/>
      <c r="AB153" s="23"/>
    </row>
    <row r="154" spans="12:29" ht="15" x14ac:dyDescent="0.2">
      <c r="L154" s="33"/>
      <c r="N154" s="33"/>
      <c r="P154" s="33"/>
      <c r="AB154" s="23"/>
    </row>
    <row r="155" spans="12:29" ht="15" x14ac:dyDescent="0.2">
      <c r="L155" s="33"/>
      <c r="N155" s="33"/>
      <c r="P155" s="33"/>
      <c r="AB155" s="23"/>
    </row>
    <row r="156" spans="12:29" ht="15" x14ac:dyDescent="0.2">
      <c r="L156" s="33"/>
      <c r="N156" s="33"/>
      <c r="P156" s="33"/>
      <c r="AB156" s="23"/>
    </row>
    <row r="157" spans="12:29" ht="15" x14ac:dyDescent="0.2">
      <c r="L157" s="33"/>
      <c r="N157" s="33"/>
      <c r="P157" s="33"/>
      <c r="AB157" s="23"/>
    </row>
    <row r="158" spans="12:29" ht="15" x14ac:dyDescent="0.2">
      <c r="L158" s="33"/>
      <c r="N158" s="33"/>
      <c r="P158" s="33"/>
      <c r="AB158" s="23"/>
    </row>
    <row r="159" spans="12:29" ht="15" x14ac:dyDescent="0.2">
      <c r="L159" s="33"/>
      <c r="N159" s="33"/>
      <c r="P159" s="33"/>
      <c r="AB159" s="23"/>
    </row>
    <row r="160" spans="12:29" ht="15" x14ac:dyDescent="0.2">
      <c r="L160" s="33"/>
      <c r="N160" s="33"/>
      <c r="P160" s="33"/>
      <c r="AB160" s="23"/>
    </row>
    <row r="161" spans="12:16" x14ac:dyDescent="0.2">
      <c r="L161" s="33"/>
      <c r="N161" s="33"/>
      <c r="P161" s="33"/>
    </row>
    <row r="162" spans="12:16" x14ac:dyDescent="0.2">
      <c r="L162" s="33"/>
      <c r="N162" s="33"/>
      <c r="P162" s="33"/>
    </row>
    <row r="163" spans="12:16" x14ac:dyDescent="0.2">
      <c r="L163" s="33"/>
      <c r="N163" s="33"/>
      <c r="P163" s="33"/>
    </row>
    <row r="164" spans="12:16" x14ac:dyDescent="0.2">
      <c r="L164" s="33"/>
      <c r="N164" s="33"/>
      <c r="P164" s="33"/>
    </row>
    <row r="165" spans="12:16" x14ac:dyDescent="0.2">
      <c r="L165" s="33"/>
      <c r="N165" s="33"/>
      <c r="P165" s="33"/>
    </row>
    <row r="166" spans="12:16" x14ac:dyDescent="0.2">
      <c r="L166" s="33"/>
      <c r="N166" s="33"/>
      <c r="P166" s="33"/>
    </row>
    <row r="167" spans="12:16" x14ac:dyDescent="0.2">
      <c r="L167" s="33"/>
      <c r="N167" s="33"/>
      <c r="P167" s="33"/>
    </row>
    <row r="168" spans="12:16" x14ac:dyDescent="0.2">
      <c r="L168" s="33"/>
      <c r="N168" s="33"/>
      <c r="P168" s="33"/>
    </row>
    <row r="169" spans="12:16" x14ac:dyDescent="0.2">
      <c r="L169" s="33"/>
      <c r="N169" s="33"/>
      <c r="P169" s="33"/>
    </row>
    <row r="170" spans="12:16" x14ac:dyDescent="0.2">
      <c r="L170" s="33"/>
      <c r="N170" s="33"/>
      <c r="P170" s="33"/>
    </row>
    <row r="171" spans="12:16" x14ac:dyDescent="0.2">
      <c r="L171" s="33"/>
      <c r="N171" s="33"/>
      <c r="P171" s="33"/>
    </row>
    <row r="172" spans="12:16" x14ac:dyDescent="0.2">
      <c r="L172" s="33"/>
      <c r="N172" s="33"/>
      <c r="P172" s="33"/>
    </row>
    <row r="173" spans="12:16" x14ac:dyDescent="0.2">
      <c r="L173" s="33"/>
      <c r="N173" s="33"/>
      <c r="P173" s="33"/>
    </row>
    <row r="174" spans="12:16" x14ac:dyDescent="0.2">
      <c r="L174" s="33"/>
      <c r="N174" s="33"/>
      <c r="P174" s="33"/>
    </row>
    <row r="175" spans="12:16" x14ac:dyDescent="0.2">
      <c r="L175" s="33"/>
      <c r="N175" s="33"/>
      <c r="P175" s="33"/>
    </row>
    <row r="176" spans="12:16" x14ac:dyDescent="0.2">
      <c r="L176" s="33"/>
      <c r="N176" s="33"/>
      <c r="P176" s="33"/>
    </row>
    <row r="177" spans="12:16" x14ac:dyDescent="0.2">
      <c r="L177" s="33"/>
      <c r="N177" s="33"/>
      <c r="P177" s="33"/>
    </row>
    <row r="178" spans="12:16" x14ac:dyDescent="0.2">
      <c r="L178" s="33"/>
      <c r="N178" s="33"/>
      <c r="P178" s="33"/>
    </row>
    <row r="179" spans="12:16" x14ac:dyDescent="0.2">
      <c r="L179" s="33"/>
      <c r="N179" s="33"/>
      <c r="P179" s="33"/>
    </row>
    <row r="180" spans="12:16" x14ac:dyDescent="0.2">
      <c r="L180" s="33"/>
      <c r="N180" s="33"/>
      <c r="P180" s="33"/>
    </row>
    <row r="181" spans="12:16" x14ac:dyDescent="0.2">
      <c r="L181" s="33"/>
      <c r="N181" s="33"/>
      <c r="P181" s="33"/>
    </row>
    <row r="182" spans="12:16" x14ac:dyDescent="0.2">
      <c r="L182" s="33"/>
      <c r="N182" s="33"/>
      <c r="P182" s="33"/>
    </row>
    <row r="183" spans="12:16" x14ac:dyDescent="0.2">
      <c r="L183" s="33"/>
      <c r="N183" s="33"/>
      <c r="P183" s="33"/>
    </row>
    <row r="184" spans="12:16" x14ac:dyDescent="0.2">
      <c r="L184" s="33"/>
      <c r="N184" s="33"/>
      <c r="P184" s="33"/>
    </row>
    <row r="185" spans="12:16" x14ac:dyDescent="0.2">
      <c r="L185" s="33"/>
      <c r="N185" s="33"/>
      <c r="P185" s="33"/>
    </row>
    <row r="186" spans="12:16" x14ac:dyDescent="0.2">
      <c r="L186" s="33"/>
      <c r="N186" s="33"/>
      <c r="P186" s="33"/>
    </row>
    <row r="187" spans="12:16" x14ac:dyDescent="0.2">
      <c r="L187" s="33"/>
      <c r="N187" s="33"/>
      <c r="P187" s="33"/>
    </row>
    <row r="188" spans="12:16" x14ac:dyDescent="0.2">
      <c r="L188" s="33"/>
      <c r="N188" s="33"/>
      <c r="P188" s="33"/>
    </row>
    <row r="189" spans="12:16" x14ac:dyDescent="0.2">
      <c r="L189" s="33"/>
      <c r="N189" s="33"/>
      <c r="P189" s="33"/>
    </row>
    <row r="190" spans="12:16" x14ac:dyDescent="0.2">
      <c r="L190" s="33"/>
      <c r="N190" s="33"/>
      <c r="P190" s="33"/>
    </row>
    <row r="191" spans="12:16" x14ac:dyDescent="0.2">
      <c r="L191" s="33"/>
      <c r="N191" s="33"/>
      <c r="P191" s="33"/>
    </row>
    <row r="192" spans="12:16" x14ac:dyDescent="0.2">
      <c r="L192" s="33"/>
      <c r="N192" s="33"/>
      <c r="P192" s="33"/>
    </row>
    <row r="193" spans="12:16" x14ac:dyDescent="0.2">
      <c r="L193" s="33"/>
      <c r="N193" s="33"/>
      <c r="P193" s="33"/>
    </row>
    <row r="194" spans="12:16" x14ac:dyDescent="0.2">
      <c r="L194" s="33"/>
      <c r="N194" s="33"/>
      <c r="P194" s="33"/>
    </row>
    <row r="195" spans="12:16" x14ac:dyDescent="0.2">
      <c r="L195" s="33"/>
      <c r="N195" s="33"/>
      <c r="P195" s="33"/>
    </row>
    <row r="196" spans="12:16" x14ac:dyDescent="0.2">
      <c r="L196" s="33"/>
      <c r="N196" s="33"/>
      <c r="P196" s="33"/>
    </row>
    <row r="197" spans="12:16" x14ac:dyDescent="0.2">
      <c r="L197" s="33"/>
      <c r="N197" s="33"/>
      <c r="P197" s="33"/>
    </row>
    <row r="198" spans="12:16" x14ac:dyDescent="0.2">
      <c r="L198" s="33"/>
      <c r="N198" s="33"/>
      <c r="P198" s="33"/>
    </row>
    <row r="199" spans="12:16" x14ac:dyDescent="0.2">
      <c r="L199" s="33"/>
      <c r="N199" s="33"/>
      <c r="P199" s="33"/>
    </row>
    <row r="200" spans="12:16" x14ac:dyDescent="0.2">
      <c r="L200" s="33"/>
      <c r="N200" s="33"/>
      <c r="P200" s="33"/>
    </row>
    <row r="201" spans="12:16" x14ac:dyDescent="0.2">
      <c r="L201" s="33"/>
      <c r="N201" s="33"/>
      <c r="P201" s="33"/>
    </row>
    <row r="202" spans="12:16" x14ac:dyDescent="0.2">
      <c r="L202" s="33"/>
      <c r="N202" s="33"/>
      <c r="P202" s="33"/>
    </row>
    <row r="203" spans="12:16" x14ac:dyDescent="0.2">
      <c r="L203" s="33"/>
      <c r="N203" s="33"/>
      <c r="P203" s="33"/>
    </row>
    <row r="204" spans="12:16" x14ac:dyDescent="0.2">
      <c r="L204" s="33"/>
      <c r="N204" s="33"/>
      <c r="P204" s="33"/>
    </row>
    <row r="205" spans="12:16" x14ac:dyDescent="0.2">
      <c r="L205" s="33"/>
      <c r="N205" s="33"/>
      <c r="P205" s="33"/>
    </row>
    <row r="206" spans="12:16" x14ac:dyDescent="0.2">
      <c r="L206" s="33"/>
      <c r="N206" s="33"/>
      <c r="P206" s="33"/>
    </row>
    <row r="207" spans="12:16" x14ac:dyDescent="0.2">
      <c r="L207" s="33"/>
      <c r="N207" s="33"/>
      <c r="P207" s="33"/>
    </row>
    <row r="208" spans="12:16" x14ac:dyDescent="0.2">
      <c r="L208" s="33"/>
      <c r="N208" s="33"/>
      <c r="P208" s="33"/>
    </row>
    <row r="209" spans="1:16" x14ac:dyDescent="0.2">
      <c r="L209" s="33"/>
      <c r="N209" s="33"/>
      <c r="P209" s="33"/>
    </row>
    <row r="210" spans="1:16" x14ac:dyDescent="0.2">
      <c r="L210" s="33"/>
      <c r="N210" s="33"/>
      <c r="P210" s="33"/>
    </row>
    <row r="211" spans="1:16" x14ac:dyDescent="0.2">
      <c r="L211" s="33"/>
      <c r="N211" s="33"/>
      <c r="P211" s="33"/>
    </row>
    <row r="212" spans="1:16" x14ac:dyDescent="0.2">
      <c r="L212" s="33"/>
      <c r="N212" s="33"/>
      <c r="P212" s="33"/>
    </row>
    <row r="213" spans="1:16" x14ac:dyDescent="0.2">
      <c r="L213" s="33"/>
      <c r="N213" s="33"/>
      <c r="P213" s="33"/>
    </row>
    <row r="214" spans="1:16" x14ac:dyDescent="0.2">
      <c r="L214" s="33"/>
      <c r="N214" s="33"/>
      <c r="P214" s="33"/>
    </row>
    <row r="215" spans="1:16" x14ac:dyDescent="0.2">
      <c r="L215" s="33"/>
      <c r="N215" s="33"/>
      <c r="P215" s="33"/>
    </row>
    <row r="216" spans="1:16" x14ac:dyDescent="0.2">
      <c r="L216" s="33"/>
      <c r="N216" s="33"/>
      <c r="P216" s="33"/>
    </row>
    <row r="217" spans="1:16" x14ac:dyDescent="0.2">
      <c r="L217" s="33"/>
      <c r="N217" s="33"/>
      <c r="P217" s="33"/>
    </row>
    <row r="218" spans="1:16" x14ac:dyDescent="0.2">
      <c r="L218" s="33"/>
      <c r="N218" s="33"/>
      <c r="P218" s="33"/>
    </row>
    <row r="219" spans="1:16" x14ac:dyDescent="0.2">
      <c r="L219" s="33"/>
      <c r="N219" s="33"/>
      <c r="P219" s="33"/>
    </row>
    <row r="220" spans="1:16" x14ac:dyDescent="0.2">
      <c r="A220" s="38"/>
      <c r="B220" s="38"/>
      <c r="L220" s="33"/>
      <c r="N220" s="33"/>
      <c r="P220" s="33"/>
    </row>
    <row r="221" spans="1:16" x14ac:dyDescent="0.2">
      <c r="L221" s="33"/>
      <c r="N221" s="33"/>
      <c r="P221" s="33"/>
    </row>
    <row r="222" spans="1:16" x14ac:dyDescent="0.2">
      <c r="L222" s="33"/>
      <c r="N222" s="33"/>
      <c r="P222" s="33"/>
    </row>
    <row r="223" spans="1:16" x14ac:dyDescent="0.2">
      <c r="L223" s="33"/>
      <c r="N223" s="33"/>
      <c r="P223" s="33"/>
    </row>
    <row r="224" spans="1:16" x14ac:dyDescent="0.2">
      <c r="L224" s="33"/>
      <c r="N224" s="33"/>
      <c r="P224" s="33"/>
    </row>
    <row r="225" spans="12:16" x14ac:dyDescent="0.2">
      <c r="L225" s="33"/>
      <c r="N225" s="33"/>
      <c r="P225" s="33"/>
    </row>
    <row r="226" spans="12:16" x14ac:dyDescent="0.2">
      <c r="L226" s="33"/>
      <c r="N226" s="33"/>
      <c r="P226" s="33"/>
    </row>
    <row r="227" spans="12:16" x14ac:dyDescent="0.2">
      <c r="L227" s="33"/>
      <c r="N227" s="33"/>
      <c r="P227" s="33"/>
    </row>
    <row r="228" spans="12:16" x14ac:dyDescent="0.2">
      <c r="L228" s="33"/>
      <c r="N228" s="33"/>
      <c r="P228" s="33"/>
    </row>
    <row r="229" spans="12:16" x14ac:dyDescent="0.2">
      <c r="L229" s="33"/>
      <c r="N229" s="33"/>
      <c r="P229" s="33"/>
    </row>
    <row r="230" spans="12:16" x14ac:dyDescent="0.2">
      <c r="L230" s="33"/>
      <c r="N230" s="33"/>
      <c r="P230" s="33"/>
    </row>
    <row r="231" spans="12:16" x14ac:dyDescent="0.2">
      <c r="L231" s="33"/>
      <c r="N231" s="33"/>
      <c r="P231" s="33"/>
    </row>
    <row r="232" spans="12:16" x14ac:dyDescent="0.2">
      <c r="L232" s="33"/>
      <c r="N232" s="33"/>
      <c r="P232" s="33"/>
    </row>
    <row r="233" spans="12:16" x14ac:dyDescent="0.2">
      <c r="L233" s="33"/>
      <c r="N233" s="33"/>
      <c r="P233" s="33"/>
    </row>
    <row r="234" spans="12:16" x14ac:dyDescent="0.2">
      <c r="L234" s="33"/>
      <c r="N234" s="33"/>
      <c r="P234" s="33"/>
    </row>
    <row r="235" spans="12:16" x14ac:dyDescent="0.2">
      <c r="L235" s="33"/>
      <c r="N235" s="33"/>
      <c r="P235" s="33"/>
    </row>
    <row r="236" spans="12:16" x14ac:dyDescent="0.2">
      <c r="L236" s="33"/>
      <c r="N236" s="33"/>
      <c r="P236" s="33"/>
    </row>
    <row r="237" spans="12:16" x14ac:dyDescent="0.2">
      <c r="L237" s="33"/>
      <c r="N237" s="33"/>
      <c r="P237" s="33"/>
    </row>
    <row r="238" spans="12:16" x14ac:dyDescent="0.2">
      <c r="L238" s="33"/>
      <c r="N238" s="33"/>
      <c r="P238" s="33"/>
    </row>
    <row r="239" spans="12:16" x14ac:dyDescent="0.2">
      <c r="L239" s="33"/>
      <c r="N239" s="33"/>
      <c r="P239" s="33"/>
    </row>
    <row r="240" spans="12:16" x14ac:dyDescent="0.2">
      <c r="L240" s="33"/>
      <c r="N240" s="33"/>
      <c r="P240" s="33"/>
    </row>
    <row r="241" spans="12:16" x14ac:dyDescent="0.2">
      <c r="L241" s="33"/>
      <c r="N241" s="33"/>
      <c r="P241" s="33"/>
    </row>
    <row r="242" spans="12:16" x14ac:dyDescent="0.2">
      <c r="L242" s="33"/>
      <c r="N242" s="33"/>
      <c r="P242" s="33"/>
    </row>
    <row r="243" spans="12:16" x14ac:dyDescent="0.2">
      <c r="L243" s="33"/>
      <c r="N243" s="33"/>
      <c r="P243" s="33"/>
    </row>
    <row r="244" spans="12:16" x14ac:dyDescent="0.2">
      <c r="L244" s="33"/>
      <c r="N244" s="33"/>
      <c r="P244" s="33"/>
    </row>
    <row r="245" spans="12:16" x14ac:dyDescent="0.2">
      <c r="L245" s="33"/>
      <c r="N245" s="33"/>
      <c r="P245" s="33"/>
    </row>
    <row r="246" spans="12:16" x14ac:dyDescent="0.2">
      <c r="L246" s="33"/>
      <c r="N246" s="33"/>
      <c r="P246" s="33"/>
    </row>
    <row r="247" spans="12:16" x14ac:dyDescent="0.2">
      <c r="L247" s="33"/>
      <c r="N247" s="33"/>
      <c r="P247" s="33"/>
    </row>
    <row r="248" spans="12:16" x14ac:dyDescent="0.2">
      <c r="L248" s="33"/>
      <c r="N248" s="33"/>
      <c r="P248" s="33"/>
    </row>
    <row r="249" spans="12:16" x14ac:dyDescent="0.2">
      <c r="L249" s="33"/>
      <c r="N249" s="33"/>
      <c r="P249" s="33"/>
    </row>
    <row r="250" spans="12:16" x14ac:dyDescent="0.2">
      <c r="L250" s="33"/>
      <c r="N250" s="33"/>
      <c r="P250" s="33"/>
    </row>
    <row r="251" spans="12:16" x14ac:dyDescent="0.2">
      <c r="L251" s="33"/>
      <c r="N251" s="33"/>
      <c r="P251" s="33"/>
    </row>
    <row r="252" spans="12:16" x14ac:dyDescent="0.2">
      <c r="L252" s="33"/>
      <c r="N252" s="33"/>
      <c r="P252" s="33"/>
    </row>
    <row r="253" spans="12:16" x14ac:dyDescent="0.2">
      <c r="L253" s="33"/>
      <c r="N253" s="33"/>
      <c r="P253" s="33"/>
    </row>
    <row r="254" spans="12:16" x14ac:dyDescent="0.2">
      <c r="L254" s="33"/>
      <c r="N254" s="33"/>
      <c r="P254" s="33"/>
    </row>
    <row r="255" spans="12:16" x14ac:dyDescent="0.2">
      <c r="L255" s="33"/>
      <c r="N255" s="33"/>
      <c r="P255" s="33"/>
    </row>
    <row r="256" spans="12:16" x14ac:dyDescent="0.2">
      <c r="L256" s="33"/>
      <c r="N256" s="33"/>
      <c r="P256" s="33"/>
    </row>
    <row r="257" spans="12:16" x14ac:dyDescent="0.2">
      <c r="L257" s="33"/>
      <c r="N257" s="33"/>
      <c r="P257" s="33"/>
    </row>
    <row r="258" spans="12:16" x14ac:dyDescent="0.2">
      <c r="L258" s="33"/>
      <c r="N258" s="33"/>
      <c r="P258" s="33"/>
    </row>
    <row r="259" spans="12:16" x14ac:dyDescent="0.2">
      <c r="L259" s="33"/>
      <c r="N259" s="33"/>
      <c r="P259" s="33"/>
    </row>
    <row r="260" spans="12:16" x14ac:dyDescent="0.2">
      <c r="L260" s="33"/>
      <c r="N260" s="33"/>
      <c r="P260" s="33"/>
    </row>
    <row r="261" spans="12:16" x14ac:dyDescent="0.2">
      <c r="L261" s="33"/>
      <c r="N261" s="33"/>
      <c r="P261" s="33"/>
    </row>
    <row r="262" spans="12:16" x14ac:dyDescent="0.2">
      <c r="L262" s="33"/>
      <c r="N262" s="33"/>
      <c r="P262" s="33"/>
    </row>
    <row r="263" spans="12:16" x14ac:dyDescent="0.2">
      <c r="L263" s="33"/>
      <c r="N263" s="33"/>
      <c r="P263" s="33"/>
    </row>
    <row r="264" spans="12:16" x14ac:dyDescent="0.2">
      <c r="L264" s="33"/>
      <c r="N264" s="33"/>
      <c r="P264" s="33"/>
    </row>
    <row r="265" spans="12:16" x14ac:dyDescent="0.2">
      <c r="L265" s="33"/>
      <c r="N265" s="33"/>
      <c r="P265" s="33"/>
    </row>
    <row r="266" spans="12:16" x14ac:dyDescent="0.2">
      <c r="L266" s="33"/>
      <c r="N266" s="33"/>
      <c r="P266" s="33"/>
    </row>
    <row r="267" spans="12:16" x14ac:dyDescent="0.2">
      <c r="L267" s="33"/>
      <c r="N267" s="33"/>
      <c r="P267" s="33"/>
    </row>
    <row r="268" spans="12:16" x14ac:dyDescent="0.2">
      <c r="L268" s="33"/>
      <c r="N268" s="33"/>
      <c r="P268" s="33"/>
    </row>
    <row r="269" spans="12:16" x14ac:dyDescent="0.2">
      <c r="L269" s="33"/>
      <c r="N269" s="33"/>
      <c r="P269" s="33"/>
    </row>
    <row r="270" spans="12:16" x14ac:dyDescent="0.2">
      <c r="L270" s="33"/>
      <c r="N270" s="33"/>
      <c r="P270" s="33"/>
    </row>
    <row r="271" spans="12:16" x14ac:dyDescent="0.2">
      <c r="L271" s="33"/>
      <c r="N271" s="33"/>
      <c r="P271" s="33"/>
    </row>
    <row r="272" spans="12:16" x14ac:dyDescent="0.2">
      <c r="L272" s="33"/>
      <c r="N272" s="33"/>
      <c r="P272" s="33"/>
    </row>
    <row r="273" spans="12:16" x14ac:dyDescent="0.2">
      <c r="L273" s="33"/>
      <c r="N273" s="33"/>
      <c r="P273" s="33"/>
    </row>
    <row r="274" spans="12:16" x14ac:dyDescent="0.2">
      <c r="L274" s="33"/>
      <c r="N274" s="33"/>
      <c r="P274" s="33"/>
    </row>
    <row r="275" spans="12:16" x14ac:dyDescent="0.2">
      <c r="L275" s="33"/>
      <c r="N275" s="33"/>
      <c r="P275" s="33"/>
    </row>
    <row r="276" spans="12:16" x14ac:dyDescent="0.2">
      <c r="L276" s="33"/>
      <c r="N276" s="33"/>
      <c r="P276" s="33"/>
    </row>
    <row r="277" spans="12:16" x14ac:dyDescent="0.2">
      <c r="L277" s="33"/>
      <c r="N277" s="33"/>
      <c r="P277" s="33"/>
    </row>
    <row r="278" spans="12:16" x14ac:dyDescent="0.2">
      <c r="L278" s="33"/>
      <c r="N278" s="33"/>
      <c r="P278" s="33"/>
    </row>
    <row r="279" spans="12:16" x14ac:dyDescent="0.2">
      <c r="L279" s="33"/>
      <c r="N279" s="33"/>
      <c r="P279" s="33"/>
    </row>
    <row r="280" spans="12:16" x14ac:dyDescent="0.2">
      <c r="L280" s="33"/>
      <c r="N280" s="33"/>
      <c r="P280" s="33"/>
    </row>
    <row r="281" spans="12:16" x14ac:dyDescent="0.2">
      <c r="L281" s="33"/>
      <c r="N281" s="33"/>
      <c r="P281" s="33"/>
    </row>
    <row r="282" spans="12:16" x14ac:dyDescent="0.2">
      <c r="L282" s="33"/>
      <c r="N282" s="33"/>
      <c r="P282" s="33"/>
    </row>
    <row r="283" spans="12:16" x14ac:dyDescent="0.2">
      <c r="L283" s="33"/>
      <c r="N283" s="33"/>
      <c r="P283" s="33"/>
    </row>
    <row r="284" spans="12:16" x14ac:dyDescent="0.2">
      <c r="L284" s="33"/>
      <c r="N284" s="33"/>
      <c r="P284" s="33"/>
    </row>
    <row r="285" spans="12:16" x14ac:dyDescent="0.2">
      <c r="L285" s="33"/>
      <c r="N285" s="33"/>
      <c r="P285" s="33"/>
    </row>
    <row r="286" spans="12:16" x14ac:dyDescent="0.2">
      <c r="L286" s="33"/>
      <c r="N286" s="33"/>
      <c r="P286" s="33"/>
    </row>
    <row r="287" spans="12:16" x14ac:dyDescent="0.2">
      <c r="L287" s="33"/>
      <c r="N287" s="33"/>
      <c r="P287" s="33"/>
    </row>
    <row r="288" spans="12:16" x14ac:dyDescent="0.2">
      <c r="L288" s="33"/>
      <c r="N288" s="33"/>
      <c r="P288" s="33"/>
    </row>
    <row r="289" spans="1:16" x14ac:dyDescent="0.2">
      <c r="L289" s="33"/>
      <c r="N289" s="33"/>
      <c r="P289" s="33"/>
    </row>
    <row r="290" spans="1:16" x14ac:dyDescent="0.2">
      <c r="L290" s="33"/>
      <c r="N290" s="33"/>
      <c r="P290" s="33"/>
    </row>
    <row r="291" spans="1:16" x14ac:dyDescent="0.2">
      <c r="L291" s="33"/>
      <c r="N291" s="33"/>
      <c r="P291" s="33"/>
    </row>
    <row r="292" spans="1:16" x14ac:dyDescent="0.2">
      <c r="L292" s="33"/>
      <c r="N292" s="33"/>
      <c r="P292" s="33"/>
    </row>
    <row r="293" spans="1:16" x14ac:dyDescent="0.2">
      <c r="L293" s="33"/>
      <c r="N293" s="33"/>
      <c r="P293" s="33"/>
    </row>
    <row r="294" spans="1:16" x14ac:dyDescent="0.2">
      <c r="L294" s="33"/>
      <c r="N294" s="33"/>
      <c r="P294" s="33"/>
    </row>
    <row r="295" spans="1:16" x14ac:dyDescent="0.2">
      <c r="L295" s="33"/>
      <c r="N295" s="33"/>
      <c r="P295" s="33"/>
    </row>
    <row r="296" spans="1:16" x14ac:dyDescent="0.2">
      <c r="L296" s="33"/>
      <c r="N296" s="33"/>
      <c r="P296" s="33"/>
    </row>
    <row r="297" spans="1:16" x14ac:dyDescent="0.2">
      <c r="A297" s="39"/>
      <c r="B297" s="39"/>
      <c r="L297" s="33"/>
      <c r="N297" s="33"/>
      <c r="P297" s="33"/>
    </row>
    <row r="298" spans="1:16" x14ac:dyDescent="0.2">
      <c r="L298" s="33"/>
      <c r="N298" s="33"/>
      <c r="P298" s="33"/>
    </row>
    <row r="299" spans="1:16" x14ac:dyDescent="0.2">
      <c r="L299" s="33"/>
      <c r="N299" s="33"/>
      <c r="P299" s="33"/>
    </row>
    <row r="300" spans="1:16" x14ac:dyDescent="0.2">
      <c r="L300" s="33"/>
      <c r="N300" s="33"/>
      <c r="P300" s="33"/>
    </row>
    <row r="301" spans="1:16" x14ac:dyDescent="0.2">
      <c r="L301" s="33"/>
      <c r="N301" s="33"/>
      <c r="P301" s="33"/>
    </row>
    <row r="302" spans="1:16" x14ac:dyDescent="0.2">
      <c r="L302" s="33"/>
      <c r="N302" s="33"/>
      <c r="P302" s="33"/>
    </row>
    <row r="303" spans="1:16" x14ac:dyDescent="0.2">
      <c r="L303" s="33"/>
      <c r="N303" s="33"/>
      <c r="P303" s="33"/>
    </row>
    <row r="304" spans="1:16" x14ac:dyDescent="0.2">
      <c r="L304" s="33"/>
      <c r="N304" s="33"/>
      <c r="P304" s="33"/>
    </row>
    <row r="305" spans="12:16" x14ac:dyDescent="0.2">
      <c r="L305" s="33"/>
      <c r="N305" s="33"/>
      <c r="P305" s="33"/>
    </row>
    <row r="306" spans="12:16" x14ac:dyDescent="0.2">
      <c r="L306" s="33"/>
      <c r="N306" s="33"/>
      <c r="P306" s="33"/>
    </row>
    <row r="307" spans="12:16" x14ac:dyDescent="0.2">
      <c r="L307" s="33"/>
      <c r="N307" s="33"/>
      <c r="P307" s="33"/>
    </row>
    <row r="308" spans="12:16" x14ac:dyDescent="0.2">
      <c r="L308" s="33"/>
      <c r="N308" s="33"/>
      <c r="P308" s="33"/>
    </row>
    <row r="309" spans="12:16" x14ac:dyDescent="0.2">
      <c r="L309" s="33"/>
      <c r="N309" s="33"/>
      <c r="P309" s="33"/>
    </row>
    <row r="310" spans="12:16" x14ac:dyDescent="0.2">
      <c r="L310" s="33"/>
      <c r="N310" s="33"/>
      <c r="P310" s="33"/>
    </row>
    <row r="311" spans="12:16" x14ac:dyDescent="0.2">
      <c r="L311" s="33"/>
      <c r="N311" s="33"/>
      <c r="P311" s="33"/>
    </row>
    <row r="312" spans="12:16" x14ac:dyDescent="0.2">
      <c r="L312" s="33"/>
      <c r="N312" s="33"/>
      <c r="P312" s="33"/>
    </row>
    <row r="313" spans="12:16" x14ac:dyDescent="0.2">
      <c r="L313" s="33"/>
      <c r="N313" s="33"/>
      <c r="P313" s="33"/>
    </row>
    <row r="314" spans="12:16" x14ac:dyDescent="0.2">
      <c r="L314" s="33"/>
      <c r="N314" s="33"/>
      <c r="P314" s="33"/>
    </row>
    <row r="315" spans="12:16" x14ac:dyDescent="0.2">
      <c r="L315" s="33"/>
      <c r="N315" s="33"/>
      <c r="P315" s="33"/>
    </row>
    <row r="316" spans="12:16" x14ac:dyDescent="0.2">
      <c r="L316" s="33"/>
      <c r="N316" s="33"/>
      <c r="P316" s="33"/>
    </row>
    <row r="317" spans="12:16" x14ac:dyDescent="0.2">
      <c r="L317" s="33"/>
      <c r="N317" s="33"/>
      <c r="P317" s="33"/>
    </row>
    <row r="318" spans="12:16" x14ac:dyDescent="0.2">
      <c r="L318" s="33"/>
      <c r="N318" s="33"/>
      <c r="P318" s="33"/>
    </row>
    <row r="319" spans="12:16" x14ac:dyDescent="0.2">
      <c r="L319" s="33"/>
      <c r="N319" s="33"/>
      <c r="P319" s="33"/>
    </row>
    <row r="320" spans="12:16" x14ac:dyDescent="0.2">
      <c r="L320" s="33"/>
      <c r="N320" s="33"/>
      <c r="P320" s="33"/>
    </row>
    <row r="321" spans="12:16" x14ac:dyDescent="0.2">
      <c r="L321" s="33"/>
      <c r="N321" s="33"/>
      <c r="P321" s="33"/>
    </row>
    <row r="322" spans="12:16" x14ac:dyDescent="0.2">
      <c r="L322" s="33"/>
      <c r="N322" s="33"/>
      <c r="P322" s="33"/>
    </row>
    <row r="323" spans="12:16" x14ac:dyDescent="0.2">
      <c r="L323" s="33"/>
      <c r="N323" s="33"/>
      <c r="P323" s="33"/>
    </row>
    <row r="324" spans="12:16" x14ac:dyDescent="0.2">
      <c r="L324" s="33"/>
      <c r="N324" s="33"/>
      <c r="P324" s="33"/>
    </row>
    <row r="325" spans="12:16" x14ac:dyDescent="0.2">
      <c r="L325" s="33"/>
      <c r="N325" s="33"/>
      <c r="P325" s="33"/>
    </row>
    <row r="326" spans="12:16" x14ac:dyDescent="0.2">
      <c r="L326" s="33"/>
      <c r="N326" s="33"/>
      <c r="P326" s="33"/>
    </row>
    <row r="327" spans="12:16" x14ac:dyDescent="0.2">
      <c r="L327" s="33"/>
      <c r="N327" s="33"/>
      <c r="P327" s="33"/>
    </row>
    <row r="328" spans="12:16" x14ac:dyDescent="0.2">
      <c r="L328" s="33"/>
      <c r="N328" s="33"/>
      <c r="P328" s="33"/>
    </row>
    <row r="329" spans="12:16" x14ac:dyDescent="0.2">
      <c r="L329" s="33"/>
      <c r="N329" s="33"/>
      <c r="P329" s="33"/>
    </row>
    <row r="330" spans="12:16" x14ac:dyDescent="0.2">
      <c r="L330" s="33"/>
      <c r="N330" s="33"/>
      <c r="P330" s="33"/>
    </row>
    <row r="331" spans="12:16" x14ac:dyDescent="0.2">
      <c r="L331" s="33"/>
      <c r="N331" s="33"/>
      <c r="P331" s="33"/>
    </row>
    <row r="332" spans="12:16" x14ac:dyDescent="0.2">
      <c r="L332" s="33"/>
      <c r="N332" s="33"/>
      <c r="P332" s="33"/>
    </row>
    <row r="333" spans="12:16" x14ac:dyDescent="0.2">
      <c r="L333" s="33"/>
      <c r="N333" s="33"/>
      <c r="P333" s="33"/>
    </row>
    <row r="334" spans="12:16" x14ac:dyDescent="0.2">
      <c r="L334" s="33"/>
      <c r="N334" s="33"/>
      <c r="P334" s="33"/>
    </row>
    <row r="335" spans="12:16" x14ac:dyDescent="0.2">
      <c r="L335" s="33"/>
      <c r="N335" s="33"/>
      <c r="P335" s="33"/>
    </row>
    <row r="336" spans="12:16" x14ac:dyDescent="0.2">
      <c r="L336" s="33"/>
      <c r="N336" s="33"/>
      <c r="P336" s="33"/>
    </row>
    <row r="337" spans="12:16" x14ac:dyDescent="0.2">
      <c r="L337" s="33"/>
      <c r="N337" s="33"/>
      <c r="P337" s="33"/>
    </row>
    <row r="338" spans="12:16" x14ac:dyDescent="0.2">
      <c r="L338" s="33"/>
      <c r="N338" s="33"/>
      <c r="P338" s="33"/>
    </row>
    <row r="339" spans="12:16" x14ac:dyDescent="0.2">
      <c r="L339" s="33"/>
      <c r="N339" s="33"/>
      <c r="P339" s="33"/>
    </row>
    <row r="340" spans="12:16" x14ac:dyDescent="0.2">
      <c r="L340" s="33"/>
      <c r="N340" s="33"/>
      <c r="P340" s="33"/>
    </row>
    <row r="341" spans="12:16" x14ac:dyDescent="0.2">
      <c r="L341" s="33"/>
      <c r="N341" s="33"/>
      <c r="P341" s="33"/>
    </row>
    <row r="342" spans="12:16" x14ac:dyDescent="0.2">
      <c r="L342" s="33"/>
      <c r="N342" s="33"/>
      <c r="P342" s="33"/>
    </row>
    <row r="343" spans="12:16" x14ac:dyDescent="0.2">
      <c r="L343" s="33"/>
      <c r="N343" s="33"/>
      <c r="P343" s="33"/>
    </row>
    <row r="344" spans="12:16" x14ac:dyDescent="0.2">
      <c r="L344" s="33"/>
      <c r="N344" s="33"/>
      <c r="P344" s="33"/>
    </row>
    <row r="345" spans="12:16" x14ac:dyDescent="0.2">
      <c r="L345" s="33"/>
      <c r="N345" s="33"/>
      <c r="P345" s="33"/>
    </row>
    <row r="346" spans="12:16" x14ac:dyDescent="0.2">
      <c r="L346" s="33"/>
      <c r="N346" s="33"/>
      <c r="P346" s="33"/>
    </row>
    <row r="347" spans="12:16" x14ac:dyDescent="0.2">
      <c r="L347" s="33"/>
      <c r="N347" s="33"/>
      <c r="P347" s="33"/>
    </row>
    <row r="348" spans="12:16" x14ac:dyDescent="0.2">
      <c r="L348" s="33"/>
      <c r="N348" s="33"/>
      <c r="P348" s="33"/>
    </row>
    <row r="349" spans="12:16" x14ac:dyDescent="0.2">
      <c r="L349" s="33"/>
      <c r="N349" s="33"/>
      <c r="P349" s="33"/>
    </row>
    <row r="350" spans="12:16" x14ac:dyDescent="0.2">
      <c r="L350" s="33"/>
      <c r="N350" s="33"/>
      <c r="P350" s="33"/>
    </row>
    <row r="351" spans="12:16" x14ac:dyDescent="0.2">
      <c r="L351" s="33"/>
      <c r="N351" s="33"/>
      <c r="P351" s="33"/>
    </row>
    <row r="352" spans="12:16" x14ac:dyDescent="0.2">
      <c r="L352" s="33"/>
      <c r="N352" s="33"/>
      <c r="P352" s="33"/>
    </row>
    <row r="353" spans="12:16" x14ac:dyDescent="0.2">
      <c r="L353" s="33"/>
      <c r="N353" s="33"/>
      <c r="P353" s="33"/>
    </row>
    <row r="354" spans="12:16" x14ac:dyDescent="0.2">
      <c r="L354" s="33"/>
      <c r="N354" s="33"/>
      <c r="P354" s="33"/>
    </row>
    <row r="355" spans="12:16" x14ac:dyDescent="0.2">
      <c r="L355" s="33"/>
      <c r="N355" s="33"/>
      <c r="P355" s="33"/>
    </row>
    <row r="356" spans="12:16" x14ac:dyDescent="0.2">
      <c r="L356" s="33"/>
      <c r="N356" s="33"/>
      <c r="P356" s="33"/>
    </row>
    <row r="357" spans="12:16" x14ac:dyDescent="0.2">
      <c r="L357" s="33"/>
      <c r="N357" s="33"/>
      <c r="P357" s="33"/>
    </row>
    <row r="358" spans="12:16" x14ac:dyDescent="0.2">
      <c r="L358" s="33"/>
      <c r="N358" s="33"/>
      <c r="P358" s="33"/>
    </row>
    <row r="359" spans="12:16" x14ac:dyDescent="0.2">
      <c r="L359" s="33"/>
      <c r="N359" s="33"/>
      <c r="P359" s="33"/>
    </row>
    <row r="360" spans="12:16" x14ac:dyDescent="0.2">
      <c r="L360" s="33"/>
      <c r="N360" s="33"/>
      <c r="P360" s="33"/>
    </row>
    <row r="361" spans="12:16" x14ac:dyDescent="0.2">
      <c r="L361" s="33"/>
      <c r="N361" s="33"/>
      <c r="P361" s="33"/>
    </row>
    <row r="362" spans="12:16" x14ac:dyDescent="0.2">
      <c r="L362" s="33"/>
      <c r="N362" s="33"/>
      <c r="P362" s="33"/>
    </row>
    <row r="363" spans="12:16" x14ac:dyDescent="0.2">
      <c r="L363" s="33"/>
      <c r="N363" s="33"/>
      <c r="P363" s="33"/>
    </row>
    <row r="364" spans="12:16" x14ac:dyDescent="0.2">
      <c r="L364" s="33"/>
      <c r="N364" s="33"/>
      <c r="P364" s="33"/>
    </row>
    <row r="365" spans="12:16" x14ac:dyDescent="0.2">
      <c r="L365" s="33"/>
      <c r="N365" s="33"/>
      <c r="P365" s="33"/>
    </row>
    <row r="366" spans="12:16" x14ac:dyDescent="0.2">
      <c r="L366" s="33"/>
      <c r="N366" s="33"/>
      <c r="P366" s="33"/>
    </row>
    <row r="367" spans="12:16" x14ac:dyDescent="0.2">
      <c r="L367" s="33"/>
      <c r="N367" s="33"/>
      <c r="P367" s="33"/>
    </row>
    <row r="368" spans="12:16" x14ac:dyDescent="0.2">
      <c r="L368" s="33"/>
      <c r="N368" s="33"/>
      <c r="P368" s="33"/>
    </row>
    <row r="369" spans="3:22" ht="15" x14ac:dyDescent="0.2">
      <c r="C369" s="23"/>
      <c r="D369" s="23"/>
      <c r="E369" s="23"/>
      <c r="F369" s="36"/>
      <c r="G369" s="23"/>
      <c r="H369" s="23"/>
      <c r="I369" s="23"/>
      <c r="J369" s="23"/>
      <c r="K369" s="23"/>
      <c r="L369" s="36"/>
      <c r="M369" s="23"/>
      <c r="N369" s="36"/>
      <c r="O369" s="23"/>
      <c r="P369" s="36"/>
      <c r="Q369" s="23"/>
      <c r="R369" s="23"/>
      <c r="S369" s="23"/>
      <c r="T369" s="23"/>
      <c r="U369" s="23"/>
      <c r="V369" s="23"/>
    </row>
    <row r="370" spans="3:22" ht="15" x14ac:dyDescent="0.2">
      <c r="C370" s="23"/>
      <c r="D370" s="23"/>
      <c r="E370" s="40"/>
      <c r="F370" s="36"/>
      <c r="G370" s="23"/>
      <c r="H370" s="23"/>
      <c r="I370" s="23"/>
      <c r="J370" s="23"/>
      <c r="K370" s="23"/>
      <c r="L370" s="36"/>
      <c r="M370" s="23"/>
      <c r="N370" s="36"/>
      <c r="O370" s="23"/>
      <c r="P370" s="36"/>
      <c r="Q370" s="23"/>
      <c r="R370" s="23"/>
      <c r="S370" s="23"/>
      <c r="T370" s="23"/>
      <c r="U370" s="23"/>
      <c r="V370" s="23"/>
    </row>
    <row r="371" spans="3:22" ht="15" x14ac:dyDescent="0.2">
      <c r="C371" s="23"/>
      <c r="D371" s="23"/>
      <c r="E371" s="23"/>
      <c r="F371" s="36"/>
      <c r="G371" s="23"/>
      <c r="H371" s="23"/>
      <c r="I371" s="23"/>
      <c r="J371" s="23"/>
      <c r="K371" s="23"/>
      <c r="L371" s="36"/>
      <c r="M371" s="23"/>
      <c r="N371" s="36"/>
      <c r="O371" s="23"/>
      <c r="P371" s="36"/>
      <c r="Q371" s="23"/>
      <c r="R371" s="23"/>
      <c r="S371" s="23"/>
      <c r="T371" s="23"/>
      <c r="U371" s="23"/>
      <c r="V371" s="23"/>
    </row>
    <row r="372" spans="3:22" ht="15" x14ac:dyDescent="0.2">
      <c r="C372" s="23"/>
      <c r="D372" s="23"/>
      <c r="E372" s="23"/>
      <c r="F372" s="36"/>
      <c r="G372" s="23"/>
      <c r="H372" s="23"/>
      <c r="I372" s="23"/>
      <c r="J372" s="23"/>
      <c r="K372" s="23"/>
      <c r="L372" s="36"/>
      <c r="M372" s="23"/>
      <c r="N372" s="36"/>
      <c r="O372" s="23"/>
      <c r="P372" s="36"/>
      <c r="Q372" s="23"/>
      <c r="R372" s="23"/>
      <c r="S372" s="23"/>
      <c r="T372" s="23"/>
      <c r="U372" s="23"/>
      <c r="V372" s="23"/>
    </row>
    <row r="373" spans="3:22" ht="15" x14ac:dyDescent="0.2">
      <c r="C373" s="23"/>
      <c r="D373" s="23"/>
      <c r="E373" s="23"/>
      <c r="F373" s="36"/>
      <c r="G373" s="23"/>
      <c r="H373" s="23"/>
      <c r="I373" s="23"/>
      <c r="J373" s="23"/>
      <c r="K373" s="23"/>
      <c r="L373" s="36"/>
      <c r="M373" s="23"/>
      <c r="N373" s="36"/>
      <c r="O373" s="23"/>
      <c r="P373" s="36"/>
      <c r="Q373" s="23"/>
      <c r="R373" s="23"/>
      <c r="S373" s="23"/>
      <c r="T373" s="23"/>
      <c r="U373" s="36"/>
      <c r="V373" s="36"/>
    </row>
    <row r="374" spans="3:22" ht="15" x14ac:dyDescent="0.2">
      <c r="C374" s="23"/>
      <c r="D374" s="23"/>
      <c r="E374" s="23"/>
      <c r="F374" s="36"/>
      <c r="G374" s="23"/>
      <c r="H374" s="23"/>
      <c r="I374" s="23"/>
      <c r="J374" s="23"/>
      <c r="K374" s="23"/>
      <c r="L374" s="36"/>
      <c r="M374" s="23"/>
      <c r="N374" s="36"/>
      <c r="O374" s="23"/>
      <c r="P374" s="36"/>
      <c r="Q374" s="23"/>
      <c r="R374" s="23"/>
      <c r="S374" s="23"/>
      <c r="T374" s="23"/>
      <c r="U374" s="23"/>
      <c r="V374" s="23"/>
    </row>
    <row r="375" spans="3:22" ht="15" x14ac:dyDescent="0.2">
      <c r="C375" s="23"/>
      <c r="D375" s="23"/>
      <c r="E375" s="23"/>
      <c r="F375" s="36"/>
      <c r="G375" s="23"/>
      <c r="H375" s="23"/>
      <c r="I375" s="23"/>
      <c r="J375" s="23"/>
      <c r="K375" s="23"/>
      <c r="L375" s="36"/>
      <c r="M375" s="23"/>
      <c r="N375" s="36"/>
      <c r="O375" s="23"/>
      <c r="P375" s="36"/>
      <c r="Q375" s="23"/>
      <c r="R375" s="23"/>
      <c r="S375" s="23"/>
      <c r="T375" s="23"/>
      <c r="U375" s="23"/>
      <c r="V375" s="23"/>
    </row>
  </sheetData>
  <autoFilter ref="A8:Z8"/>
  <mergeCells count="12">
    <mergeCell ref="A7:A8"/>
    <mergeCell ref="K7:K8"/>
    <mergeCell ref="F7:F8"/>
    <mergeCell ref="E7:E8"/>
    <mergeCell ref="D7:D8"/>
    <mergeCell ref="C7:C8"/>
    <mergeCell ref="B7:B8"/>
    <mergeCell ref="A1:Z2"/>
    <mergeCell ref="A130:E130"/>
    <mergeCell ref="G7:J7"/>
    <mergeCell ref="L7:W7"/>
    <mergeCell ref="Y7:Y8"/>
  </mergeCells>
  <printOptions horizontalCentered="1"/>
  <pageMargins left="0.19685039370078741" right="0.19685039370078741" top="0.43307086614173229" bottom="0.43307086614173229" header="0.31496062992125984" footer="0.31496062992125984"/>
  <pageSetup paperSize="9" scale="40" fitToHeight="4" orientation="landscape" r:id="rId1"/>
  <rowBreaks count="1" manualBreakCount="1">
    <brk id="144" max="22" man="1"/>
  </rowBreaks>
  <colBreaks count="1" manualBreakCount="1">
    <brk id="2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مرتبات ديسمبر 2021</vt:lpstr>
      <vt:lpstr>'مرتبات ديسمبر 2021'!Print_Area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ahmad samirm</cp:lastModifiedBy>
  <cp:lastPrinted>2022-01-10T07:03:29Z</cp:lastPrinted>
  <dcterms:created xsi:type="dcterms:W3CDTF">2019-09-02T09:16:26Z</dcterms:created>
  <dcterms:modified xsi:type="dcterms:W3CDTF">2022-01-25T11:24:16Z</dcterms:modified>
</cp:coreProperties>
</file>