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8800" windowHeight="1746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M277" i="1" l="1"/>
  <c r="L277" i="1"/>
  <c r="K277" i="1"/>
  <c r="J277" i="1"/>
  <c r="I277" i="1"/>
  <c r="H277" i="1"/>
  <c r="G277" i="1"/>
  <c r="F277" i="1"/>
  <c r="E277" i="1"/>
  <c r="D277" i="1"/>
  <c r="C277" i="1"/>
  <c r="B277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L239" i="1"/>
  <c r="L240" i="1"/>
  <c r="L241" i="1"/>
  <c r="L242" i="1"/>
  <c r="L243" i="1"/>
  <c r="L244" i="1"/>
  <c r="L238" i="1"/>
  <c r="B238" i="1"/>
  <c r="C238" i="1"/>
  <c r="D238" i="1"/>
  <c r="E238" i="1"/>
  <c r="F238" i="1"/>
  <c r="G238" i="1"/>
  <c r="H238" i="1"/>
  <c r="I238" i="1"/>
  <c r="J238" i="1"/>
  <c r="K238" i="1"/>
  <c r="M238" i="1"/>
  <c r="B239" i="1"/>
  <c r="C239" i="1"/>
  <c r="D239" i="1"/>
  <c r="E239" i="1"/>
  <c r="F239" i="1"/>
  <c r="G239" i="1"/>
  <c r="H239" i="1"/>
  <c r="I239" i="1"/>
  <c r="J239" i="1"/>
  <c r="K239" i="1"/>
  <c r="M239" i="1"/>
  <c r="B240" i="1"/>
  <c r="C240" i="1"/>
  <c r="D240" i="1"/>
  <c r="E240" i="1"/>
  <c r="F240" i="1"/>
  <c r="G240" i="1"/>
  <c r="H240" i="1"/>
  <c r="I240" i="1"/>
  <c r="J240" i="1"/>
  <c r="K240" i="1"/>
  <c r="M240" i="1"/>
  <c r="B241" i="1"/>
  <c r="C241" i="1"/>
  <c r="D241" i="1"/>
  <c r="E241" i="1"/>
  <c r="F241" i="1"/>
  <c r="G241" i="1"/>
  <c r="H241" i="1"/>
  <c r="I241" i="1"/>
  <c r="J241" i="1"/>
  <c r="K241" i="1"/>
  <c r="M241" i="1"/>
  <c r="B242" i="1"/>
  <c r="C242" i="1"/>
  <c r="D242" i="1"/>
  <c r="E242" i="1"/>
  <c r="F242" i="1"/>
  <c r="G242" i="1"/>
  <c r="H242" i="1"/>
  <c r="I242" i="1"/>
  <c r="J242" i="1"/>
  <c r="K242" i="1"/>
  <c r="M242" i="1"/>
  <c r="B243" i="1"/>
  <c r="C243" i="1"/>
  <c r="D243" i="1"/>
  <c r="E243" i="1"/>
  <c r="F243" i="1"/>
  <c r="G243" i="1"/>
  <c r="H243" i="1"/>
  <c r="I243" i="1"/>
  <c r="J243" i="1"/>
  <c r="K243" i="1"/>
  <c r="M243" i="1"/>
  <c r="B244" i="1"/>
  <c r="C244" i="1"/>
  <c r="D244" i="1"/>
  <c r="E244" i="1"/>
  <c r="F244" i="1"/>
  <c r="G244" i="1"/>
  <c r="H244" i="1"/>
  <c r="I244" i="1"/>
  <c r="J244" i="1"/>
  <c r="K244" i="1"/>
  <c r="M244" i="1"/>
  <c r="C237" i="1"/>
  <c r="D237" i="1"/>
  <c r="E237" i="1"/>
  <c r="F237" i="1"/>
  <c r="G237" i="1"/>
  <c r="H237" i="1"/>
  <c r="I237" i="1"/>
  <c r="J237" i="1"/>
  <c r="K237" i="1"/>
  <c r="L237" i="1"/>
  <c r="M237" i="1"/>
  <c r="B237" i="1"/>
  <c r="Q265" i="1"/>
  <c r="Q254" i="1"/>
  <c r="Q276" i="1"/>
  <c r="G222" i="1"/>
  <c r="K221" i="1"/>
  <c r="Q241" i="1"/>
  <c r="Q263" i="1"/>
  <c r="Q252" i="1"/>
  <c r="Q274" i="1"/>
  <c r="G221" i="1"/>
  <c r="G225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U196" i="1"/>
  <c r="U199" i="1"/>
  <c r="Y196" i="1"/>
  <c r="C216" i="1"/>
  <c r="G223" i="1"/>
  <c r="C206" i="1"/>
  <c r="C208" i="1"/>
  <c r="C207" i="1"/>
  <c r="C224" i="1"/>
  <c r="C226" i="1"/>
  <c r="C225" i="1"/>
  <c r="B221" i="1"/>
  <c r="Y198" i="1"/>
  <c r="Y197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C196" i="1"/>
  <c r="C210" i="1"/>
  <c r="C212" i="1"/>
  <c r="C211" i="1"/>
  <c r="C197" i="1"/>
  <c r="U197" i="1"/>
  <c r="L6" i="1"/>
  <c r="M6" i="1"/>
  <c r="N6" i="1"/>
  <c r="N5" i="1"/>
  <c r="N7" i="1"/>
  <c r="M5" i="1"/>
  <c r="M7" i="1"/>
  <c r="L5" i="1"/>
  <c r="L7" i="1"/>
  <c r="K5" i="1"/>
  <c r="K7" i="1"/>
  <c r="C198" i="1"/>
</calcChain>
</file>

<file path=xl/sharedStrings.xml><?xml version="1.0" encoding="utf-8"?>
<sst xmlns="http://schemas.openxmlformats.org/spreadsheetml/2006/main" count="1658" uniqueCount="591">
  <si>
    <t>Expt details:</t>
  </si>
  <si>
    <t>HTS Plating</t>
  </si>
  <si>
    <t>Condition</t>
  </si>
  <si>
    <t>Drug Plate 1:</t>
  </si>
  <si>
    <t>Treatment Layout - Drug Plate 1</t>
  </si>
  <si>
    <t>Pannel Name:</t>
  </si>
  <si>
    <t>A</t>
  </si>
  <si>
    <t>DMSO</t>
  </si>
  <si>
    <t>SP600125</t>
  </si>
  <si>
    <t>B</t>
  </si>
  <si>
    <t>C</t>
  </si>
  <si>
    <t>D</t>
  </si>
  <si>
    <t>Forskolin</t>
  </si>
  <si>
    <t>E</t>
  </si>
  <si>
    <t>Rolipram</t>
  </si>
  <si>
    <t>F</t>
  </si>
  <si>
    <t>G</t>
  </si>
  <si>
    <t>H</t>
  </si>
  <si>
    <t>Drug Plate 2:</t>
  </si>
  <si>
    <t>Treatment Layout - Drug Plate 2</t>
  </si>
  <si>
    <t>Sirtinol</t>
  </si>
  <si>
    <t>C646</t>
  </si>
  <si>
    <t>Zebularine</t>
  </si>
  <si>
    <t>SGI-1027</t>
  </si>
  <si>
    <t>(+)-JQ1</t>
  </si>
  <si>
    <t>Lomeguatrib</t>
  </si>
  <si>
    <t>Drug Plate 3:</t>
  </si>
  <si>
    <t>Treatment Layout - Drug Plate 3</t>
  </si>
  <si>
    <t>JIB-04</t>
  </si>
  <si>
    <t>OTX015</t>
  </si>
  <si>
    <t>Piceatannol</t>
  </si>
  <si>
    <t xml:space="preserve">Plate 1 </t>
  </si>
  <si>
    <t>No Cells</t>
  </si>
  <si>
    <t>NS - Non-stimulated</t>
  </si>
  <si>
    <t>Non-treated Controls</t>
  </si>
  <si>
    <t>I</t>
  </si>
  <si>
    <t>J</t>
  </si>
  <si>
    <t>K</t>
  </si>
  <si>
    <t>L</t>
  </si>
  <si>
    <t>M</t>
  </si>
  <si>
    <t>N</t>
  </si>
  <si>
    <t>O</t>
  </si>
  <si>
    <t>P</t>
  </si>
  <si>
    <t>10ul 70% Matrigel</t>
  </si>
  <si>
    <t>30ul Media</t>
  </si>
  <si>
    <t xml:space="preserve">Plate 2 </t>
  </si>
  <si>
    <t>Plate 3</t>
  </si>
  <si>
    <t>Matrigel Plate (ul)</t>
  </si>
  <si>
    <t>ENR+CD</t>
  </si>
  <si>
    <t>Total</t>
  </si>
  <si>
    <t>mL</t>
  </si>
  <si>
    <t>Media /w</t>
  </si>
  <si>
    <t>uL</t>
  </si>
  <si>
    <t>Min Cell Media</t>
  </si>
  <si>
    <t>30% Basal</t>
  </si>
  <si>
    <t>Cell Density /ul</t>
  </si>
  <si>
    <t>Min Cell Count</t>
  </si>
  <si>
    <t>70% Matrigel</t>
  </si>
  <si>
    <t xml:space="preserve">Min No Cell Media </t>
  </si>
  <si>
    <t>Order of Plating</t>
  </si>
  <si>
    <t>CTG</t>
  </si>
  <si>
    <t>ABT-263 (Navitoclax)</t>
  </si>
  <si>
    <t>Lenalidomide (CC-5013)</t>
  </si>
  <si>
    <t>VX-680 (Tozasertib, MK-0457)</t>
  </si>
  <si>
    <t>MK-2206 2HCl</t>
  </si>
  <si>
    <t>PF-04217903</t>
  </si>
  <si>
    <t>GSK690693</t>
  </si>
  <si>
    <t>Ivacaftor (VX-770)</t>
  </si>
  <si>
    <t>MK-2866 (GTx-024)</t>
  </si>
  <si>
    <t>Finasteride</t>
  </si>
  <si>
    <t>Agomelatine</t>
  </si>
  <si>
    <t>Ki16425</t>
  </si>
  <si>
    <t>Empty</t>
  </si>
  <si>
    <t>Veliparib (ABT-888)</t>
  </si>
  <si>
    <t>Panobinostat (LBH589)</t>
  </si>
  <si>
    <t>Enzastaurin (LY317615)</t>
  </si>
  <si>
    <t>SU11274</t>
  </si>
  <si>
    <t>BTZ043 Racemate</t>
  </si>
  <si>
    <t>Odanacatib (MK-0822)</t>
  </si>
  <si>
    <t>SNS-032 (BMS-387032)</t>
  </si>
  <si>
    <t>XAV-939</t>
  </si>
  <si>
    <t>Irinotecan</t>
  </si>
  <si>
    <t>Enzalutamide (MDV3100)</t>
  </si>
  <si>
    <t>Costunolide</t>
  </si>
  <si>
    <t>FG-4592</t>
  </si>
  <si>
    <t>Nilotinib (AMN-107)</t>
  </si>
  <si>
    <t>GDC-0941</t>
  </si>
  <si>
    <t>Belinostat (PXD101)</t>
  </si>
  <si>
    <t>MLN8054</t>
  </si>
  <si>
    <t>Palbociclib (PD-0332991) HCl</t>
  </si>
  <si>
    <t>SNS-314 Mesylate</t>
  </si>
  <si>
    <t>BIBR 1532</t>
  </si>
  <si>
    <t>Dutasteride</t>
  </si>
  <si>
    <t>Ramelteon</t>
  </si>
  <si>
    <t>Doxazosin Mesylate</t>
  </si>
  <si>
    <t>Selumetinib (AZD6244)</t>
  </si>
  <si>
    <t>PD0325901</t>
  </si>
  <si>
    <t>SB431542</t>
  </si>
  <si>
    <t>Iniparib (BSI-201)</t>
  </si>
  <si>
    <t>U0126-EtOH</t>
  </si>
  <si>
    <t>Everolimus (RAD001)</t>
  </si>
  <si>
    <t>S3I-201</t>
  </si>
  <si>
    <t>Anastrozole</t>
  </si>
  <si>
    <t>Bisoprolol fumarate</t>
  </si>
  <si>
    <t>Cinacalcet HCl</t>
  </si>
  <si>
    <t xml:space="preserve">Etodolac </t>
  </si>
  <si>
    <t>Bortezomib (PS-341)</t>
  </si>
  <si>
    <t>Tandutinib (MLN518)</t>
  </si>
  <si>
    <t>AUY922 (NVP-AUY922)</t>
  </si>
  <si>
    <t>NVP-ADW742</t>
  </si>
  <si>
    <t>ZM 447439</t>
  </si>
  <si>
    <t>SRT1720</t>
  </si>
  <si>
    <t>CEP-18770 (Delanzomib)</t>
  </si>
  <si>
    <t>Aprepitant</t>
  </si>
  <si>
    <t>Methotrexate</t>
  </si>
  <si>
    <t>Celecoxib</t>
  </si>
  <si>
    <t>Etomidate</t>
  </si>
  <si>
    <t>Bosutinib (SKI-606)</t>
  </si>
  <si>
    <t>Temsirolimus (CCI-779, NSC 683864)</t>
  </si>
  <si>
    <t>PHA-665752</t>
  </si>
  <si>
    <t>OSI-906 (Linsitinib)</t>
  </si>
  <si>
    <t>OSU-03012 (AR-12)</t>
  </si>
  <si>
    <t>YM155 (Sepantronium Bromide)</t>
  </si>
  <si>
    <t>MK-8245</t>
  </si>
  <si>
    <t>Fulvestrant</t>
  </si>
  <si>
    <t>PFI-1 (PF-6405761)</t>
  </si>
  <si>
    <t>Vemurafenib (PLX4032, RG7204)</t>
  </si>
  <si>
    <t>Fluvoxamine maleate</t>
  </si>
  <si>
    <t>PD184352 (CI-1040)</t>
  </si>
  <si>
    <t>Trichostatin A (TSA)</t>
  </si>
  <si>
    <t>HA14-1</t>
  </si>
  <si>
    <t>KU-55933 (ATM Kinase Inhibitor)</t>
  </si>
  <si>
    <t>BI 2536</t>
  </si>
  <si>
    <t>ADL5859 HCl</t>
  </si>
  <si>
    <t>Ganetespib (STA-9090)</t>
  </si>
  <si>
    <t>TAK-700 (Orteronel)</t>
  </si>
  <si>
    <t>2-Methoxyestradiol (2-MeOE2)</t>
  </si>
  <si>
    <t>BX-912</t>
  </si>
  <si>
    <t>Ginkgolide B</t>
  </si>
  <si>
    <t>Ridaforolimus (Deforolimus, MK-8669)</t>
  </si>
  <si>
    <t>Vandetanib (ZD6474)</t>
  </si>
  <si>
    <t>SB203580</t>
  </si>
  <si>
    <t>GSK1904529A</t>
  </si>
  <si>
    <t>Varespladib (LY315920)</t>
  </si>
  <si>
    <t>17-AAG (Tanespimycin)</t>
  </si>
  <si>
    <t>WZ4002</t>
  </si>
  <si>
    <t>Exemestane</t>
  </si>
  <si>
    <t>Letrozole</t>
  </si>
  <si>
    <t>Aniracetam</t>
  </si>
  <si>
    <t>Granisetron HCl</t>
  </si>
  <si>
    <t>TG100-115</t>
  </si>
  <si>
    <t>Oxcarbazepine</t>
  </si>
  <si>
    <t>Zibotentan (ZD4054)</t>
  </si>
  <si>
    <t>Zosuquidar (LY335979) 3HCl</t>
  </si>
  <si>
    <t>AZD7762</t>
  </si>
  <si>
    <t xml:space="preserve">Nebivolol </t>
  </si>
  <si>
    <t>TWS119</t>
  </si>
  <si>
    <t>Toremifene Citrate</t>
  </si>
  <si>
    <t>Fluvastatin Sodium</t>
  </si>
  <si>
    <t>PF-573228</t>
  </si>
  <si>
    <t>Lafutidine</t>
  </si>
  <si>
    <t>Lidocaine</t>
  </si>
  <si>
    <t>Stavudine (d4T)</t>
  </si>
  <si>
    <t>VX-745</t>
  </si>
  <si>
    <t>PHA-793887</t>
  </si>
  <si>
    <t>Org 27569</t>
  </si>
  <si>
    <t>Pimobendan</t>
  </si>
  <si>
    <t>Apixaban</t>
  </si>
  <si>
    <t>Ranitidine</t>
  </si>
  <si>
    <t>Tropicamide</t>
  </si>
  <si>
    <t>Formoterol Hemifumarate</t>
  </si>
  <si>
    <t>Ozagrel HCl</t>
  </si>
  <si>
    <t>Loratadine</t>
  </si>
  <si>
    <t>Tenofovir Disoproxil Fumarate</t>
  </si>
  <si>
    <t>Thiazovivin</t>
  </si>
  <si>
    <t>LY2228820</t>
  </si>
  <si>
    <t>CP-673451</t>
  </si>
  <si>
    <t>VX-809 (Lumacaftor)</t>
  </si>
  <si>
    <t>Semagacestat (LY450139)</t>
  </si>
  <si>
    <t>Acadesine</t>
  </si>
  <si>
    <t>Tolfenamic Acid</t>
  </si>
  <si>
    <t>Ginkgolide A</t>
  </si>
  <si>
    <t xml:space="preserve">Atorvastatin Calcium </t>
  </si>
  <si>
    <t>Losartan Potassium (DuP 753)</t>
  </si>
  <si>
    <t xml:space="preserve">Tenofovir </t>
  </si>
  <si>
    <t xml:space="preserve">Pralatrexate </t>
  </si>
  <si>
    <t>DMXAA (Vadimezan)</t>
  </si>
  <si>
    <t>Pomalidomide</t>
  </si>
  <si>
    <t xml:space="preserve">Rizatriptan Benzoate </t>
  </si>
  <si>
    <t>Carvedilol</t>
  </si>
  <si>
    <t>Ticlopidine HCl</t>
  </si>
  <si>
    <t>Rebamipide</t>
  </si>
  <si>
    <t>Trimebutine</t>
  </si>
  <si>
    <t>Rigosertib (ON-01910)</t>
  </si>
  <si>
    <t>AZD6482</t>
  </si>
  <si>
    <t>Tadalafil</t>
  </si>
  <si>
    <t>EX 527 (Selisistat)</t>
  </si>
  <si>
    <t>KU-60019</t>
  </si>
  <si>
    <t xml:space="preserve">Naproxen </t>
  </si>
  <si>
    <t>Clemastine Fumarate</t>
  </si>
  <si>
    <t>Elvitegravir (GS-9137, JTK-303)</t>
  </si>
  <si>
    <t>Cyproterone Acetate</t>
  </si>
  <si>
    <t>Rasagiline Mesylate</t>
  </si>
  <si>
    <t>BMS-707035</t>
  </si>
  <si>
    <t>Voriconazole</t>
  </si>
  <si>
    <t>Safinamide Mesylate</t>
  </si>
  <si>
    <t>Tosedostat (CHR2797)</t>
  </si>
  <si>
    <t>AM1241</t>
  </si>
  <si>
    <t>Tie2 kinase inhibitor</t>
  </si>
  <si>
    <t xml:space="preserve">Allopurinol </t>
  </si>
  <si>
    <t>Roxatidine Acetate HCl</t>
  </si>
  <si>
    <t>Maraviroc</t>
  </si>
  <si>
    <t>Memantine HCl</t>
  </si>
  <si>
    <t>Naltrexone HCl</t>
  </si>
  <si>
    <t>Ruxolitinib (INCB018424)</t>
  </si>
  <si>
    <t>Ispinesib (SB-715992)</t>
  </si>
  <si>
    <t>GSK429286A</t>
  </si>
  <si>
    <t>MK-1775</t>
  </si>
  <si>
    <t>SB408124</t>
  </si>
  <si>
    <t xml:space="preserve">Candesartan </t>
  </si>
  <si>
    <t>Enalaprilat Dihydrate</t>
  </si>
  <si>
    <t xml:space="preserve">Felodipine </t>
  </si>
  <si>
    <t>Raltegravir (MK-0518)</t>
  </si>
  <si>
    <t>Captopril</t>
  </si>
  <si>
    <t>Levosulpiride</t>
  </si>
  <si>
    <t>Isotretinoin</t>
  </si>
  <si>
    <t>Cilomilast</t>
  </si>
  <si>
    <t>Oligomycin A</t>
  </si>
  <si>
    <t>Quizartinib (AC220)</t>
  </si>
  <si>
    <t>Dapagliflozin</t>
  </si>
  <si>
    <t>H 89 2HCl</t>
  </si>
  <si>
    <t xml:space="preserve">Telmisartan </t>
  </si>
  <si>
    <t xml:space="preserve">Amlodipine </t>
  </si>
  <si>
    <t>Pyrimethamine</t>
  </si>
  <si>
    <t>Lovastatin</t>
  </si>
  <si>
    <t>Imidapril HCl</t>
  </si>
  <si>
    <t xml:space="preserve">Naftopidil </t>
  </si>
  <si>
    <t>LY2784544</t>
  </si>
  <si>
    <t>Irinotecan HCl Trihydrate</t>
  </si>
  <si>
    <t>(-)-Parthenolide</t>
  </si>
  <si>
    <t>Pancuronium dibromide</t>
  </si>
  <si>
    <t>GW3965 HCl</t>
  </si>
  <si>
    <t>ICG-001</t>
  </si>
  <si>
    <t>KX2-391</t>
  </si>
  <si>
    <t>PAC-1</t>
  </si>
  <si>
    <t>GW4064</t>
  </si>
  <si>
    <t>Dabrafenib (GSK2118436)</t>
  </si>
  <si>
    <t>Bazedoxifene HCl</t>
  </si>
  <si>
    <t>MLN2238</t>
  </si>
  <si>
    <t>Apatinib</t>
  </si>
  <si>
    <t>Rotundine</t>
  </si>
  <si>
    <t xml:space="preserve">Trospium chloride </t>
  </si>
  <si>
    <t>URB597</t>
  </si>
  <si>
    <t>PF-3845</t>
  </si>
  <si>
    <t>YO-01027</t>
  </si>
  <si>
    <t>CHIR-98014</t>
  </si>
  <si>
    <t>Tofacitinib (CP-690550,Tasocitinib)</t>
  </si>
  <si>
    <t>GDC-0068</t>
  </si>
  <si>
    <t>GSK1292263</t>
  </si>
  <si>
    <t>SB743921</t>
  </si>
  <si>
    <t>VX-765</t>
  </si>
  <si>
    <t>Tolvaptan</t>
  </si>
  <si>
    <t xml:space="preserve">BMS-378806 </t>
  </si>
  <si>
    <t>AS-252424</t>
  </si>
  <si>
    <t>LY411575</t>
  </si>
  <si>
    <t>Anacetrapib (MK-0859)</t>
  </si>
  <si>
    <t>Istradefylline</t>
  </si>
  <si>
    <t>AT101</t>
  </si>
  <si>
    <t>LDE225 (NVP-LDE225,Erismodegib)</t>
  </si>
  <si>
    <t>BGJ398 (NVP-BGJ398)</t>
  </si>
  <si>
    <t>LY2157299</t>
  </si>
  <si>
    <t xml:space="preserve">Bupivacaine HCl </t>
  </si>
  <si>
    <t xml:space="preserve">Gliclazide </t>
  </si>
  <si>
    <t>NPS-2143</t>
  </si>
  <si>
    <t>Ibrutinib (PCI-32765)</t>
  </si>
  <si>
    <t>CP-91149</t>
  </si>
  <si>
    <t>Canagliflozin</t>
  </si>
  <si>
    <t>Sotrastaurin</t>
  </si>
  <si>
    <t>Tyrphostin AG 879</t>
  </si>
  <si>
    <t>CGS 21680 HCl</t>
  </si>
  <si>
    <t>GSK461364</t>
  </si>
  <si>
    <t xml:space="preserve">Esomeprazole Sodium </t>
  </si>
  <si>
    <t>Pramipexole</t>
  </si>
  <si>
    <t>Tioxolone</t>
  </si>
  <si>
    <t>DCC-2036 (Rebastinib)</t>
  </si>
  <si>
    <t>CHIR-124</t>
  </si>
  <si>
    <t>Nilvadipine</t>
  </si>
  <si>
    <t>Dalcetrapib (JTT-705, RO4607381)</t>
  </si>
  <si>
    <t>Torcetrapib</t>
  </si>
  <si>
    <t>TAE226 (NVP-TAE226)</t>
  </si>
  <si>
    <t>PF-4708671</t>
  </si>
  <si>
    <t>SGI-1776 free base</t>
  </si>
  <si>
    <t>Apigenin</t>
  </si>
  <si>
    <t>Imatinib (STI571)</t>
  </si>
  <si>
    <t>Fostamatinib (R788)</t>
  </si>
  <si>
    <t>CCT128930</t>
  </si>
  <si>
    <t>ADX-47273</t>
  </si>
  <si>
    <t>SB415286</t>
  </si>
  <si>
    <t>SB705498</t>
  </si>
  <si>
    <t>VU 0357121</t>
  </si>
  <si>
    <t>OC000459</t>
  </si>
  <si>
    <t>PD128907 HCl</t>
  </si>
  <si>
    <t>OSI-420</t>
  </si>
  <si>
    <t>Bergenin</t>
  </si>
  <si>
    <t>Oxymetazoline HCl</t>
  </si>
  <si>
    <t>LY2603618</t>
  </si>
  <si>
    <t>TAK-875</t>
  </si>
  <si>
    <t>XL335</t>
  </si>
  <si>
    <t>Crenolanib (CP-868596)</t>
  </si>
  <si>
    <t>PF-5274857</t>
  </si>
  <si>
    <t>AZD4547</t>
  </si>
  <si>
    <t>TPCA-1</t>
  </si>
  <si>
    <t>AG-14361</t>
  </si>
  <si>
    <t>Mubritinib (TAK 165)</t>
  </si>
  <si>
    <t>Cryptotanshinone</t>
  </si>
  <si>
    <t>Ozagrel</t>
  </si>
  <si>
    <t>PNU-120596</t>
  </si>
  <si>
    <t>5-hydroxymethyl Tolterodine (PNU 200577, 5-HMT, 5-HM)</t>
  </si>
  <si>
    <t>A-769662</t>
  </si>
  <si>
    <t>AZ 3146</t>
  </si>
  <si>
    <t>I-BET151 (GSK1210151A)</t>
  </si>
  <si>
    <t>ML133 HCl</t>
  </si>
  <si>
    <t>JNJ-1661010</t>
  </si>
  <si>
    <t>U-104</t>
  </si>
  <si>
    <t>ZM 306416</t>
  </si>
  <si>
    <t>IOX2</t>
  </si>
  <si>
    <t>Linagliptin</t>
  </si>
  <si>
    <t>Moclobemide (Ro 111163)</t>
  </si>
  <si>
    <t>Ifenprodil Tartrate</t>
  </si>
  <si>
    <t>Fingolimod (FTY720) HCl</t>
  </si>
  <si>
    <t>AZD2461</t>
  </si>
  <si>
    <t>LDK378</t>
  </si>
  <si>
    <t>SAR131675</t>
  </si>
  <si>
    <t>T0070907</t>
  </si>
  <si>
    <t>GNF-2</t>
  </si>
  <si>
    <t>Mozavaptan</t>
  </si>
  <si>
    <t>Vildagliptin (LAF-237)</t>
  </si>
  <si>
    <t>Mirabegron</t>
  </si>
  <si>
    <t>Tolazoline HCl</t>
  </si>
  <si>
    <t>Ataluren (PTC124)</t>
  </si>
  <si>
    <t>GSK2656157</t>
  </si>
  <si>
    <t>SANT-1</t>
  </si>
  <si>
    <t>AMG-517</t>
  </si>
  <si>
    <t>BI-D1870</t>
  </si>
  <si>
    <t>(-)-MK 801 Maleate</t>
  </si>
  <si>
    <t>Ki16198</t>
  </si>
  <si>
    <t>Icotinib</t>
  </si>
  <si>
    <t>Sitaxentan sodium</t>
  </si>
  <si>
    <t>Ouabain</t>
  </si>
  <si>
    <t>Tranylcypromine (2-PCPA) HCl</t>
  </si>
  <si>
    <t>AP26113</t>
  </si>
  <si>
    <t>Wnt-C59 (C59)</t>
  </si>
  <si>
    <t>IPA-3</t>
  </si>
  <si>
    <t>SC144</t>
  </si>
  <si>
    <t>BML-190</t>
  </si>
  <si>
    <t>IKK-16 (IKK Inhibitor VII)</t>
  </si>
  <si>
    <t>Go 6983</t>
  </si>
  <si>
    <t>Apoptosis Activator 2</t>
  </si>
  <si>
    <t>Daunorubicin HCl</t>
  </si>
  <si>
    <t>Sertraline HCl</t>
  </si>
  <si>
    <t>EUK 134</t>
  </si>
  <si>
    <t>PP2</t>
  </si>
  <si>
    <t>AZ20</t>
  </si>
  <si>
    <t>VE-822</t>
  </si>
  <si>
    <t>KPT-185</t>
  </si>
  <si>
    <t>MRS 2578</t>
  </si>
  <si>
    <t>PF-562271</t>
  </si>
  <si>
    <t>WZ811</t>
  </si>
  <si>
    <t>Pifithrin-μ</t>
  </si>
  <si>
    <t>Bosentan Hydrate</t>
  </si>
  <si>
    <t>Sodium 4-Aminosalicylate</t>
  </si>
  <si>
    <t>Tenovin-6</t>
  </si>
  <si>
    <t>GDC-0152</t>
  </si>
  <si>
    <t>GSK J4 HCl</t>
  </si>
  <si>
    <t>BAM7</t>
  </si>
  <si>
    <t>EPZ-6438</t>
  </si>
  <si>
    <t>VU 0364770</t>
  </si>
  <si>
    <t>GW441756</t>
  </si>
  <si>
    <t>GW9662</t>
  </si>
  <si>
    <t>Rivaroxaban</t>
  </si>
  <si>
    <t>Entacapone</t>
  </si>
  <si>
    <t>Propranolol HCl</t>
  </si>
  <si>
    <t>SC-514</t>
  </si>
  <si>
    <t>Birinapant</t>
  </si>
  <si>
    <t>(+)-Bicuculline</t>
  </si>
  <si>
    <t>AZD3463</t>
  </si>
  <si>
    <t>PYR-41</t>
  </si>
  <si>
    <t>ML130 (Nodinitib-1)</t>
  </si>
  <si>
    <t>NU7026</t>
  </si>
  <si>
    <t>ML161</t>
  </si>
  <si>
    <t>Rimonabant</t>
  </si>
  <si>
    <t>Gliquidone</t>
  </si>
  <si>
    <t>Ticagrelor</t>
  </si>
  <si>
    <t>SN-38</t>
  </si>
  <si>
    <t>Stattic</t>
  </si>
  <si>
    <t>T0901317</t>
  </si>
  <si>
    <t>PR-619</t>
  </si>
  <si>
    <t>IMD 0354</t>
  </si>
  <si>
    <t>SB742457</t>
  </si>
  <si>
    <t>HC-030031</t>
  </si>
  <si>
    <t>Brinzolamide</t>
  </si>
  <si>
    <t>Triamterene</t>
  </si>
  <si>
    <t>MNS (3,4-Methylenedioxy-β-nitrostyrene, MDBN)</t>
  </si>
  <si>
    <t>Embelin</t>
  </si>
  <si>
    <t>SGC 0946</t>
  </si>
  <si>
    <t>NLG919</t>
  </si>
  <si>
    <t>P22077</t>
  </si>
  <si>
    <t>CGK 733</t>
  </si>
  <si>
    <t>Batimastat (BB-94)</t>
  </si>
  <si>
    <t>DBeQ</t>
  </si>
  <si>
    <t>CNX-774</t>
  </si>
  <si>
    <t>JSH-23</t>
  </si>
  <si>
    <t>Loxistatin Acid (E-64C)</t>
  </si>
  <si>
    <t>CRT0044876</t>
  </si>
  <si>
    <t>VE-821</t>
  </si>
  <si>
    <t>VU 0364439</t>
  </si>
  <si>
    <t>PluriSIn #1 (NSC 14613)</t>
  </si>
  <si>
    <t>TCID</t>
  </si>
  <si>
    <t>Ilomastat (GM6001, Galardin)</t>
  </si>
  <si>
    <t>RepSox</t>
  </si>
  <si>
    <t>AZD1981</t>
  </si>
  <si>
    <t>NMS-873</t>
  </si>
  <si>
    <t>Aloxistatin</t>
  </si>
  <si>
    <t>BTB06584</t>
  </si>
  <si>
    <t>GW9508</t>
  </si>
  <si>
    <t>Necrostatin-1</t>
  </si>
  <si>
    <t>NSC697923</t>
  </si>
  <si>
    <t>Mdivi-1</t>
  </si>
  <si>
    <t>OG-L002</t>
  </si>
  <si>
    <t>MM-102</t>
  </si>
  <si>
    <t>ZCL278</t>
  </si>
  <si>
    <t>Atglistatin</t>
  </si>
  <si>
    <t>Sorafenib</t>
  </si>
  <si>
    <t>LB42708</t>
  </si>
  <si>
    <t>GW0742</t>
  </si>
  <si>
    <t>GW2580</t>
  </si>
  <si>
    <t>DMH1</t>
  </si>
  <si>
    <t>SSR128129E</t>
  </si>
  <si>
    <t>AGI-6780</t>
  </si>
  <si>
    <t>Golgicide A</t>
  </si>
  <si>
    <t>STF-118804</t>
  </si>
  <si>
    <t>4EGI-1</t>
  </si>
  <si>
    <t>FLI-06</t>
  </si>
  <si>
    <t>CK-636</t>
  </si>
  <si>
    <t>Empagliflozin (BI 10773)</t>
  </si>
  <si>
    <t>Dynasore</t>
  </si>
  <si>
    <t>LDN-212854</t>
  </si>
  <si>
    <t>AVL-292</t>
  </si>
  <si>
    <t>Erastin</t>
  </si>
  <si>
    <t>SRPIN340</t>
  </si>
  <si>
    <t>WZ4003</t>
  </si>
  <si>
    <t>4E1RCat</t>
  </si>
  <si>
    <t>Caffeic Acid Phenethyl Ester</t>
  </si>
  <si>
    <t>(S)-crizotinib</t>
  </si>
  <si>
    <t>TCS 359</t>
  </si>
  <si>
    <t>ABT-199 (GDC-0199)</t>
  </si>
  <si>
    <t>ML347</t>
  </si>
  <si>
    <t>SKI II</t>
  </si>
  <si>
    <t>Ferrostatin-1 (Fer-1)</t>
  </si>
  <si>
    <t>4μ8C</t>
  </si>
  <si>
    <t xml:space="preserve">EHop-016 </t>
  </si>
  <si>
    <t>PTC-209</t>
  </si>
  <si>
    <t>CGP 57380</t>
  </si>
  <si>
    <t>Trelagliptin</t>
  </si>
  <si>
    <t>Tariquidar</t>
  </si>
  <si>
    <t>NSC 319726</t>
  </si>
  <si>
    <t>AGI-5198</t>
  </si>
  <si>
    <t>KPT-276</t>
  </si>
  <si>
    <t>AZ191</t>
  </si>
  <si>
    <t>UNC669</t>
  </si>
  <si>
    <t>NH125</t>
  </si>
  <si>
    <t>AZD7545</t>
  </si>
  <si>
    <t>NSC 23766</t>
  </si>
  <si>
    <t>Pacritinib (SB1518)</t>
  </si>
  <si>
    <t>RKI-1447</t>
  </si>
  <si>
    <t>KPT-330</t>
  </si>
  <si>
    <t>Suvorexant (MK-4305)</t>
  </si>
  <si>
    <t>UNC2250</t>
  </si>
  <si>
    <t>E-64</t>
  </si>
  <si>
    <t>Sal003</t>
  </si>
  <si>
    <t>SMI-4a</t>
  </si>
  <si>
    <t>PRT062607 (P505-15, BIIB057) HCl</t>
  </si>
  <si>
    <t>NSC 405020</t>
  </si>
  <si>
    <t>Drug Plate 4:</t>
  </si>
  <si>
    <t>Drug Plate 5:</t>
  </si>
  <si>
    <t>L3500-01</t>
  </si>
  <si>
    <t>L3500-02</t>
  </si>
  <si>
    <t>L3500-03</t>
  </si>
  <si>
    <t>L3500-04</t>
  </si>
  <si>
    <t>L3500-05</t>
  </si>
  <si>
    <t>Treatment Layout - Drug Plate 4</t>
  </si>
  <si>
    <t>Treatment Layout - Drug Plate 5</t>
  </si>
  <si>
    <t>Plate 4</t>
  </si>
  <si>
    <t>Plate 5</t>
  </si>
  <si>
    <t>For each Rep:</t>
  </si>
  <si>
    <t># Plates/Rep</t>
  </si>
  <si>
    <t>High</t>
  </si>
  <si>
    <t>Low</t>
  </si>
  <si>
    <t>-----------------</t>
  </si>
  <si>
    <t>-------------&gt;</t>
  </si>
  <si>
    <t>cells</t>
  </si>
  <si>
    <t>10 mM</t>
  </si>
  <si>
    <t>2.5D Target Selective Inhibitor</t>
  </si>
  <si>
    <t>Mouse Model</t>
  </si>
  <si>
    <t xml:space="preserve">Stimulation/Secretion </t>
  </si>
  <si>
    <t>D0-2 ENRCVY (~250org/w-24w)</t>
  </si>
  <si>
    <t>LYZ</t>
  </si>
  <si>
    <t>pin in 30 ul</t>
  </si>
  <si>
    <t>nl</t>
  </si>
  <si>
    <t>dilution</t>
  </si>
  <si>
    <t>x</t>
  </si>
  <si>
    <t>stock</t>
  </si>
  <si>
    <t>mM</t>
  </si>
  <si>
    <t>final</t>
  </si>
  <si>
    <t>uM</t>
  </si>
  <si>
    <t>NS.NS</t>
  </si>
  <si>
    <t>NS.S</t>
  </si>
  <si>
    <t>S.NS</t>
  </si>
  <si>
    <t>S.S</t>
  </si>
  <si>
    <t>No Cell</t>
  </si>
  <si>
    <t>2mM</t>
  </si>
  <si>
    <t>400 nM</t>
  </si>
  <si>
    <t>80 nM</t>
  </si>
  <si>
    <t>X2 rep</t>
  </si>
  <si>
    <t xml:space="preserve">x2 </t>
  </si>
  <si>
    <t>x2 rep</t>
  </si>
  <si>
    <t>Matrigel Plate 1</t>
  </si>
  <si>
    <t>Matrigel Plate 2</t>
  </si>
  <si>
    <t>D0-3 ENRCD + Drug</t>
  </si>
  <si>
    <t>D3-6 ENRCD+ Drug</t>
  </si>
  <si>
    <t>Totals</t>
  </si>
  <si>
    <t>D0 Plating</t>
  </si>
  <si>
    <t>Matrigel Reagent Per Plate</t>
  </si>
  <si>
    <t>Matrigel</t>
  </si>
  <si>
    <t>Deep Well Plate</t>
  </si>
  <si>
    <t>ENRCD media</t>
  </si>
  <si>
    <t>ENRCD</t>
  </si>
  <si>
    <t>200x</t>
  </si>
  <si>
    <t>1000x</t>
  </si>
  <si>
    <t>D3 Media Change</t>
  </si>
  <si>
    <t>Cell Stamp (ul)</t>
  </si>
  <si>
    <t>D6 Stim and Assays</t>
  </si>
  <si>
    <t>8 ul /w</t>
  </si>
  <si>
    <t>15 ul/w</t>
  </si>
  <si>
    <t>DQ</t>
  </si>
  <si>
    <t>D6 Assays</t>
  </si>
  <si>
    <t>LYZ working Solution</t>
  </si>
  <si>
    <t>Buffer Solution</t>
  </si>
  <si>
    <t>Fluorobrite Media</t>
  </si>
  <si>
    <t>Stim Fluorobrite Media</t>
  </si>
  <si>
    <t>Non Stim</t>
  </si>
  <si>
    <t>Stim</t>
  </si>
  <si>
    <t>CCH</t>
  </si>
  <si>
    <t>200X</t>
  </si>
  <si>
    <t>Non Stim Media Plate 1 (ul)</t>
  </si>
  <si>
    <t>Non Stim Media Plate 2 (ul)</t>
  </si>
  <si>
    <t>Stimulation Media Plate1 (ul)</t>
  </si>
  <si>
    <t>Stimulation Media Plate 2 (uL)</t>
  </si>
  <si>
    <t>(Non Stim POS)</t>
  </si>
  <si>
    <t>(Stim POS)</t>
  </si>
  <si>
    <t>3x Flurobrite Wash</t>
  </si>
  <si>
    <t>Non Stimulated Plates</t>
  </si>
  <si>
    <t>Q1,Q2</t>
  </si>
  <si>
    <t>Plate 1</t>
  </si>
  <si>
    <t>Q3,Q4</t>
  </si>
  <si>
    <t>Plate 2</t>
  </si>
  <si>
    <t>Stimulated Plates</t>
  </si>
  <si>
    <t>Q1,Q3</t>
  </si>
  <si>
    <t>Q2,Q4</t>
  </si>
  <si>
    <t>3x Washes</t>
  </si>
  <si>
    <t>Fluorobrite media</t>
  </si>
  <si>
    <t>m29</t>
  </si>
  <si>
    <t>m31</t>
  </si>
  <si>
    <t>5 plates</t>
  </si>
  <si>
    <t>5 Plates</t>
  </si>
  <si>
    <t>Cell Stamp m 29</t>
  </si>
  <si>
    <t>Cell Stamp m 31</t>
  </si>
  <si>
    <t>465K</t>
  </si>
  <si>
    <t>6.6 sc/ul</t>
  </si>
  <si>
    <t>279K</t>
  </si>
  <si>
    <t>4 sc/ul</t>
  </si>
  <si>
    <t>* +10 mL for plate washer</t>
  </si>
  <si>
    <t>NS.P1 ; S.P1</t>
  </si>
  <si>
    <t>NS.P2 ; S.P1</t>
  </si>
  <si>
    <t>NS.P1 ; S.P2</t>
  </si>
  <si>
    <t>NS.P2 ; S.P2</t>
  </si>
  <si>
    <t>Total Fluorobrite</t>
  </si>
  <si>
    <t xml:space="preserve">Total Fluorobrite Media </t>
  </si>
  <si>
    <t>** Final cell count **</t>
  </si>
  <si>
    <t>LYZ working Sol.</t>
  </si>
  <si>
    <t>Fluorobrite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</si>
</sst>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i/>
      <sz val="12"/>
      <color rgb="FF000000"/>
      <name val="Arial"/>
      <family val="2"/>
    </font>
    <font>
      <sz val="10"/>
      <color theme="1"/>
      <name val="Calibri"/>
      <family val="2"/>
      <charset val="238"/>
      <scheme val="minor"/>
    </font>
    <font>
      <sz val="10"/>
      <name val="Arial"/>
      <family val="2"/>
    </font>
    <font>
      <sz val="18"/>
      <color theme="1"/>
      <name val="Calibri"/>
      <scheme val="minor"/>
    </font>
    <font>
      <b/>
      <sz val="18"/>
      <color theme="1"/>
      <name val="Calibri"/>
      <scheme val="minor"/>
    </font>
    <font>
      <sz val="18"/>
      <color rgb="FF000000"/>
      <name val="Calibri"/>
      <scheme val="minor"/>
    </font>
    <font>
      <sz val="18"/>
      <color rgb="FFFF0000"/>
      <name val="Calibri"/>
      <scheme val="minor"/>
    </font>
    <font>
      <sz val="18"/>
      <name val="Calibri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31869B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963634"/>
        <bgColor rgb="FF000000"/>
      </patternFill>
    </fill>
    <fill>
      <patternFill patternType="solid">
        <fgColor rgb="FF494529"/>
        <bgColor rgb="FF000000"/>
      </patternFill>
    </fill>
    <fill>
      <patternFill patternType="solid">
        <fgColor rgb="FF16365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06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5">
    <xf numFmtId="0" fontId="0" fillId="0" borderId="0" xfId="0"/>
    <xf numFmtId="0" fontId="1" fillId="0" borderId="0" xfId="0" applyFont="1"/>
    <xf numFmtId="0" fontId="2" fillId="0" borderId="0" xfId="0" applyFont="1"/>
    <xf numFmtId="0" fontId="7" fillId="0" borderId="0" xfId="0" applyFont="1"/>
    <xf numFmtId="0" fontId="1" fillId="0" borderId="9" xfId="0" applyFont="1" applyBorder="1"/>
    <xf numFmtId="0" fontId="7" fillId="3" borderId="0" xfId="0" applyFont="1" applyFill="1" applyBorder="1"/>
    <xf numFmtId="0" fontId="1" fillId="0" borderId="1" xfId="0" applyFont="1" applyBorder="1"/>
    <xf numFmtId="0" fontId="7" fillId="3" borderId="4" xfId="0" applyFont="1" applyFill="1" applyBorder="1"/>
    <xf numFmtId="0" fontId="7" fillId="3" borderId="5" xfId="0" applyFont="1" applyFill="1" applyBorder="1"/>
    <xf numFmtId="0" fontId="1" fillId="0" borderId="10" xfId="0" applyFont="1" applyBorder="1"/>
    <xf numFmtId="0" fontId="7" fillId="0" borderId="0" xfId="0" applyFont="1" applyFill="1"/>
    <xf numFmtId="0" fontId="5" fillId="0" borderId="0" xfId="0" applyFont="1" applyFill="1"/>
    <xf numFmtId="164" fontId="7" fillId="0" borderId="0" xfId="0" applyNumberFormat="1" applyFont="1"/>
    <xf numFmtId="164" fontId="7" fillId="0" borderId="0" xfId="0" applyNumberFormat="1" applyFont="1" applyFill="1"/>
    <xf numFmtId="0" fontId="1" fillId="0" borderId="2" xfId="0" applyFont="1" applyBorder="1"/>
    <xf numFmtId="0" fontId="1" fillId="0" borderId="0" xfId="0" quotePrefix="1" applyFont="1"/>
    <xf numFmtId="0" fontId="1" fillId="0" borderId="9" xfId="0" applyFont="1" applyBorder="1" applyAlignment="1"/>
    <xf numFmtId="0" fontId="7" fillId="11" borderId="0" xfId="0" applyFont="1" applyFill="1" applyBorder="1" applyAlignment="1"/>
    <xf numFmtId="0" fontId="0" fillId="0" borderId="0" xfId="0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7" fillId="0" borderId="10" xfId="0" applyFont="1" applyBorder="1" applyAlignment="1"/>
    <xf numFmtId="0" fontId="7" fillId="0" borderId="11" xfId="0" applyFont="1" applyBorder="1" applyAlignment="1"/>
    <xf numFmtId="0" fontId="7" fillId="10" borderId="12" xfId="0" applyFont="1" applyFill="1" applyBorder="1" applyAlignment="1"/>
    <xf numFmtId="0" fontId="7" fillId="10" borderId="0" xfId="0" applyFont="1" applyFill="1" applyBorder="1" applyAlignment="1"/>
    <xf numFmtId="0" fontId="7" fillId="10" borderId="13" xfId="0" applyFont="1" applyFill="1" applyBorder="1" applyAlignment="1"/>
    <xf numFmtId="0" fontId="7" fillId="10" borderId="14" xfId="0" applyFont="1" applyFill="1" applyBorder="1" applyAlignment="1"/>
    <xf numFmtId="0" fontId="7" fillId="0" borderId="0" xfId="0" applyFont="1" applyAlignment="1"/>
    <xf numFmtId="0" fontId="7" fillId="0" borderId="0" xfId="0" applyFont="1" applyFill="1" applyBorder="1" applyAlignment="1"/>
    <xf numFmtId="0" fontId="7" fillId="18" borderId="0" xfId="0" applyFont="1" applyFill="1" applyBorder="1" applyAlignment="1"/>
    <xf numFmtId="0" fontId="6" fillId="0" borderId="0" xfId="0" applyFont="1" applyAlignment="1"/>
    <xf numFmtId="0" fontId="10" fillId="0" borderId="0" xfId="0" applyFont="1" applyAlignment="1"/>
    <xf numFmtId="0" fontId="0" fillId="0" borderId="0" xfId="0" applyFill="1" applyAlignment="1"/>
    <xf numFmtId="0" fontId="7" fillId="10" borderId="0" xfId="0" applyFont="1" applyFill="1" applyAlignment="1"/>
    <xf numFmtId="0" fontId="7" fillId="0" borderId="0" xfId="0" applyFont="1" applyFill="1" applyAlignment="1"/>
    <xf numFmtId="0" fontId="5" fillId="0" borderId="0" xfId="0" applyFont="1" applyFill="1" applyBorder="1" applyAlignment="1"/>
    <xf numFmtId="0" fontId="6" fillId="0" borderId="0" xfId="0" applyFont="1"/>
    <xf numFmtId="0" fontId="6" fillId="0" borderId="9" xfId="0" applyFont="1" applyBorder="1"/>
    <xf numFmtId="0" fontId="6" fillId="0" borderId="10" xfId="0" applyFont="1" applyBorder="1"/>
    <xf numFmtId="0" fontId="7" fillId="0" borderId="10" xfId="0" applyFont="1" applyBorder="1"/>
    <xf numFmtId="0" fontId="7" fillId="0" borderId="11" xfId="0" applyFont="1" applyBorder="1"/>
    <xf numFmtId="0" fontId="10" fillId="0" borderId="0" xfId="0" applyFont="1"/>
    <xf numFmtId="0" fontId="7" fillId="10" borderId="12" xfId="0" applyFont="1" applyFill="1" applyBorder="1"/>
    <xf numFmtId="0" fontId="7" fillId="10" borderId="0" xfId="0" applyFont="1" applyFill="1"/>
    <xf numFmtId="0" fontId="7" fillId="10" borderId="13" xfId="0" applyFont="1" applyFill="1" applyBorder="1"/>
    <xf numFmtId="0" fontId="7" fillId="19" borderId="9" xfId="0" applyFont="1" applyFill="1" applyBorder="1"/>
    <xf numFmtId="0" fontId="7" fillId="11" borderId="10" xfId="0" applyFont="1" applyFill="1" applyBorder="1"/>
    <xf numFmtId="0" fontId="7" fillId="11" borderId="11" xfId="0" applyFont="1" applyFill="1" applyBorder="1"/>
    <xf numFmtId="0" fontId="7" fillId="20" borderId="18" xfId="0" applyFont="1" applyFill="1" applyBorder="1"/>
    <xf numFmtId="0" fontId="9" fillId="0" borderId="21" xfId="0" applyFont="1" applyBorder="1" applyAlignment="1">
      <alignment vertical="center" wrapText="1"/>
    </xf>
    <xf numFmtId="0" fontId="9" fillId="20" borderId="21" xfId="0" applyFont="1" applyFill="1" applyBorder="1" applyAlignment="1">
      <alignment vertical="center" wrapText="1"/>
    </xf>
    <xf numFmtId="0" fontId="7" fillId="11" borderId="12" xfId="0" applyFont="1" applyFill="1" applyBorder="1"/>
    <xf numFmtId="0" fontId="7" fillId="11" borderId="0" xfId="0" applyFont="1" applyFill="1"/>
    <xf numFmtId="0" fontId="7" fillId="19" borderId="0" xfId="0" applyFont="1" applyFill="1"/>
    <xf numFmtId="0" fontId="7" fillId="11" borderId="13" xfId="0" applyFont="1" applyFill="1" applyBorder="1"/>
    <xf numFmtId="0" fontId="9" fillId="0" borderId="22" xfId="0" applyFont="1" applyBorder="1" applyAlignment="1">
      <alignment vertical="center" wrapText="1"/>
    </xf>
    <xf numFmtId="0" fontId="9" fillId="0" borderId="16" xfId="0" applyFont="1" applyBorder="1" applyAlignment="1">
      <alignment vertical="center" wrapText="1"/>
    </xf>
    <xf numFmtId="0" fontId="7" fillId="21" borderId="16" xfId="0" applyFont="1" applyFill="1" applyBorder="1"/>
    <xf numFmtId="0" fontId="9" fillId="21" borderId="16" xfId="0" applyFont="1" applyFill="1" applyBorder="1" applyAlignment="1">
      <alignment vertical="center" wrapText="1"/>
    </xf>
    <xf numFmtId="0" fontId="7" fillId="22" borderId="16" xfId="0" applyFont="1" applyFill="1" applyBorder="1"/>
    <xf numFmtId="0" fontId="9" fillId="22" borderId="16" xfId="0" applyFont="1" applyFill="1" applyBorder="1" applyAlignment="1">
      <alignment vertical="center" wrapText="1"/>
    </xf>
    <xf numFmtId="0" fontId="7" fillId="23" borderId="16" xfId="0" applyFont="1" applyFill="1" applyBorder="1"/>
    <xf numFmtId="0" fontId="9" fillId="23" borderId="16" xfId="0" applyFont="1" applyFill="1" applyBorder="1" applyAlignment="1">
      <alignment vertical="center" wrapText="1"/>
    </xf>
    <xf numFmtId="0" fontId="7" fillId="19" borderId="13" xfId="0" applyFont="1" applyFill="1" applyBorder="1"/>
    <xf numFmtId="0" fontId="7" fillId="0" borderId="16" xfId="0" applyFont="1" applyBorder="1"/>
    <xf numFmtId="0" fontId="7" fillId="24" borderId="16" xfId="0" applyFont="1" applyFill="1" applyBorder="1"/>
    <xf numFmtId="0" fontId="9" fillId="24" borderId="16" xfId="0" applyFont="1" applyFill="1" applyBorder="1" applyAlignment="1">
      <alignment vertical="center" wrapText="1"/>
    </xf>
    <xf numFmtId="0" fontId="7" fillId="25" borderId="16" xfId="0" applyFont="1" applyFill="1" applyBorder="1"/>
    <xf numFmtId="0" fontId="9" fillId="25" borderId="16" xfId="0" applyFont="1" applyFill="1" applyBorder="1" applyAlignment="1">
      <alignment vertical="center" wrapText="1"/>
    </xf>
    <xf numFmtId="0" fontId="7" fillId="10" borderId="14" xfId="0" applyFont="1" applyFill="1" applyBorder="1"/>
    <xf numFmtId="0" fontId="7" fillId="11" borderId="14" xfId="0" applyFont="1" applyFill="1" applyBorder="1"/>
    <xf numFmtId="0" fontId="7" fillId="19" borderId="15" xfId="0" applyFont="1" applyFill="1" applyBorder="1"/>
    <xf numFmtId="0" fontId="7" fillId="11" borderId="15" xfId="0" applyFont="1" applyFill="1" applyBorder="1"/>
    <xf numFmtId="0" fontId="7" fillId="11" borderId="16" xfId="0" applyFont="1" applyFill="1" applyBorder="1"/>
    <xf numFmtId="0" fontId="7" fillId="26" borderId="16" xfId="0" applyFont="1" applyFill="1" applyBorder="1"/>
    <xf numFmtId="0" fontId="9" fillId="26" borderId="16" xfId="0" applyFont="1" applyFill="1" applyBorder="1" applyAlignment="1">
      <alignment vertical="center" wrapText="1"/>
    </xf>
    <xf numFmtId="0" fontId="5" fillId="0" borderId="0" xfId="0" applyFont="1"/>
    <xf numFmtId="0" fontId="7" fillId="27" borderId="0" xfId="0" applyFont="1" applyFill="1"/>
    <xf numFmtId="0" fontId="7" fillId="27" borderId="15" xfId="0" applyFont="1" applyFill="1" applyBorder="1"/>
    <xf numFmtId="0" fontId="7" fillId="0" borderId="4" xfId="0" applyFont="1" applyFill="1" applyBorder="1"/>
    <xf numFmtId="164" fontId="7" fillId="0" borderId="0" xfId="0" applyNumberFormat="1" applyFont="1" applyFill="1" applyBorder="1"/>
    <xf numFmtId="0" fontId="7" fillId="0" borderId="5" xfId="0" applyFont="1" applyFill="1" applyBorder="1"/>
    <xf numFmtId="0" fontId="7" fillId="0" borderId="6" xfId="0" applyFont="1" applyFill="1" applyBorder="1"/>
    <xf numFmtId="164" fontId="7" fillId="0" borderId="7" xfId="0" applyNumberFormat="1" applyFont="1" applyFill="1" applyBorder="1"/>
    <xf numFmtId="0" fontId="7" fillId="0" borderId="8" xfId="0" applyFont="1" applyFill="1" applyBorder="1"/>
    <xf numFmtId="0" fontId="0" fillId="0" borderId="0" xfId="0" applyFont="1"/>
    <xf numFmtId="2" fontId="0" fillId="0" borderId="0" xfId="0" applyNumberFormat="1" applyFont="1"/>
    <xf numFmtId="164" fontId="0" fillId="0" borderId="0" xfId="0" applyNumberFormat="1" applyFo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0" xfId="0" applyFont="1" applyFill="1" applyBorder="1" applyAlignment="1"/>
    <xf numFmtId="0" fontId="0" fillId="0" borderId="0" xfId="0" applyFont="1" applyAlignment="1"/>
    <xf numFmtId="0" fontId="0" fillId="3" borderId="12" xfId="0" applyFont="1" applyFill="1" applyBorder="1" applyAlignment="1"/>
    <xf numFmtId="0" fontId="0" fillId="3" borderId="0" xfId="0" applyFont="1" applyFill="1" applyBorder="1" applyAlignment="1"/>
    <xf numFmtId="0" fontId="0" fillId="3" borderId="13" xfId="0" applyFont="1" applyFill="1" applyBorder="1" applyAlignment="1"/>
    <xf numFmtId="0" fontId="0" fillId="2" borderId="9" xfId="0" applyFont="1" applyFill="1" applyBorder="1" applyAlignment="1"/>
    <xf numFmtId="0" fontId="0" fillId="4" borderId="10" xfId="0" applyFont="1" applyFill="1" applyBorder="1" applyAlignment="1"/>
    <xf numFmtId="0" fontId="0" fillId="4" borderId="11" xfId="0" applyFont="1" applyFill="1" applyBorder="1" applyAlignment="1"/>
    <xf numFmtId="0" fontId="0" fillId="4" borderId="12" xfId="0" applyFont="1" applyFill="1" applyBorder="1" applyAlignment="1"/>
    <xf numFmtId="0" fontId="0" fillId="4" borderId="0" xfId="0" applyFont="1" applyFill="1" applyBorder="1" applyAlignment="1"/>
    <xf numFmtId="0" fontId="0" fillId="2" borderId="0" xfId="0" applyFont="1" applyFill="1" applyBorder="1" applyAlignment="1"/>
    <xf numFmtId="0" fontId="0" fillId="4" borderId="13" xfId="0" applyFont="1" applyFill="1" applyBorder="1" applyAlignment="1"/>
    <xf numFmtId="0" fontId="0" fillId="2" borderId="13" xfId="0" applyFont="1" applyFill="1" applyBorder="1" applyAlignment="1"/>
    <xf numFmtId="0" fontId="0" fillId="3" borderId="14" xfId="0" applyFont="1" applyFill="1" applyBorder="1" applyAlignment="1"/>
    <xf numFmtId="0" fontId="0" fillId="4" borderId="14" xfId="0" applyFont="1" applyFill="1" applyBorder="1" applyAlignment="1"/>
    <xf numFmtId="0" fontId="0" fillId="2" borderId="15" xfId="0" applyFont="1" applyFill="1" applyBorder="1" applyAlignment="1"/>
    <xf numFmtId="0" fontId="0" fillId="4" borderId="15" xfId="0" applyFont="1" applyFill="1" applyBorder="1" applyAlignment="1"/>
    <xf numFmtId="0" fontId="0" fillId="4" borderId="16" xfId="0" applyFont="1" applyFill="1" applyBorder="1" applyAlignment="1"/>
    <xf numFmtId="0" fontId="0" fillId="0" borderId="0" xfId="0" applyFont="1" applyFill="1" applyAlignment="1"/>
    <xf numFmtId="0" fontId="0" fillId="0" borderId="0" xfId="0" applyFont="1" applyFill="1" applyBorder="1"/>
    <xf numFmtId="0" fontId="0" fillId="17" borderId="0" xfId="0" applyFont="1" applyFill="1" applyBorder="1" applyAlignment="1"/>
    <xf numFmtId="0" fontId="0" fillId="17" borderId="15" xfId="0" applyFont="1" applyFill="1" applyBorder="1" applyAlignment="1"/>
    <xf numFmtId="0" fontId="0" fillId="0" borderId="2" xfId="0" applyFont="1" applyBorder="1"/>
    <xf numFmtId="0" fontId="0" fillId="0" borderId="3" xfId="0" applyFont="1" applyBorder="1"/>
    <xf numFmtId="0" fontId="0" fillId="16" borderId="10" xfId="0" applyFont="1" applyFill="1" applyBorder="1"/>
    <xf numFmtId="0" fontId="0" fillId="16" borderId="11" xfId="0" applyFont="1" applyFill="1" applyBorder="1"/>
    <xf numFmtId="0" fontId="0" fillId="12" borderId="10" xfId="0" applyFont="1" applyFill="1" applyBorder="1"/>
    <xf numFmtId="0" fontId="0" fillId="13" borderId="11" xfId="0" applyFont="1" applyFill="1" applyBorder="1"/>
    <xf numFmtId="0" fontId="0" fillId="16" borderId="15" xfId="0" applyFont="1" applyFill="1" applyBorder="1"/>
    <xf numFmtId="0" fontId="0" fillId="16" borderId="16" xfId="0" applyFont="1" applyFill="1" applyBorder="1"/>
    <xf numFmtId="0" fontId="0" fillId="14" borderId="15" xfId="0" applyFont="1" applyFill="1" applyBorder="1"/>
    <xf numFmtId="0" fontId="0" fillId="15" borderId="16" xfId="0" applyFont="1" applyFill="1" applyBorder="1"/>
    <xf numFmtId="0" fontId="0" fillId="2" borderId="10" xfId="0" applyFont="1" applyFill="1" applyBorder="1"/>
    <xf numFmtId="0" fontId="0" fillId="2" borderId="11" xfId="0" applyFont="1" applyFill="1" applyBorder="1"/>
    <xf numFmtId="0" fontId="0" fillId="2" borderId="15" xfId="0" applyFont="1" applyFill="1" applyBorder="1"/>
    <xf numFmtId="0" fontId="0" fillId="2" borderId="16" xfId="0" applyFont="1" applyFill="1" applyBorder="1"/>
    <xf numFmtId="0" fontId="0" fillId="12" borderId="0" xfId="0" applyFont="1" applyFill="1" applyBorder="1"/>
    <xf numFmtId="0" fontId="0" fillId="13" borderId="0" xfId="0" applyFont="1" applyFill="1" applyBorder="1"/>
    <xf numFmtId="0" fontId="0" fillId="14" borderId="0" xfId="0" applyFont="1" applyFill="1" applyBorder="1"/>
    <xf numFmtId="0" fontId="0" fillId="15" borderId="0" xfId="0" applyFont="1" applyFill="1" applyBorder="1"/>
    <xf numFmtId="0" fontId="0" fillId="0" borderId="0" xfId="0" applyFont="1" applyFill="1"/>
    <xf numFmtId="0" fontId="0" fillId="0" borderId="4" xfId="0" applyFont="1" applyBorder="1"/>
    <xf numFmtId="0" fontId="0" fillId="0" borderId="6" xfId="0" applyFont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10" xfId="0" applyFont="1" applyBorder="1"/>
    <xf numFmtId="0" fontId="0" fillId="0" borderId="11" xfId="0" applyFont="1" applyBorder="1"/>
    <xf numFmtId="0" fontId="0" fillId="3" borderId="9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0" fontId="0" fillId="3" borderId="12" xfId="0" applyFont="1" applyFill="1" applyBorder="1"/>
    <xf numFmtId="0" fontId="0" fillId="3" borderId="0" xfId="0" applyFont="1" applyFill="1" applyBorder="1"/>
    <xf numFmtId="0" fontId="0" fillId="3" borderId="13" xfId="0" applyFont="1" applyFill="1" applyBorder="1"/>
    <xf numFmtId="0" fontId="0" fillId="5" borderId="0" xfId="0" applyFont="1" applyFill="1" applyBorder="1"/>
    <xf numFmtId="0" fontId="0" fillId="5" borderId="13" xfId="0" applyFont="1" applyFill="1" applyBorder="1"/>
    <xf numFmtId="0" fontId="0" fillId="8" borderId="0" xfId="0" applyFont="1" applyFill="1" applyBorder="1"/>
    <xf numFmtId="0" fontId="0" fillId="8" borderId="13" xfId="0" applyFont="1" applyFill="1" applyBorder="1"/>
    <xf numFmtId="0" fontId="0" fillId="2" borderId="0" xfId="0" applyFont="1" applyFill="1" applyBorder="1"/>
    <xf numFmtId="0" fontId="0" fillId="5" borderId="15" xfId="0" applyFont="1" applyFill="1" applyBorder="1"/>
    <xf numFmtId="0" fontId="0" fillId="0" borderId="14" xfId="0" applyFont="1" applyBorder="1"/>
    <xf numFmtId="0" fontId="0" fillId="2" borderId="0" xfId="0" applyFont="1" applyFill="1"/>
    <xf numFmtId="0" fontId="0" fillId="0" borderId="0" xfId="0" applyFont="1" applyBorder="1"/>
    <xf numFmtId="0" fontId="0" fillId="0" borderId="1" xfId="0" applyFont="1" applyBorder="1"/>
    <xf numFmtId="0" fontId="0" fillId="0" borderId="5" xfId="0" applyFont="1" applyBorder="1"/>
    <xf numFmtId="164" fontId="0" fillId="0" borderId="0" xfId="0" applyNumberFormat="1" applyFont="1" applyBorder="1"/>
    <xf numFmtId="0" fontId="0" fillId="0" borderId="7" xfId="0" applyFont="1" applyBorder="1"/>
    <xf numFmtId="0" fontId="0" fillId="0" borderId="8" xfId="0" applyFont="1" applyBorder="1"/>
    <xf numFmtId="0" fontId="11" fillId="16" borderId="0" xfId="0" applyFont="1" applyFill="1" applyAlignment="1"/>
    <xf numFmtId="0" fontId="12" fillId="0" borderId="18" xfId="0" applyFont="1" applyFill="1" applyBorder="1" applyAlignment="1">
      <alignment vertical="center" wrapText="1"/>
    </xf>
    <xf numFmtId="0" fontId="11" fillId="2" borderId="0" xfId="0" applyFont="1" applyFill="1" applyAlignment="1"/>
    <xf numFmtId="0" fontId="1" fillId="0" borderId="0" xfId="0" applyFont="1" applyBorder="1"/>
    <xf numFmtId="0" fontId="7" fillId="0" borderId="0" xfId="0" applyFont="1" applyFill="1" applyBorder="1"/>
    <xf numFmtId="0" fontId="5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6" borderId="10" xfId="0" applyFont="1" applyFill="1" applyBorder="1" applyAlignment="1">
      <alignment horizontal="center"/>
    </xf>
    <xf numFmtId="0" fontId="0" fillId="6" borderId="17" xfId="0" applyFont="1" applyFill="1" applyBorder="1" applyAlignment="1">
      <alignment horizontal="center"/>
    </xf>
    <xf numFmtId="0" fontId="0" fillId="7" borderId="7" xfId="0" applyFont="1" applyFill="1" applyBorder="1" applyAlignment="1">
      <alignment horizontal="center"/>
    </xf>
    <xf numFmtId="0" fontId="0" fillId="7" borderId="8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5" fillId="9" borderId="0" xfId="0" applyFont="1" applyFill="1" applyBorder="1" applyAlignment="1">
      <alignment horizontal="center"/>
    </xf>
    <xf numFmtId="0" fontId="0" fillId="6" borderId="14" xfId="0" applyFont="1" applyFill="1" applyBorder="1" applyAlignment="1">
      <alignment horizontal="center"/>
    </xf>
    <xf numFmtId="0" fontId="0" fillId="6" borderId="15" xfId="0" applyFont="1" applyFill="1" applyBorder="1" applyAlignment="1">
      <alignment horizontal="center"/>
    </xf>
    <xf numFmtId="0" fontId="0" fillId="6" borderId="16" xfId="0" applyFont="1" applyFill="1" applyBorder="1" applyAlignment="1">
      <alignment horizontal="center"/>
    </xf>
    <xf numFmtId="0" fontId="0" fillId="7" borderId="19" xfId="0" applyFont="1" applyFill="1" applyBorder="1" applyAlignment="1">
      <alignment horizontal="center"/>
    </xf>
    <xf numFmtId="0" fontId="0" fillId="7" borderId="20" xfId="0" applyFont="1" applyFill="1" applyBorder="1" applyAlignment="1">
      <alignment horizontal="center"/>
    </xf>
    <xf numFmtId="0" fontId="0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13" fillId="0" borderId="0" xfId="0" applyFont="1"/>
    <xf numFmtId="0" fontId="14" fillId="0" borderId="23" xfId="0" applyFont="1" applyBorder="1"/>
    <xf numFmtId="0" fontId="14" fillId="0" borderId="10" xfId="0" applyFont="1" applyBorder="1"/>
    <xf numFmtId="0" fontId="13" fillId="0" borderId="10" xfId="0" applyFont="1" applyBorder="1"/>
    <xf numFmtId="0" fontId="15" fillId="0" borderId="10" xfId="0" applyFont="1" applyBorder="1"/>
    <xf numFmtId="0" fontId="13" fillId="0" borderId="21" xfId="0" applyFont="1" applyBorder="1"/>
    <xf numFmtId="0" fontId="15" fillId="0" borderId="0" xfId="0" applyFont="1"/>
    <xf numFmtId="0" fontId="13" fillId="3" borderId="9" xfId="0" applyFont="1" applyFill="1" applyBorder="1"/>
    <xf numFmtId="0" fontId="13" fillId="3" borderId="10" xfId="0" applyFont="1" applyFill="1" applyBorder="1"/>
    <xf numFmtId="0" fontId="13" fillId="3" borderId="11" xfId="0" applyFont="1" applyFill="1" applyBorder="1"/>
    <xf numFmtId="0" fontId="13" fillId="3" borderId="12" xfId="0" applyFont="1" applyFill="1" applyBorder="1"/>
    <xf numFmtId="0" fontId="13" fillId="8" borderId="9" xfId="0" applyFont="1" applyFill="1" applyBorder="1" applyAlignment="1"/>
    <xf numFmtId="0" fontId="13" fillId="8" borderId="10" xfId="0" applyFont="1" applyFill="1" applyBorder="1" applyAlignment="1"/>
    <xf numFmtId="0" fontId="13" fillId="8" borderId="11" xfId="0" applyFont="1" applyFill="1" applyBorder="1" applyAlignment="1"/>
    <xf numFmtId="0" fontId="13" fillId="8" borderId="12" xfId="0" applyFont="1" applyFill="1" applyBorder="1" applyAlignment="1"/>
    <xf numFmtId="0" fontId="13" fillId="8" borderId="0" xfId="0" applyFont="1" applyFill="1" applyBorder="1" applyAlignment="1"/>
    <xf numFmtId="0" fontId="13" fillId="8" borderId="13" xfId="0" applyFont="1" applyFill="1" applyBorder="1" applyAlignment="1"/>
    <xf numFmtId="0" fontId="15" fillId="28" borderId="0" xfId="0" applyFont="1" applyFill="1" applyBorder="1" applyAlignment="1"/>
    <xf numFmtId="164" fontId="13" fillId="0" borderId="0" xfId="0" applyNumberFormat="1" applyFont="1" applyFill="1" applyBorder="1"/>
    <xf numFmtId="0" fontId="13" fillId="0" borderId="0" xfId="0" applyFont="1" applyFill="1" applyBorder="1"/>
    <xf numFmtId="0" fontId="16" fillId="0" borderId="0" xfId="0" applyFont="1"/>
    <xf numFmtId="0" fontId="13" fillId="8" borderId="14" xfId="0" applyFont="1" applyFill="1" applyBorder="1" applyAlignment="1"/>
    <xf numFmtId="0" fontId="13" fillId="8" borderId="15" xfId="0" applyFont="1" applyFill="1" applyBorder="1" applyAlignment="1"/>
    <xf numFmtId="0" fontId="13" fillId="0" borderId="24" xfId="0" applyFont="1" applyFill="1" applyBorder="1"/>
    <xf numFmtId="0" fontId="13" fillId="0" borderId="0" xfId="0" applyFont="1" applyFill="1" applyBorder="1" applyAlignment="1"/>
    <xf numFmtId="0" fontId="13" fillId="0" borderId="24" xfId="0" applyFont="1" applyFill="1" applyBorder="1" applyAlignment="1"/>
    <xf numFmtId="0" fontId="14" fillId="0" borderId="14" xfId="0" applyFont="1" applyBorder="1"/>
    <xf numFmtId="0" fontId="13" fillId="0" borderId="16" xfId="0" applyFont="1" applyBorder="1"/>
    <xf numFmtId="0" fontId="16" fillId="29" borderId="9" xfId="0" applyFont="1" applyFill="1" applyBorder="1" applyAlignment="1"/>
    <xf numFmtId="0" fontId="16" fillId="29" borderId="0" xfId="0" applyFont="1" applyFill="1" applyBorder="1" applyAlignment="1"/>
    <xf numFmtId="0" fontId="16" fillId="29" borderId="13" xfId="0" applyFont="1" applyFill="1" applyBorder="1" applyAlignment="1"/>
    <xf numFmtId="0" fontId="13" fillId="3" borderId="14" xfId="0" applyFont="1" applyFill="1" applyBorder="1"/>
    <xf numFmtId="0" fontId="13" fillId="8" borderId="16" xfId="0" applyFont="1" applyFill="1" applyBorder="1" applyAlignment="1"/>
    <xf numFmtId="0" fontId="14" fillId="0" borderId="9" xfId="0" applyFont="1" applyBorder="1"/>
    <xf numFmtId="0" fontId="13" fillId="0" borderId="11" xfId="0" applyFont="1" applyBorder="1"/>
    <xf numFmtId="0" fontId="17" fillId="29" borderId="9" xfId="0" applyFont="1" applyFill="1" applyBorder="1" applyAlignment="1"/>
    <xf numFmtId="0" fontId="16" fillId="8" borderId="10" xfId="0" applyFont="1" applyFill="1" applyBorder="1" applyAlignment="1"/>
    <xf numFmtId="0" fontId="16" fillId="8" borderId="11" xfId="0" applyFont="1" applyFill="1" applyBorder="1" applyAlignment="1"/>
    <xf numFmtId="0" fontId="16" fillId="8" borderId="12" xfId="0" applyFont="1" applyFill="1" applyBorder="1" applyAlignment="1"/>
    <xf numFmtId="0" fontId="16" fillId="8" borderId="0" xfId="0" applyFont="1" applyFill="1" applyBorder="1" applyAlignment="1"/>
    <xf numFmtId="0" fontId="17" fillId="29" borderId="0" xfId="0" applyFont="1" applyFill="1" applyBorder="1" applyAlignment="1"/>
    <xf numFmtId="0" fontId="16" fillId="8" borderId="13" xfId="0" applyFont="1" applyFill="1" applyBorder="1" applyAlignment="1"/>
    <xf numFmtId="0" fontId="16" fillId="28" borderId="0" xfId="0" applyFont="1" applyFill="1" applyBorder="1" applyAlignment="1"/>
    <xf numFmtId="0" fontId="17" fillId="29" borderId="13" xfId="0" applyFont="1" applyFill="1" applyBorder="1" applyAlignment="1"/>
    <xf numFmtId="0" fontId="16" fillId="8" borderId="14" xfId="0" applyFont="1" applyFill="1" applyBorder="1" applyAlignment="1"/>
    <xf numFmtId="0" fontId="17" fillId="29" borderId="15" xfId="0" applyFont="1" applyFill="1" applyBorder="1" applyAlignment="1"/>
    <xf numFmtId="0" fontId="16" fillId="8" borderId="15" xfId="0" applyFont="1" applyFill="1" applyBorder="1" applyAlignment="1"/>
    <xf numFmtId="0" fontId="16" fillId="8" borderId="16" xfId="0" applyFont="1" applyFill="1" applyBorder="1" applyAlignment="1"/>
    <xf numFmtId="164" fontId="13" fillId="0" borderId="0" xfId="0" applyNumberFormat="1" applyFont="1"/>
    <xf numFmtId="0" fontId="16" fillId="8" borderId="9" xfId="0" applyFont="1" applyFill="1" applyBorder="1" applyAlignment="1"/>
    <xf numFmtId="0" fontId="13" fillId="0" borderId="18" xfId="0" applyFont="1" applyBorder="1" applyAlignment="1">
      <alignment horizontal="center"/>
    </xf>
    <xf numFmtId="0" fontId="13" fillId="0" borderId="1" xfId="0" applyFont="1" applyBorder="1"/>
    <xf numFmtId="0" fontId="13" fillId="0" borderId="2" xfId="0" applyFont="1" applyBorder="1"/>
    <xf numFmtId="0" fontId="13" fillId="0" borderId="3" xfId="0" applyFont="1" applyBorder="1"/>
    <xf numFmtId="0" fontId="13" fillId="0" borderId="4" xfId="0" applyFont="1" applyBorder="1"/>
    <xf numFmtId="0" fontId="13" fillId="0" borderId="0" xfId="0" applyFont="1" applyBorder="1"/>
    <xf numFmtId="0" fontId="13" fillId="0" borderId="5" xfId="0" applyFont="1" applyBorder="1"/>
    <xf numFmtId="0" fontId="14" fillId="0" borderId="0" xfId="0" applyFont="1" applyBorder="1"/>
    <xf numFmtId="0" fontId="13" fillId="0" borderId="6" xfId="0" applyFont="1" applyBorder="1"/>
    <xf numFmtId="0" fontId="13" fillId="0" borderId="7" xfId="0" applyFont="1" applyBorder="1"/>
    <xf numFmtId="0" fontId="13" fillId="0" borderId="8" xfId="0" applyFont="1" applyBorder="1"/>
  </cellXfs>
  <cellStyles count="1069">
    <cellStyle name="Followed Hyperlink" xfId="68" builtinId="9" hidden="1"/>
    <cellStyle name="Followed Hyperlink" xfId="72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96" builtinId="9" hidden="1"/>
    <cellStyle name="Followed Hyperlink" xfId="100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16" builtinId="9" hidden="1"/>
    <cellStyle name="Followed Hyperlink" xfId="120" builtinId="9" hidden="1"/>
    <cellStyle name="Followed Hyperlink" xfId="124" builtinId="9" hidden="1"/>
    <cellStyle name="Followed Hyperlink" xfId="128" builtinId="9" hidden="1"/>
    <cellStyle name="Followed Hyperlink" xfId="132" builtinId="9" hidden="1"/>
    <cellStyle name="Followed Hyperlink" xfId="136" builtinId="9" hidden="1"/>
    <cellStyle name="Followed Hyperlink" xfId="140" builtinId="9" hidden="1"/>
    <cellStyle name="Followed Hyperlink" xfId="144" builtinId="9" hidden="1"/>
    <cellStyle name="Followed Hyperlink" xfId="148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4" builtinId="9" hidden="1"/>
    <cellStyle name="Followed Hyperlink" xfId="168" builtinId="9" hidden="1"/>
    <cellStyle name="Followed Hyperlink" xfId="172" builtinId="9" hidden="1"/>
    <cellStyle name="Followed Hyperlink" xfId="176" builtinId="9" hidden="1"/>
    <cellStyle name="Followed Hyperlink" xfId="180" builtinId="9" hidden="1"/>
    <cellStyle name="Followed Hyperlink" xfId="184" builtinId="9" hidden="1"/>
    <cellStyle name="Followed Hyperlink" xfId="188" builtinId="9" hidden="1"/>
    <cellStyle name="Followed Hyperlink" xfId="192" builtinId="9" hidden="1"/>
    <cellStyle name="Followed Hyperlink" xfId="196" builtinId="9" hidden="1"/>
    <cellStyle name="Followed Hyperlink" xfId="200" builtinId="9" hidden="1"/>
    <cellStyle name="Followed Hyperlink" xfId="204" builtinId="9" hidden="1"/>
    <cellStyle name="Followed Hyperlink" xfId="208" builtinId="9" hidden="1"/>
    <cellStyle name="Followed Hyperlink" xfId="212" builtinId="9" hidden="1"/>
    <cellStyle name="Followed Hyperlink" xfId="216" builtinId="9" hidden="1"/>
    <cellStyle name="Followed Hyperlink" xfId="220" builtinId="9" hidden="1"/>
    <cellStyle name="Followed Hyperlink" xfId="224" builtinId="9" hidden="1"/>
    <cellStyle name="Followed Hyperlink" xfId="228" builtinId="9" hidden="1"/>
    <cellStyle name="Followed Hyperlink" xfId="232" builtinId="9" hidden="1"/>
    <cellStyle name="Followed Hyperlink" xfId="236" builtinId="9" hidden="1"/>
    <cellStyle name="Followed Hyperlink" xfId="240" builtinId="9" hidden="1"/>
    <cellStyle name="Followed Hyperlink" xfId="244" builtinId="9" hidden="1"/>
    <cellStyle name="Followed Hyperlink" xfId="248" builtinId="9" hidden="1"/>
    <cellStyle name="Followed Hyperlink" xfId="252" builtinId="9" hidden="1"/>
    <cellStyle name="Followed Hyperlink" xfId="256" builtinId="9" hidden="1"/>
    <cellStyle name="Followed Hyperlink" xfId="260" builtinId="9" hidden="1"/>
    <cellStyle name="Followed Hyperlink" xfId="264" builtinId="9" hidden="1"/>
    <cellStyle name="Followed Hyperlink" xfId="268" builtinId="9" hidden="1"/>
    <cellStyle name="Followed Hyperlink" xfId="272" builtinId="9" hidden="1"/>
    <cellStyle name="Followed Hyperlink" xfId="276" builtinId="9" hidden="1"/>
    <cellStyle name="Followed Hyperlink" xfId="280" builtinId="9" hidden="1"/>
    <cellStyle name="Followed Hyperlink" xfId="284" builtinId="9" hidden="1"/>
    <cellStyle name="Followed Hyperlink" xfId="288" builtinId="9" hidden="1"/>
    <cellStyle name="Followed Hyperlink" xfId="292" builtinId="9" hidden="1"/>
    <cellStyle name="Followed Hyperlink" xfId="296" builtinId="9" hidden="1"/>
    <cellStyle name="Followed Hyperlink" xfId="300" builtinId="9" hidden="1"/>
    <cellStyle name="Followed Hyperlink" xfId="304" builtinId="9" hidden="1"/>
    <cellStyle name="Followed Hyperlink" xfId="308" builtinId="9" hidden="1"/>
    <cellStyle name="Followed Hyperlink" xfId="312" builtinId="9" hidden="1"/>
    <cellStyle name="Followed Hyperlink" xfId="316" builtinId="9" hidden="1"/>
    <cellStyle name="Followed Hyperlink" xfId="320" builtinId="9" hidden="1"/>
    <cellStyle name="Followed Hyperlink" xfId="324" builtinId="9" hidden="1"/>
    <cellStyle name="Followed Hyperlink" xfId="328" builtinId="9" hidden="1"/>
    <cellStyle name="Followed Hyperlink" xfId="332" builtinId="9" hidden="1"/>
    <cellStyle name="Followed Hyperlink" xfId="336" builtinId="9" hidden="1"/>
    <cellStyle name="Followed Hyperlink" xfId="340" builtinId="9" hidden="1"/>
    <cellStyle name="Followed Hyperlink" xfId="344" builtinId="9" hidden="1"/>
    <cellStyle name="Followed Hyperlink" xfId="348" builtinId="9" hidden="1"/>
    <cellStyle name="Followed Hyperlink" xfId="352" builtinId="9" hidden="1"/>
    <cellStyle name="Followed Hyperlink" xfId="356" builtinId="9" hidden="1"/>
    <cellStyle name="Followed Hyperlink" xfId="360" builtinId="9" hidden="1"/>
    <cellStyle name="Followed Hyperlink" xfId="364" builtinId="9" hidden="1"/>
    <cellStyle name="Followed Hyperlink" xfId="368" builtinId="9" hidden="1"/>
    <cellStyle name="Followed Hyperlink" xfId="372" builtinId="9" hidden="1"/>
    <cellStyle name="Followed Hyperlink" xfId="376" builtinId="9" hidden="1"/>
    <cellStyle name="Followed Hyperlink" xfId="380" builtinId="9" hidden="1"/>
    <cellStyle name="Followed Hyperlink" xfId="384" builtinId="9" hidden="1"/>
    <cellStyle name="Followed Hyperlink" xfId="388" builtinId="9" hidden="1"/>
    <cellStyle name="Followed Hyperlink" xfId="392" builtinId="9" hidden="1"/>
    <cellStyle name="Followed Hyperlink" xfId="396" builtinId="9" hidden="1"/>
    <cellStyle name="Followed Hyperlink" xfId="400" builtinId="9" hidden="1"/>
    <cellStyle name="Followed Hyperlink" xfId="404" builtinId="9" hidden="1"/>
    <cellStyle name="Followed Hyperlink" xfId="408" builtinId="9" hidden="1"/>
    <cellStyle name="Followed Hyperlink" xfId="412" builtinId="9" hidden="1"/>
    <cellStyle name="Followed Hyperlink" xfId="410" builtinId="9" hidden="1"/>
    <cellStyle name="Followed Hyperlink" xfId="406" builtinId="9" hidden="1"/>
    <cellStyle name="Followed Hyperlink" xfId="402" builtinId="9" hidden="1"/>
    <cellStyle name="Followed Hyperlink" xfId="398" builtinId="9" hidden="1"/>
    <cellStyle name="Followed Hyperlink" xfId="394" builtinId="9" hidden="1"/>
    <cellStyle name="Followed Hyperlink" xfId="390" builtinId="9" hidden="1"/>
    <cellStyle name="Followed Hyperlink" xfId="386" builtinId="9" hidden="1"/>
    <cellStyle name="Followed Hyperlink" xfId="382" builtinId="9" hidden="1"/>
    <cellStyle name="Followed Hyperlink" xfId="378" builtinId="9" hidden="1"/>
    <cellStyle name="Followed Hyperlink" xfId="374" builtinId="9" hidden="1"/>
    <cellStyle name="Followed Hyperlink" xfId="370" builtinId="9" hidden="1"/>
    <cellStyle name="Followed Hyperlink" xfId="366" builtinId="9" hidden="1"/>
    <cellStyle name="Followed Hyperlink" xfId="362" builtinId="9" hidden="1"/>
    <cellStyle name="Followed Hyperlink" xfId="358" builtinId="9" hidden="1"/>
    <cellStyle name="Followed Hyperlink" xfId="354" builtinId="9" hidden="1"/>
    <cellStyle name="Followed Hyperlink" xfId="350" builtinId="9" hidden="1"/>
    <cellStyle name="Followed Hyperlink" xfId="346" builtinId="9" hidden="1"/>
    <cellStyle name="Followed Hyperlink" xfId="342" builtinId="9" hidden="1"/>
    <cellStyle name="Followed Hyperlink" xfId="338" builtinId="9" hidden="1"/>
    <cellStyle name="Followed Hyperlink" xfId="334" builtinId="9" hidden="1"/>
    <cellStyle name="Followed Hyperlink" xfId="330" builtinId="9" hidden="1"/>
    <cellStyle name="Followed Hyperlink" xfId="326" builtinId="9" hidden="1"/>
    <cellStyle name="Followed Hyperlink" xfId="322" builtinId="9" hidden="1"/>
    <cellStyle name="Followed Hyperlink" xfId="318" builtinId="9" hidden="1"/>
    <cellStyle name="Followed Hyperlink" xfId="314" builtinId="9" hidden="1"/>
    <cellStyle name="Followed Hyperlink" xfId="310" builtinId="9" hidden="1"/>
    <cellStyle name="Followed Hyperlink" xfId="306" builtinId="9" hidden="1"/>
    <cellStyle name="Followed Hyperlink" xfId="302" builtinId="9" hidden="1"/>
    <cellStyle name="Followed Hyperlink" xfId="298" builtinId="9" hidden="1"/>
    <cellStyle name="Followed Hyperlink" xfId="294" builtinId="9" hidden="1"/>
    <cellStyle name="Followed Hyperlink" xfId="290" builtinId="9" hidden="1"/>
    <cellStyle name="Followed Hyperlink" xfId="286" builtinId="9" hidden="1"/>
    <cellStyle name="Followed Hyperlink" xfId="282" builtinId="9" hidden="1"/>
    <cellStyle name="Followed Hyperlink" xfId="278" builtinId="9" hidden="1"/>
    <cellStyle name="Followed Hyperlink" xfId="274" builtinId="9" hidden="1"/>
    <cellStyle name="Followed Hyperlink" xfId="270" builtinId="9" hidden="1"/>
    <cellStyle name="Followed Hyperlink" xfId="266" builtinId="9" hidden="1"/>
    <cellStyle name="Followed Hyperlink" xfId="262" builtinId="9" hidden="1"/>
    <cellStyle name="Followed Hyperlink" xfId="258" builtinId="9" hidden="1"/>
    <cellStyle name="Followed Hyperlink" xfId="254" builtinId="9" hidden="1"/>
    <cellStyle name="Followed Hyperlink" xfId="250" builtinId="9" hidden="1"/>
    <cellStyle name="Followed Hyperlink" xfId="246" builtinId="9" hidden="1"/>
    <cellStyle name="Followed Hyperlink" xfId="242" builtinId="9" hidden="1"/>
    <cellStyle name="Followed Hyperlink" xfId="238" builtinId="9" hidden="1"/>
    <cellStyle name="Followed Hyperlink" xfId="234" builtinId="9" hidden="1"/>
    <cellStyle name="Followed Hyperlink" xfId="230" builtinId="9" hidden="1"/>
    <cellStyle name="Followed Hyperlink" xfId="226" builtinId="9" hidden="1"/>
    <cellStyle name="Followed Hyperlink" xfId="222" builtinId="9" hidden="1"/>
    <cellStyle name="Followed Hyperlink" xfId="218" builtinId="9" hidden="1"/>
    <cellStyle name="Followed Hyperlink" xfId="214" builtinId="9" hidden="1"/>
    <cellStyle name="Followed Hyperlink" xfId="210" builtinId="9" hidden="1"/>
    <cellStyle name="Followed Hyperlink" xfId="206" builtinId="9" hidden="1"/>
    <cellStyle name="Followed Hyperlink" xfId="202" builtinId="9" hidden="1"/>
    <cellStyle name="Followed Hyperlink" xfId="198" builtinId="9" hidden="1"/>
    <cellStyle name="Followed Hyperlink" xfId="194" builtinId="9" hidden="1"/>
    <cellStyle name="Followed Hyperlink" xfId="190" builtinId="9" hidden="1"/>
    <cellStyle name="Followed Hyperlink" xfId="186" builtinId="9" hidden="1"/>
    <cellStyle name="Followed Hyperlink" xfId="182" builtinId="9" hidden="1"/>
    <cellStyle name="Followed Hyperlink" xfId="178" builtinId="9" hidden="1"/>
    <cellStyle name="Followed Hyperlink" xfId="174" builtinId="9" hidden="1"/>
    <cellStyle name="Followed Hyperlink" xfId="170" builtinId="9" hidden="1"/>
    <cellStyle name="Followed Hyperlink" xfId="166" builtinId="9" hidden="1"/>
    <cellStyle name="Followed Hyperlink" xfId="162" builtinId="9" hidden="1"/>
    <cellStyle name="Followed Hyperlink" xfId="158" builtinId="9" hidden="1"/>
    <cellStyle name="Followed Hyperlink" xfId="154" builtinId="9" hidden="1"/>
    <cellStyle name="Followed Hyperlink" xfId="150" builtinId="9" hidden="1"/>
    <cellStyle name="Followed Hyperlink" xfId="146" builtinId="9" hidden="1"/>
    <cellStyle name="Followed Hyperlink" xfId="142" builtinId="9" hidden="1"/>
    <cellStyle name="Followed Hyperlink" xfId="138" builtinId="9" hidden="1"/>
    <cellStyle name="Followed Hyperlink" xfId="134" builtinId="9" hidden="1"/>
    <cellStyle name="Followed Hyperlink" xfId="130" builtinId="9" hidden="1"/>
    <cellStyle name="Followed Hyperlink" xfId="126" builtinId="9" hidden="1"/>
    <cellStyle name="Followed Hyperlink" xfId="122" builtinId="9" hidden="1"/>
    <cellStyle name="Followed Hyperlink" xfId="118" builtinId="9" hidden="1"/>
    <cellStyle name="Followed Hyperlink" xfId="114" builtinId="9" hidden="1"/>
    <cellStyle name="Followed Hyperlink" xfId="110" builtinId="9" hidden="1"/>
    <cellStyle name="Followed Hyperlink" xfId="106" builtinId="9" hidden="1"/>
    <cellStyle name="Followed Hyperlink" xfId="102" builtinId="9" hidden="1"/>
    <cellStyle name="Followed Hyperlink" xfId="98" builtinId="9" hidden="1"/>
    <cellStyle name="Followed Hyperlink" xfId="94" builtinId="9" hidden="1"/>
    <cellStyle name="Followed Hyperlink" xfId="90" builtinId="9" hidden="1"/>
    <cellStyle name="Followed Hyperlink" xfId="86" builtinId="9" hidden="1"/>
    <cellStyle name="Followed Hyperlink" xfId="82" builtinId="9" hidden="1"/>
    <cellStyle name="Followed Hyperlink" xfId="78" builtinId="9" hidden="1"/>
    <cellStyle name="Followed Hyperlink" xfId="74" builtinId="9" hidden="1"/>
    <cellStyle name="Followed Hyperlink" xfId="70" builtinId="9" hidden="1"/>
    <cellStyle name="Followed Hyperlink" xfId="66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4" builtinId="9" hidden="1"/>
    <cellStyle name="Followed Hyperlink" xfId="62" builtinId="9" hidden="1"/>
    <cellStyle name="Followed Hyperlink" xfId="54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Hyperlink" xfId="163" builtinId="8" hidden="1"/>
    <cellStyle name="Hyperlink" xfId="167" builtinId="8" hidden="1"/>
    <cellStyle name="Hyperlink" xfId="169" builtinId="8" hidden="1"/>
    <cellStyle name="Hyperlink" xfId="171" builtinId="8" hidden="1"/>
    <cellStyle name="Hyperlink" xfId="175" builtinId="8" hidden="1"/>
    <cellStyle name="Hyperlink" xfId="177" builtinId="8" hidden="1"/>
    <cellStyle name="Hyperlink" xfId="179" builtinId="8" hidden="1"/>
    <cellStyle name="Hyperlink" xfId="183" builtinId="8" hidden="1"/>
    <cellStyle name="Hyperlink" xfId="185" builtinId="8" hidden="1"/>
    <cellStyle name="Hyperlink" xfId="187" builtinId="8" hidden="1"/>
    <cellStyle name="Hyperlink" xfId="191" builtinId="8" hidden="1"/>
    <cellStyle name="Hyperlink" xfId="193" builtinId="8" hidden="1"/>
    <cellStyle name="Hyperlink" xfId="195" builtinId="8" hidden="1"/>
    <cellStyle name="Hyperlink" xfId="199" builtinId="8" hidden="1"/>
    <cellStyle name="Hyperlink" xfId="201" builtinId="8" hidden="1"/>
    <cellStyle name="Hyperlink" xfId="203" builtinId="8" hidden="1"/>
    <cellStyle name="Hyperlink" xfId="207" builtinId="8" hidden="1"/>
    <cellStyle name="Hyperlink" xfId="209" builtinId="8" hidden="1"/>
    <cellStyle name="Hyperlink" xfId="211" builtinId="8" hidden="1"/>
    <cellStyle name="Hyperlink" xfId="215" builtinId="8" hidden="1"/>
    <cellStyle name="Hyperlink" xfId="217" builtinId="8" hidden="1"/>
    <cellStyle name="Hyperlink" xfId="219" builtinId="8" hidden="1"/>
    <cellStyle name="Hyperlink" xfId="223" builtinId="8" hidden="1"/>
    <cellStyle name="Hyperlink" xfId="225" builtinId="8" hidden="1"/>
    <cellStyle name="Hyperlink" xfId="227" builtinId="8" hidden="1"/>
    <cellStyle name="Hyperlink" xfId="231" builtinId="8" hidden="1"/>
    <cellStyle name="Hyperlink" xfId="233" builtinId="8" hidden="1"/>
    <cellStyle name="Hyperlink" xfId="235" builtinId="8" hidden="1"/>
    <cellStyle name="Hyperlink" xfId="239" builtinId="8" hidden="1"/>
    <cellStyle name="Hyperlink" xfId="241" builtinId="8" hidden="1"/>
    <cellStyle name="Hyperlink" xfId="243" builtinId="8" hidden="1"/>
    <cellStyle name="Hyperlink" xfId="247" builtinId="8" hidden="1"/>
    <cellStyle name="Hyperlink" xfId="249" builtinId="8" hidden="1"/>
    <cellStyle name="Hyperlink" xfId="251" builtinId="8" hidden="1"/>
    <cellStyle name="Hyperlink" xfId="255" builtinId="8" hidden="1"/>
    <cellStyle name="Hyperlink" xfId="257" builtinId="8" hidden="1"/>
    <cellStyle name="Hyperlink" xfId="259" builtinId="8" hidden="1"/>
    <cellStyle name="Hyperlink" xfId="263" builtinId="8" hidden="1"/>
    <cellStyle name="Hyperlink" xfId="265" builtinId="8" hidden="1"/>
    <cellStyle name="Hyperlink" xfId="267" builtinId="8" hidden="1"/>
    <cellStyle name="Hyperlink" xfId="271" builtinId="8" hidden="1"/>
    <cellStyle name="Hyperlink" xfId="273" builtinId="8" hidden="1"/>
    <cellStyle name="Hyperlink" xfId="275" builtinId="8" hidden="1"/>
    <cellStyle name="Hyperlink" xfId="279" builtinId="8" hidden="1"/>
    <cellStyle name="Hyperlink" xfId="281" builtinId="8" hidden="1"/>
    <cellStyle name="Hyperlink" xfId="283" builtinId="8" hidden="1"/>
    <cellStyle name="Hyperlink" xfId="287" builtinId="8" hidden="1"/>
    <cellStyle name="Hyperlink" xfId="289" builtinId="8" hidden="1"/>
    <cellStyle name="Hyperlink" xfId="291" builtinId="8" hidden="1"/>
    <cellStyle name="Hyperlink" xfId="295" builtinId="8" hidden="1"/>
    <cellStyle name="Hyperlink" xfId="297" builtinId="8" hidden="1"/>
    <cellStyle name="Hyperlink" xfId="299" builtinId="8" hidden="1"/>
    <cellStyle name="Hyperlink" xfId="303" builtinId="8" hidden="1"/>
    <cellStyle name="Hyperlink" xfId="305" builtinId="8" hidden="1"/>
    <cellStyle name="Hyperlink" xfId="307" builtinId="8" hidden="1"/>
    <cellStyle name="Hyperlink" xfId="311" builtinId="8" hidden="1"/>
    <cellStyle name="Hyperlink" xfId="313" builtinId="8" hidden="1"/>
    <cellStyle name="Hyperlink" xfId="315" builtinId="8" hidden="1"/>
    <cellStyle name="Hyperlink" xfId="319" builtinId="8" hidden="1"/>
    <cellStyle name="Hyperlink" xfId="321" builtinId="8" hidden="1"/>
    <cellStyle name="Hyperlink" xfId="323" builtinId="8" hidden="1"/>
    <cellStyle name="Hyperlink" xfId="327" builtinId="8" hidden="1"/>
    <cellStyle name="Hyperlink" xfId="329" builtinId="8" hidden="1"/>
    <cellStyle name="Hyperlink" xfId="331" builtinId="8" hidden="1"/>
    <cellStyle name="Hyperlink" xfId="335" builtinId="8" hidden="1"/>
    <cellStyle name="Hyperlink" xfId="337" builtinId="8" hidden="1"/>
    <cellStyle name="Hyperlink" xfId="339" builtinId="8" hidden="1"/>
    <cellStyle name="Hyperlink" xfId="343" builtinId="8" hidden="1"/>
    <cellStyle name="Hyperlink" xfId="345" builtinId="8" hidden="1"/>
    <cellStyle name="Hyperlink" xfId="347" builtinId="8" hidden="1"/>
    <cellStyle name="Hyperlink" xfId="351" builtinId="8" hidden="1"/>
    <cellStyle name="Hyperlink" xfId="353" builtinId="8" hidden="1"/>
    <cellStyle name="Hyperlink" xfId="355" builtinId="8" hidden="1"/>
    <cellStyle name="Hyperlink" xfId="359" builtinId="8" hidden="1"/>
    <cellStyle name="Hyperlink" xfId="361" builtinId="8" hidden="1"/>
    <cellStyle name="Hyperlink" xfId="363" builtinId="8" hidden="1"/>
    <cellStyle name="Hyperlink" xfId="367" builtinId="8" hidden="1"/>
    <cellStyle name="Hyperlink" xfId="369" builtinId="8" hidden="1"/>
    <cellStyle name="Hyperlink" xfId="371" builtinId="8" hidden="1"/>
    <cellStyle name="Hyperlink" xfId="375" builtinId="8" hidden="1"/>
    <cellStyle name="Hyperlink" xfId="377" builtinId="8" hidden="1"/>
    <cellStyle name="Hyperlink" xfId="379" builtinId="8" hidden="1"/>
    <cellStyle name="Hyperlink" xfId="383" builtinId="8" hidden="1"/>
    <cellStyle name="Hyperlink" xfId="385" builtinId="8" hidden="1"/>
    <cellStyle name="Hyperlink" xfId="387" builtinId="8" hidden="1"/>
    <cellStyle name="Hyperlink" xfId="391" builtinId="8" hidden="1"/>
    <cellStyle name="Hyperlink" xfId="393" builtinId="8" hidden="1"/>
    <cellStyle name="Hyperlink" xfId="395" builtinId="8" hidden="1"/>
    <cellStyle name="Hyperlink" xfId="399" builtinId="8" hidden="1"/>
    <cellStyle name="Hyperlink" xfId="401" builtinId="8" hidden="1"/>
    <cellStyle name="Hyperlink" xfId="403" builtinId="8" hidden="1"/>
    <cellStyle name="Hyperlink" xfId="407" builtinId="8" hidden="1"/>
    <cellStyle name="Hyperlink" xfId="409" builtinId="8" hidden="1"/>
    <cellStyle name="Hyperlink" xfId="411" builtinId="8" hidden="1"/>
    <cellStyle name="Hyperlink" xfId="405" builtinId="8" hidden="1"/>
    <cellStyle name="Hyperlink" xfId="397" builtinId="8" hidden="1"/>
    <cellStyle name="Hyperlink" xfId="389" builtinId="8" hidden="1"/>
    <cellStyle name="Hyperlink" xfId="381" builtinId="8" hidden="1"/>
    <cellStyle name="Hyperlink" xfId="373" builtinId="8" hidden="1"/>
    <cellStyle name="Hyperlink" xfId="365" builtinId="8" hidden="1"/>
    <cellStyle name="Hyperlink" xfId="357" builtinId="8" hidden="1"/>
    <cellStyle name="Hyperlink" xfId="349" builtinId="8" hidden="1"/>
    <cellStyle name="Hyperlink" xfId="341" builtinId="8" hidden="1"/>
    <cellStyle name="Hyperlink" xfId="333" builtinId="8" hidden="1"/>
    <cellStyle name="Hyperlink" xfId="325" builtinId="8" hidden="1"/>
    <cellStyle name="Hyperlink" xfId="317" builtinId="8" hidden="1"/>
    <cellStyle name="Hyperlink" xfId="309" builtinId="8" hidden="1"/>
    <cellStyle name="Hyperlink" xfId="301" builtinId="8" hidden="1"/>
    <cellStyle name="Hyperlink" xfId="293" builtinId="8" hidden="1"/>
    <cellStyle name="Hyperlink" xfId="285" builtinId="8" hidden="1"/>
    <cellStyle name="Hyperlink" xfId="277" builtinId="8" hidden="1"/>
    <cellStyle name="Hyperlink" xfId="269" builtinId="8" hidden="1"/>
    <cellStyle name="Hyperlink" xfId="261" builtinId="8" hidden="1"/>
    <cellStyle name="Hyperlink" xfId="253" builtinId="8" hidden="1"/>
    <cellStyle name="Hyperlink" xfId="245" builtinId="8" hidden="1"/>
    <cellStyle name="Hyperlink" xfId="237" builtinId="8" hidden="1"/>
    <cellStyle name="Hyperlink" xfId="229" builtinId="8" hidden="1"/>
    <cellStyle name="Hyperlink" xfId="221" builtinId="8" hidden="1"/>
    <cellStyle name="Hyperlink" xfId="213" builtinId="8" hidden="1"/>
    <cellStyle name="Hyperlink" xfId="205" builtinId="8" hidden="1"/>
    <cellStyle name="Hyperlink" xfId="197" builtinId="8" hidden="1"/>
    <cellStyle name="Hyperlink" xfId="189" builtinId="8" hidden="1"/>
    <cellStyle name="Hyperlink" xfId="181" builtinId="8" hidden="1"/>
    <cellStyle name="Hyperlink" xfId="173" builtinId="8" hidden="1"/>
    <cellStyle name="Hyperlink" xfId="165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49" builtinId="8" hidden="1"/>
    <cellStyle name="Hyperlink" xfId="133" builtinId="8" hidden="1"/>
    <cellStyle name="Hyperlink" xfId="117" builtinId="8" hidden="1"/>
    <cellStyle name="Hyperlink" xfId="101" builtinId="8" hidden="1"/>
    <cellStyle name="Hyperlink" xfId="85" builtinId="8" hidden="1"/>
    <cellStyle name="Hyperlink" xfId="69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53" builtinId="8" hidden="1"/>
    <cellStyle name="Hyperlink" xfId="15" builtinId="8" hidden="1"/>
    <cellStyle name="Hyperlink" xfId="17" builtinId="8" hidden="1"/>
    <cellStyle name="Hyperlink" xfId="19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21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3" builtinId="8" hidden="1"/>
    <cellStyle name="Hyperlink" xfId="5" builtinId="8" hidden="1"/>
    <cellStyle name="Hyperlink" xfId="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3"/>
  <sheetViews>
    <sheetView tabSelected="1" view="pageLayout" topLeftCell="A235" zoomScale="75" zoomScaleNormal="39" zoomScalePageLayoutView="39" workbookViewId="0">
      <selection activeCell="F271" sqref="F271"/>
    </sheetView>
  </sheetViews>
  <sheetFormatPr baseColWidth="10" defaultColWidth="11" defaultRowHeight="15" x14ac:dyDescent="0"/>
  <cols>
    <col min="1" max="18" width="11" style="85"/>
    <col min="19" max="19" width="10.83203125" style="85" customWidth="1"/>
    <col min="20" max="20" width="11" style="85"/>
    <col min="21" max="21" width="11.5" style="85" bestFit="1" customWidth="1"/>
    <col min="22" max="16384" width="11" style="85"/>
  </cols>
  <sheetData>
    <row r="1" spans="1:27">
      <c r="A1" s="2" t="s">
        <v>502</v>
      </c>
    </row>
    <row r="3" spans="1:27">
      <c r="A3" s="1" t="s">
        <v>0</v>
      </c>
      <c r="D3" s="1" t="s">
        <v>503</v>
      </c>
      <c r="G3" s="1" t="s">
        <v>1</v>
      </c>
      <c r="I3" s="1" t="s">
        <v>2</v>
      </c>
      <c r="K3" s="85" t="s">
        <v>496</v>
      </c>
      <c r="L3" s="15" t="s">
        <v>498</v>
      </c>
      <c r="M3" s="15" t="s">
        <v>499</v>
      </c>
      <c r="N3" s="85" t="s">
        <v>497</v>
      </c>
      <c r="P3" s="1" t="s">
        <v>504</v>
      </c>
    </row>
    <row r="4" spans="1:27">
      <c r="A4" s="85" t="s">
        <v>505</v>
      </c>
      <c r="D4" s="11" t="s">
        <v>571</v>
      </c>
      <c r="G4" s="85" t="s">
        <v>528</v>
      </c>
      <c r="I4" s="85" t="s">
        <v>507</v>
      </c>
      <c r="J4" s="85" t="s">
        <v>508</v>
      </c>
      <c r="K4" s="85">
        <v>50</v>
      </c>
      <c r="L4" s="85">
        <v>50</v>
      </c>
      <c r="M4" s="85">
        <v>50</v>
      </c>
      <c r="N4" s="85">
        <v>50</v>
      </c>
      <c r="P4" s="85" t="s">
        <v>506</v>
      </c>
    </row>
    <row r="5" spans="1:27">
      <c r="D5" s="11" t="s">
        <v>572</v>
      </c>
      <c r="G5" s="85" t="s">
        <v>529</v>
      </c>
      <c r="I5" s="85" t="s">
        <v>509</v>
      </c>
      <c r="J5" s="85" t="s">
        <v>510</v>
      </c>
      <c r="K5" s="86">
        <f>30000/K4</f>
        <v>600</v>
      </c>
      <c r="L5" s="86">
        <f t="shared" ref="L5:N5" si="0">30000/L4</f>
        <v>600</v>
      </c>
      <c r="M5" s="86">
        <f t="shared" si="0"/>
        <v>600</v>
      </c>
      <c r="N5" s="86">
        <f t="shared" si="0"/>
        <v>600</v>
      </c>
      <c r="P5" s="85" t="s">
        <v>60</v>
      </c>
    </row>
    <row r="6" spans="1:27">
      <c r="I6" s="85" t="s">
        <v>511</v>
      </c>
      <c r="J6" s="85" t="s">
        <v>512</v>
      </c>
      <c r="K6" s="87">
        <v>6</v>
      </c>
      <c r="L6" s="87">
        <f>K6/5</f>
        <v>1.2</v>
      </c>
      <c r="M6" s="87">
        <f t="shared" ref="M6" si="1">L6/5</f>
        <v>0.24</v>
      </c>
      <c r="N6" s="87">
        <f>M6/5</f>
        <v>4.8000000000000001E-2</v>
      </c>
    </row>
    <row r="7" spans="1:27">
      <c r="I7" s="85" t="s">
        <v>513</v>
      </c>
      <c r="J7" s="85" t="s">
        <v>514</v>
      </c>
      <c r="K7" s="86">
        <f>K6/K5*1000</f>
        <v>10</v>
      </c>
      <c r="L7" s="86">
        <f t="shared" ref="L7:N7" si="2">L6/L5*1000</f>
        <v>2</v>
      </c>
      <c r="M7" s="86">
        <f t="shared" si="2"/>
        <v>0.39999999999999997</v>
      </c>
      <c r="N7" s="86">
        <f t="shared" si="2"/>
        <v>0.08</v>
      </c>
    </row>
    <row r="9" spans="1:27">
      <c r="A9" s="16" t="s">
        <v>3</v>
      </c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9"/>
      <c r="N9" s="90"/>
      <c r="O9" s="30" t="s">
        <v>4</v>
      </c>
      <c r="P9" s="30"/>
      <c r="Q9" s="91"/>
      <c r="R9" s="30" t="s">
        <v>5</v>
      </c>
      <c r="S9" s="91"/>
      <c r="T9" s="31" t="s">
        <v>485</v>
      </c>
      <c r="U9" s="27"/>
      <c r="V9" s="27"/>
      <c r="W9" s="27"/>
      <c r="X9" s="27"/>
      <c r="Y9" s="27"/>
      <c r="Z9" s="27"/>
      <c r="AA9" s="91"/>
    </row>
    <row r="10" spans="1:27">
      <c r="A10" s="92"/>
      <c r="B10" s="93">
        <v>1</v>
      </c>
      <c r="C10" s="93">
        <v>2</v>
      </c>
      <c r="D10" s="93">
        <v>3</v>
      </c>
      <c r="E10" s="93">
        <v>4</v>
      </c>
      <c r="F10" s="93">
        <v>5</v>
      </c>
      <c r="G10" s="93">
        <v>6</v>
      </c>
      <c r="H10" s="93">
        <v>7</v>
      </c>
      <c r="I10" s="93">
        <v>8</v>
      </c>
      <c r="J10" s="93">
        <v>9</v>
      </c>
      <c r="K10" s="93">
        <v>10</v>
      </c>
      <c r="L10" s="93">
        <v>11</v>
      </c>
      <c r="M10" s="94">
        <v>12</v>
      </c>
      <c r="N10" s="90"/>
      <c r="O10" s="93"/>
      <c r="P10" s="93">
        <v>1</v>
      </c>
      <c r="Q10" s="93">
        <v>2</v>
      </c>
      <c r="R10" s="93">
        <v>3</v>
      </c>
      <c r="S10" s="93">
        <v>4</v>
      </c>
      <c r="T10" s="93">
        <v>5</v>
      </c>
      <c r="U10" s="93">
        <v>6</v>
      </c>
      <c r="V10" s="93">
        <v>7</v>
      </c>
      <c r="W10" s="93">
        <v>8</v>
      </c>
      <c r="X10" s="93">
        <v>9</v>
      </c>
      <c r="Y10" s="93">
        <v>10</v>
      </c>
      <c r="Z10" s="93">
        <v>11</v>
      </c>
      <c r="AA10" s="93">
        <v>12</v>
      </c>
    </row>
    <row r="11" spans="1:27" ht="36">
      <c r="A11" s="92" t="s">
        <v>6</v>
      </c>
      <c r="B11" s="95" t="s">
        <v>7</v>
      </c>
      <c r="C11" s="96">
        <v>2</v>
      </c>
      <c r="D11" s="96">
        <v>3</v>
      </c>
      <c r="E11" s="96">
        <v>4</v>
      </c>
      <c r="F11" s="96">
        <v>5</v>
      </c>
      <c r="G11" s="96">
        <v>6</v>
      </c>
      <c r="H11" s="96">
        <v>7</v>
      </c>
      <c r="I11" s="96">
        <v>8</v>
      </c>
      <c r="J11" s="96">
        <v>9</v>
      </c>
      <c r="K11" s="96">
        <v>10</v>
      </c>
      <c r="L11" s="96">
        <v>11</v>
      </c>
      <c r="M11" s="97">
        <v>1</v>
      </c>
      <c r="N11" s="90"/>
      <c r="O11" s="93" t="s">
        <v>6</v>
      </c>
      <c r="P11" s="160"/>
      <c r="Q11" s="161" t="s">
        <v>62</v>
      </c>
      <c r="R11" s="161" t="s">
        <v>63</v>
      </c>
      <c r="S11" s="161" t="s">
        <v>64</v>
      </c>
      <c r="T11" s="161" t="s">
        <v>65</v>
      </c>
      <c r="U11" s="161" t="s">
        <v>66</v>
      </c>
      <c r="V11" s="161" t="s">
        <v>67</v>
      </c>
      <c r="W11" s="161" t="s">
        <v>68</v>
      </c>
      <c r="X11" s="161" t="s">
        <v>69</v>
      </c>
      <c r="Y11" s="161" t="s">
        <v>70</v>
      </c>
      <c r="Z11" s="161" t="s">
        <v>71</v>
      </c>
      <c r="AA11" s="161" t="s">
        <v>61</v>
      </c>
    </row>
    <row r="12" spans="1:27" ht="24">
      <c r="A12" s="92" t="s">
        <v>9</v>
      </c>
      <c r="B12" s="98">
        <v>12</v>
      </c>
      <c r="C12" s="99">
        <v>13</v>
      </c>
      <c r="D12" s="99">
        <v>14</v>
      </c>
      <c r="E12" s="99">
        <v>15</v>
      </c>
      <c r="F12" s="99">
        <v>16</v>
      </c>
      <c r="G12" s="99">
        <v>17</v>
      </c>
      <c r="H12" s="100" t="s">
        <v>7</v>
      </c>
      <c r="I12" s="99">
        <v>19</v>
      </c>
      <c r="J12" s="99">
        <v>20</v>
      </c>
      <c r="K12" s="99">
        <v>21</v>
      </c>
      <c r="L12" s="99">
        <v>22</v>
      </c>
      <c r="M12" s="101">
        <v>18</v>
      </c>
      <c r="N12" s="90"/>
      <c r="O12" s="93" t="s">
        <v>9</v>
      </c>
      <c r="P12" s="161" t="s">
        <v>73</v>
      </c>
      <c r="Q12" s="161" t="s">
        <v>74</v>
      </c>
      <c r="R12" s="161" t="s">
        <v>75</v>
      </c>
      <c r="S12" s="161" t="s">
        <v>76</v>
      </c>
      <c r="T12" s="161" t="s">
        <v>77</v>
      </c>
      <c r="U12" s="161" t="s">
        <v>78</v>
      </c>
      <c r="V12" s="160"/>
      <c r="W12" s="161" t="s">
        <v>80</v>
      </c>
      <c r="X12" s="161" t="s">
        <v>81</v>
      </c>
      <c r="Y12" s="161" t="s">
        <v>82</v>
      </c>
      <c r="Z12" s="161" t="s">
        <v>83</v>
      </c>
      <c r="AA12" s="161" t="s">
        <v>79</v>
      </c>
    </row>
    <row r="13" spans="1:27" ht="24">
      <c r="A13" s="92" t="s">
        <v>10</v>
      </c>
      <c r="B13" s="98">
        <v>23</v>
      </c>
      <c r="C13" s="99">
        <v>24</v>
      </c>
      <c r="D13" s="17">
        <v>25</v>
      </c>
      <c r="E13" s="100" t="s">
        <v>7</v>
      </c>
      <c r="F13" s="17">
        <v>27</v>
      </c>
      <c r="G13" s="17">
        <v>28</v>
      </c>
      <c r="H13" s="17">
        <v>29</v>
      </c>
      <c r="I13" s="17">
        <v>30</v>
      </c>
      <c r="J13" s="17">
        <v>31</v>
      </c>
      <c r="K13" s="17">
        <v>32</v>
      </c>
      <c r="L13" s="17">
        <v>33</v>
      </c>
      <c r="M13" s="101">
        <v>26</v>
      </c>
      <c r="N13" s="90"/>
      <c r="O13" s="93" t="s">
        <v>10</v>
      </c>
      <c r="P13" s="161" t="s">
        <v>84</v>
      </c>
      <c r="Q13" s="161" t="s">
        <v>85</v>
      </c>
      <c r="R13" s="161" t="s">
        <v>86</v>
      </c>
      <c r="S13" s="162"/>
      <c r="T13" s="161" t="s">
        <v>88</v>
      </c>
      <c r="U13" s="161" t="s">
        <v>89</v>
      </c>
      <c r="V13" s="161" t="s">
        <v>90</v>
      </c>
      <c r="W13" s="161" t="s">
        <v>91</v>
      </c>
      <c r="X13" s="161" t="s">
        <v>92</v>
      </c>
      <c r="Y13" s="161" t="s">
        <v>93</v>
      </c>
      <c r="Z13" s="161" t="s">
        <v>94</v>
      </c>
      <c r="AA13" s="161" t="s">
        <v>87</v>
      </c>
    </row>
    <row r="14" spans="1:27" ht="24">
      <c r="A14" s="92" t="s">
        <v>11</v>
      </c>
      <c r="B14" s="98">
        <v>34</v>
      </c>
      <c r="C14" s="99">
        <v>35</v>
      </c>
      <c r="D14" s="99">
        <v>36</v>
      </c>
      <c r="E14" s="99">
        <v>37</v>
      </c>
      <c r="F14" s="99">
        <v>38</v>
      </c>
      <c r="G14" s="99">
        <v>39</v>
      </c>
      <c r="H14" s="99">
        <v>40</v>
      </c>
      <c r="I14" s="99">
        <v>41</v>
      </c>
      <c r="J14" s="100" t="s">
        <v>7</v>
      </c>
      <c r="K14" s="99">
        <v>43</v>
      </c>
      <c r="L14" s="99">
        <v>44</v>
      </c>
      <c r="M14" s="101">
        <v>42</v>
      </c>
      <c r="N14" s="90"/>
      <c r="O14" s="93" t="s">
        <v>11</v>
      </c>
      <c r="P14" s="161" t="s">
        <v>95</v>
      </c>
      <c r="Q14" s="161" t="s">
        <v>96</v>
      </c>
      <c r="R14" s="161" t="s">
        <v>97</v>
      </c>
      <c r="S14" s="161" t="s">
        <v>98</v>
      </c>
      <c r="T14" s="161" t="s">
        <v>99</v>
      </c>
      <c r="U14" s="161" t="s">
        <v>100</v>
      </c>
      <c r="V14" s="161" t="s">
        <v>101</v>
      </c>
      <c r="W14" s="161" t="s">
        <v>102</v>
      </c>
      <c r="X14" s="162"/>
      <c r="Y14" s="161" t="s">
        <v>104</v>
      </c>
      <c r="Z14" s="161" t="s">
        <v>105</v>
      </c>
      <c r="AA14" s="161" t="s">
        <v>103</v>
      </c>
    </row>
    <row r="15" spans="1:27" ht="24">
      <c r="A15" s="92" t="s">
        <v>13</v>
      </c>
      <c r="B15" s="98">
        <v>45</v>
      </c>
      <c r="C15" s="99">
        <v>46</v>
      </c>
      <c r="D15" s="99">
        <v>47</v>
      </c>
      <c r="E15" s="99">
        <v>48</v>
      </c>
      <c r="F15" s="99">
        <v>49</v>
      </c>
      <c r="G15" s="99">
        <v>50</v>
      </c>
      <c r="H15" s="99">
        <v>51</v>
      </c>
      <c r="I15" s="99">
        <v>52</v>
      </c>
      <c r="J15" s="99">
        <v>53</v>
      </c>
      <c r="K15" s="99">
        <v>54</v>
      </c>
      <c r="L15" s="99">
        <v>55</v>
      </c>
      <c r="M15" s="102" t="s">
        <v>7</v>
      </c>
      <c r="N15" s="90"/>
      <c r="O15" s="93" t="s">
        <v>13</v>
      </c>
      <c r="P15" s="161" t="s">
        <v>106</v>
      </c>
      <c r="Q15" s="161" t="s">
        <v>107</v>
      </c>
      <c r="R15" s="161" t="s">
        <v>108</v>
      </c>
      <c r="S15" s="161" t="s">
        <v>109</v>
      </c>
      <c r="T15" s="161" t="s">
        <v>110</v>
      </c>
      <c r="U15" s="161" t="s">
        <v>111</v>
      </c>
      <c r="V15" s="161" t="s">
        <v>112</v>
      </c>
      <c r="W15" s="161" t="s">
        <v>113</v>
      </c>
      <c r="X15" s="161" t="s">
        <v>114</v>
      </c>
      <c r="Y15" s="161" t="s">
        <v>115</v>
      </c>
      <c r="Z15" s="161" t="s">
        <v>116</v>
      </c>
      <c r="AA15" s="160"/>
    </row>
    <row r="16" spans="1:27" ht="36">
      <c r="A16" s="92" t="s">
        <v>15</v>
      </c>
      <c r="B16" s="98">
        <v>56</v>
      </c>
      <c r="C16" s="99">
        <v>57</v>
      </c>
      <c r="D16" s="99">
        <v>58</v>
      </c>
      <c r="E16" s="100" t="s">
        <v>7</v>
      </c>
      <c r="F16" s="99">
        <v>60</v>
      </c>
      <c r="G16" s="99">
        <v>61</v>
      </c>
      <c r="H16" s="99">
        <v>62</v>
      </c>
      <c r="I16" s="99">
        <v>63</v>
      </c>
      <c r="J16" s="99">
        <v>64</v>
      </c>
      <c r="K16" s="99">
        <v>65</v>
      </c>
      <c r="L16" s="99">
        <v>66</v>
      </c>
      <c r="M16" s="101">
        <v>59</v>
      </c>
      <c r="N16" s="90"/>
      <c r="O16" s="93" t="s">
        <v>15</v>
      </c>
      <c r="P16" s="161" t="s">
        <v>117</v>
      </c>
      <c r="Q16" s="161" t="s">
        <v>118</v>
      </c>
      <c r="R16" s="161" t="s">
        <v>119</v>
      </c>
      <c r="S16" s="160"/>
      <c r="T16" s="161" t="s">
        <v>121</v>
      </c>
      <c r="U16" s="161" t="s">
        <v>122</v>
      </c>
      <c r="V16" s="161" t="s">
        <v>123</v>
      </c>
      <c r="W16" s="161" t="s">
        <v>124</v>
      </c>
      <c r="X16" s="161" t="s">
        <v>125</v>
      </c>
      <c r="Y16" s="161" t="s">
        <v>126</v>
      </c>
      <c r="Z16" s="161" t="s">
        <v>127</v>
      </c>
      <c r="AA16" s="161" t="s">
        <v>120</v>
      </c>
    </row>
    <row r="17" spans="1:27" ht="36">
      <c r="A17" s="92" t="s">
        <v>16</v>
      </c>
      <c r="B17" s="98">
        <v>67</v>
      </c>
      <c r="C17" s="99">
        <v>68</v>
      </c>
      <c r="D17" s="99">
        <v>69</v>
      </c>
      <c r="E17" s="99">
        <v>70</v>
      </c>
      <c r="F17" s="99">
        <v>71</v>
      </c>
      <c r="G17" s="99">
        <v>72</v>
      </c>
      <c r="H17" s="99">
        <v>73</v>
      </c>
      <c r="I17" s="100" t="s">
        <v>7</v>
      </c>
      <c r="J17" s="99">
        <v>75</v>
      </c>
      <c r="K17" s="99">
        <v>76</v>
      </c>
      <c r="L17" s="99">
        <v>77</v>
      </c>
      <c r="M17" s="101">
        <v>74</v>
      </c>
      <c r="N17" s="90"/>
      <c r="O17" s="93" t="s">
        <v>16</v>
      </c>
      <c r="P17" s="161" t="s">
        <v>128</v>
      </c>
      <c r="Q17" s="161" t="s">
        <v>129</v>
      </c>
      <c r="R17" s="161" t="s">
        <v>130</v>
      </c>
      <c r="S17" s="161" t="s">
        <v>131</v>
      </c>
      <c r="T17" s="161" t="s">
        <v>132</v>
      </c>
      <c r="U17" s="161" t="s">
        <v>133</v>
      </c>
      <c r="V17" s="161" t="s">
        <v>134</v>
      </c>
      <c r="W17" s="160"/>
      <c r="X17" s="161" t="s">
        <v>136</v>
      </c>
      <c r="Y17" s="161" t="s">
        <v>137</v>
      </c>
      <c r="Z17" s="161" t="s">
        <v>138</v>
      </c>
      <c r="AA17" s="161" t="s">
        <v>135</v>
      </c>
    </row>
    <row r="18" spans="1:27" ht="36">
      <c r="A18" s="103" t="s">
        <v>17</v>
      </c>
      <c r="B18" s="104">
        <v>78</v>
      </c>
      <c r="C18" s="105" t="s">
        <v>7</v>
      </c>
      <c r="D18" s="106">
        <v>80</v>
      </c>
      <c r="E18" s="106">
        <v>81</v>
      </c>
      <c r="F18" s="106">
        <v>82</v>
      </c>
      <c r="G18" s="106">
        <v>83</v>
      </c>
      <c r="H18" s="106">
        <v>84</v>
      </c>
      <c r="I18" s="106">
        <v>85</v>
      </c>
      <c r="J18" s="106">
        <v>86</v>
      </c>
      <c r="K18" s="106">
        <v>87</v>
      </c>
      <c r="L18" s="106">
        <v>88</v>
      </c>
      <c r="M18" s="107">
        <v>79</v>
      </c>
      <c r="N18" s="90"/>
      <c r="O18" s="93" t="s">
        <v>17</v>
      </c>
      <c r="P18" s="161" t="s">
        <v>139</v>
      </c>
      <c r="Q18" s="160"/>
      <c r="R18" s="161" t="s">
        <v>141</v>
      </c>
      <c r="S18" s="161" t="s">
        <v>142</v>
      </c>
      <c r="T18" s="161" t="s">
        <v>143</v>
      </c>
      <c r="U18" s="161" t="s">
        <v>144</v>
      </c>
      <c r="V18" s="161" t="s">
        <v>145</v>
      </c>
      <c r="W18" s="161" t="s">
        <v>146</v>
      </c>
      <c r="X18" s="161" t="s">
        <v>147</v>
      </c>
      <c r="Y18" s="161" t="s">
        <v>148</v>
      </c>
      <c r="Z18" s="161" t="s">
        <v>149</v>
      </c>
      <c r="AA18" s="161" t="s">
        <v>140</v>
      </c>
    </row>
    <row r="19" spans="1:27">
      <c r="A19" s="91"/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108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</row>
    <row r="20" spans="1:27">
      <c r="A20" s="19" t="s">
        <v>18</v>
      </c>
      <c r="B20" s="20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28"/>
      <c r="O20" s="30" t="s">
        <v>19</v>
      </c>
      <c r="P20" s="30"/>
      <c r="Q20" s="30"/>
      <c r="R20" s="30" t="s">
        <v>5</v>
      </c>
      <c r="S20" s="30"/>
      <c r="T20" s="31" t="s">
        <v>486</v>
      </c>
      <c r="U20" s="27"/>
      <c r="V20" s="27"/>
      <c r="W20" s="27"/>
      <c r="X20" s="27"/>
      <c r="Y20" s="27"/>
      <c r="Z20" s="27"/>
      <c r="AA20" s="27"/>
    </row>
    <row r="21" spans="1:27">
      <c r="A21" s="23"/>
      <c r="B21" s="24">
        <v>1</v>
      </c>
      <c r="C21" s="24">
        <v>2</v>
      </c>
      <c r="D21" s="24">
        <v>3</v>
      </c>
      <c r="E21" s="24">
        <v>4</v>
      </c>
      <c r="F21" s="24">
        <v>5</v>
      </c>
      <c r="G21" s="24">
        <v>6</v>
      </c>
      <c r="H21" s="24">
        <v>7</v>
      </c>
      <c r="I21" s="24">
        <v>8</v>
      </c>
      <c r="J21" s="24">
        <v>9</v>
      </c>
      <c r="K21" s="24">
        <v>10</v>
      </c>
      <c r="L21" s="24">
        <v>11</v>
      </c>
      <c r="M21" s="25">
        <v>12</v>
      </c>
      <c r="N21" s="28"/>
      <c r="O21" s="33"/>
      <c r="P21" s="33">
        <v>1</v>
      </c>
      <c r="Q21" s="33">
        <v>2</v>
      </c>
      <c r="R21" s="33">
        <v>3</v>
      </c>
      <c r="S21" s="33">
        <v>4</v>
      </c>
      <c r="T21" s="33">
        <v>5</v>
      </c>
      <c r="U21" s="33">
        <v>6</v>
      </c>
      <c r="V21" s="33">
        <v>7</v>
      </c>
      <c r="W21" s="33">
        <v>8</v>
      </c>
      <c r="X21" s="33">
        <v>9</v>
      </c>
      <c r="Y21" s="33">
        <v>10</v>
      </c>
      <c r="Z21" s="33">
        <v>11</v>
      </c>
      <c r="AA21" s="33">
        <v>12</v>
      </c>
    </row>
    <row r="22" spans="1:27" ht="36">
      <c r="A22" s="23" t="s">
        <v>6</v>
      </c>
      <c r="B22" s="95" t="s">
        <v>7</v>
      </c>
      <c r="C22" s="96">
        <v>90</v>
      </c>
      <c r="D22" s="96">
        <v>91</v>
      </c>
      <c r="E22" s="96">
        <v>92</v>
      </c>
      <c r="F22" s="96">
        <v>93</v>
      </c>
      <c r="G22" s="96">
        <v>94</v>
      </c>
      <c r="H22" s="96">
        <v>95</v>
      </c>
      <c r="I22" s="96">
        <v>96</v>
      </c>
      <c r="J22" s="96">
        <v>97</v>
      </c>
      <c r="K22" s="96">
        <v>98</v>
      </c>
      <c r="L22" s="96">
        <v>99</v>
      </c>
      <c r="M22" s="97">
        <v>89</v>
      </c>
      <c r="N22" s="90"/>
      <c r="O22" s="33" t="s">
        <v>6</v>
      </c>
      <c r="P22" s="160"/>
      <c r="Q22" s="161" t="s">
        <v>151</v>
      </c>
      <c r="R22" s="161" t="s">
        <v>152</v>
      </c>
      <c r="S22" s="161" t="s">
        <v>153</v>
      </c>
      <c r="T22" s="161" t="s">
        <v>154</v>
      </c>
      <c r="U22" s="161" t="s">
        <v>155</v>
      </c>
      <c r="V22" s="161" t="s">
        <v>156</v>
      </c>
      <c r="W22" s="161" t="s">
        <v>157</v>
      </c>
      <c r="X22" s="161" t="s">
        <v>158</v>
      </c>
      <c r="Y22" s="161" t="s">
        <v>159</v>
      </c>
      <c r="Z22" s="161" t="s">
        <v>160</v>
      </c>
      <c r="AA22" s="161" t="s">
        <v>150</v>
      </c>
    </row>
    <row r="23" spans="1:27" ht="24">
      <c r="A23" s="23" t="s">
        <v>9</v>
      </c>
      <c r="B23" s="98">
        <v>100</v>
      </c>
      <c r="C23" s="99">
        <v>101</v>
      </c>
      <c r="D23" s="99">
        <v>102</v>
      </c>
      <c r="E23" s="99">
        <v>103</v>
      </c>
      <c r="F23" s="99">
        <v>104</v>
      </c>
      <c r="G23" s="99">
        <v>105</v>
      </c>
      <c r="H23" s="100" t="s">
        <v>7</v>
      </c>
      <c r="I23" s="99">
        <v>107</v>
      </c>
      <c r="J23" s="99">
        <v>108</v>
      </c>
      <c r="K23" s="99">
        <v>109</v>
      </c>
      <c r="L23" s="99">
        <v>110</v>
      </c>
      <c r="M23" s="101">
        <v>106</v>
      </c>
      <c r="N23" s="90"/>
      <c r="O23" s="33" t="s">
        <v>9</v>
      </c>
      <c r="P23" s="161" t="s">
        <v>161</v>
      </c>
      <c r="Q23" s="161" t="s">
        <v>162</v>
      </c>
      <c r="R23" s="161" t="s">
        <v>163</v>
      </c>
      <c r="S23" s="161" t="s">
        <v>164</v>
      </c>
      <c r="T23" s="161" t="s">
        <v>165</v>
      </c>
      <c r="U23" s="161" t="s">
        <v>166</v>
      </c>
      <c r="V23" s="160"/>
      <c r="W23" s="161" t="s">
        <v>168</v>
      </c>
      <c r="X23" s="161" t="s">
        <v>169</v>
      </c>
      <c r="Y23" s="161" t="s">
        <v>170</v>
      </c>
      <c r="Z23" s="161" t="s">
        <v>171</v>
      </c>
      <c r="AA23" s="161" t="s">
        <v>167</v>
      </c>
    </row>
    <row r="24" spans="1:27" ht="36">
      <c r="A24" s="23" t="s">
        <v>10</v>
      </c>
      <c r="B24" s="98">
        <v>111</v>
      </c>
      <c r="C24" s="99">
        <v>112</v>
      </c>
      <c r="D24" s="17">
        <v>113</v>
      </c>
      <c r="E24" s="100" t="s">
        <v>7</v>
      </c>
      <c r="F24" s="17">
        <v>115</v>
      </c>
      <c r="G24" s="17">
        <v>116</v>
      </c>
      <c r="H24" s="17">
        <v>117</v>
      </c>
      <c r="I24" s="17">
        <v>118</v>
      </c>
      <c r="J24" s="17">
        <v>119</v>
      </c>
      <c r="K24" s="17">
        <v>120</v>
      </c>
      <c r="L24" s="17">
        <v>121</v>
      </c>
      <c r="M24" s="101">
        <v>114</v>
      </c>
      <c r="N24" s="90"/>
      <c r="O24" s="33" t="s">
        <v>10</v>
      </c>
      <c r="P24" s="161" t="s">
        <v>172</v>
      </c>
      <c r="Q24" s="161" t="s">
        <v>173</v>
      </c>
      <c r="R24" s="161" t="s">
        <v>174</v>
      </c>
      <c r="S24" s="162"/>
      <c r="T24" s="161" t="s">
        <v>176</v>
      </c>
      <c r="U24" s="161" t="s">
        <v>177</v>
      </c>
      <c r="V24" s="161" t="s">
        <v>178</v>
      </c>
      <c r="W24" s="161" t="s">
        <v>179</v>
      </c>
      <c r="X24" s="161" t="s">
        <v>180</v>
      </c>
      <c r="Y24" s="161" t="s">
        <v>181</v>
      </c>
      <c r="Z24" s="161" t="s">
        <v>182</v>
      </c>
      <c r="AA24" s="161" t="s">
        <v>175</v>
      </c>
    </row>
    <row r="25" spans="1:27" ht="36">
      <c r="A25" s="23" t="s">
        <v>11</v>
      </c>
      <c r="B25" s="98">
        <v>122</v>
      </c>
      <c r="C25" s="99">
        <v>123</v>
      </c>
      <c r="D25" s="99">
        <v>124</v>
      </c>
      <c r="E25" s="99">
        <v>125</v>
      </c>
      <c r="F25" s="99">
        <v>126</v>
      </c>
      <c r="G25" s="99">
        <v>127</v>
      </c>
      <c r="H25" s="99">
        <v>128</v>
      </c>
      <c r="I25" s="99">
        <v>129</v>
      </c>
      <c r="J25" s="100" t="s">
        <v>7</v>
      </c>
      <c r="K25" s="99">
        <v>131</v>
      </c>
      <c r="L25" s="99">
        <v>132</v>
      </c>
      <c r="M25" s="101">
        <v>130</v>
      </c>
      <c r="N25" s="90"/>
      <c r="O25" s="33" t="s">
        <v>11</v>
      </c>
      <c r="P25" s="161" t="s">
        <v>183</v>
      </c>
      <c r="Q25" s="161" t="s">
        <v>184</v>
      </c>
      <c r="R25" s="161" t="s">
        <v>8</v>
      </c>
      <c r="S25" s="161" t="s">
        <v>185</v>
      </c>
      <c r="T25" s="161" t="s">
        <v>186</v>
      </c>
      <c r="U25" s="161" t="s">
        <v>187</v>
      </c>
      <c r="V25" s="161" t="s">
        <v>188</v>
      </c>
      <c r="W25" s="161" t="s">
        <v>189</v>
      </c>
      <c r="X25" s="162"/>
      <c r="Y25" s="161" t="s">
        <v>191</v>
      </c>
      <c r="Z25" s="161" t="s">
        <v>192</v>
      </c>
      <c r="AA25" s="161" t="s">
        <v>190</v>
      </c>
    </row>
    <row r="26" spans="1:27" ht="24">
      <c r="A26" s="23" t="s">
        <v>13</v>
      </c>
      <c r="B26" s="98">
        <v>133</v>
      </c>
      <c r="C26" s="99">
        <v>134</v>
      </c>
      <c r="D26" s="99">
        <v>135</v>
      </c>
      <c r="E26" s="99">
        <v>136</v>
      </c>
      <c r="F26" s="99">
        <v>137</v>
      </c>
      <c r="G26" s="99">
        <v>138</v>
      </c>
      <c r="H26" s="99">
        <v>139</v>
      </c>
      <c r="I26" s="99">
        <v>140</v>
      </c>
      <c r="J26" s="99">
        <v>141</v>
      </c>
      <c r="K26" s="99">
        <v>142</v>
      </c>
      <c r="L26" s="99">
        <v>143</v>
      </c>
      <c r="M26" s="102" t="s">
        <v>7</v>
      </c>
      <c r="N26" s="90"/>
      <c r="O26" s="33" t="s">
        <v>13</v>
      </c>
      <c r="P26" s="161" t="s">
        <v>193</v>
      </c>
      <c r="Q26" s="161" t="s">
        <v>14</v>
      </c>
      <c r="R26" s="161" t="s">
        <v>194</v>
      </c>
      <c r="S26" s="161" t="s">
        <v>195</v>
      </c>
      <c r="T26" s="161" t="s">
        <v>196</v>
      </c>
      <c r="U26" s="161" t="s">
        <v>197</v>
      </c>
      <c r="V26" s="161" t="s">
        <v>198</v>
      </c>
      <c r="W26" s="161" t="s">
        <v>199</v>
      </c>
      <c r="X26" s="161" t="s">
        <v>200</v>
      </c>
      <c r="Y26" s="161" t="s">
        <v>201</v>
      </c>
      <c r="Z26" s="161" t="s">
        <v>202</v>
      </c>
      <c r="AA26" s="160"/>
    </row>
    <row r="27" spans="1:27" ht="36">
      <c r="A27" s="23" t="s">
        <v>15</v>
      </c>
      <c r="B27" s="98">
        <v>144</v>
      </c>
      <c r="C27" s="99">
        <v>145</v>
      </c>
      <c r="D27" s="99">
        <v>146</v>
      </c>
      <c r="E27" s="100" t="s">
        <v>7</v>
      </c>
      <c r="F27" s="99">
        <v>148</v>
      </c>
      <c r="G27" s="99">
        <v>149</v>
      </c>
      <c r="H27" s="99">
        <v>150</v>
      </c>
      <c r="I27" s="99">
        <v>151</v>
      </c>
      <c r="J27" s="99">
        <v>152</v>
      </c>
      <c r="K27" s="99">
        <v>153</v>
      </c>
      <c r="L27" s="99">
        <v>154</v>
      </c>
      <c r="M27" s="101">
        <v>147</v>
      </c>
      <c r="N27" s="90"/>
      <c r="O27" s="33" t="s">
        <v>15</v>
      </c>
      <c r="P27" s="161" t="s">
        <v>203</v>
      </c>
      <c r="Q27" s="161" t="s">
        <v>204</v>
      </c>
      <c r="R27" s="161" t="s">
        <v>205</v>
      </c>
      <c r="S27" s="160"/>
      <c r="T27" s="161" t="s">
        <v>207</v>
      </c>
      <c r="U27" s="161" t="s">
        <v>208</v>
      </c>
      <c r="V27" s="161" t="s">
        <v>209</v>
      </c>
      <c r="W27" s="161" t="s">
        <v>210</v>
      </c>
      <c r="X27" s="161" t="s">
        <v>211</v>
      </c>
      <c r="Y27" s="161" t="s">
        <v>212</v>
      </c>
      <c r="Z27" s="161" t="s">
        <v>213</v>
      </c>
      <c r="AA27" s="161" t="s">
        <v>206</v>
      </c>
    </row>
    <row r="28" spans="1:27" ht="24">
      <c r="A28" s="23" t="s">
        <v>16</v>
      </c>
      <c r="B28" s="98">
        <v>155</v>
      </c>
      <c r="C28" s="99">
        <v>156</v>
      </c>
      <c r="D28" s="99">
        <v>157</v>
      </c>
      <c r="E28" s="99">
        <v>158</v>
      </c>
      <c r="F28" s="99">
        <v>159</v>
      </c>
      <c r="G28" s="99">
        <v>160</v>
      </c>
      <c r="H28" s="99">
        <v>161</v>
      </c>
      <c r="I28" s="100" t="s">
        <v>7</v>
      </c>
      <c r="J28" s="99">
        <v>163</v>
      </c>
      <c r="K28" s="99">
        <v>164</v>
      </c>
      <c r="L28" s="99">
        <v>165</v>
      </c>
      <c r="M28" s="101">
        <v>162</v>
      </c>
      <c r="N28" s="90"/>
      <c r="O28" s="33" t="s">
        <v>16</v>
      </c>
      <c r="P28" s="161" t="s">
        <v>214</v>
      </c>
      <c r="Q28" s="161" t="s">
        <v>215</v>
      </c>
      <c r="R28" s="161" t="s">
        <v>216</v>
      </c>
      <c r="S28" s="161" t="s">
        <v>217</v>
      </c>
      <c r="T28" s="161" t="s">
        <v>218</v>
      </c>
      <c r="U28" s="161" t="s">
        <v>219</v>
      </c>
      <c r="V28" s="161" t="s">
        <v>220</v>
      </c>
      <c r="W28" s="160"/>
      <c r="X28" s="161" t="s">
        <v>222</v>
      </c>
      <c r="Y28" s="161" t="s">
        <v>223</v>
      </c>
      <c r="Z28" s="161" t="s">
        <v>224</v>
      </c>
      <c r="AA28" s="161" t="s">
        <v>221</v>
      </c>
    </row>
    <row r="29" spans="1:27" ht="24">
      <c r="A29" s="26" t="s">
        <v>17</v>
      </c>
      <c r="B29" s="104">
        <v>166</v>
      </c>
      <c r="C29" s="105" t="s">
        <v>7</v>
      </c>
      <c r="D29" s="106">
        <v>168</v>
      </c>
      <c r="E29" s="106">
        <v>169</v>
      </c>
      <c r="F29" s="106">
        <v>170</v>
      </c>
      <c r="G29" s="106">
        <v>171</v>
      </c>
      <c r="H29" s="106">
        <v>172</v>
      </c>
      <c r="I29" s="106">
        <v>173</v>
      </c>
      <c r="J29" s="106">
        <v>174</v>
      </c>
      <c r="K29" s="106">
        <v>175</v>
      </c>
      <c r="L29" s="106">
        <v>176</v>
      </c>
      <c r="M29" s="107">
        <v>167</v>
      </c>
      <c r="N29" s="90"/>
      <c r="O29" s="33" t="s">
        <v>17</v>
      </c>
      <c r="P29" s="161" t="s">
        <v>225</v>
      </c>
      <c r="Q29" s="162"/>
      <c r="R29" s="161" t="s">
        <v>227</v>
      </c>
      <c r="S29" s="161" t="s">
        <v>228</v>
      </c>
      <c r="T29" s="161" t="s">
        <v>229</v>
      </c>
      <c r="U29" s="161" t="s">
        <v>230</v>
      </c>
      <c r="V29" s="161" t="s">
        <v>231</v>
      </c>
      <c r="W29" s="161" t="s">
        <v>232</v>
      </c>
      <c r="X29" s="161" t="s">
        <v>233</v>
      </c>
      <c r="Y29" s="161" t="s">
        <v>234</v>
      </c>
      <c r="Z29" s="161" t="s">
        <v>235</v>
      </c>
      <c r="AA29" s="161" t="s">
        <v>226</v>
      </c>
    </row>
    <row r="30" spans="1:27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34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</row>
    <row r="31" spans="1:27">
      <c r="A31" s="19" t="s">
        <v>26</v>
      </c>
      <c r="B31" s="20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2"/>
      <c r="N31" s="28"/>
      <c r="O31" s="30" t="s">
        <v>27</v>
      </c>
      <c r="P31" s="30"/>
      <c r="Q31" s="30"/>
      <c r="R31" s="30" t="s">
        <v>5</v>
      </c>
      <c r="S31" s="30"/>
      <c r="T31" s="31" t="s">
        <v>487</v>
      </c>
      <c r="U31" s="27"/>
      <c r="V31" s="27"/>
      <c r="W31" s="27"/>
      <c r="X31" s="27"/>
      <c r="Y31" s="27"/>
      <c r="Z31" s="27"/>
      <c r="AA31" s="27"/>
    </row>
    <row r="32" spans="1:27">
      <c r="A32" s="23"/>
      <c r="B32" s="24">
        <v>1</v>
      </c>
      <c r="C32" s="24">
        <v>2</v>
      </c>
      <c r="D32" s="24">
        <v>3</v>
      </c>
      <c r="E32" s="24">
        <v>4</v>
      </c>
      <c r="F32" s="24">
        <v>5</v>
      </c>
      <c r="G32" s="24">
        <v>6</v>
      </c>
      <c r="H32" s="24">
        <v>7</v>
      </c>
      <c r="I32" s="24">
        <v>8</v>
      </c>
      <c r="J32" s="24">
        <v>9</v>
      </c>
      <c r="K32" s="24">
        <v>10</v>
      </c>
      <c r="L32" s="24">
        <v>11</v>
      </c>
      <c r="M32" s="25">
        <v>12</v>
      </c>
      <c r="N32" s="28"/>
      <c r="O32" s="33"/>
      <c r="P32" s="33">
        <v>1</v>
      </c>
      <c r="Q32" s="33">
        <v>2</v>
      </c>
      <c r="R32" s="33">
        <v>3</v>
      </c>
      <c r="S32" s="33">
        <v>4</v>
      </c>
      <c r="T32" s="33">
        <v>5</v>
      </c>
      <c r="U32" s="33">
        <v>6</v>
      </c>
      <c r="V32" s="33">
        <v>7</v>
      </c>
      <c r="W32" s="33">
        <v>8</v>
      </c>
      <c r="X32" s="33">
        <v>9</v>
      </c>
      <c r="Y32" s="33">
        <v>10</v>
      </c>
      <c r="Z32" s="33">
        <v>11</v>
      </c>
      <c r="AA32" s="33">
        <v>12</v>
      </c>
    </row>
    <row r="33" spans="1:27" ht="36">
      <c r="A33" s="23" t="s">
        <v>6</v>
      </c>
      <c r="B33" s="95" t="s">
        <v>7</v>
      </c>
      <c r="C33" s="96">
        <v>178</v>
      </c>
      <c r="D33" s="96">
        <v>179</v>
      </c>
      <c r="E33" s="96">
        <v>180</v>
      </c>
      <c r="F33" s="96">
        <v>181</v>
      </c>
      <c r="G33" s="96">
        <v>182</v>
      </c>
      <c r="H33" s="96">
        <v>183</v>
      </c>
      <c r="I33" s="96">
        <v>184</v>
      </c>
      <c r="J33" s="96">
        <v>185</v>
      </c>
      <c r="K33" s="96">
        <v>186</v>
      </c>
      <c r="L33" s="96">
        <v>187</v>
      </c>
      <c r="M33" s="97">
        <v>177</v>
      </c>
      <c r="N33" s="90"/>
      <c r="O33" s="33" t="s">
        <v>6</v>
      </c>
      <c r="P33" s="160"/>
      <c r="Q33" s="161" t="s">
        <v>237</v>
      </c>
      <c r="R33" s="161" t="s">
        <v>238</v>
      </c>
      <c r="S33" s="161" t="s">
        <v>239</v>
      </c>
      <c r="T33" s="161" t="s">
        <v>240</v>
      </c>
      <c r="U33" s="161" t="s">
        <v>241</v>
      </c>
      <c r="V33" s="161" t="s">
        <v>242</v>
      </c>
      <c r="W33" s="161" t="s">
        <v>243</v>
      </c>
      <c r="X33" s="161" t="s">
        <v>244</v>
      </c>
      <c r="Y33" s="161" t="s">
        <v>245</v>
      </c>
      <c r="Z33" s="161" t="s">
        <v>246</v>
      </c>
      <c r="AA33" s="161" t="s">
        <v>236</v>
      </c>
    </row>
    <row r="34" spans="1:27" ht="48">
      <c r="A34" s="23" t="s">
        <v>9</v>
      </c>
      <c r="B34" s="98">
        <v>188</v>
      </c>
      <c r="C34" s="99">
        <v>189</v>
      </c>
      <c r="D34" s="99">
        <v>190</v>
      </c>
      <c r="E34" s="99">
        <v>191</v>
      </c>
      <c r="F34" s="99">
        <v>192</v>
      </c>
      <c r="G34" s="99">
        <v>193</v>
      </c>
      <c r="H34" s="100" t="s">
        <v>7</v>
      </c>
      <c r="I34" s="99">
        <v>195</v>
      </c>
      <c r="J34" s="99">
        <v>196</v>
      </c>
      <c r="K34" s="99">
        <v>197</v>
      </c>
      <c r="L34" s="99">
        <v>198</v>
      </c>
      <c r="M34" s="101">
        <v>194</v>
      </c>
      <c r="N34" s="90"/>
      <c r="O34" s="33" t="s">
        <v>9</v>
      </c>
      <c r="P34" s="161" t="s">
        <v>247</v>
      </c>
      <c r="Q34" s="161" t="s">
        <v>248</v>
      </c>
      <c r="R34" s="161" t="s">
        <v>249</v>
      </c>
      <c r="S34" s="161" t="s">
        <v>250</v>
      </c>
      <c r="T34" s="161" t="s">
        <v>251</v>
      </c>
      <c r="U34" s="161" t="s">
        <v>252</v>
      </c>
      <c r="V34" s="160"/>
      <c r="W34" s="161" t="s">
        <v>254</v>
      </c>
      <c r="X34" s="161" t="s">
        <v>255</v>
      </c>
      <c r="Y34" s="161" t="s">
        <v>256</v>
      </c>
      <c r="Z34" s="161" t="s">
        <v>257</v>
      </c>
      <c r="AA34" s="161" t="s">
        <v>253</v>
      </c>
    </row>
    <row r="35" spans="1:27" ht="24">
      <c r="A35" s="23" t="s">
        <v>10</v>
      </c>
      <c r="B35" s="98">
        <v>199</v>
      </c>
      <c r="C35" s="99">
        <v>200</v>
      </c>
      <c r="D35" s="17">
        <v>201</v>
      </c>
      <c r="E35" s="100" t="s">
        <v>7</v>
      </c>
      <c r="F35" s="17">
        <v>203</v>
      </c>
      <c r="G35" s="17">
        <v>204</v>
      </c>
      <c r="H35" s="17">
        <v>205</v>
      </c>
      <c r="I35" s="17">
        <v>206</v>
      </c>
      <c r="J35" s="17">
        <v>207</v>
      </c>
      <c r="K35" s="17">
        <v>208</v>
      </c>
      <c r="L35" s="17">
        <v>209</v>
      </c>
      <c r="M35" s="101">
        <v>202</v>
      </c>
      <c r="N35" s="90"/>
      <c r="O35" s="33" t="s">
        <v>10</v>
      </c>
      <c r="P35" s="161" t="s">
        <v>258</v>
      </c>
      <c r="Q35" s="161" t="s">
        <v>259</v>
      </c>
      <c r="R35" s="161" t="s">
        <v>260</v>
      </c>
      <c r="S35" s="162"/>
      <c r="T35" s="161" t="s">
        <v>261</v>
      </c>
      <c r="U35" s="161" t="s">
        <v>262</v>
      </c>
      <c r="V35" s="161" t="s">
        <v>263</v>
      </c>
      <c r="W35" s="161" t="s">
        <v>264</v>
      </c>
      <c r="X35" s="161" t="s">
        <v>265</v>
      </c>
      <c r="Y35" s="161" t="s">
        <v>266</v>
      </c>
      <c r="Z35" s="161" t="s">
        <v>267</v>
      </c>
      <c r="AA35" s="161" t="s">
        <v>12</v>
      </c>
    </row>
    <row r="36" spans="1:27" ht="48">
      <c r="A36" s="23" t="s">
        <v>11</v>
      </c>
      <c r="B36" s="98">
        <v>210</v>
      </c>
      <c r="C36" s="99">
        <v>211</v>
      </c>
      <c r="D36" s="99">
        <v>212</v>
      </c>
      <c r="E36" s="99">
        <v>213</v>
      </c>
      <c r="F36" s="99">
        <v>214</v>
      </c>
      <c r="G36" s="99">
        <v>215</v>
      </c>
      <c r="H36" s="99">
        <v>216</v>
      </c>
      <c r="I36" s="99">
        <v>217</v>
      </c>
      <c r="J36" s="100" t="s">
        <v>7</v>
      </c>
      <c r="K36" s="99">
        <v>219</v>
      </c>
      <c r="L36" s="99">
        <v>220</v>
      </c>
      <c r="M36" s="101">
        <v>218</v>
      </c>
      <c r="N36" s="90"/>
      <c r="O36" s="33" t="s">
        <v>11</v>
      </c>
      <c r="P36" s="161" t="s">
        <v>268</v>
      </c>
      <c r="Q36" s="161" t="s">
        <v>269</v>
      </c>
      <c r="R36" s="161" t="s">
        <v>270</v>
      </c>
      <c r="S36" s="161" t="s">
        <v>271</v>
      </c>
      <c r="T36" s="161" t="s">
        <v>272</v>
      </c>
      <c r="U36" s="161" t="s">
        <v>273</v>
      </c>
      <c r="V36" s="161" t="s">
        <v>274</v>
      </c>
      <c r="W36" s="161" t="s">
        <v>275</v>
      </c>
      <c r="X36" s="162"/>
      <c r="Y36" s="161" t="s">
        <v>277</v>
      </c>
      <c r="Z36" s="161" t="s">
        <v>278</v>
      </c>
      <c r="AA36" s="161" t="s">
        <v>276</v>
      </c>
    </row>
    <row r="37" spans="1:27" ht="36">
      <c r="A37" s="23" t="s">
        <v>13</v>
      </c>
      <c r="B37" s="98">
        <v>221</v>
      </c>
      <c r="C37" s="99">
        <v>222</v>
      </c>
      <c r="D37" s="99">
        <v>223</v>
      </c>
      <c r="E37" s="99">
        <v>224</v>
      </c>
      <c r="F37" s="99">
        <v>225</v>
      </c>
      <c r="G37" s="99">
        <v>226</v>
      </c>
      <c r="H37" s="99">
        <v>227</v>
      </c>
      <c r="I37" s="99">
        <v>228</v>
      </c>
      <c r="J37" s="99">
        <v>229</v>
      </c>
      <c r="K37" s="99">
        <v>230</v>
      </c>
      <c r="L37" s="99">
        <v>231</v>
      </c>
      <c r="M37" s="102" t="s">
        <v>7</v>
      </c>
      <c r="N37" s="90"/>
      <c r="O37" s="33" t="s">
        <v>13</v>
      </c>
      <c r="P37" s="161" t="s">
        <v>279</v>
      </c>
      <c r="Q37" s="161" t="s">
        <v>280</v>
      </c>
      <c r="R37" s="161" t="s">
        <v>281</v>
      </c>
      <c r="S37" s="161" t="s">
        <v>282</v>
      </c>
      <c r="T37" s="161" t="s">
        <v>283</v>
      </c>
      <c r="U37" s="161" t="s">
        <v>284</v>
      </c>
      <c r="V37" s="161" t="s">
        <v>285</v>
      </c>
      <c r="W37" s="161" t="s">
        <v>286</v>
      </c>
      <c r="X37" s="161" t="s">
        <v>287</v>
      </c>
      <c r="Y37" s="161" t="s">
        <v>288</v>
      </c>
      <c r="Z37" s="161" t="s">
        <v>289</v>
      </c>
      <c r="AA37" s="160"/>
    </row>
    <row r="38" spans="1:27" ht="24">
      <c r="A38" s="23" t="s">
        <v>15</v>
      </c>
      <c r="B38" s="98">
        <v>232</v>
      </c>
      <c r="C38" s="99">
        <v>233</v>
      </c>
      <c r="D38" s="99">
        <v>234</v>
      </c>
      <c r="E38" s="100" t="s">
        <v>7</v>
      </c>
      <c r="F38" s="99">
        <v>236</v>
      </c>
      <c r="G38" s="99">
        <v>237</v>
      </c>
      <c r="H38" s="99">
        <v>238</v>
      </c>
      <c r="I38" s="99">
        <v>239</v>
      </c>
      <c r="J38" s="99">
        <v>240</v>
      </c>
      <c r="K38" s="99">
        <v>241</v>
      </c>
      <c r="L38" s="99">
        <v>242</v>
      </c>
      <c r="M38" s="101">
        <v>235</v>
      </c>
      <c r="N38" s="90"/>
      <c r="O38" s="33" t="s">
        <v>15</v>
      </c>
      <c r="P38" s="161" t="s">
        <v>290</v>
      </c>
      <c r="Q38" s="161" t="s">
        <v>291</v>
      </c>
      <c r="R38" s="161" t="s">
        <v>292</v>
      </c>
      <c r="S38" s="160"/>
      <c r="T38" s="161" t="s">
        <v>294</v>
      </c>
      <c r="U38" s="161" t="s">
        <v>295</v>
      </c>
      <c r="V38" s="161" t="s">
        <v>296</v>
      </c>
      <c r="W38" s="161" t="s">
        <v>297</v>
      </c>
      <c r="X38" s="161" t="s">
        <v>298</v>
      </c>
      <c r="Y38" s="161" t="s">
        <v>299</v>
      </c>
      <c r="Z38" s="161" t="s">
        <v>300</v>
      </c>
      <c r="AA38" s="161" t="s">
        <v>293</v>
      </c>
    </row>
    <row r="39" spans="1:27" ht="24">
      <c r="A39" s="23" t="s">
        <v>16</v>
      </c>
      <c r="B39" s="98">
        <v>243</v>
      </c>
      <c r="C39" s="99">
        <v>244</v>
      </c>
      <c r="D39" s="99">
        <v>245</v>
      </c>
      <c r="E39" s="99">
        <v>246</v>
      </c>
      <c r="F39" s="99">
        <v>247</v>
      </c>
      <c r="G39" s="99">
        <v>248</v>
      </c>
      <c r="H39" s="99">
        <v>249</v>
      </c>
      <c r="I39" s="100" t="s">
        <v>7</v>
      </c>
      <c r="J39" s="99">
        <v>251</v>
      </c>
      <c r="K39" s="99">
        <v>252</v>
      </c>
      <c r="L39" s="99">
        <v>253</v>
      </c>
      <c r="M39" s="101">
        <v>250</v>
      </c>
      <c r="N39" s="90"/>
      <c r="O39" s="33" t="s">
        <v>16</v>
      </c>
      <c r="P39" s="161" t="s">
        <v>301</v>
      </c>
      <c r="Q39" s="161" t="s">
        <v>302</v>
      </c>
      <c r="R39" s="161" t="s">
        <v>303</v>
      </c>
      <c r="S39" s="161" t="s">
        <v>304</v>
      </c>
      <c r="T39" s="161" t="s">
        <v>305</v>
      </c>
      <c r="U39" s="161" t="s">
        <v>306</v>
      </c>
      <c r="V39" s="161" t="s">
        <v>307</v>
      </c>
      <c r="W39" s="160"/>
      <c r="X39" s="161" t="s">
        <v>309</v>
      </c>
      <c r="Y39" s="161" t="s">
        <v>310</v>
      </c>
      <c r="Z39" s="161" t="s">
        <v>311</v>
      </c>
      <c r="AA39" s="161" t="s">
        <v>308</v>
      </c>
    </row>
    <row r="40" spans="1:27" ht="72">
      <c r="A40" s="26" t="s">
        <v>17</v>
      </c>
      <c r="B40" s="104">
        <v>254</v>
      </c>
      <c r="C40" s="105" t="s">
        <v>7</v>
      </c>
      <c r="D40" s="106">
        <v>256</v>
      </c>
      <c r="E40" s="106">
        <v>257</v>
      </c>
      <c r="F40" s="106">
        <v>258</v>
      </c>
      <c r="G40" s="106">
        <v>259</v>
      </c>
      <c r="H40" s="106">
        <v>260</v>
      </c>
      <c r="I40" s="106">
        <v>261</v>
      </c>
      <c r="J40" s="106">
        <v>262</v>
      </c>
      <c r="K40" s="106">
        <v>263</v>
      </c>
      <c r="L40" s="106">
        <v>264</v>
      </c>
      <c r="M40" s="107">
        <v>255</v>
      </c>
      <c r="N40" s="90"/>
      <c r="O40" s="33" t="s">
        <v>17</v>
      </c>
      <c r="P40" s="161" t="s">
        <v>312</v>
      </c>
      <c r="Q40" s="162"/>
      <c r="R40" s="161" t="s">
        <v>314</v>
      </c>
      <c r="S40" s="161" t="s">
        <v>315</v>
      </c>
      <c r="T40" s="161" t="s">
        <v>316</v>
      </c>
      <c r="U40" s="161" t="s">
        <v>317</v>
      </c>
      <c r="V40" s="161" t="s">
        <v>318</v>
      </c>
      <c r="W40" s="161" t="s">
        <v>319</v>
      </c>
      <c r="X40" s="161" t="s">
        <v>320</v>
      </c>
      <c r="Y40" s="161" t="s">
        <v>20</v>
      </c>
      <c r="Z40" s="161" t="s">
        <v>321</v>
      </c>
      <c r="AA40" s="161" t="s">
        <v>313</v>
      </c>
    </row>
    <row r="41" spans="1:27" s="109" customForma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35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35"/>
    </row>
    <row r="42" spans="1:27">
      <c r="A42" s="16" t="s">
        <v>483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9"/>
      <c r="N42" s="90"/>
      <c r="O42" s="30" t="s">
        <v>490</v>
      </c>
      <c r="P42" s="30"/>
      <c r="Q42" s="91"/>
      <c r="R42" s="30" t="s">
        <v>5</v>
      </c>
      <c r="S42" s="91"/>
      <c r="T42" s="31" t="s">
        <v>488</v>
      </c>
      <c r="U42" s="27"/>
      <c r="V42" s="27"/>
      <c r="W42" s="27"/>
      <c r="X42" s="27"/>
      <c r="Y42" s="27"/>
      <c r="Z42" s="27"/>
      <c r="AA42" s="91"/>
    </row>
    <row r="43" spans="1:27">
      <c r="A43" s="92"/>
      <c r="B43" s="93">
        <v>1</v>
      </c>
      <c r="C43" s="93">
        <v>2</v>
      </c>
      <c r="D43" s="93">
        <v>3</v>
      </c>
      <c r="E43" s="93">
        <v>4</v>
      </c>
      <c r="F43" s="93">
        <v>5</v>
      </c>
      <c r="G43" s="93">
        <v>6</v>
      </c>
      <c r="H43" s="93">
        <v>7</v>
      </c>
      <c r="I43" s="93">
        <v>8</v>
      </c>
      <c r="J43" s="93">
        <v>9</v>
      </c>
      <c r="K43" s="93">
        <v>10</v>
      </c>
      <c r="L43" s="93">
        <v>11</v>
      </c>
      <c r="M43" s="94">
        <v>12</v>
      </c>
      <c r="N43" s="90"/>
      <c r="O43" s="93"/>
      <c r="P43" s="93">
        <v>1</v>
      </c>
      <c r="Q43" s="93">
        <v>2</v>
      </c>
      <c r="R43" s="93">
        <v>3</v>
      </c>
      <c r="S43" s="93">
        <v>4</v>
      </c>
      <c r="T43" s="93">
        <v>5</v>
      </c>
      <c r="U43" s="93">
        <v>6</v>
      </c>
      <c r="V43" s="93">
        <v>7</v>
      </c>
      <c r="W43" s="93">
        <v>8</v>
      </c>
      <c r="X43" s="93">
        <v>9</v>
      </c>
      <c r="Y43" s="93">
        <v>10</v>
      </c>
      <c r="Z43" s="93">
        <v>11</v>
      </c>
      <c r="AA43" s="93">
        <v>12</v>
      </c>
    </row>
    <row r="44" spans="1:27" ht="36">
      <c r="A44" s="92" t="s">
        <v>6</v>
      </c>
      <c r="B44" s="95" t="s">
        <v>7</v>
      </c>
      <c r="C44" s="96">
        <v>266</v>
      </c>
      <c r="D44" s="96">
        <v>267</v>
      </c>
      <c r="E44" s="96">
        <v>268</v>
      </c>
      <c r="F44" s="96">
        <v>269</v>
      </c>
      <c r="G44" s="96">
        <v>270</v>
      </c>
      <c r="H44" s="96">
        <v>271</v>
      </c>
      <c r="I44" s="96">
        <v>272</v>
      </c>
      <c r="J44" s="96">
        <v>273</v>
      </c>
      <c r="K44" s="96">
        <v>274</v>
      </c>
      <c r="L44" s="96">
        <v>275</v>
      </c>
      <c r="M44" s="97">
        <v>265</v>
      </c>
      <c r="N44" s="90"/>
      <c r="O44" s="93" t="s">
        <v>6</v>
      </c>
      <c r="P44" s="160"/>
      <c r="Q44" s="161" t="s">
        <v>323</v>
      </c>
      <c r="R44" s="161" t="s">
        <v>324</v>
      </c>
      <c r="S44" s="161" t="s">
        <v>325</v>
      </c>
      <c r="T44" s="161" t="s">
        <v>326</v>
      </c>
      <c r="U44" s="161" t="s">
        <v>327</v>
      </c>
      <c r="V44" s="161" t="s">
        <v>328</v>
      </c>
      <c r="W44" s="161" t="s">
        <v>329</v>
      </c>
      <c r="X44" s="161" t="s">
        <v>330</v>
      </c>
      <c r="Y44" s="161" t="s">
        <v>331</v>
      </c>
      <c r="Z44" s="161" t="s">
        <v>22</v>
      </c>
      <c r="AA44" s="161" t="s">
        <v>322</v>
      </c>
    </row>
    <row r="45" spans="1:27" ht="24">
      <c r="A45" s="92" t="s">
        <v>9</v>
      </c>
      <c r="B45" s="98">
        <v>276</v>
      </c>
      <c r="C45" s="99">
        <v>277</v>
      </c>
      <c r="D45" s="99">
        <v>278</v>
      </c>
      <c r="E45" s="99">
        <v>279</v>
      </c>
      <c r="F45" s="99">
        <v>280</v>
      </c>
      <c r="G45" s="99">
        <v>281</v>
      </c>
      <c r="H45" s="100" t="s">
        <v>7</v>
      </c>
      <c r="I45" s="99">
        <v>283</v>
      </c>
      <c r="J45" s="99">
        <v>284</v>
      </c>
      <c r="K45" s="99">
        <v>285</v>
      </c>
      <c r="L45" s="99">
        <v>286</v>
      </c>
      <c r="M45" s="101">
        <v>282</v>
      </c>
      <c r="N45" s="90"/>
      <c r="O45" s="93" t="s">
        <v>9</v>
      </c>
      <c r="P45" s="161" t="s">
        <v>332</v>
      </c>
      <c r="Q45" s="161" t="s">
        <v>333</v>
      </c>
      <c r="R45" s="161" t="s">
        <v>334</v>
      </c>
      <c r="S45" s="161" t="s">
        <v>335</v>
      </c>
      <c r="T45" s="161" t="s">
        <v>336</v>
      </c>
      <c r="U45" s="161" t="s">
        <v>337</v>
      </c>
      <c r="V45" s="160"/>
      <c r="W45" s="161" t="s">
        <v>339</v>
      </c>
      <c r="X45" s="161" t="s">
        <v>340</v>
      </c>
      <c r="Y45" s="161" t="s">
        <v>341</v>
      </c>
      <c r="Z45" s="161" t="s">
        <v>342</v>
      </c>
      <c r="AA45" s="161" t="s">
        <v>338</v>
      </c>
    </row>
    <row r="46" spans="1:27" ht="36">
      <c r="A46" s="92" t="s">
        <v>10</v>
      </c>
      <c r="B46" s="98">
        <v>287</v>
      </c>
      <c r="C46" s="99">
        <v>288</v>
      </c>
      <c r="D46" s="17">
        <v>289</v>
      </c>
      <c r="E46" s="100" t="s">
        <v>7</v>
      </c>
      <c r="F46" s="17">
        <v>291</v>
      </c>
      <c r="G46" s="17">
        <v>292</v>
      </c>
      <c r="H46" s="17">
        <v>293</v>
      </c>
      <c r="I46" s="17">
        <v>294</v>
      </c>
      <c r="J46" s="17">
        <v>295</v>
      </c>
      <c r="K46" s="17">
        <v>296</v>
      </c>
      <c r="L46" s="17">
        <v>297</v>
      </c>
      <c r="M46" s="101">
        <v>290</v>
      </c>
      <c r="N46" s="90"/>
      <c r="O46" s="93" t="s">
        <v>10</v>
      </c>
      <c r="P46" s="161" t="s">
        <v>343</v>
      </c>
      <c r="Q46" s="161" t="s">
        <v>344</v>
      </c>
      <c r="R46" s="161" t="s">
        <v>345</v>
      </c>
      <c r="S46" s="162"/>
      <c r="T46" s="161" t="s">
        <v>347</v>
      </c>
      <c r="U46" s="161" t="s">
        <v>348</v>
      </c>
      <c r="V46" s="161" t="s">
        <v>349</v>
      </c>
      <c r="W46" s="161" t="s">
        <v>350</v>
      </c>
      <c r="X46" s="161" t="s">
        <v>351</v>
      </c>
      <c r="Y46" s="161" t="s">
        <v>352</v>
      </c>
      <c r="Z46" s="161" t="s">
        <v>353</v>
      </c>
      <c r="AA46" s="161" t="s">
        <v>346</v>
      </c>
    </row>
    <row r="47" spans="1:27" ht="24">
      <c r="A47" s="92" t="s">
        <v>11</v>
      </c>
      <c r="B47" s="98">
        <v>298</v>
      </c>
      <c r="C47" s="99">
        <v>299</v>
      </c>
      <c r="D47" s="99">
        <v>300</v>
      </c>
      <c r="E47" s="99">
        <v>301</v>
      </c>
      <c r="F47" s="99">
        <v>302</v>
      </c>
      <c r="G47" s="99">
        <v>303</v>
      </c>
      <c r="H47" s="99">
        <v>304</v>
      </c>
      <c r="I47" s="99">
        <v>305</v>
      </c>
      <c r="J47" s="100" t="s">
        <v>7</v>
      </c>
      <c r="K47" s="99">
        <v>307</v>
      </c>
      <c r="L47" s="99">
        <v>308</v>
      </c>
      <c r="M47" s="101">
        <v>306</v>
      </c>
      <c r="N47" s="90"/>
      <c r="O47" s="93" t="s">
        <v>11</v>
      </c>
      <c r="P47" s="161" t="s">
        <v>354</v>
      </c>
      <c r="Q47" s="161" t="s">
        <v>355</v>
      </c>
      <c r="R47" s="161" t="s">
        <v>356</v>
      </c>
      <c r="S47" s="161" t="s">
        <v>357</v>
      </c>
      <c r="T47" s="161" t="s">
        <v>358</v>
      </c>
      <c r="U47" s="161" t="s">
        <v>359</v>
      </c>
      <c r="V47" s="161" t="s">
        <v>360</v>
      </c>
      <c r="W47" s="161" t="s">
        <v>361</v>
      </c>
      <c r="X47" s="162"/>
      <c r="Y47" s="161" t="s">
        <v>363</v>
      </c>
      <c r="Z47" s="161" t="s">
        <v>364</v>
      </c>
      <c r="AA47" s="161" t="s">
        <v>362</v>
      </c>
    </row>
    <row r="48" spans="1:27" ht="24">
      <c r="A48" s="92" t="s">
        <v>13</v>
      </c>
      <c r="B48" s="98">
        <v>309</v>
      </c>
      <c r="C48" s="99">
        <v>310</v>
      </c>
      <c r="D48" s="99">
        <v>311</v>
      </c>
      <c r="E48" s="99">
        <v>312</v>
      </c>
      <c r="F48" s="99">
        <v>313</v>
      </c>
      <c r="G48" s="99">
        <v>314</v>
      </c>
      <c r="H48" s="99">
        <v>315</v>
      </c>
      <c r="I48" s="99">
        <v>316</v>
      </c>
      <c r="J48" s="99">
        <v>317</v>
      </c>
      <c r="K48" s="99">
        <v>318</v>
      </c>
      <c r="L48" s="99">
        <v>319</v>
      </c>
      <c r="M48" s="102" t="s">
        <v>7</v>
      </c>
      <c r="N48" s="90"/>
      <c r="O48" s="93" t="s">
        <v>13</v>
      </c>
      <c r="P48" s="161" t="s">
        <v>365</v>
      </c>
      <c r="Q48" s="161" t="s">
        <v>366</v>
      </c>
      <c r="R48" s="161" t="s">
        <v>367</v>
      </c>
      <c r="S48" s="161" t="s">
        <v>368</v>
      </c>
      <c r="T48" s="161" t="s">
        <v>369</v>
      </c>
      <c r="U48" s="161" t="s">
        <v>370</v>
      </c>
      <c r="V48" s="161" t="s">
        <v>371</v>
      </c>
      <c r="W48" s="161" t="s">
        <v>372</v>
      </c>
      <c r="X48" s="161" t="s">
        <v>373</v>
      </c>
      <c r="Y48" s="161" t="s">
        <v>374</v>
      </c>
      <c r="Z48" s="161" t="s">
        <v>375</v>
      </c>
      <c r="AA48" s="160"/>
    </row>
    <row r="49" spans="1:27">
      <c r="A49" s="92" t="s">
        <v>15</v>
      </c>
      <c r="B49" s="98">
        <v>320</v>
      </c>
      <c r="C49" s="99">
        <v>321</v>
      </c>
      <c r="D49" s="99">
        <v>322</v>
      </c>
      <c r="E49" s="100" t="s">
        <v>7</v>
      </c>
      <c r="F49" s="99">
        <v>324</v>
      </c>
      <c r="G49" s="99">
        <v>325</v>
      </c>
      <c r="H49" s="99">
        <v>326</v>
      </c>
      <c r="I49" s="99">
        <v>327</v>
      </c>
      <c r="J49" s="99">
        <v>328</v>
      </c>
      <c r="K49" s="99">
        <v>329</v>
      </c>
      <c r="L49" s="99">
        <v>330</v>
      </c>
      <c r="M49" s="101">
        <v>323</v>
      </c>
      <c r="N49" s="90"/>
      <c r="O49" s="93" t="s">
        <v>15</v>
      </c>
      <c r="P49" s="161" t="s">
        <v>376</v>
      </c>
      <c r="Q49" s="161" t="s">
        <v>377</v>
      </c>
      <c r="R49" s="161" t="s">
        <v>378</v>
      </c>
      <c r="S49" s="160"/>
      <c r="T49" s="161" t="s">
        <v>380</v>
      </c>
      <c r="U49" s="161" t="s">
        <v>381</v>
      </c>
      <c r="V49" s="161" t="s">
        <v>382</v>
      </c>
      <c r="W49" s="161" t="s">
        <v>383</v>
      </c>
      <c r="X49" s="161" t="s">
        <v>384</v>
      </c>
      <c r="Y49" s="161" t="s">
        <v>385</v>
      </c>
      <c r="Z49" s="161" t="s">
        <v>386</v>
      </c>
      <c r="AA49" s="161" t="s">
        <v>379</v>
      </c>
    </row>
    <row r="50" spans="1:27" ht="24">
      <c r="A50" s="92" t="s">
        <v>16</v>
      </c>
      <c r="B50" s="98">
        <v>331</v>
      </c>
      <c r="C50" s="99">
        <v>332</v>
      </c>
      <c r="D50" s="99">
        <v>333</v>
      </c>
      <c r="E50" s="99">
        <v>334</v>
      </c>
      <c r="F50" s="99">
        <v>335</v>
      </c>
      <c r="G50" s="99">
        <v>336</v>
      </c>
      <c r="H50" s="99">
        <v>337</v>
      </c>
      <c r="I50" s="100" t="s">
        <v>7</v>
      </c>
      <c r="J50" s="99">
        <v>339</v>
      </c>
      <c r="K50" s="99">
        <v>340</v>
      </c>
      <c r="L50" s="99">
        <v>341</v>
      </c>
      <c r="M50" s="101">
        <v>338</v>
      </c>
      <c r="N50" s="90"/>
      <c r="O50" s="93" t="s">
        <v>16</v>
      </c>
      <c r="P50" s="161" t="s">
        <v>387</v>
      </c>
      <c r="Q50" s="161" t="s">
        <v>388</v>
      </c>
      <c r="R50" s="161" t="s">
        <v>389</v>
      </c>
      <c r="S50" s="161" t="s">
        <v>390</v>
      </c>
      <c r="T50" s="161" t="s">
        <v>391</v>
      </c>
      <c r="U50" s="161" t="s">
        <v>392</v>
      </c>
      <c r="V50" s="161" t="s">
        <v>393</v>
      </c>
      <c r="W50" s="160"/>
      <c r="X50" s="161" t="s">
        <v>395</v>
      </c>
      <c r="Y50" s="161" t="s">
        <v>24</v>
      </c>
      <c r="Z50" s="161" t="s">
        <v>396</v>
      </c>
      <c r="AA50" s="161" t="s">
        <v>394</v>
      </c>
    </row>
    <row r="51" spans="1:27" ht="60">
      <c r="A51" s="103" t="s">
        <v>17</v>
      </c>
      <c r="B51" s="104">
        <v>342</v>
      </c>
      <c r="C51" s="105" t="s">
        <v>7</v>
      </c>
      <c r="D51" s="106">
        <v>344</v>
      </c>
      <c r="E51" s="106">
        <v>345</v>
      </c>
      <c r="F51" s="106">
        <v>346</v>
      </c>
      <c r="G51" s="106">
        <v>347</v>
      </c>
      <c r="H51" s="106">
        <v>348</v>
      </c>
      <c r="I51" s="106">
        <v>349</v>
      </c>
      <c r="J51" s="106">
        <v>350</v>
      </c>
      <c r="K51" s="106">
        <v>351</v>
      </c>
      <c r="L51" s="106">
        <v>352</v>
      </c>
      <c r="M51" s="107">
        <v>343</v>
      </c>
      <c r="N51" s="90"/>
      <c r="O51" s="93" t="s">
        <v>17</v>
      </c>
      <c r="P51" s="161" t="s">
        <v>397</v>
      </c>
      <c r="Q51" s="162"/>
      <c r="R51" s="161" t="s">
        <v>399</v>
      </c>
      <c r="S51" s="161" t="s">
        <v>30</v>
      </c>
      <c r="T51" s="161" t="s">
        <v>400</v>
      </c>
      <c r="U51" s="161" t="s">
        <v>401</v>
      </c>
      <c r="V51" s="161" t="s">
        <v>402</v>
      </c>
      <c r="W51" s="161" t="s">
        <v>403</v>
      </c>
      <c r="X51" s="161" t="s">
        <v>404</v>
      </c>
      <c r="Y51" s="161" t="s">
        <v>405</v>
      </c>
      <c r="Z51" s="161" t="s">
        <v>406</v>
      </c>
      <c r="AA51" s="161" t="s">
        <v>398</v>
      </c>
    </row>
    <row r="52" spans="1:27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108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</row>
    <row r="53" spans="1:27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108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</row>
    <row r="54" spans="1:27">
      <c r="A54" s="91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108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</row>
    <row r="55" spans="1:27">
      <c r="A55" s="91"/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108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</row>
    <row r="56" spans="1:27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108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</row>
    <row r="57" spans="1:27">
      <c r="A57" s="19" t="s">
        <v>484</v>
      </c>
      <c r="B57" s="20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2"/>
      <c r="N57" s="28"/>
      <c r="O57" s="30" t="s">
        <v>491</v>
      </c>
      <c r="P57" s="30"/>
      <c r="Q57" s="30"/>
      <c r="R57" s="30" t="s">
        <v>5</v>
      </c>
      <c r="S57" s="30"/>
      <c r="T57" s="31" t="s">
        <v>489</v>
      </c>
      <c r="U57" s="27"/>
      <c r="V57" s="27"/>
      <c r="W57" s="27"/>
      <c r="X57" s="27"/>
      <c r="Y57" s="27"/>
      <c r="Z57" s="27"/>
      <c r="AA57" s="27"/>
    </row>
    <row r="58" spans="1:27">
      <c r="A58" s="23"/>
      <c r="B58" s="24">
        <v>1</v>
      </c>
      <c r="C58" s="24">
        <v>2</v>
      </c>
      <c r="D58" s="24">
        <v>3</v>
      </c>
      <c r="E58" s="24">
        <v>4</v>
      </c>
      <c r="F58" s="24">
        <v>5</v>
      </c>
      <c r="G58" s="24">
        <v>6</v>
      </c>
      <c r="H58" s="24">
        <v>7</v>
      </c>
      <c r="I58" s="24">
        <v>8</v>
      </c>
      <c r="J58" s="24">
        <v>9</v>
      </c>
      <c r="K58" s="24">
        <v>10</v>
      </c>
      <c r="L58" s="24">
        <v>11</v>
      </c>
      <c r="M58" s="25">
        <v>12</v>
      </c>
      <c r="N58" s="28"/>
      <c r="O58" s="33"/>
      <c r="P58" s="33">
        <v>1</v>
      </c>
      <c r="Q58" s="33">
        <v>2</v>
      </c>
      <c r="R58" s="33">
        <v>3</v>
      </c>
      <c r="S58" s="33">
        <v>4</v>
      </c>
      <c r="T58" s="33">
        <v>5</v>
      </c>
      <c r="U58" s="33">
        <v>6</v>
      </c>
      <c r="V58" s="33">
        <v>7</v>
      </c>
      <c r="W58" s="33">
        <v>8</v>
      </c>
      <c r="X58" s="33">
        <v>9</v>
      </c>
      <c r="Y58" s="33">
        <v>10</v>
      </c>
      <c r="Z58" s="33">
        <v>11</v>
      </c>
      <c r="AA58" s="33">
        <v>12</v>
      </c>
    </row>
    <row r="59" spans="1:27" ht="24">
      <c r="A59" s="23" t="s">
        <v>6</v>
      </c>
      <c r="B59" s="95" t="s">
        <v>7</v>
      </c>
      <c r="C59" s="96">
        <v>354</v>
      </c>
      <c r="D59" s="96">
        <v>355</v>
      </c>
      <c r="E59" s="96">
        <v>356</v>
      </c>
      <c r="F59" s="96">
        <v>357</v>
      </c>
      <c r="G59" s="96">
        <v>358</v>
      </c>
      <c r="H59" s="96">
        <v>359</v>
      </c>
      <c r="I59" s="96">
        <v>360</v>
      </c>
      <c r="J59" s="96">
        <v>361</v>
      </c>
      <c r="K59" s="96">
        <v>362</v>
      </c>
      <c r="L59" s="96">
        <v>363</v>
      </c>
      <c r="M59" s="97">
        <v>353</v>
      </c>
      <c r="N59" s="90"/>
      <c r="O59" s="33" t="s">
        <v>6</v>
      </c>
      <c r="P59" s="160"/>
      <c r="Q59" s="161" t="s">
        <v>408</v>
      </c>
      <c r="R59" s="161" t="s">
        <v>409</v>
      </c>
      <c r="S59" s="161" t="s">
        <v>410</v>
      </c>
      <c r="T59" s="161" t="s">
        <v>28</v>
      </c>
      <c r="U59" s="161" t="s">
        <v>411</v>
      </c>
      <c r="V59" s="161" t="s">
        <v>412</v>
      </c>
      <c r="W59" s="161" t="s">
        <v>413</v>
      </c>
      <c r="X59" s="161" t="s">
        <v>414</v>
      </c>
      <c r="Y59" s="161" t="s">
        <v>415</v>
      </c>
      <c r="Z59" s="161" t="s">
        <v>416</v>
      </c>
      <c r="AA59" s="161" t="s">
        <v>407</v>
      </c>
    </row>
    <row r="60" spans="1:27" ht="36">
      <c r="A60" s="23" t="s">
        <v>9</v>
      </c>
      <c r="B60" s="98">
        <v>364</v>
      </c>
      <c r="C60" s="99">
        <v>365</v>
      </c>
      <c r="D60" s="99">
        <v>366</v>
      </c>
      <c r="E60" s="99">
        <v>367</v>
      </c>
      <c r="F60" s="99">
        <v>368</v>
      </c>
      <c r="G60" s="99">
        <v>369</v>
      </c>
      <c r="H60" s="100" t="s">
        <v>7</v>
      </c>
      <c r="I60" s="99">
        <v>371</v>
      </c>
      <c r="J60" s="99">
        <v>372</v>
      </c>
      <c r="K60" s="99">
        <v>373</v>
      </c>
      <c r="L60" s="110"/>
      <c r="M60" s="101">
        <v>370</v>
      </c>
      <c r="N60" s="90"/>
      <c r="O60" s="33" t="s">
        <v>9</v>
      </c>
      <c r="P60" s="161" t="s">
        <v>417</v>
      </c>
      <c r="Q60" s="161" t="s">
        <v>418</v>
      </c>
      <c r="R60" s="161" t="s">
        <v>419</v>
      </c>
      <c r="S60" s="161" t="s">
        <v>420</v>
      </c>
      <c r="T60" s="161" t="s">
        <v>421</v>
      </c>
      <c r="U60" s="161" t="s">
        <v>29</v>
      </c>
      <c r="V60" s="160"/>
      <c r="W60" s="161" t="s">
        <v>423</v>
      </c>
      <c r="X60" s="161" t="s">
        <v>424</v>
      </c>
      <c r="Y60" s="161" t="s">
        <v>425</v>
      </c>
      <c r="Z60" s="161" t="s">
        <v>72</v>
      </c>
      <c r="AA60" s="161" t="s">
        <v>422</v>
      </c>
    </row>
    <row r="61" spans="1:27">
      <c r="A61" s="23" t="s">
        <v>10</v>
      </c>
      <c r="B61" s="98">
        <v>374</v>
      </c>
      <c r="C61" s="99">
        <v>375</v>
      </c>
      <c r="D61" s="17">
        <v>376</v>
      </c>
      <c r="E61" s="100" t="s">
        <v>7</v>
      </c>
      <c r="F61" s="17">
        <v>378</v>
      </c>
      <c r="G61" s="17">
        <v>379</v>
      </c>
      <c r="H61" s="17">
        <v>380</v>
      </c>
      <c r="I61" s="17">
        <v>381</v>
      </c>
      <c r="J61" s="17">
        <v>382</v>
      </c>
      <c r="K61" s="17">
        <v>383</v>
      </c>
      <c r="L61" s="29"/>
      <c r="M61" s="101">
        <v>377</v>
      </c>
      <c r="N61" s="90"/>
      <c r="O61" s="33" t="s">
        <v>10</v>
      </c>
      <c r="P61" s="161" t="s">
        <v>426</v>
      </c>
      <c r="Q61" s="161" t="s">
        <v>427</v>
      </c>
      <c r="R61" s="161" t="s">
        <v>428</v>
      </c>
      <c r="S61" s="162"/>
      <c r="T61" s="161" t="s">
        <v>430</v>
      </c>
      <c r="U61" s="161" t="s">
        <v>431</v>
      </c>
      <c r="V61" s="161" t="s">
        <v>432</v>
      </c>
      <c r="W61" s="161" t="s">
        <v>433</v>
      </c>
      <c r="X61" s="161" t="s">
        <v>434</v>
      </c>
      <c r="Y61" s="161" t="s">
        <v>435</v>
      </c>
      <c r="Z61" s="161" t="s">
        <v>72</v>
      </c>
      <c r="AA61" s="161" t="s">
        <v>429</v>
      </c>
    </row>
    <row r="62" spans="1:27" ht="24">
      <c r="A62" s="23" t="s">
        <v>11</v>
      </c>
      <c r="B62" s="98">
        <v>384</v>
      </c>
      <c r="C62" s="99">
        <v>385</v>
      </c>
      <c r="D62" s="99">
        <v>386</v>
      </c>
      <c r="E62" s="99">
        <v>387</v>
      </c>
      <c r="F62" s="99">
        <v>388</v>
      </c>
      <c r="G62" s="99">
        <v>389</v>
      </c>
      <c r="H62" s="99">
        <v>390</v>
      </c>
      <c r="I62" s="99">
        <v>391</v>
      </c>
      <c r="J62" s="100" t="s">
        <v>7</v>
      </c>
      <c r="K62" s="99">
        <v>393</v>
      </c>
      <c r="L62" s="110"/>
      <c r="M62" s="101">
        <v>392</v>
      </c>
      <c r="N62" s="90"/>
      <c r="O62" s="33" t="s">
        <v>11</v>
      </c>
      <c r="P62" s="161" t="s">
        <v>436</v>
      </c>
      <c r="Q62" s="161" t="s">
        <v>437</v>
      </c>
      <c r="R62" s="161" t="s">
        <v>438</v>
      </c>
      <c r="S62" s="161" t="s">
        <v>439</v>
      </c>
      <c r="T62" s="161" t="s">
        <v>440</v>
      </c>
      <c r="U62" s="161" t="s">
        <v>441</v>
      </c>
      <c r="V62" s="161" t="s">
        <v>442</v>
      </c>
      <c r="W62" s="161" t="s">
        <v>443</v>
      </c>
      <c r="X62" s="162"/>
      <c r="Y62" s="161" t="s">
        <v>445</v>
      </c>
      <c r="Z62" s="161" t="s">
        <v>72</v>
      </c>
      <c r="AA62" s="161" t="s">
        <v>444</v>
      </c>
    </row>
    <row r="63" spans="1:27" ht="36">
      <c r="A63" s="23" t="s">
        <v>13</v>
      </c>
      <c r="B63" s="98">
        <v>394</v>
      </c>
      <c r="C63" s="99">
        <v>395</v>
      </c>
      <c r="D63" s="99">
        <v>396</v>
      </c>
      <c r="E63" s="99">
        <v>397</v>
      </c>
      <c r="F63" s="99">
        <v>398</v>
      </c>
      <c r="G63" s="99">
        <v>399</v>
      </c>
      <c r="H63" s="99">
        <v>400</v>
      </c>
      <c r="I63" s="99">
        <v>401</v>
      </c>
      <c r="J63" s="99">
        <v>402</v>
      </c>
      <c r="K63" s="99">
        <v>403</v>
      </c>
      <c r="L63" s="110"/>
      <c r="M63" s="102" t="s">
        <v>7</v>
      </c>
      <c r="N63" s="90"/>
      <c r="O63" s="33" t="s">
        <v>13</v>
      </c>
      <c r="P63" s="161" t="s">
        <v>446</v>
      </c>
      <c r="Q63" s="161" t="s">
        <v>447</v>
      </c>
      <c r="R63" s="161" t="s">
        <v>448</v>
      </c>
      <c r="S63" s="161" t="s">
        <v>449</v>
      </c>
      <c r="T63" s="161" t="s">
        <v>450</v>
      </c>
      <c r="U63" s="161" t="s">
        <v>451</v>
      </c>
      <c r="V63" s="161" t="s">
        <v>452</v>
      </c>
      <c r="W63" s="161" t="s">
        <v>453</v>
      </c>
      <c r="X63" s="161" t="s">
        <v>454</v>
      </c>
      <c r="Y63" s="161" t="s">
        <v>455</v>
      </c>
      <c r="Z63" s="161" t="s">
        <v>72</v>
      </c>
      <c r="AA63" s="160"/>
    </row>
    <row r="64" spans="1:27" ht="24">
      <c r="A64" s="23" t="s">
        <v>15</v>
      </c>
      <c r="B64" s="98">
        <v>404</v>
      </c>
      <c r="C64" s="99">
        <v>405</v>
      </c>
      <c r="D64" s="99">
        <v>406</v>
      </c>
      <c r="E64" s="100" t="s">
        <v>7</v>
      </c>
      <c r="F64" s="99">
        <v>408</v>
      </c>
      <c r="G64" s="99">
        <v>409</v>
      </c>
      <c r="H64" s="99">
        <v>410</v>
      </c>
      <c r="I64" s="99">
        <v>411</v>
      </c>
      <c r="J64" s="99">
        <v>412</v>
      </c>
      <c r="K64" s="99">
        <v>413</v>
      </c>
      <c r="L64" s="110"/>
      <c r="M64" s="101">
        <v>407</v>
      </c>
      <c r="N64" s="90"/>
      <c r="O64" s="33" t="s">
        <v>15</v>
      </c>
      <c r="P64" s="161" t="s">
        <v>456</v>
      </c>
      <c r="Q64" s="161" t="s">
        <v>457</v>
      </c>
      <c r="R64" s="161" t="s">
        <v>458</v>
      </c>
      <c r="S64" s="160"/>
      <c r="T64" s="161" t="s">
        <v>460</v>
      </c>
      <c r="U64" s="161" t="s">
        <v>461</v>
      </c>
      <c r="V64" s="161" t="s">
        <v>462</v>
      </c>
      <c r="W64" s="161" t="s">
        <v>463</v>
      </c>
      <c r="X64" s="161" t="s">
        <v>464</v>
      </c>
      <c r="Y64" s="161" t="s">
        <v>25</v>
      </c>
      <c r="Z64" s="161" t="s">
        <v>72</v>
      </c>
      <c r="AA64" s="161" t="s">
        <v>459</v>
      </c>
    </row>
    <row r="65" spans="1:27" ht="24">
      <c r="A65" s="23" t="s">
        <v>16</v>
      </c>
      <c r="B65" s="98">
        <v>414</v>
      </c>
      <c r="C65" s="99">
        <v>415</v>
      </c>
      <c r="D65" s="99">
        <v>416</v>
      </c>
      <c r="E65" s="99">
        <v>417</v>
      </c>
      <c r="F65" s="99">
        <v>418</v>
      </c>
      <c r="G65" s="99">
        <v>419</v>
      </c>
      <c r="H65" s="99">
        <v>420</v>
      </c>
      <c r="I65" s="100" t="s">
        <v>7</v>
      </c>
      <c r="J65" s="99">
        <v>422</v>
      </c>
      <c r="K65" s="99">
        <v>423</v>
      </c>
      <c r="L65" s="110"/>
      <c r="M65" s="101">
        <v>421</v>
      </c>
      <c r="N65" s="90"/>
      <c r="O65" s="33" t="s">
        <v>16</v>
      </c>
      <c r="P65" s="161" t="s">
        <v>465</v>
      </c>
      <c r="Q65" s="161" t="s">
        <v>466</v>
      </c>
      <c r="R65" s="161" t="s">
        <v>467</v>
      </c>
      <c r="S65" s="161" t="s">
        <v>23</v>
      </c>
      <c r="T65" s="161" t="s">
        <v>468</v>
      </c>
      <c r="U65" s="161" t="s">
        <v>469</v>
      </c>
      <c r="V65" s="161" t="s">
        <v>470</v>
      </c>
      <c r="W65" s="160"/>
      <c r="X65" s="161" t="s">
        <v>472</v>
      </c>
      <c r="Y65" s="161" t="s">
        <v>473</v>
      </c>
      <c r="Z65" s="161" t="s">
        <v>72</v>
      </c>
      <c r="AA65" s="161" t="s">
        <v>471</v>
      </c>
    </row>
    <row r="66" spans="1:27" ht="36">
      <c r="A66" s="26" t="s">
        <v>17</v>
      </c>
      <c r="B66" s="104">
        <v>424</v>
      </c>
      <c r="C66" s="105" t="s">
        <v>7</v>
      </c>
      <c r="D66" s="106">
        <v>426</v>
      </c>
      <c r="E66" s="106">
        <v>427</v>
      </c>
      <c r="F66" s="106">
        <v>428</v>
      </c>
      <c r="G66" s="106">
        <v>429</v>
      </c>
      <c r="H66" s="106">
        <v>430</v>
      </c>
      <c r="I66" s="106">
        <v>431</v>
      </c>
      <c r="J66" s="106">
        <v>432</v>
      </c>
      <c r="K66" s="106">
        <v>433</v>
      </c>
      <c r="L66" s="111"/>
      <c r="M66" s="107">
        <v>425</v>
      </c>
      <c r="N66" s="90"/>
      <c r="O66" s="33" t="s">
        <v>17</v>
      </c>
      <c r="P66" s="161" t="s">
        <v>21</v>
      </c>
      <c r="Q66" s="162"/>
      <c r="R66" s="161" t="s">
        <v>475</v>
      </c>
      <c r="S66" s="161" t="s">
        <v>476</v>
      </c>
      <c r="T66" s="161" t="s">
        <v>477</v>
      </c>
      <c r="U66" s="161" t="s">
        <v>478</v>
      </c>
      <c r="V66" s="161" t="s">
        <v>479</v>
      </c>
      <c r="W66" s="161" t="s">
        <v>480</v>
      </c>
      <c r="X66" s="161" t="s">
        <v>481</v>
      </c>
      <c r="Y66" s="161" t="s">
        <v>482</v>
      </c>
      <c r="Z66" s="161" t="s">
        <v>72</v>
      </c>
      <c r="AA66" s="161" t="s">
        <v>474</v>
      </c>
    </row>
    <row r="67" spans="1:27" ht="16" customHeight="1" thickBot="1"/>
    <row r="68" spans="1:27">
      <c r="A68" s="6" t="s">
        <v>31</v>
      </c>
      <c r="B68" s="14" t="s">
        <v>525</v>
      </c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3"/>
    </row>
    <row r="69" spans="1:27">
      <c r="A69" s="7"/>
      <c r="B69" s="5">
        <v>1</v>
      </c>
      <c r="C69" s="5">
        <v>2</v>
      </c>
      <c r="D69" s="5">
        <v>3</v>
      </c>
      <c r="E69" s="5">
        <v>4</v>
      </c>
      <c r="F69" s="5">
        <v>5</v>
      </c>
      <c r="G69" s="5">
        <v>6</v>
      </c>
      <c r="H69" s="5">
        <v>7</v>
      </c>
      <c r="I69" s="5">
        <v>8</v>
      </c>
      <c r="J69" s="5">
        <v>9</v>
      </c>
      <c r="K69" s="5">
        <v>10</v>
      </c>
      <c r="L69" s="5">
        <v>11</v>
      </c>
      <c r="M69" s="5">
        <v>12</v>
      </c>
      <c r="N69" s="5">
        <v>13</v>
      </c>
      <c r="O69" s="5">
        <v>14</v>
      </c>
      <c r="P69" s="5">
        <v>15</v>
      </c>
      <c r="Q69" s="5">
        <v>16</v>
      </c>
      <c r="R69" s="5">
        <v>17</v>
      </c>
      <c r="S69" s="5">
        <v>18</v>
      </c>
      <c r="T69" s="5">
        <v>19</v>
      </c>
      <c r="U69" s="5">
        <v>20</v>
      </c>
      <c r="V69" s="5">
        <v>21</v>
      </c>
      <c r="W69" s="5">
        <v>22</v>
      </c>
      <c r="X69" s="5">
        <v>23</v>
      </c>
      <c r="Y69" s="8">
        <v>24</v>
      </c>
    </row>
    <row r="70" spans="1:27">
      <c r="A70" s="7" t="s">
        <v>6</v>
      </c>
      <c r="B70" s="114" t="s">
        <v>515</v>
      </c>
      <c r="C70" s="115" t="s">
        <v>516</v>
      </c>
      <c r="D70" s="116"/>
      <c r="E70" s="117"/>
      <c r="F70" s="116"/>
      <c r="G70" s="117"/>
      <c r="H70" s="116"/>
      <c r="I70" s="117"/>
      <c r="J70" s="116"/>
      <c r="K70" s="117"/>
      <c r="L70" s="116"/>
      <c r="M70" s="117"/>
      <c r="N70" s="116"/>
      <c r="O70" s="117"/>
      <c r="P70" s="116"/>
      <c r="Q70" s="117"/>
      <c r="R70" s="116"/>
      <c r="S70" s="117"/>
      <c r="T70" s="116"/>
      <c r="U70" s="117"/>
      <c r="V70" s="116"/>
      <c r="W70" s="117"/>
      <c r="X70" s="116"/>
      <c r="Y70" s="117"/>
      <c r="Z70" s="173" t="s">
        <v>32</v>
      </c>
      <c r="AA70" s="174"/>
    </row>
    <row r="71" spans="1:27">
      <c r="A71" s="7" t="s">
        <v>9</v>
      </c>
      <c r="B71" s="118" t="s">
        <v>517</v>
      </c>
      <c r="C71" s="119" t="s">
        <v>518</v>
      </c>
      <c r="D71" s="120"/>
      <c r="E71" s="121"/>
      <c r="F71" s="120"/>
      <c r="G71" s="121"/>
      <c r="H71" s="120"/>
      <c r="I71" s="121"/>
      <c r="J71" s="120"/>
      <c r="K71" s="121"/>
      <c r="L71" s="120"/>
      <c r="M71" s="121"/>
      <c r="N71" s="120"/>
      <c r="O71" s="121"/>
      <c r="P71" s="120"/>
      <c r="Q71" s="121"/>
      <c r="R71" s="120"/>
      <c r="S71" s="121"/>
      <c r="T71" s="120"/>
      <c r="U71" s="121"/>
      <c r="V71" s="120"/>
      <c r="W71" s="121"/>
      <c r="X71" s="120"/>
      <c r="Y71" s="121"/>
      <c r="Z71" s="85" t="s">
        <v>33</v>
      </c>
    </row>
    <row r="72" spans="1:27">
      <c r="A72" s="7" t="s">
        <v>10</v>
      </c>
      <c r="B72" s="116"/>
      <c r="C72" s="117"/>
      <c r="D72" s="116"/>
      <c r="E72" s="117"/>
      <c r="F72" s="116"/>
      <c r="G72" s="117"/>
      <c r="H72" s="116"/>
      <c r="I72" s="117"/>
      <c r="J72" s="116"/>
      <c r="K72" s="117"/>
      <c r="L72" s="116"/>
      <c r="M72" s="117"/>
      <c r="N72" s="114" t="s">
        <v>515</v>
      </c>
      <c r="O72" s="115" t="s">
        <v>516</v>
      </c>
      <c r="P72" s="116"/>
      <c r="Q72" s="117"/>
      <c r="R72" s="116"/>
      <c r="S72" s="117"/>
      <c r="T72" s="116"/>
      <c r="U72" s="117"/>
      <c r="V72" s="116"/>
      <c r="W72" s="117"/>
      <c r="X72" s="116"/>
      <c r="Y72" s="117"/>
      <c r="Z72" s="176" t="s">
        <v>34</v>
      </c>
      <c r="AA72" s="176"/>
    </row>
    <row r="73" spans="1:27">
      <c r="A73" s="7" t="s">
        <v>11</v>
      </c>
      <c r="B73" s="120"/>
      <c r="C73" s="121"/>
      <c r="D73" s="120"/>
      <c r="E73" s="121"/>
      <c r="F73" s="120"/>
      <c r="G73" s="121"/>
      <c r="H73" s="120"/>
      <c r="I73" s="121"/>
      <c r="J73" s="120"/>
      <c r="K73" s="121"/>
      <c r="L73" s="120"/>
      <c r="M73" s="121"/>
      <c r="N73" s="118" t="s">
        <v>517</v>
      </c>
      <c r="O73" s="119" t="s">
        <v>518</v>
      </c>
      <c r="P73" s="120"/>
      <c r="Q73" s="121"/>
      <c r="R73" s="120"/>
      <c r="S73" s="121"/>
      <c r="T73" s="120"/>
      <c r="U73" s="121"/>
      <c r="V73" s="120"/>
      <c r="W73" s="121"/>
      <c r="X73" s="120"/>
      <c r="Y73" s="121"/>
    </row>
    <row r="74" spans="1:27">
      <c r="A74" s="7" t="s">
        <v>13</v>
      </c>
      <c r="B74" s="116"/>
      <c r="C74" s="117"/>
      <c r="D74" s="116"/>
      <c r="E74" s="117"/>
      <c r="F74" s="116"/>
      <c r="G74" s="117"/>
      <c r="H74" s="122" t="s">
        <v>519</v>
      </c>
      <c r="I74" s="123" t="s">
        <v>519</v>
      </c>
      <c r="J74" s="116"/>
      <c r="K74" s="117"/>
      <c r="L74" s="116"/>
      <c r="M74" s="117"/>
      <c r="N74" s="116"/>
      <c r="O74" s="117"/>
      <c r="P74" s="116"/>
      <c r="Q74" s="117"/>
      <c r="R74" s="116"/>
      <c r="S74" s="117"/>
      <c r="T74" s="116"/>
      <c r="U74" s="117"/>
      <c r="V74" s="116"/>
      <c r="W74" s="117"/>
      <c r="X74" s="116"/>
      <c r="Y74" s="117"/>
      <c r="Z74" s="175"/>
      <c r="AA74" s="168"/>
    </row>
    <row r="75" spans="1:27">
      <c r="A75" s="7" t="s">
        <v>15</v>
      </c>
      <c r="B75" s="120"/>
      <c r="C75" s="121"/>
      <c r="D75" s="120"/>
      <c r="E75" s="121"/>
      <c r="F75" s="120"/>
      <c r="G75" s="121"/>
      <c r="H75" s="124" t="s">
        <v>519</v>
      </c>
      <c r="I75" s="125" t="s">
        <v>519</v>
      </c>
      <c r="J75" s="120"/>
      <c r="K75" s="121"/>
      <c r="L75" s="120"/>
      <c r="M75" s="121"/>
      <c r="N75" s="120"/>
      <c r="O75" s="121"/>
      <c r="P75" s="120"/>
      <c r="Q75" s="121"/>
      <c r="R75" s="120"/>
      <c r="S75" s="121"/>
      <c r="T75" s="120"/>
      <c r="U75" s="121"/>
      <c r="V75" s="120"/>
      <c r="W75" s="121"/>
      <c r="X75" s="120"/>
      <c r="Y75" s="121"/>
      <c r="Z75" s="126"/>
      <c r="AA75" s="85" t="s">
        <v>501</v>
      </c>
    </row>
    <row r="76" spans="1:27">
      <c r="A76" s="7" t="s">
        <v>16</v>
      </c>
      <c r="B76" s="116"/>
      <c r="C76" s="117"/>
      <c r="D76" s="116"/>
      <c r="E76" s="117"/>
      <c r="F76" s="116"/>
      <c r="G76" s="117"/>
      <c r="H76" s="116"/>
      <c r="I76" s="117"/>
      <c r="J76" s="116"/>
      <c r="K76" s="117"/>
      <c r="L76" s="116"/>
      <c r="M76" s="117"/>
      <c r="N76" s="116"/>
      <c r="O76" s="117"/>
      <c r="P76" s="116"/>
      <c r="Q76" s="117"/>
      <c r="R76" s="122" t="s">
        <v>519</v>
      </c>
      <c r="S76" s="123" t="s">
        <v>519</v>
      </c>
      <c r="T76" s="116"/>
      <c r="U76" s="117"/>
      <c r="V76" s="116"/>
      <c r="W76" s="117"/>
      <c r="X76" s="116"/>
      <c r="Y76" s="117"/>
      <c r="Z76" s="127"/>
      <c r="AA76" s="85" t="s">
        <v>520</v>
      </c>
    </row>
    <row r="77" spans="1:27">
      <c r="A77" s="7" t="s">
        <v>17</v>
      </c>
      <c r="B77" s="120"/>
      <c r="C77" s="121"/>
      <c r="D77" s="120"/>
      <c r="E77" s="121"/>
      <c r="F77" s="120"/>
      <c r="G77" s="121"/>
      <c r="H77" s="120"/>
      <c r="I77" s="121"/>
      <c r="J77" s="120"/>
      <c r="K77" s="121"/>
      <c r="L77" s="120"/>
      <c r="M77" s="121"/>
      <c r="N77" s="120"/>
      <c r="O77" s="121"/>
      <c r="P77" s="120"/>
      <c r="Q77" s="121"/>
      <c r="R77" s="124" t="s">
        <v>519</v>
      </c>
      <c r="S77" s="125" t="s">
        <v>519</v>
      </c>
      <c r="T77" s="120"/>
      <c r="U77" s="121"/>
      <c r="V77" s="120"/>
      <c r="W77" s="121"/>
      <c r="X77" s="120"/>
      <c r="Y77" s="121"/>
      <c r="Z77" s="128"/>
      <c r="AA77" s="85" t="s">
        <v>521</v>
      </c>
    </row>
    <row r="78" spans="1:27">
      <c r="A78" s="7" t="s">
        <v>35</v>
      </c>
      <c r="B78" s="116"/>
      <c r="C78" s="117"/>
      <c r="D78" s="116"/>
      <c r="E78" s="117"/>
      <c r="F78" s="116"/>
      <c r="G78" s="117"/>
      <c r="H78" s="116"/>
      <c r="I78" s="117"/>
      <c r="J78" s="116"/>
      <c r="K78" s="117"/>
      <c r="L78" s="116"/>
      <c r="M78" s="117"/>
      <c r="N78" s="116"/>
      <c r="O78" s="117"/>
      <c r="P78" s="116"/>
      <c r="Q78" s="117"/>
      <c r="R78" s="116"/>
      <c r="S78" s="117"/>
      <c r="T78" s="116"/>
      <c r="U78" s="117"/>
      <c r="V78" s="116"/>
      <c r="W78" s="117"/>
      <c r="X78" s="114" t="s">
        <v>515</v>
      </c>
      <c r="Y78" s="115" t="s">
        <v>516</v>
      </c>
      <c r="Z78" s="129"/>
      <c r="AA78" s="85" t="s">
        <v>522</v>
      </c>
    </row>
    <row r="79" spans="1:27">
      <c r="A79" s="7" t="s">
        <v>36</v>
      </c>
      <c r="B79" s="120"/>
      <c r="C79" s="121"/>
      <c r="D79" s="120"/>
      <c r="E79" s="121"/>
      <c r="F79" s="120"/>
      <c r="G79" s="121"/>
      <c r="H79" s="120"/>
      <c r="I79" s="121"/>
      <c r="J79" s="120"/>
      <c r="K79" s="121"/>
      <c r="L79" s="120"/>
      <c r="M79" s="121"/>
      <c r="N79" s="120"/>
      <c r="O79" s="121"/>
      <c r="P79" s="120"/>
      <c r="Q79" s="121"/>
      <c r="R79" s="120"/>
      <c r="S79" s="121"/>
      <c r="T79" s="120"/>
      <c r="U79" s="121"/>
      <c r="V79" s="120"/>
      <c r="W79" s="121"/>
      <c r="X79" s="118" t="s">
        <v>517</v>
      </c>
      <c r="Y79" s="119" t="s">
        <v>518</v>
      </c>
    </row>
    <row r="80" spans="1:27">
      <c r="A80" s="7" t="s">
        <v>37</v>
      </c>
      <c r="B80" s="116"/>
      <c r="C80" s="117"/>
      <c r="D80" s="116"/>
      <c r="E80" s="117"/>
      <c r="F80" s="116"/>
      <c r="G80" s="117"/>
      <c r="H80" s="114" t="s">
        <v>515</v>
      </c>
      <c r="I80" s="115" t="s">
        <v>516</v>
      </c>
      <c r="J80" s="116"/>
      <c r="K80" s="117"/>
      <c r="L80" s="116"/>
      <c r="M80" s="117"/>
      <c r="N80" s="116"/>
      <c r="O80" s="117"/>
      <c r="P80" s="116"/>
      <c r="Q80" s="117"/>
      <c r="R80" s="116"/>
      <c r="S80" s="117"/>
      <c r="T80" s="116"/>
      <c r="U80" s="117"/>
      <c r="V80" s="116"/>
      <c r="W80" s="117"/>
      <c r="X80" s="116"/>
      <c r="Y80" s="117"/>
    </row>
    <row r="81" spans="1:29">
      <c r="A81" s="7" t="s">
        <v>38</v>
      </c>
      <c r="B81" s="120"/>
      <c r="C81" s="121"/>
      <c r="D81" s="120"/>
      <c r="E81" s="121"/>
      <c r="F81" s="120"/>
      <c r="G81" s="121"/>
      <c r="H81" s="118" t="s">
        <v>517</v>
      </c>
      <c r="I81" s="119" t="s">
        <v>518</v>
      </c>
      <c r="J81" s="120"/>
      <c r="K81" s="121"/>
      <c r="L81" s="120"/>
      <c r="M81" s="121"/>
      <c r="N81" s="120"/>
      <c r="O81" s="121"/>
      <c r="P81" s="120"/>
      <c r="Q81" s="121"/>
      <c r="R81" s="120"/>
      <c r="S81" s="121"/>
      <c r="T81" s="120"/>
      <c r="U81" s="121"/>
      <c r="V81" s="120"/>
      <c r="W81" s="121"/>
      <c r="X81" s="120"/>
      <c r="Y81" s="121"/>
    </row>
    <row r="82" spans="1:29">
      <c r="A82" s="7" t="s">
        <v>39</v>
      </c>
      <c r="B82" s="116"/>
      <c r="C82" s="117"/>
      <c r="D82" s="116"/>
      <c r="E82" s="117"/>
      <c r="F82" s="116"/>
      <c r="G82" s="117"/>
      <c r="H82" s="116"/>
      <c r="I82" s="117"/>
      <c r="J82" s="116"/>
      <c r="K82" s="117"/>
      <c r="L82" s="116"/>
      <c r="M82" s="117"/>
      <c r="N82" s="116"/>
      <c r="O82" s="117"/>
      <c r="P82" s="114" t="s">
        <v>515</v>
      </c>
      <c r="Q82" s="115" t="s">
        <v>516</v>
      </c>
      <c r="R82" s="116"/>
      <c r="S82" s="117"/>
      <c r="T82" s="116"/>
      <c r="U82" s="117"/>
      <c r="V82" s="116"/>
      <c r="W82" s="117"/>
      <c r="X82" s="116"/>
      <c r="Y82" s="117"/>
      <c r="AC82" s="130"/>
    </row>
    <row r="83" spans="1:29">
      <c r="A83" s="7" t="s">
        <v>40</v>
      </c>
      <c r="B83" s="120"/>
      <c r="C83" s="121"/>
      <c r="D83" s="120"/>
      <c r="E83" s="121"/>
      <c r="F83" s="120"/>
      <c r="G83" s="121"/>
      <c r="H83" s="120"/>
      <c r="I83" s="121"/>
      <c r="J83" s="120"/>
      <c r="K83" s="121"/>
      <c r="L83" s="120"/>
      <c r="M83" s="121"/>
      <c r="N83" s="120"/>
      <c r="O83" s="121"/>
      <c r="P83" s="118" t="s">
        <v>517</v>
      </c>
      <c r="Q83" s="119" t="s">
        <v>518</v>
      </c>
      <c r="R83" s="120"/>
      <c r="S83" s="121"/>
      <c r="T83" s="120"/>
      <c r="U83" s="121"/>
      <c r="V83" s="120"/>
      <c r="W83" s="121"/>
      <c r="X83" s="120"/>
      <c r="Y83" s="121"/>
    </row>
    <row r="84" spans="1:29">
      <c r="A84" s="7" t="s">
        <v>41</v>
      </c>
      <c r="B84" s="116"/>
      <c r="C84" s="117"/>
      <c r="D84" s="122" t="s">
        <v>519</v>
      </c>
      <c r="E84" s="123" t="s">
        <v>519</v>
      </c>
      <c r="F84" s="116"/>
      <c r="G84" s="117"/>
      <c r="H84" s="116"/>
      <c r="I84" s="117"/>
      <c r="J84" s="116"/>
      <c r="K84" s="117"/>
      <c r="L84" s="116"/>
      <c r="M84" s="117"/>
      <c r="N84" s="116"/>
      <c r="O84" s="117"/>
      <c r="P84" s="116"/>
      <c r="Q84" s="117"/>
      <c r="R84" s="116"/>
      <c r="S84" s="117"/>
      <c r="T84" s="116"/>
      <c r="U84" s="117"/>
      <c r="V84" s="116"/>
      <c r="W84" s="117"/>
      <c r="X84" s="116"/>
      <c r="Y84" s="117"/>
    </row>
    <row r="85" spans="1:29">
      <c r="A85" s="7" t="s">
        <v>42</v>
      </c>
      <c r="B85" s="120"/>
      <c r="C85" s="121"/>
      <c r="D85" s="124" t="s">
        <v>519</v>
      </c>
      <c r="E85" s="125" t="s">
        <v>519</v>
      </c>
      <c r="F85" s="120"/>
      <c r="G85" s="121"/>
      <c r="H85" s="120"/>
      <c r="I85" s="121"/>
      <c r="J85" s="120"/>
      <c r="K85" s="121"/>
      <c r="L85" s="120"/>
      <c r="M85" s="121"/>
      <c r="N85" s="120"/>
      <c r="O85" s="121"/>
      <c r="P85" s="120"/>
      <c r="Q85" s="121"/>
      <c r="R85" s="120"/>
      <c r="S85" s="121"/>
      <c r="T85" s="120"/>
      <c r="U85" s="121"/>
      <c r="V85" s="120"/>
      <c r="W85" s="121"/>
      <c r="X85" s="120"/>
      <c r="Y85" s="121"/>
    </row>
    <row r="86" spans="1:29">
      <c r="A86" s="131"/>
      <c r="B86" s="169" t="s">
        <v>43</v>
      </c>
      <c r="C86" s="169"/>
      <c r="D86" s="169"/>
      <c r="E86" s="169"/>
      <c r="F86" s="169"/>
      <c r="G86" s="169"/>
      <c r="H86" s="169"/>
      <c r="I86" s="169"/>
      <c r="J86" s="169"/>
      <c r="K86" s="169"/>
      <c r="L86" s="169"/>
      <c r="M86" s="169"/>
      <c r="N86" s="169"/>
      <c r="O86" s="169"/>
      <c r="P86" s="169"/>
      <c r="Q86" s="169"/>
      <c r="R86" s="169"/>
      <c r="S86" s="169"/>
      <c r="T86" s="169"/>
      <c r="U86" s="169"/>
      <c r="V86" s="169"/>
      <c r="W86" s="169"/>
      <c r="X86" s="169"/>
      <c r="Y86" s="170"/>
    </row>
    <row r="87" spans="1:29" ht="16" thickBot="1">
      <c r="A87" s="132"/>
      <c r="B87" s="171" t="s">
        <v>44</v>
      </c>
      <c r="C87" s="171"/>
      <c r="D87" s="171"/>
      <c r="E87" s="171"/>
      <c r="F87" s="171"/>
      <c r="G87" s="171"/>
      <c r="H87" s="171"/>
      <c r="I87" s="171"/>
      <c r="J87" s="171"/>
      <c r="K87" s="171"/>
      <c r="L87" s="171"/>
      <c r="M87" s="171"/>
      <c r="N87" s="171"/>
      <c r="O87" s="171"/>
      <c r="P87" s="171"/>
      <c r="Q87" s="171"/>
      <c r="R87" s="171"/>
      <c r="S87" s="171"/>
      <c r="T87" s="171"/>
      <c r="U87" s="171"/>
      <c r="V87" s="171"/>
      <c r="W87" s="171"/>
      <c r="X87" s="171"/>
      <c r="Y87" s="172"/>
    </row>
    <row r="88" spans="1:29" ht="16" thickBot="1"/>
    <row r="89" spans="1:29">
      <c r="A89" s="6" t="s">
        <v>45</v>
      </c>
      <c r="B89" s="14" t="s">
        <v>525</v>
      </c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3"/>
    </row>
    <row r="90" spans="1:29">
      <c r="A90" s="7"/>
      <c r="B90" s="5">
        <v>1</v>
      </c>
      <c r="C90" s="5">
        <v>2</v>
      </c>
      <c r="D90" s="5">
        <v>3</v>
      </c>
      <c r="E90" s="5">
        <v>4</v>
      </c>
      <c r="F90" s="5">
        <v>5</v>
      </c>
      <c r="G90" s="5">
        <v>6</v>
      </c>
      <c r="H90" s="5">
        <v>7</v>
      </c>
      <c r="I90" s="5">
        <v>8</v>
      </c>
      <c r="J90" s="5">
        <v>9</v>
      </c>
      <c r="K90" s="5">
        <v>10</v>
      </c>
      <c r="L90" s="5">
        <v>11</v>
      </c>
      <c r="M90" s="5">
        <v>12</v>
      </c>
      <c r="N90" s="5">
        <v>13</v>
      </c>
      <c r="O90" s="5">
        <v>14</v>
      </c>
      <c r="P90" s="5">
        <v>15</v>
      </c>
      <c r="Q90" s="5">
        <v>16</v>
      </c>
      <c r="R90" s="5">
        <v>17</v>
      </c>
      <c r="S90" s="5">
        <v>18</v>
      </c>
      <c r="T90" s="5">
        <v>19</v>
      </c>
      <c r="U90" s="5">
        <v>20</v>
      </c>
      <c r="V90" s="5">
        <v>21</v>
      </c>
      <c r="W90" s="5">
        <v>22</v>
      </c>
      <c r="X90" s="5">
        <v>23</v>
      </c>
      <c r="Y90" s="8">
        <v>24</v>
      </c>
    </row>
    <row r="91" spans="1:29">
      <c r="A91" s="7" t="s">
        <v>6</v>
      </c>
      <c r="B91" s="114" t="s">
        <v>515</v>
      </c>
      <c r="C91" s="115" t="s">
        <v>516</v>
      </c>
      <c r="D91" s="116"/>
      <c r="E91" s="117"/>
      <c r="F91" s="116"/>
      <c r="G91" s="117"/>
      <c r="H91" s="116"/>
      <c r="I91" s="117"/>
      <c r="J91" s="116"/>
      <c r="K91" s="117"/>
      <c r="L91" s="116"/>
      <c r="M91" s="117"/>
      <c r="N91" s="116"/>
      <c r="O91" s="117"/>
      <c r="P91" s="116"/>
      <c r="Q91" s="117"/>
      <c r="R91" s="116"/>
      <c r="S91" s="117"/>
      <c r="T91" s="116"/>
      <c r="U91" s="117"/>
      <c r="V91" s="116"/>
      <c r="W91" s="117"/>
      <c r="X91" s="116"/>
      <c r="Y91" s="117"/>
    </row>
    <row r="92" spans="1:29">
      <c r="A92" s="7" t="s">
        <v>9</v>
      </c>
      <c r="B92" s="118" t="s">
        <v>517</v>
      </c>
      <c r="C92" s="119" t="s">
        <v>518</v>
      </c>
      <c r="D92" s="120"/>
      <c r="E92" s="121"/>
      <c r="F92" s="120"/>
      <c r="G92" s="121"/>
      <c r="H92" s="120"/>
      <c r="I92" s="121"/>
      <c r="J92" s="120"/>
      <c r="K92" s="121"/>
      <c r="L92" s="120"/>
      <c r="M92" s="121"/>
      <c r="N92" s="120"/>
      <c r="O92" s="121"/>
      <c r="P92" s="120"/>
      <c r="Q92" s="121"/>
      <c r="R92" s="120"/>
      <c r="S92" s="121"/>
      <c r="T92" s="120"/>
      <c r="U92" s="121"/>
      <c r="V92" s="120"/>
      <c r="W92" s="121"/>
      <c r="X92" s="120"/>
      <c r="Y92" s="121"/>
    </row>
    <row r="93" spans="1:29">
      <c r="A93" s="7" t="s">
        <v>10</v>
      </c>
      <c r="B93" s="116"/>
      <c r="C93" s="117"/>
      <c r="D93" s="116"/>
      <c r="E93" s="117"/>
      <c r="F93" s="116"/>
      <c r="G93" s="117"/>
      <c r="H93" s="116"/>
      <c r="I93" s="117"/>
      <c r="J93" s="116"/>
      <c r="K93" s="117"/>
      <c r="L93" s="116"/>
      <c r="M93" s="117"/>
      <c r="N93" s="114" t="s">
        <v>515</v>
      </c>
      <c r="O93" s="115" t="s">
        <v>516</v>
      </c>
      <c r="P93" s="116"/>
      <c r="Q93" s="117"/>
      <c r="R93" s="116"/>
      <c r="S93" s="117"/>
      <c r="T93" s="116"/>
      <c r="U93" s="117"/>
      <c r="V93" s="116"/>
      <c r="W93" s="117"/>
      <c r="X93" s="116"/>
      <c r="Y93" s="117"/>
    </row>
    <row r="94" spans="1:29">
      <c r="A94" s="7" t="s">
        <v>11</v>
      </c>
      <c r="B94" s="120"/>
      <c r="C94" s="121"/>
      <c r="D94" s="120"/>
      <c r="E94" s="121"/>
      <c r="F94" s="120"/>
      <c r="G94" s="121"/>
      <c r="H94" s="120"/>
      <c r="I94" s="121"/>
      <c r="J94" s="120"/>
      <c r="K94" s="121"/>
      <c r="L94" s="120"/>
      <c r="M94" s="121"/>
      <c r="N94" s="118" t="s">
        <v>517</v>
      </c>
      <c r="O94" s="119" t="s">
        <v>518</v>
      </c>
      <c r="P94" s="120"/>
      <c r="Q94" s="121"/>
      <c r="R94" s="120"/>
      <c r="S94" s="121"/>
      <c r="T94" s="120"/>
      <c r="U94" s="121"/>
      <c r="V94" s="120"/>
      <c r="W94" s="121"/>
      <c r="X94" s="120"/>
      <c r="Y94" s="121"/>
    </row>
    <row r="95" spans="1:29">
      <c r="A95" s="7" t="s">
        <v>13</v>
      </c>
      <c r="B95" s="116"/>
      <c r="C95" s="117"/>
      <c r="D95" s="116"/>
      <c r="E95" s="117"/>
      <c r="F95" s="116"/>
      <c r="G95" s="117"/>
      <c r="H95" s="122" t="s">
        <v>519</v>
      </c>
      <c r="I95" s="123" t="s">
        <v>519</v>
      </c>
      <c r="J95" s="116"/>
      <c r="K95" s="117"/>
      <c r="L95" s="116"/>
      <c r="M95" s="117"/>
      <c r="N95" s="116"/>
      <c r="O95" s="117"/>
      <c r="P95" s="116"/>
      <c r="Q95" s="117"/>
      <c r="R95" s="116"/>
      <c r="S95" s="117"/>
      <c r="T95" s="116"/>
      <c r="U95" s="117"/>
      <c r="V95" s="116"/>
      <c r="W95" s="117"/>
      <c r="X95" s="116"/>
      <c r="Y95" s="117"/>
    </row>
    <row r="96" spans="1:29">
      <c r="A96" s="7" t="s">
        <v>15</v>
      </c>
      <c r="B96" s="120"/>
      <c r="C96" s="121"/>
      <c r="D96" s="120"/>
      <c r="E96" s="121"/>
      <c r="F96" s="120"/>
      <c r="G96" s="121"/>
      <c r="H96" s="124" t="s">
        <v>519</v>
      </c>
      <c r="I96" s="125" t="s">
        <v>519</v>
      </c>
      <c r="J96" s="120"/>
      <c r="K96" s="121"/>
      <c r="L96" s="120"/>
      <c r="M96" s="121"/>
      <c r="N96" s="120"/>
      <c r="O96" s="121"/>
      <c r="P96" s="120"/>
      <c r="Q96" s="121"/>
      <c r="R96" s="120"/>
      <c r="S96" s="121"/>
      <c r="T96" s="120"/>
      <c r="U96" s="121"/>
      <c r="V96" s="120"/>
      <c r="W96" s="121"/>
      <c r="X96" s="120"/>
      <c r="Y96" s="121"/>
    </row>
    <row r="97" spans="1:25">
      <c r="A97" s="7" t="s">
        <v>16</v>
      </c>
      <c r="B97" s="116"/>
      <c r="C97" s="117"/>
      <c r="D97" s="116"/>
      <c r="E97" s="117"/>
      <c r="F97" s="116"/>
      <c r="G97" s="117"/>
      <c r="H97" s="116"/>
      <c r="I97" s="117"/>
      <c r="J97" s="116"/>
      <c r="K97" s="117"/>
      <c r="L97" s="116"/>
      <c r="M97" s="117"/>
      <c r="N97" s="116"/>
      <c r="O97" s="117"/>
      <c r="P97" s="116"/>
      <c r="Q97" s="117"/>
      <c r="R97" s="122" t="s">
        <v>519</v>
      </c>
      <c r="S97" s="123" t="s">
        <v>519</v>
      </c>
      <c r="T97" s="116"/>
      <c r="U97" s="117"/>
      <c r="V97" s="116"/>
      <c r="W97" s="117"/>
      <c r="X97" s="116"/>
      <c r="Y97" s="117"/>
    </row>
    <row r="98" spans="1:25">
      <c r="A98" s="7" t="s">
        <v>17</v>
      </c>
      <c r="B98" s="120"/>
      <c r="C98" s="121"/>
      <c r="D98" s="120"/>
      <c r="E98" s="121"/>
      <c r="F98" s="120"/>
      <c r="G98" s="121"/>
      <c r="H98" s="120"/>
      <c r="I98" s="121"/>
      <c r="J98" s="120"/>
      <c r="K98" s="121"/>
      <c r="L98" s="120"/>
      <c r="M98" s="121"/>
      <c r="N98" s="120"/>
      <c r="O98" s="121"/>
      <c r="P98" s="120"/>
      <c r="Q98" s="121"/>
      <c r="R98" s="124" t="s">
        <v>519</v>
      </c>
      <c r="S98" s="125" t="s">
        <v>519</v>
      </c>
      <c r="T98" s="120"/>
      <c r="U98" s="121"/>
      <c r="V98" s="120"/>
      <c r="W98" s="121"/>
      <c r="X98" s="120"/>
      <c r="Y98" s="121"/>
    </row>
    <row r="99" spans="1:25">
      <c r="A99" s="7" t="s">
        <v>35</v>
      </c>
      <c r="B99" s="116"/>
      <c r="C99" s="117"/>
      <c r="D99" s="116"/>
      <c r="E99" s="117"/>
      <c r="F99" s="116"/>
      <c r="G99" s="117"/>
      <c r="H99" s="116"/>
      <c r="I99" s="117"/>
      <c r="J99" s="116"/>
      <c r="K99" s="117"/>
      <c r="L99" s="116"/>
      <c r="M99" s="117"/>
      <c r="N99" s="116"/>
      <c r="O99" s="117"/>
      <c r="P99" s="116"/>
      <c r="Q99" s="117"/>
      <c r="R99" s="116"/>
      <c r="S99" s="117"/>
      <c r="T99" s="116"/>
      <c r="U99" s="117"/>
      <c r="V99" s="116"/>
      <c r="W99" s="117"/>
      <c r="X99" s="114" t="s">
        <v>515</v>
      </c>
      <c r="Y99" s="115" t="s">
        <v>516</v>
      </c>
    </row>
    <row r="100" spans="1:25">
      <c r="A100" s="7" t="s">
        <v>36</v>
      </c>
      <c r="B100" s="120"/>
      <c r="C100" s="121"/>
      <c r="D100" s="120"/>
      <c r="E100" s="121"/>
      <c r="F100" s="120"/>
      <c r="G100" s="121"/>
      <c r="H100" s="120"/>
      <c r="I100" s="121"/>
      <c r="J100" s="120"/>
      <c r="K100" s="121"/>
      <c r="L100" s="120"/>
      <c r="M100" s="121"/>
      <c r="N100" s="120"/>
      <c r="O100" s="121"/>
      <c r="P100" s="120"/>
      <c r="Q100" s="121"/>
      <c r="R100" s="120"/>
      <c r="S100" s="121"/>
      <c r="T100" s="120"/>
      <c r="U100" s="121"/>
      <c r="V100" s="120"/>
      <c r="W100" s="121"/>
      <c r="X100" s="118" t="s">
        <v>517</v>
      </c>
      <c r="Y100" s="119" t="s">
        <v>518</v>
      </c>
    </row>
    <row r="101" spans="1:25">
      <c r="A101" s="7" t="s">
        <v>37</v>
      </c>
      <c r="B101" s="116"/>
      <c r="C101" s="117"/>
      <c r="D101" s="116"/>
      <c r="E101" s="117"/>
      <c r="F101" s="116"/>
      <c r="G101" s="117"/>
      <c r="H101" s="114" t="s">
        <v>515</v>
      </c>
      <c r="I101" s="115" t="s">
        <v>516</v>
      </c>
      <c r="J101" s="116"/>
      <c r="K101" s="117"/>
      <c r="L101" s="116"/>
      <c r="M101" s="117"/>
      <c r="N101" s="116"/>
      <c r="O101" s="117"/>
      <c r="P101" s="116"/>
      <c r="Q101" s="117"/>
      <c r="R101" s="116"/>
      <c r="S101" s="117"/>
      <c r="T101" s="116"/>
      <c r="U101" s="117"/>
      <c r="V101" s="116"/>
      <c r="W101" s="117"/>
      <c r="X101" s="116"/>
      <c r="Y101" s="117"/>
    </row>
    <row r="102" spans="1:25">
      <c r="A102" s="7" t="s">
        <v>38</v>
      </c>
      <c r="B102" s="120"/>
      <c r="C102" s="121"/>
      <c r="D102" s="120"/>
      <c r="E102" s="121"/>
      <c r="F102" s="120"/>
      <c r="G102" s="121"/>
      <c r="H102" s="118" t="s">
        <v>517</v>
      </c>
      <c r="I102" s="119" t="s">
        <v>518</v>
      </c>
      <c r="J102" s="120"/>
      <c r="K102" s="121"/>
      <c r="L102" s="120"/>
      <c r="M102" s="121"/>
      <c r="N102" s="120"/>
      <c r="O102" s="121"/>
      <c r="P102" s="120"/>
      <c r="Q102" s="121"/>
      <c r="R102" s="120"/>
      <c r="S102" s="121"/>
      <c r="T102" s="120"/>
      <c r="U102" s="121"/>
      <c r="V102" s="120"/>
      <c r="W102" s="121"/>
      <c r="X102" s="120"/>
      <c r="Y102" s="121"/>
    </row>
    <row r="103" spans="1:25">
      <c r="A103" s="7" t="s">
        <v>39</v>
      </c>
      <c r="B103" s="116"/>
      <c r="C103" s="117"/>
      <c r="D103" s="116"/>
      <c r="E103" s="117"/>
      <c r="F103" s="116"/>
      <c r="G103" s="117"/>
      <c r="H103" s="116"/>
      <c r="I103" s="117"/>
      <c r="J103" s="116"/>
      <c r="K103" s="117"/>
      <c r="L103" s="116"/>
      <c r="M103" s="117"/>
      <c r="N103" s="116"/>
      <c r="O103" s="117"/>
      <c r="P103" s="114" t="s">
        <v>515</v>
      </c>
      <c r="Q103" s="115" t="s">
        <v>516</v>
      </c>
      <c r="R103" s="116"/>
      <c r="S103" s="117"/>
      <c r="T103" s="116"/>
      <c r="U103" s="117"/>
      <c r="V103" s="116"/>
      <c r="W103" s="117"/>
      <c r="X103" s="116"/>
      <c r="Y103" s="117"/>
    </row>
    <row r="104" spans="1:25">
      <c r="A104" s="7" t="s">
        <v>40</v>
      </c>
      <c r="B104" s="120"/>
      <c r="C104" s="121"/>
      <c r="D104" s="120"/>
      <c r="E104" s="121"/>
      <c r="F104" s="120"/>
      <c r="G104" s="121"/>
      <c r="H104" s="120"/>
      <c r="I104" s="121"/>
      <c r="J104" s="120"/>
      <c r="K104" s="121"/>
      <c r="L104" s="120"/>
      <c r="M104" s="121"/>
      <c r="N104" s="120"/>
      <c r="O104" s="121"/>
      <c r="P104" s="118" t="s">
        <v>517</v>
      </c>
      <c r="Q104" s="119" t="s">
        <v>518</v>
      </c>
      <c r="R104" s="120"/>
      <c r="S104" s="121"/>
      <c r="T104" s="120"/>
      <c r="U104" s="121"/>
      <c r="V104" s="120"/>
      <c r="W104" s="121"/>
      <c r="X104" s="120"/>
      <c r="Y104" s="121"/>
    </row>
    <row r="105" spans="1:25">
      <c r="A105" s="7" t="s">
        <v>41</v>
      </c>
      <c r="B105" s="116"/>
      <c r="C105" s="117"/>
      <c r="D105" s="122" t="s">
        <v>519</v>
      </c>
      <c r="E105" s="123" t="s">
        <v>519</v>
      </c>
      <c r="F105" s="116"/>
      <c r="G105" s="117"/>
      <c r="H105" s="116"/>
      <c r="I105" s="117"/>
      <c r="J105" s="116"/>
      <c r="K105" s="117"/>
      <c r="L105" s="116"/>
      <c r="M105" s="117"/>
      <c r="N105" s="116"/>
      <c r="O105" s="117"/>
      <c r="P105" s="116"/>
      <c r="Q105" s="117"/>
      <c r="R105" s="116"/>
      <c r="S105" s="117"/>
      <c r="T105" s="116"/>
      <c r="U105" s="117"/>
      <c r="V105" s="116"/>
      <c r="W105" s="117"/>
      <c r="X105" s="116"/>
      <c r="Y105" s="117"/>
    </row>
    <row r="106" spans="1:25">
      <c r="A106" s="7" t="s">
        <v>42</v>
      </c>
      <c r="B106" s="120"/>
      <c r="C106" s="121"/>
      <c r="D106" s="124" t="s">
        <v>519</v>
      </c>
      <c r="E106" s="125" t="s">
        <v>519</v>
      </c>
      <c r="F106" s="120"/>
      <c r="G106" s="121"/>
      <c r="H106" s="120"/>
      <c r="I106" s="121"/>
      <c r="J106" s="120"/>
      <c r="K106" s="121"/>
      <c r="L106" s="120"/>
      <c r="M106" s="121"/>
      <c r="N106" s="120"/>
      <c r="O106" s="121"/>
      <c r="P106" s="120"/>
      <c r="Q106" s="121"/>
      <c r="R106" s="120"/>
      <c r="S106" s="121"/>
      <c r="T106" s="120"/>
      <c r="U106" s="121"/>
      <c r="V106" s="120"/>
      <c r="W106" s="121"/>
      <c r="X106" s="120"/>
      <c r="Y106" s="121"/>
    </row>
    <row r="107" spans="1:25">
      <c r="A107" s="131"/>
      <c r="B107" s="169" t="s">
        <v>43</v>
      </c>
      <c r="C107" s="169"/>
      <c r="D107" s="169"/>
      <c r="E107" s="169"/>
      <c r="F107" s="169"/>
      <c r="G107" s="169"/>
      <c r="H107" s="169"/>
      <c r="I107" s="169"/>
      <c r="J107" s="169"/>
      <c r="K107" s="169"/>
      <c r="L107" s="169"/>
      <c r="M107" s="169"/>
      <c r="N107" s="169"/>
      <c r="O107" s="169"/>
      <c r="P107" s="169"/>
      <c r="Q107" s="169"/>
      <c r="R107" s="169"/>
      <c r="S107" s="169"/>
      <c r="T107" s="169"/>
      <c r="U107" s="169"/>
      <c r="V107" s="169"/>
      <c r="W107" s="169"/>
      <c r="X107" s="169"/>
      <c r="Y107" s="170"/>
    </row>
    <row r="108" spans="1:25" ht="16" thickBot="1">
      <c r="A108" s="132"/>
      <c r="B108" s="171" t="s">
        <v>44</v>
      </c>
      <c r="C108" s="171"/>
      <c r="D108" s="171"/>
      <c r="E108" s="171"/>
      <c r="F108" s="171"/>
      <c r="G108" s="171"/>
      <c r="H108" s="171"/>
      <c r="I108" s="171"/>
      <c r="J108" s="171"/>
      <c r="K108" s="171"/>
      <c r="L108" s="171"/>
      <c r="M108" s="171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Y108" s="172"/>
    </row>
    <row r="109" spans="1:25" ht="16" thickBot="1"/>
    <row r="110" spans="1:25">
      <c r="A110" s="6" t="s">
        <v>46</v>
      </c>
      <c r="B110" s="14" t="s">
        <v>525</v>
      </c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3"/>
    </row>
    <row r="111" spans="1:25">
      <c r="A111" s="7"/>
      <c r="B111" s="5">
        <v>1</v>
      </c>
      <c r="C111" s="5">
        <v>2</v>
      </c>
      <c r="D111" s="5">
        <v>3</v>
      </c>
      <c r="E111" s="5">
        <v>4</v>
      </c>
      <c r="F111" s="5">
        <v>5</v>
      </c>
      <c r="G111" s="5">
        <v>6</v>
      </c>
      <c r="H111" s="5">
        <v>7</v>
      </c>
      <c r="I111" s="5">
        <v>8</v>
      </c>
      <c r="J111" s="5">
        <v>9</v>
      </c>
      <c r="K111" s="5">
        <v>10</v>
      </c>
      <c r="L111" s="5">
        <v>11</v>
      </c>
      <c r="M111" s="5">
        <v>12</v>
      </c>
      <c r="N111" s="5">
        <v>13</v>
      </c>
      <c r="O111" s="5">
        <v>14</v>
      </c>
      <c r="P111" s="5">
        <v>15</v>
      </c>
      <c r="Q111" s="5">
        <v>16</v>
      </c>
      <c r="R111" s="5">
        <v>17</v>
      </c>
      <c r="S111" s="5">
        <v>18</v>
      </c>
      <c r="T111" s="5">
        <v>19</v>
      </c>
      <c r="U111" s="5">
        <v>20</v>
      </c>
      <c r="V111" s="5">
        <v>21</v>
      </c>
      <c r="W111" s="5">
        <v>22</v>
      </c>
      <c r="X111" s="5">
        <v>23</v>
      </c>
      <c r="Y111" s="8">
        <v>24</v>
      </c>
    </row>
    <row r="112" spans="1:25">
      <c r="A112" s="7" t="s">
        <v>6</v>
      </c>
      <c r="B112" s="114" t="s">
        <v>515</v>
      </c>
      <c r="C112" s="115" t="s">
        <v>516</v>
      </c>
      <c r="D112" s="116"/>
      <c r="E112" s="117"/>
      <c r="F112" s="116"/>
      <c r="G112" s="117"/>
      <c r="H112" s="116"/>
      <c r="I112" s="117"/>
      <c r="J112" s="116"/>
      <c r="K112" s="117"/>
      <c r="L112" s="116"/>
      <c r="M112" s="117"/>
      <c r="N112" s="116"/>
      <c r="O112" s="117"/>
      <c r="P112" s="116"/>
      <c r="Q112" s="117"/>
      <c r="R112" s="116"/>
      <c r="S112" s="117"/>
      <c r="T112" s="116"/>
      <c r="U112" s="117"/>
      <c r="V112" s="116"/>
      <c r="W112" s="117"/>
      <c r="X112" s="116"/>
      <c r="Y112" s="117"/>
    </row>
    <row r="113" spans="1:25">
      <c r="A113" s="7" t="s">
        <v>9</v>
      </c>
      <c r="B113" s="118" t="s">
        <v>517</v>
      </c>
      <c r="C113" s="119" t="s">
        <v>518</v>
      </c>
      <c r="D113" s="120"/>
      <c r="E113" s="121"/>
      <c r="F113" s="120"/>
      <c r="G113" s="121"/>
      <c r="H113" s="120"/>
      <c r="I113" s="121"/>
      <c r="J113" s="120"/>
      <c r="K113" s="121"/>
      <c r="L113" s="120"/>
      <c r="M113" s="121"/>
      <c r="N113" s="120"/>
      <c r="O113" s="121"/>
      <c r="P113" s="120"/>
      <c r="Q113" s="121"/>
      <c r="R113" s="120"/>
      <c r="S113" s="121"/>
      <c r="T113" s="120"/>
      <c r="U113" s="121"/>
      <c r="V113" s="120"/>
      <c r="W113" s="121"/>
      <c r="X113" s="120"/>
      <c r="Y113" s="121"/>
    </row>
    <row r="114" spans="1:25">
      <c r="A114" s="7" t="s">
        <v>10</v>
      </c>
      <c r="B114" s="116"/>
      <c r="C114" s="117"/>
      <c r="D114" s="116"/>
      <c r="E114" s="117"/>
      <c r="F114" s="116"/>
      <c r="G114" s="117"/>
      <c r="H114" s="116"/>
      <c r="I114" s="117"/>
      <c r="J114" s="116"/>
      <c r="K114" s="117"/>
      <c r="L114" s="116"/>
      <c r="M114" s="117"/>
      <c r="N114" s="114" t="s">
        <v>515</v>
      </c>
      <c r="O114" s="115" t="s">
        <v>516</v>
      </c>
      <c r="P114" s="116"/>
      <c r="Q114" s="117"/>
      <c r="R114" s="116"/>
      <c r="S114" s="117"/>
      <c r="T114" s="116"/>
      <c r="U114" s="117"/>
      <c r="V114" s="116"/>
      <c r="W114" s="117"/>
      <c r="X114" s="116"/>
      <c r="Y114" s="117"/>
    </row>
    <row r="115" spans="1:25">
      <c r="A115" s="7" t="s">
        <v>11</v>
      </c>
      <c r="B115" s="120"/>
      <c r="C115" s="121"/>
      <c r="D115" s="120"/>
      <c r="E115" s="121"/>
      <c r="F115" s="120"/>
      <c r="G115" s="121"/>
      <c r="H115" s="120"/>
      <c r="I115" s="121"/>
      <c r="J115" s="120"/>
      <c r="K115" s="121"/>
      <c r="L115" s="120"/>
      <c r="M115" s="121"/>
      <c r="N115" s="118" t="s">
        <v>517</v>
      </c>
      <c r="O115" s="119" t="s">
        <v>518</v>
      </c>
      <c r="P115" s="120"/>
      <c r="Q115" s="121"/>
      <c r="R115" s="120"/>
      <c r="S115" s="121"/>
      <c r="T115" s="120"/>
      <c r="U115" s="121"/>
      <c r="V115" s="120"/>
      <c r="W115" s="121"/>
      <c r="X115" s="120"/>
      <c r="Y115" s="121"/>
    </row>
    <row r="116" spans="1:25">
      <c r="A116" s="7" t="s">
        <v>13</v>
      </c>
      <c r="B116" s="116"/>
      <c r="C116" s="117"/>
      <c r="D116" s="116"/>
      <c r="E116" s="117"/>
      <c r="F116" s="116"/>
      <c r="G116" s="117"/>
      <c r="H116" s="122" t="s">
        <v>519</v>
      </c>
      <c r="I116" s="123" t="s">
        <v>519</v>
      </c>
      <c r="J116" s="116"/>
      <c r="K116" s="117"/>
      <c r="L116" s="116"/>
      <c r="M116" s="117"/>
      <c r="N116" s="116"/>
      <c r="O116" s="117"/>
      <c r="P116" s="116"/>
      <c r="Q116" s="117"/>
      <c r="R116" s="116"/>
      <c r="S116" s="117"/>
      <c r="T116" s="116"/>
      <c r="U116" s="117"/>
      <c r="V116" s="116"/>
      <c r="W116" s="117"/>
      <c r="X116" s="116"/>
      <c r="Y116" s="117"/>
    </row>
    <row r="117" spans="1:25">
      <c r="A117" s="7" t="s">
        <v>15</v>
      </c>
      <c r="B117" s="120"/>
      <c r="C117" s="121"/>
      <c r="D117" s="120"/>
      <c r="E117" s="121"/>
      <c r="F117" s="120"/>
      <c r="G117" s="121"/>
      <c r="H117" s="124" t="s">
        <v>519</v>
      </c>
      <c r="I117" s="125" t="s">
        <v>519</v>
      </c>
      <c r="J117" s="120"/>
      <c r="K117" s="121"/>
      <c r="L117" s="120"/>
      <c r="M117" s="121"/>
      <c r="N117" s="120"/>
      <c r="O117" s="121"/>
      <c r="P117" s="120"/>
      <c r="Q117" s="121"/>
      <c r="R117" s="120"/>
      <c r="S117" s="121"/>
      <c r="T117" s="120"/>
      <c r="U117" s="121"/>
      <c r="V117" s="120"/>
      <c r="W117" s="121"/>
      <c r="X117" s="120"/>
      <c r="Y117" s="121"/>
    </row>
    <row r="118" spans="1:25">
      <c r="A118" s="7" t="s">
        <v>16</v>
      </c>
      <c r="B118" s="116"/>
      <c r="C118" s="117"/>
      <c r="D118" s="116"/>
      <c r="E118" s="117"/>
      <c r="F118" s="116"/>
      <c r="G118" s="117"/>
      <c r="H118" s="116"/>
      <c r="I118" s="117"/>
      <c r="J118" s="116"/>
      <c r="K118" s="117"/>
      <c r="L118" s="116"/>
      <c r="M118" s="117"/>
      <c r="N118" s="116"/>
      <c r="O118" s="117"/>
      <c r="P118" s="116"/>
      <c r="Q118" s="117"/>
      <c r="R118" s="122" t="s">
        <v>519</v>
      </c>
      <c r="S118" s="123" t="s">
        <v>519</v>
      </c>
      <c r="T118" s="116"/>
      <c r="U118" s="117"/>
      <c r="V118" s="116"/>
      <c r="W118" s="117"/>
      <c r="X118" s="116"/>
      <c r="Y118" s="117"/>
    </row>
    <row r="119" spans="1:25">
      <c r="A119" s="7" t="s">
        <v>17</v>
      </c>
      <c r="B119" s="120"/>
      <c r="C119" s="121"/>
      <c r="D119" s="120"/>
      <c r="E119" s="121"/>
      <c r="F119" s="120"/>
      <c r="G119" s="121"/>
      <c r="H119" s="120"/>
      <c r="I119" s="121"/>
      <c r="J119" s="120"/>
      <c r="K119" s="121"/>
      <c r="L119" s="120"/>
      <c r="M119" s="121"/>
      <c r="N119" s="120"/>
      <c r="O119" s="121"/>
      <c r="P119" s="120"/>
      <c r="Q119" s="121"/>
      <c r="R119" s="124" t="s">
        <v>519</v>
      </c>
      <c r="S119" s="125" t="s">
        <v>519</v>
      </c>
      <c r="T119" s="120"/>
      <c r="U119" s="121"/>
      <c r="V119" s="120"/>
      <c r="W119" s="121"/>
      <c r="X119" s="120"/>
      <c r="Y119" s="121"/>
    </row>
    <row r="120" spans="1:25">
      <c r="A120" s="7" t="s">
        <v>35</v>
      </c>
      <c r="B120" s="116"/>
      <c r="C120" s="117"/>
      <c r="D120" s="116"/>
      <c r="E120" s="117"/>
      <c r="F120" s="116"/>
      <c r="G120" s="117"/>
      <c r="H120" s="116"/>
      <c r="I120" s="117"/>
      <c r="J120" s="116"/>
      <c r="K120" s="117"/>
      <c r="L120" s="116"/>
      <c r="M120" s="117"/>
      <c r="N120" s="116"/>
      <c r="O120" s="117"/>
      <c r="P120" s="116"/>
      <c r="Q120" s="117"/>
      <c r="R120" s="116"/>
      <c r="S120" s="117"/>
      <c r="T120" s="116"/>
      <c r="U120" s="117"/>
      <c r="V120" s="116"/>
      <c r="W120" s="117"/>
      <c r="X120" s="114" t="s">
        <v>515</v>
      </c>
      <c r="Y120" s="115" t="s">
        <v>516</v>
      </c>
    </row>
    <row r="121" spans="1:25">
      <c r="A121" s="7" t="s">
        <v>36</v>
      </c>
      <c r="B121" s="120"/>
      <c r="C121" s="121"/>
      <c r="D121" s="120"/>
      <c r="E121" s="121"/>
      <c r="F121" s="120"/>
      <c r="G121" s="121"/>
      <c r="H121" s="120"/>
      <c r="I121" s="121"/>
      <c r="J121" s="120"/>
      <c r="K121" s="121"/>
      <c r="L121" s="120"/>
      <c r="M121" s="121"/>
      <c r="N121" s="120"/>
      <c r="O121" s="121"/>
      <c r="P121" s="120"/>
      <c r="Q121" s="121"/>
      <c r="R121" s="120"/>
      <c r="S121" s="121"/>
      <c r="T121" s="120"/>
      <c r="U121" s="121"/>
      <c r="V121" s="120"/>
      <c r="W121" s="121"/>
      <c r="X121" s="118" t="s">
        <v>517</v>
      </c>
      <c r="Y121" s="119" t="s">
        <v>518</v>
      </c>
    </row>
    <row r="122" spans="1:25">
      <c r="A122" s="7" t="s">
        <v>37</v>
      </c>
      <c r="B122" s="116"/>
      <c r="C122" s="117"/>
      <c r="D122" s="116"/>
      <c r="E122" s="117"/>
      <c r="F122" s="116"/>
      <c r="G122" s="117"/>
      <c r="H122" s="114" t="s">
        <v>515</v>
      </c>
      <c r="I122" s="115" t="s">
        <v>516</v>
      </c>
      <c r="J122" s="116"/>
      <c r="K122" s="117"/>
      <c r="L122" s="116"/>
      <c r="M122" s="117"/>
      <c r="N122" s="116"/>
      <c r="O122" s="117"/>
      <c r="P122" s="116"/>
      <c r="Q122" s="117"/>
      <c r="R122" s="116"/>
      <c r="S122" s="117"/>
      <c r="T122" s="116"/>
      <c r="U122" s="117"/>
      <c r="V122" s="116"/>
      <c r="W122" s="117"/>
      <c r="X122" s="116"/>
      <c r="Y122" s="117"/>
    </row>
    <row r="123" spans="1:25">
      <c r="A123" s="7" t="s">
        <v>38</v>
      </c>
      <c r="B123" s="120"/>
      <c r="C123" s="121"/>
      <c r="D123" s="120"/>
      <c r="E123" s="121"/>
      <c r="F123" s="120"/>
      <c r="G123" s="121"/>
      <c r="H123" s="118" t="s">
        <v>517</v>
      </c>
      <c r="I123" s="119" t="s">
        <v>518</v>
      </c>
      <c r="J123" s="120"/>
      <c r="K123" s="121"/>
      <c r="L123" s="120"/>
      <c r="M123" s="121"/>
      <c r="N123" s="120"/>
      <c r="O123" s="121"/>
      <c r="P123" s="120"/>
      <c r="Q123" s="121"/>
      <c r="R123" s="120"/>
      <c r="S123" s="121"/>
      <c r="T123" s="120"/>
      <c r="U123" s="121"/>
      <c r="V123" s="120"/>
      <c r="W123" s="121"/>
      <c r="X123" s="120"/>
      <c r="Y123" s="121"/>
    </row>
    <row r="124" spans="1:25">
      <c r="A124" s="7" t="s">
        <v>39</v>
      </c>
      <c r="B124" s="116"/>
      <c r="C124" s="117"/>
      <c r="D124" s="116"/>
      <c r="E124" s="117"/>
      <c r="F124" s="116"/>
      <c r="G124" s="117"/>
      <c r="H124" s="116"/>
      <c r="I124" s="117"/>
      <c r="J124" s="116"/>
      <c r="K124" s="117"/>
      <c r="L124" s="116"/>
      <c r="M124" s="117"/>
      <c r="N124" s="116"/>
      <c r="O124" s="117"/>
      <c r="P124" s="114" t="s">
        <v>515</v>
      </c>
      <c r="Q124" s="115" t="s">
        <v>516</v>
      </c>
      <c r="R124" s="116"/>
      <c r="S124" s="117"/>
      <c r="T124" s="116"/>
      <c r="U124" s="117"/>
      <c r="V124" s="116"/>
      <c r="W124" s="117"/>
      <c r="X124" s="116"/>
      <c r="Y124" s="117"/>
    </row>
    <row r="125" spans="1:25">
      <c r="A125" s="7" t="s">
        <v>40</v>
      </c>
      <c r="B125" s="120"/>
      <c r="C125" s="121"/>
      <c r="D125" s="120"/>
      <c r="E125" s="121"/>
      <c r="F125" s="120"/>
      <c r="G125" s="121"/>
      <c r="H125" s="120"/>
      <c r="I125" s="121"/>
      <c r="J125" s="120"/>
      <c r="K125" s="121"/>
      <c r="L125" s="120"/>
      <c r="M125" s="121"/>
      <c r="N125" s="120"/>
      <c r="O125" s="121"/>
      <c r="P125" s="118" t="s">
        <v>517</v>
      </c>
      <c r="Q125" s="119" t="s">
        <v>518</v>
      </c>
      <c r="R125" s="120"/>
      <c r="S125" s="121"/>
      <c r="T125" s="120"/>
      <c r="U125" s="121"/>
      <c r="V125" s="120"/>
      <c r="W125" s="121"/>
      <c r="X125" s="120"/>
      <c r="Y125" s="121"/>
    </row>
    <row r="126" spans="1:25">
      <c r="A126" s="7" t="s">
        <v>41</v>
      </c>
      <c r="B126" s="116"/>
      <c r="C126" s="117"/>
      <c r="D126" s="122" t="s">
        <v>519</v>
      </c>
      <c r="E126" s="123" t="s">
        <v>519</v>
      </c>
      <c r="F126" s="116"/>
      <c r="G126" s="117"/>
      <c r="H126" s="116"/>
      <c r="I126" s="117"/>
      <c r="J126" s="116"/>
      <c r="K126" s="117"/>
      <c r="L126" s="116"/>
      <c r="M126" s="117"/>
      <c r="N126" s="116"/>
      <c r="O126" s="117"/>
      <c r="P126" s="116"/>
      <c r="Q126" s="117"/>
      <c r="R126" s="116"/>
      <c r="S126" s="117"/>
      <c r="T126" s="116"/>
      <c r="U126" s="117"/>
      <c r="V126" s="116"/>
      <c r="W126" s="117"/>
      <c r="X126" s="116"/>
      <c r="Y126" s="117"/>
    </row>
    <row r="127" spans="1:25">
      <c r="A127" s="7" t="s">
        <v>42</v>
      </c>
      <c r="B127" s="120"/>
      <c r="C127" s="121"/>
      <c r="D127" s="124" t="s">
        <v>519</v>
      </c>
      <c r="E127" s="125" t="s">
        <v>519</v>
      </c>
      <c r="F127" s="120"/>
      <c r="G127" s="121"/>
      <c r="H127" s="120"/>
      <c r="I127" s="121"/>
      <c r="J127" s="120"/>
      <c r="K127" s="121"/>
      <c r="L127" s="120"/>
      <c r="M127" s="121"/>
      <c r="N127" s="120"/>
      <c r="O127" s="121"/>
      <c r="P127" s="120"/>
      <c r="Q127" s="121"/>
      <c r="R127" s="120"/>
      <c r="S127" s="121"/>
      <c r="T127" s="120"/>
      <c r="U127" s="121"/>
      <c r="V127" s="120"/>
      <c r="W127" s="121"/>
      <c r="X127" s="120"/>
      <c r="Y127" s="121"/>
    </row>
    <row r="128" spans="1:25">
      <c r="A128" s="131"/>
      <c r="B128" s="169" t="s">
        <v>43</v>
      </c>
      <c r="C128" s="169"/>
      <c r="D128" s="169"/>
      <c r="E128" s="169"/>
      <c r="F128" s="169"/>
      <c r="G128" s="169"/>
      <c r="H128" s="169"/>
      <c r="I128" s="169"/>
      <c r="J128" s="169"/>
      <c r="K128" s="169"/>
      <c r="L128" s="169"/>
      <c r="M128" s="169"/>
      <c r="N128" s="169"/>
      <c r="O128" s="169"/>
      <c r="P128" s="169"/>
      <c r="Q128" s="169"/>
      <c r="R128" s="169"/>
      <c r="S128" s="169"/>
      <c r="T128" s="169"/>
      <c r="U128" s="169"/>
      <c r="V128" s="169"/>
      <c r="W128" s="169"/>
      <c r="X128" s="169"/>
      <c r="Y128" s="170"/>
    </row>
    <row r="129" spans="1:27" ht="16" thickBot="1">
      <c r="A129" s="132"/>
      <c r="B129" s="171" t="s">
        <v>44</v>
      </c>
      <c r="C129" s="171"/>
      <c r="D129" s="171"/>
      <c r="E129" s="171"/>
      <c r="F129" s="171"/>
      <c r="G129" s="171"/>
      <c r="H129" s="171"/>
      <c r="I129" s="171"/>
      <c r="J129" s="171"/>
      <c r="K129" s="171"/>
      <c r="L129" s="171"/>
      <c r="M129" s="171"/>
      <c r="N129" s="171"/>
      <c r="O129" s="171"/>
      <c r="P129" s="171"/>
      <c r="Q129" s="171"/>
      <c r="R129" s="171"/>
      <c r="S129" s="171"/>
      <c r="T129" s="171"/>
      <c r="U129" s="171"/>
      <c r="V129" s="171"/>
      <c r="W129" s="171"/>
      <c r="X129" s="171"/>
      <c r="Y129" s="172"/>
    </row>
    <row r="141" spans="1:27" ht="16" thickBot="1"/>
    <row r="142" spans="1:27">
      <c r="A142" s="6" t="s">
        <v>492</v>
      </c>
      <c r="B142" s="14" t="s">
        <v>525</v>
      </c>
      <c r="C142" s="112"/>
      <c r="D142" s="112"/>
      <c r="E142" s="112"/>
      <c r="F142" s="112"/>
      <c r="G142" s="112"/>
      <c r="H142" s="112"/>
      <c r="I142" s="112"/>
      <c r="J142" s="112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  <c r="V142" s="112"/>
      <c r="W142" s="112"/>
      <c r="X142" s="112"/>
      <c r="Y142" s="113"/>
    </row>
    <row r="143" spans="1:27">
      <c r="A143" s="7"/>
      <c r="B143" s="5">
        <v>1</v>
      </c>
      <c r="C143" s="5">
        <v>2</v>
      </c>
      <c r="D143" s="5">
        <v>3</v>
      </c>
      <c r="E143" s="5">
        <v>4</v>
      </c>
      <c r="F143" s="5">
        <v>5</v>
      </c>
      <c r="G143" s="5">
        <v>6</v>
      </c>
      <c r="H143" s="5">
        <v>7</v>
      </c>
      <c r="I143" s="5">
        <v>8</v>
      </c>
      <c r="J143" s="5">
        <v>9</v>
      </c>
      <c r="K143" s="5">
        <v>10</v>
      </c>
      <c r="L143" s="5">
        <v>11</v>
      </c>
      <c r="M143" s="5">
        <v>12</v>
      </c>
      <c r="N143" s="5">
        <v>13</v>
      </c>
      <c r="O143" s="5">
        <v>14</v>
      </c>
      <c r="P143" s="5">
        <v>15</v>
      </c>
      <c r="Q143" s="5">
        <v>16</v>
      </c>
      <c r="R143" s="5">
        <v>17</v>
      </c>
      <c r="S143" s="5">
        <v>18</v>
      </c>
      <c r="T143" s="5">
        <v>19</v>
      </c>
      <c r="U143" s="5">
        <v>20</v>
      </c>
      <c r="V143" s="5">
        <v>21</v>
      </c>
      <c r="W143" s="5">
        <v>22</v>
      </c>
      <c r="X143" s="5">
        <v>23</v>
      </c>
      <c r="Y143" s="8">
        <v>24</v>
      </c>
      <c r="Z143" s="130"/>
      <c r="AA143" s="130"/>
    </row>
    <row r="144" spans="1:27">
      <c r="A144" s="7" t="s">
        <v>6</v>
      </c>
      <c r="B144" s="114" t="s">
        <v>515</v>
      </c>
      <c r="C144" s="115" t="s">
        <v>516</v>
      </c>
      <c r="D144" s="116"/>
      <c r="E144" s="117"/>
      <c r="F144" s="116"/>
      <c r="G144" s="117"/>
      <c r="H144" s="116"/>
      <c r="I144" s="117"/>
      <c r="J144" s="116"/>
      <c r="K144" s="117"/>
      <c r="L144" s="116"/>
      <c r="M144" s="117"/>
      <c r="N144" s="116"/>
      <c r="O144" s="117"/>
      <c r="P144" s="116"/>
      <c r="Q144" s="117"/>
      <c r="R144" s="116"/>
      <c r="S144" s="117"/>
      <c r="T144" s="116"/>
      <c r="U144" s="117"/>
      <c r="V144" s="116"/>
      <c r="W144" s="117"/>
      <c r="X144" s="116"/>
      <c r="Y144" s="117"/>
      <c r="Z144" s="167"/>
      <c r="AA144" s="168"/>
    </row>
    <row r="145" spans="1:27">
      <c r="A145" s="7" t="s">
        <v>9</v>
      </c>
      <c r="B145" s="118" t="s">
        <v>517</v>
      </c>
      <c r="C145" s="119" t="s">
        <v>518</v>
      </c>
      <c r="D145" s="120"/>
      <c r="E145" s="121"/>
      <c r="F145" s="120"/>
      <c r="G145" s="121"/>
      <c r="H145" s="120"/>
      <c r="I145" s="121"/>
      <c r="J145" s="120"/>
      <c r="K145" s="121"/>
      <c r="L145" s="120"/>
      <c r="M145" s="121"/>
      <c r="N145" s="120"/>
      <c r="O145" s="121"/>
      <c r="P145" s="120"/>
      <c r="Q145" s="121"/>
      <c r="R145" s="120"/>
      <c r="S145" s="121"/>
      <c r="T145" s="120"/>
      <c r="U145" s="121"/>
      <c r="V145" s="120"/>
      <c r="W145" s="121"/>
      <c r="X145" s="120"/>
      <c r="Y145" s="121"/>
      <c r="Z145" s="130"/>
      <c r="AA145" s="130"/>
    </row>
    <row r="146" spans="1:27">
      <c r="A146" s="7" t="s">
        <v>10</v>
      </c>
      <c r="B146" s="116"/>
      <c r="C146" s="117"/>
      <c r="D146" s="116"/>
      <c r="E146" s="117"/>
      <c r="F146" s="116"/>
      <c r="G146" s="117"/>
      <c r="H146" s="116"/>
      <c r="I146" s="117"/>
      <c r="J146" s="116"/>
      <c r="K146" s="117"/>
      <c r="L146" s="116"/>
      <c r="M146" s="117"/>
      <c r="N146" s="114" t="s">
        <v>515</v>
      </c>
      <c r="O146" s="115" t="s">
        <v>516</v>
      </c>
      <c r="P146" s="116"/>
      <c r="Q146" s="117"/>
      <c r="R146" s="116"/>
      <c r="S146" s="117"/>
      <c r="T146" s="116"/>
      <c r="U146" s="117"/>
      <c r="V146" s="116"/>
      <c r="W146" s="117"/>
      <c r="X146" s="116"/>
      <c r="Y146" s="117"/>
      <c r="Z146" s="130"/>
      <c r="AA146" s="130"/>
    </row>
    <row r="147" spans="1:27">
      <c r="A147" s="7" t="s">
        <v>11</v>
      </c>
      <c r="B147" s="120"/>
      <c r="C147" s="121"/>
      <c r="D147" s="120"/>
      <c r="E147" s="121"/>
      <c r="F147" s="120"/>
      <c r="G147" s="121"/>
      <c r="H147" s="120"/>
      <c r="I147" s="121"/>
      <c r="J147" s="120"/>
      <c r="K147" s="121"/>
      <c r="L147" s="120"/>
      <c r="M147" s="121"/>
      <c r="N147" s="118" t="s">
        <v>517</v>
      </c>
      <c r="O147" s="119" t="s">
        <v>518</v>
      </c>
      <c r="P147" s="120"/>
      <c r="Q147" s="121"/>
      <c r="R147" s="120"/>
      <c r="S147" s="121"/>
      <c r="T147" s="120"/>
      <c r="U147" s="121"/>
      <c r="V147" s="120"/>
      <c r="W147" s="121"/>
      <c r="X147" s="120"/>
      <c r="Y147" s="121"/>
      <c r="Z147" s="165"/>
      <c r="AA147" s="166"/>
    </row>
    <row r="148" spans="1:27">
      <c r="A148" s="7" t="s">
        <v>13</v>
      </c>
      <c r="B148" s="116"/>
      <c r="C148" s="117"/>
      <c r="D148" s="116"/>
      <c r="E148" s="117"/>
      <c r="F148" s="116"/>
      <c r="G148" s="117"/>
      <c r="H148" s="122" t="s">
        <v>519</v>
      </c>
      <c r="I148" s="123" t="s">
        <v>519</v>
      </c>
      <c r="J148" s="116"/>
      <c r="K148" s="117"/>
      <c r="L148" s="116"/>
      <c r="M148" s="117"/>
      <c r="N148" s="116"/>
      <c r="O148" s="117"/>
      <c r="P148" s="116"/>
      <c r="Q148" s="117"/>
      <c r="R148" s="116"/>
      <c r="S148" s="117"/>
      <c r="T148" s="116"/>
      <c r="U148" s="117"/>
      <c r="V148" s="116"/>
      <c r="W148" s="117"/>
      <c r="X148" s="116"/>
      <c r="Y148" s="117"/>
      <c r="Z148" s="167"/>
      <c r="AA148" s="168"/>
    </row>
    <row r="149" spans="1:27">
      <c r="A149" s="7" t="s">
        <v>15</v>
      </c>
      <c r="B149" s="120"/>
      <c r="C149" s="121"/>
      <c r="D149" s="120"/>
      <c r="E149" s="121"/>
      <c r="F149" s="120"/>
      <c r="G149" s="121"/>
      <c r="H149" s="124" t="s">
        <v>519</v>
      </c>
      <c r="I149" s="125" t="s">
        <v>519</v>
      </c>
      <c r="J149" s="120"/>
      <c r="K149" s="121"/>
      <c r="L149" s="120"/>
      <c r="M149" s="121"/>
      <c r="N149" s="120"/>
      <c r="O149" s="121"/>
      <c r="P149" s="120"/>
      <c r="Q149" s="121"/>
      <c r="R149" s="120"/>
      <c r="S149" s="121"/>
      <c r="T149" s="120"/>
      <c r="U149" s="121"/>
      <c r="V149" s="120"/>
      <c r="W149" s="121"/>
      <c r="X149" s="120"/>
      <c r="Y149" s="121"/>
      <c r="Z149" s="130"/>
      <c r="AA149" s="130"/>
    </row>
    <row r="150" spans="1:27">
      <c r="A150" s="7" t="s">
        <v>16</v>
      </c>
      <c r="B150" s="116"/>
      <c r="C150" s="117"/>
      <c r="D150" s="116"/>
      <c r="E150" s="117"/>
      <c r="F150" s="116"/>
      <c r="G150" s="117"/>
      <c r="H150" s="116"/>
      <c r="I150" s="117"/>
      <c r="J150" s="116"/>
      <c r="K150" s="117"/>
      <c r="L150" s="116"/>
      <c r="M150" s="117"/>
      <c r="N150" s="116"/>
      <c r="O150" s="117"/>
      <c r="P150" s="116"/>
      <c r="Q150" s="117"/>
      <c r="R150" s="122" t="s">
        <v>519</v>
      </c>
      <c r="S150" s="123" t="s">
        <v>519</v>
      </c>
      <c r="T150" s="116"/>
      <c r="U150" s="117"/>
      <c r="V150" s="116"/>
      <c r="W150" s="117"/>
      <c r="X150" s="116"/>
      <c r="Y150" s="117"/>
      <c r="Z150" s="130"/>
      <c r="AA150" s="130"/>
    </row>
    <row r="151" spans="1:27">
      <c r="A151" s="7" t="s">
        <v>17</v>
      </c>
      <c r="B151" s="120"/>
      <c r="C151" s="121"/>
      <c r="D151" s="120"/>
      <c r="E151" s="121"/>
      <c r="F151" s="120"/>
      <c r="G151" s="121"/>
      <c r="H151" s="120"/>
      <c r="I151" s="121"/>
      <c r="J151" s="120"/>
      <c r="K151" s="121"/>
      <c r="L151" s="120"/>
      <c r="M151" s="121"/>
      <c r="N151" s="120"/>
      <c r="O151" s="121"/>
      <c r="P151" s="120"/>
      <c r="Q151" s="121"/>
      <c r="R151" s="124" t="s">
        <v>519</v>
      </c>
      <c r="S151" s="125" t="s">
        <v>519</v>
      </c>
      <c r="T151" s="120"/>
      <c r="U151" s="121"/>
      <c r="V151" s="120"/>
      <c r="W151" s="121"/>
      <c r="X151" s="120"/>
      <c r="Y151" s="121"/>
      <c r="Z151" s="130"/>
      <c r="AA151" s="130"/>
    </row>
    <row r="152" spans="1:27">
      <c r="A152" s="7" t="s">
        <v>35</v>
      </c>
      <c r="B152" s="116"/>
      <c r="C152" s="117"/>
      <c r="D152" s="116"/>
      <c r="E152" s="117"/>
      <c r="F152" s="116"/>
      <c r="G152" s="117"/>
      <c r="H152" s="116"/>
      <c r="I152" s="117"/>
      <c r="J152" s="116"/>
      <c r="K152" s="117"/>
      <c r="L152" s="116"/>
      <c r="M152" s="117"/>
      <c r="N152" s="116"/>
      <c r="O152" s="117"/>
      <c r="P152" s="116"/>
      <c r="Q152" s="117"/>
      <c r="R152" s="116"/>
      <c r="S152" s="117"/>
      <c r="T152" s="116"/>
      <c r="U152" s="117"/>
      <c r="V152" s="116"/>
      <c r="W152" s="117"/>
      <c r="X152" s="114" t="s">
        <v>515</v>
      </c>
      <c r="Y152" s="115" t="s">
        <v>516</v>
      </c>
    </row>
    <row r="153" spans="1:27">
      <c r="A153" s="7" t="s">
        <v>36</v>
      </c>
      <c r="B153" s="120"/>
      <c r="C153" s="121"/>
      <c r="D153" s="120"/>
      <c r="E153" s="121"/>
      <c r="F153" s="120"/>
      <c r="G153" s="121"/>
      <c r="H153" s="120"/>
      <c r="I153" s="121"/>
      <c r="J153" s="120"/>
      <c r="K153" s="121"/>
      <c r="L153" s="120"/>
      <c r="M153" s="121"/>
      <c r="N153" s="120"/>
      <c r="O153" s="121"/>
      <c r="P153" s="120"/>
      <c r="Q153" s="121"/>
      <c r="R153" s="120"/>
      <c r="S153" s="121"/>
      <c r="T153" s="120"/>
      <c r="U153" s="121"/>
      <c r="V153" s="120"/>
      <c r="W153" s="121"/>
      <c r="X153" s="118" t="s">
        <v>517</v>
      </c>
      <c r="Y153" s="119" t="s">
        <v>518</v>
      </c>
    </row>
    <row r="154" spans="1:27">
      <c r="A154" s="7" t="s">
        <v>37</v>
      </c>
      <c r="B154" s="116"/>
      <c r="C154" s="117"/>
      <c r="D154" s="116"/>
      <c r="E154" s="117"/>
      <c r="F154" s="116"/>
      <c r="G154" s="117"/>
      <c r="H154" s="114" t="s">
        <v>515</v>
      </c>
      <c r="I154" s="115" t="s">
        <v>516</v>
      </c>
      <c r="J154" s="116"/>
      <c r="K154" s="117"/>
      <c r="L154" s="116"/>
      <c r="M154" s="117"/>
      <c r="N154" s="116"/>
      <c r="O154" s="117"/>
      <c r="P154" s="116"/>
      <c r="Q154" s="117"/>
      <c r="R154" s="116"/>
      <c r="S154" s="117"/>
      <c r="T154" s="116"/>
      <c r="U154" s="117"/>
      <c r="V154" s="116"/>
      <c r="W154" s="117"/>
      <c r="X154" s="116"/>
      <c r="Y154" s="117"/>
    </row>
    <row r="155" spans="1:27">
      <c r="A155" s="7" t="s">
        <v>38</v>
      </c>
      <c r="B155" s="120"/>
      <c r="C155" s="121"/>
      <c r="D155" s="120"/>
      <c r="E155" s="121"/>
      <c r="F155" s="120"/>
      <c r="G155" s="121"/>
      <c r="H155" s="118" t="s">
        <v>517</v>
      </c>
      <c r="I155" s="119" t="s">
        <v>518</v>
      </c>
      <c r="J155" s="120"/>
      <c r="K155" s="121"/>
      <c r="L155" s="120"/>
      <c r="M155" s="121"/>
      <c r="N155" s="120"/>
      <c r="O155" s="121"/>
      <c r="P155" s="120"/>
      <c r="Q155" s="121"/>
      <c r="R155" s="120"/>
      <c r="S155" s="121"/>
      <c r="T155" s="120"/>
      <c r="U155" s="121"/>
      <c r="V155" s="120"/>
      <c r="W155" s="121"/>
      <c r="X155" s="120"/>
      <c r="Y155" s="121"/>
    </row>
    <row r="156" spans="1:27">
      <c r="A156" s="7" t="s">
        <v>39</v>
      </c>
      <c r="B156" s="116"/>
      <c r="C156" s="117"/>
      <c r="D156" s="116"/>
      <c r="E156" s="117"/>
      <c r="F156" s="116"/>
      <c r="G156" s="117"/>
      <c r="H156" s="116"/>
      <c r="I156" s="117"/>
      <c r="J156" s="116"/>
      <c r="K156" s="117"/>
      <c r="L156" s="116"/>
      <c r="M156" s="117"/>
      <c r="N156" s="116"/>
      <c r="O156" s="117"/>
      <c r="P156" s="114" t="s">
        <v>515</v>
      </c>
      <c r="Q156" s="115" t="s">
        <v>516</v>
      </c>
      <c r="R156" s="116"/>
      <c r="S156" s="117"/>
      <c r="T156" s="116"/>
      <c r="U156" s="117"/>
      <c r="V156" s="116"/>
      <c r="W156" s="117"/>
      <c r="X156" s="116"/>
      <c r="Y156" s="117"/>
    </row>
    <row r="157" spans="1:27">
      <c r="A157" s="7" t="s">
        <v>40</v>
      </c>
      <c r="B157" s="120"/>
      <c r="C157" s="121"/>
      <c r="D157" s="120"/>
      <c r="E157" s="121"/>
      <c r="F157" s="120"/>
      <c r="G157" s="121"/>
      <c r="H157" s="120"/>
      <c r="I157" s="121"/>
      <c r="J157" s="120"/>
      <c r="K157" s="121"/>
      <c r="L157" s="120"/>
      <c r="M157" s="121"/>
      <c r="N157" s="120"/>
      <c r="O157" s="121"/>
      <c r="P157" s="118" t="s">
        <v>517</v>
      </c>
      <c r="Q157" s="119" t="s">
        <v>518</v>
      </c>
      <c r="R157" s="120"/>
      <c r="S157" s="121"/>
      <c r="T157" s="120"/>
      <c r="U157" s="121"/>
      <c r="V157" s="120"/>
      <c r="W157" s="121"/>
      <c r="X157" s="120"/>
      <c r="Y157" s="121"/>
    </row>
    <row r="158" spans="1:27">
      <c r="A158" s="7" t="s">
        <v>41</v>
      </c>
      <c r="B158" s="116"/>
      <c r="C158" s="117"/>
      <c r="D158" s="122" t="s">
        <v>519</v>
      </c>
      <c r="E158" s="123" t="s">
        <v>519</v>
      </c>
      <c r="F158" s="116"/>
      <c r="G158" s="117"/>
      <c r="H158" s="116"/>
      <c r="I158" s="117"/>
      <c r="J158" s="116"/>
      <c r="K158" s="117"/>
      <c r="L158" s="116"/>
      <c r="M158" s="117"/>
      <c r="N158" s="116"/>
      <c r="O158" s="117"/>
      <c r="P158" s="116"/>
      <c r="Q158" s="117"/>
      <c r="R158" s="116"/>
      <c r="S158" s="117"/>
      <c r="T158" s="116"/>
      <c r="U158" s="117"/>
      <c r="V158" s="116"/>
      <c r="W158" s="117"/>
      <c r="X158" s="116"/>
      <c r="Y158" s="117"/>
    </row>
    <row r="159" spans="1:27">
      <c r="A159" s="7" t="s">
        <v>42</v>
      </c>
      <c r="B159" s="120"/>
      <c r="C159" s="121"/>
      <c r="D159" s="124" t="s">
        <v>519</v>
      </c>
      <c r="E159" s="125" t="s">
        <v>519</v>
      </c>
      <c r="F159" s="120"/>
      <c r="G159" s="121"/>
      <c r="H159" s="120"/>
      <c r="I159" s="121"/>
      <c r="J159" s="120"/>
      <c r="K159" s="121"/>
      <c r="L159" s="120"/>
      <c r="M159" s="121"/>
      <c r="N159" s="120"/>
      <c r="O159" s="121"/>
      <c r="P159" s="120"/>
      <c r="Q159" s="121"/>
      <c r="R159" s="120"/>
      <c r="S159" s="121"/>
      <c r="T159" s="120"/>
      <c r="U159" s="121"/>
      <c r="V159" s="120"/>
      <c r="W159" s="121"/>
      <c r="X159" s="120"/>
      <c r="Y159" s="121"/>
    </row>
    <row r="160" spans="1:27">
      <c r="A160" s="131"/>
      <c r="B160" s="169" t="s">
        <v>43</v>
      </c>
      <c r="C160" s="169"/>
      <c r="D160" s="169"/>
      <c r="E160" s="169"/>
      <c r="F160" s="169"/>
      <c r="G160" s="169"/>
      <c r="H160" s="169"/>
      <c r="I160" s="169"/>
      <c r="J160" s="169"/>
      <c r="K160" s="169"/>
      <c r="L160" s="169"/>
      <c r="M160" s="169"/>
      <c r="N160" s="169"/>
      <c r="O160" s="169"/>
      <c r="P160" s="169"/>
      <c r="Q160" s="169"/>
      <c r="R160" s="169"/>
      <c r="S160" s="169"/>
      <c r="T160" s="169"/>
      <c r="U160" s="169"/>
      <c r="V160" s="169"/>
      <c r="W160" s="169"/>
      <c r="X160" s="169"/>
      <c r="Y160" s="170"/>
    </row>
    <row r="161" spans="1:25" ht="16" thickBot="1">
      <c r="A161" s="132"/>
      <c r="B161" s="171" t="s">
        <v>44</v>
      </c>
      <c r="C161" s="171"/>
      <c r="D161" s="171"/>
      <c r="E161" s="171"/>
      <c r="F161" s="171"/>
      <c r="G161" s="171"/>
      <c r="H161" s="171"/>
      <c r="I161" s="171"/>
      <c r="J161" s="171"/>
      <c r="K161" s="171"/>
      <c r="L161" s="171"/>
      <c r="M161" s="171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  <c r="X161" s="171"/>
      <c r="Y161" s="172"/>
    </row>
    <row r="162" spans="1:25" ht="16" thickBot="1"/>
    <row r="163" spans="1:25">
      <c r="A163" s="6" t="s">
        <v>493</v>
      </c>
      <c r="B163" s="14" t="s">
        <v>525</v>
      </c>
      <c r="C163" s="112"/>
      <c r="D163" s="112"/>
      <c r="E163" s="112"/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  <c r="U163" s="112"/>
      <c r="V163" s="112"/>
      <c r="W163" s="112"/>
      <c r="X163" s="112"/>
      <c r="Y163" s="113"/>
    </row>
    <row r="164" spans="1:25">
      <c r="A164" s="7"/>
      <c r="B164" s="5">
        <v>1</v>
      </c>
      <c r="C164" s="5">
        <v>2</v>
      </c>
      <c r="D164" s="5">
        <v>3</v>
      </c>
      <c r="E164" s="5">
        <v>4</v>
      </c>
      <c r="F164" s="5">
        <v>5</v>
      </c>
      <c r="G164" s="5">
        <v>6</v>
      </c>
      <c r="H164" s="5">
        <v>7</v>
      </c>
      <c r="I164" s="5">
        <v>8</v>
      </c>
      <c r="J164" s="5">
        <v>9</v>
      </c>
      <c r="K164" s="5">
        <v>10</v>
      </c>
      <c r="L164" s="5">
        <v>11</v>
      </c>
      <c r="M164" s="5">
        <v>12</v>
      </c>
      <c r="N164" s="5">
        <v>13</v>
      </c>
      <c r="O164" s="5">
        <v>14</v>
      </c>
      <c r="P164" s="5">
        <v>15</v>
      </c>
      <c r="Q164" s="5">
        <v>16</v>
      </c>
      <c r="R164" s="5">
        <v>17</v>
      </c>
      <c r="S164" s="5">
        <v>18</v>
      </c>
      <c r="T164" s="5">
        <v>19</v>
      </c>
      <c r="U164" s="5">
        <v>20</v>
      </c>
      <c r="V164" s="5">
        <v>21</v>
      </c>
      <c r="W164" s="5">
        <v>22</v>
      </c>
      <c r="X164" s="5">
        <v>23</v>
      </c>
      <c r="Y164" s="8">
        <v>24</v>
      </c>
    </row>
    <row r="165" spans="1:25">
      <c r="A165" s="7" t="s">
        <v>6</v>
      </c>
      <c r="B165" s="114" t="s">
        <v>515</v>
      </c>
      <c r="C165" s="115" t="s">
        <v>516</v>
      </c>
      <c r="D165" s="116"/>
      <c r="E165" s="117"/>
      <c r="F165" s="116"/>
      <c r="G165" s="117"/>
      <c r="H165" s="116"/>
      <c r="I165" s="117"/>
      <c r="J165" s="116"/>
      <c r="K165" s="117"/>
      <c r="L165" s="116"/>
      <c r="M165" s="117"/>
      <c r="N165" s="116"/>
      <c r="O165" s="117"/>
      <c r="P165" s="116"/>
      <c r="Q165" s="117"/>
      <c r="R165" s="116"/>
      <c r="S165" s="117"/>
      <c r="T165" s="116"/>
      <c r="U165" s="117"/>
      <c r="V165" s="116"/>
      <c r="W165" s="117"/>
      <c r="X165" s="116"/>
      <c r="Y165" s="117"/>
    </row>
    <row r="166" spans="1:25">
      <c r="A166" s="7" t="s">
        <v>9</v>
      </c>
      <c r="B166" s="118" t="s">
        <v>517</v>
      </c>
      <c r="C166" s="119" t="s">
        <v>518</v>
      </c>
      <c r="D166" s="120"/>
      <c r="E166" s="121"/>
      <c r="F166" s="120"/>
      <c r="G166" s="121"/>
      <c r="H166" s="120"/>
      <c r="I166" s="121"/>
      <c r="J166" s="120"/>
      <c r="K166" s="121"/>
      <c r="L166" s="120"/>
      <c r="M166" s="121"/>
      <c r="N166" s="120"/>
      <c r="O166" s="121"/>
      <c r="P166" s="120"/>
      <c r="Q166" s="121"/>
      <c r="R166" s="120"/>
      <c r="S166" s="121"/>
      <c r="T166" s="120"/>
      <c r="U166" s="121"/>
      <c r="V166" s="120"/>
      <c r="W166" s="121"/>
      <c r="X166" s="120"/>
      <c r="Y166" s="121"/>
    </row>
    <row r="167" spans="1:25">
      <c r="A167" s="7" t="s">
        <v>10</v>
      </c>
      <c r="B167" s="116"/>
      <c r="C167" s="117"/>
      <c r="D167" s="116"/>
      <c r="E167" s="117"/>
      <c r="F167" s="116"/>
      <c r="G167" s="117"/>
      <c r="H167" s="116"/>
      <c r="I167" s="117"/>
      <c r="J167" s="116"/>
      <c r="K167" s="117"/>
      <c r="L167" s="116"/>
      <c r="M167" s="117"/>
      <c r="N167" s="114" t="s">
        <v>515</v>
      </c>
      <c r="O167" s="115" t="s">
        <v>516</v>
      </c>
      <c r="P167" s="116"/>
      <c r="Q167" s="117"/>
      <c r="R167" s="116"/>
      <c r="S167" s="117"/>
      <c r="T167" s="116"/>
      <c r="U167" s="117"/>
      <c r="V167" s="133"/>
      <c r="W167" s="134"/>
      <c r="X167" s="116"/>
      <c r="Y167" s="117"/>
    </row>
    <row r="168" spans="1:25">
      <c r="A168" s="7" t="s">
        <v>11</v>
      </c>
      <c r="B168" s="120"/>
      <c r="C168" s="121"/>
      <c r="D168" s="120"/>
      <c r="E168" s="121"/>
      <c r="F168" s="120"/>
      <c r="G168" s="121"/>
      <c r="H168" s="120"/>
      <c r="I168" s="121"/>
      <c r="J168" s="120"/>
      <c r="K168" s="121"/>
      <c r="L168" s="120"/>
      <c r="M168" s="121"/>
      <c r="N168" s="118" t="s">
        <v>517</v>
      </c>
      <c r="O168" s="119" t="s">
        <v>518</v>
      </c>
      <c r="P168" s="120"/>
      <c r="Q168" s="121"/>
      <c r="R168" s="120"/>
      <c r="S168" s="121"/>
      <c r="T168" s="120"/>
      <c r="U168" s="121"/>
      <c r="V168" s="135"/>
      <c r="W168" s="136"/>
      <c r="X168" s="120"/>
      <c r="Y168" s="121"/>
    </row>
    <row r="169" spans="1:25">
      <c r="A169" s="7" t="s">
        <v>13</v>
      </c>
      <c r="B169" s="116"/>
      <c r="C169" s="117"/>
      <c r="D169" s="116"/>
      <c r="E169" s="117"/>
      <c r="F169" s="116"/>
      <c r="G169" s="117"/>
      <c r="H169" s="122" t="s">
        <v>519</v>
      </c>
      <c r="I169" s="123" t="s">
        <v>519</v>
      </c>
      <c r="J169" s="116"/>
      <c r="K169" s="117"/>
      <c r="L169" s="116"/>
      <c r="M169" s="117"/>
      <c r="N169" s="116"/>
      <c r="O169" s="117"/>
      <c r="P169" s="116"/>
      <c r="Q169" s="117"/>
      <c r="R169" s="116"/>
      <c r="S169" s="117"/>
      <c r="T169" s="116"/>
      <c r="U169" s="117"/>
      <c r="V169" s="133"/>
      <c r="W169" s="134"/>
      <c r="X169" s="116"/>
      <c r="Y169" s="117"/>
    </row>
    <row r="170" spans="1:25">
      <c r="A170" s="7" t="s">
        <v>15</v>
      </c>
      <c r="B170" s="120"/>
      <c r="C170" s="121"/>
      <c r="D170" s="120"/>
      <c r="E170" s="121"/>
      <c r="F170" s="120"/>
      <c r="G170" s="121"/>
      <c r="H170" s="124" t="s">
        <v>519</v>
      </c>
      <c r="I170" s="125" t="s">
        <v>519</v>
      </c>
      <c r="J170" s="120"/>
      <c r="K170" s="121"/>
      <c r="L170" s="120"/>
      <c r="M170" s="121"/>
      <c r="N170" s="120"/>
      <c r="O170" s="121"/>
      <c r="P170" s="120"/>
      <c r="Q170" s="121"/>
      <c r="R170" s="120"/>
      <c r="S170" s="121"/>
      <c r="T170" s="120"/>
      <c r="U170" s="121"/>
      <c r="V170" s="135"/>
      <c r="W170" s="136"/>
      <c r="X170" s="120"/>
      <c r="Y170" s="121"/>
    </row>
    <row r="171" spans="1:25">
      <c r="A171" s="7" t="s">
        <v>16</v>
      </c>
      <c r="B171" s="116"/>
      <c r="C171" s="117"/>
      <c r="D171" s="116"/>
      <c r="E171" s="117"/>
      <c r="F171" s="116"/>
      <c r="G171" s="117"/>
      <c r="H171" s="116"/>
      <c r="I171" s="117"/>
      <c r="J171" s="116"/>
      <c r="K171" s="117"/>
      <c r="L171" s="116"/>
      <c r="M171" s="117"/>
      <c r="N171" s="116"/>
      <c r="O171" s="117"/>
      <c r="P171" s="116"/>
      <c r="Q171" s="117"/>
      <c r="R171" s="122" t="s">
        <v>519</v>
      </c>
      <c r="S171" s="123" t="s">
        <v>519</v>
      </c>
      <c r="T171" s="116"/>
      <c r="U171" s="117"/>
      <c r="V171" s="133"/>
      <c r="W171" s="134"/>
      <c r="X171" s="116"/>
      <c r="Y171" s="117"/>
    </row>
    <row r="172" spans="1:25">
      <c r="A172" s="7" t="s">
        <v>17</v>
      </c>
      <c r="B172" s="120"/>
      <c r="C172" s="121"/>
      <c r="D172" s="120"/>
      <c r="E172" s="121"/>
      <c r="F172" s="120"/>
      <c r="G172" s="121"/>
      <c r="H172" s="120"/>
      <c r="I172" s="121"/>
      <c r="J172" s="120"/>
      <c r="K172" s="121"/>
      <c r="L172" s="120"/>
      <c r="M172" s="121"/>
      <c r="N172" s="120"/>
      <c r="O172" s="121"/>
      <c r="P172" s="120"/>
      <c r="Q172" s="121"/>
      <c r="R172" s="124" t="s">
        <v>519</v>
      </c>
      <c r="S172" s="125" t="s">
        <v>519</v>
      </c>
      <c r="T172" s="120"/>
      <c r="U172" s="121"/>
      <c r="V172" s="135"/>
      <c r="W172" s="136"/>
      <c r="X172" s="120"/>
      <c r="Y172" s="121"/>
    </row>
    <row r="173" spans="1:25">
      <c r="A173" s="7" t="s">
        <v>35</v>
      </c>
      <c r="B173" s="116"/>
      <c r="C173" s="117"/>
      <c r="D173" s="116"/>
      <c r="E173" s="117"/>
      <c r="F173" s="116"/>
      <c r="G173" s="117"/>
      <c r="H173" s="116"/>
      <c r="I173" s="117"/>
      <c r="J173" s="116"/>
      <c r="K173" s="117"/>
      <c r="L173" s="116"/>
      <c r="M173" s="117"/>
      <c r="N173" s="116"/>
      <c r="O173" s="117"/>
      <c r="P173" s="116"/>
      <c r="Q173" s="117"/>
      <c r="R173" s="116"/>
      <c r="S173" s="117"/>
      <c r="T173" s="116"/>
      <c r="U173" s="117"/>
      <c r="V173" s="133"/>
      <c r="W173" s="134"/>
      <c r="X173" s="114" t="s">
        <v>515</v>
      </c>
      <c r="Y173" s="115" t="s">
        <v>516</v>
      </c>
    </row>
    <row r="174" spans="1:25">
      <c r="A174" s="7" t="s">
        <v>36</v>
      </c>
      <c r="B174" s="120"/>
      <c r="C174" s="121"/>
      <c r="D174" s="120"/>
      <c r="E174" s="121"/>
      <c r="F174" s="120"/>
      <c r="G174" s="121"/>
      <c r="H174" s="120"/>
      <c r="I174" s="121"/>
      <c r="J174" s="120"/>
      <c r="K174" s="121"/>
      <c r="L174" s="120"/>
      <c r="M174" s="121"/>
      <c r="N174" s="120"/>
      <c r="O174" s="121"/>
      <c r="P174" s="120"/>
      <c r="Q174" s="121"/>
      <c r="R174" s="120"/>
      <c r="S174" s="121"/>
      <c r="T174" s="120"/>
      <c r="U174" s="121"/>
      <c r="V174" s="135"/>
      <c r="W174" s="136"/>
      <c r="X174" s="118" t="s">
        <v>517</v>
      </c>
      <c r="Y174" s="119" t="s">
        <v>518</v>
      </c>
    </row>
    <row r="175" spans="1:25">
      <c r="A175" s="7" t="s">
        <v>37</v>
      </c>
      <c r="B175" s="116"/>
      <c r="C175" s="117"/>
      <c r="D175" s="116"/>
      <c r="E175" s="117"/>
      <c r="F175" s="116"/>
      <c r="G175" s="117"/>
      <c r="H175" s="114" t="s">
        <v>515</v>
      </c>
      <c r="I175" s="115" t="s">
        <v>516</v>
      </c>
      <c r="J175" s="116"/>
      <c r="K175" s="117"/>
      <c r="L175" s="116"/>
      <c r="M175" s="117"/>
      <c r="N175" s="116"/>
      <c r="O175" s="117"/>
      <c r="P175" s="116"/>
      <c r="Q175" s="117"/>
      <c r="R175" s="116"/>
      <c r="S175" s="117"/>
      <c r="T175" s="116"/>
      <c r="U175" s="117"/>
      <c r="V175" s="133"/>
      <c r="W175" s="134"/>
      <c r="X175" s="116"/>
      <c r="Y175" s="117"/>
    </row>
    <row r="176" spans="1:25">
      <c r="A176" s="7" t="s">
        <v>38</v>
      </c>
      <c r="B176" s="120"/>
      <c r="C176" s="121"/>
      <c r="D176" s="120"/>
      <c r="E176" s="121"/>
      <c r="F176" s="120"/>
      <c r="G176" s="121"/>
      <c r="H176" s="118" t="s">
        <v>517</v>
      </c>
      <c r="I176" s="119" t="s">
        <v>518</v>
      </c>
      <c r="J176" s="120"/>
      <c r="K176" s="121"/>
      <c r="L176" s="120"/>
      <c r="M176" s="121"/>
      <c r="N176" s="120"/>
      <c r="O176" s="121"/>
      <c r="P176" s="120"/>
      <c r="Q176" s="121"/>
      <c r="R176" s="120"/>
      <c r="S176" s="121"/>
      <c r="T176" s="120"/>
      <c r="U176" s="121"/>
      <c r="V176" s="135"/>
      <c r="W176" s="136"/>
      <c r="X176" s="120"/>
      <c r="Y176" s="121"/>
    </row>
    <row r="177" spans="1:27">
      <c r="A177" s="7" t="s">
        <v>39</v>
      </c>
      <c r="B177" s="116"/>
      <c r="C177" s="117"/>
      <c r="D177" s="116"/>
      <c r="E177" s="117"/>
      <c r="F177" s="116"/>
      <c r="G177" s="117"/>
      <c r="H177" s="116"/>
      <c r="I177" s="117"/>
      <c r="J177" s="116"/>
      <c r="K177" s="117"/>
      <c r="L177" s="116"/>
      <c r="M177" s="117"/>
      <c r="N177" s="116"/>
      <c r="O177" s="117"/>
      <c r="P177" s="114" t="s">
        <v>515</v>
      </c>
      <c r="Q177" s="115" t="s">
        <v>516</v>
      </c>
      <c r="R177" s="116"/>
      <c r="S177" s="117"/>
      <c r="T177" s="116"/>
      <c r="U177" s="117"/>
      <c r="V177" s="133"/>
      <c r="W177" s="134"/>
      <c r="X177" s="116"/>
      <c r="Y177" s="117"/>
    </row>
    <row r="178" spans="1:27">
      <c r="A178" s="7" t="s">
        <v>40</v>
      </c>
      <c r="B178" s="120"/>
      <c r="C178" s="121"/>
      <c r="D178" s="120"/>
      <c r="E178" s="121"/>
      <c r="F178" s="120"/>
      <c r="G178" s="121"/>
      <c r="H178" s="120"/>
      <c r="I178" s="121"/>
      <c r="J178" s="120"/>
      <c r="K178" s="121"/>
      <c r="L178" s="120"/>
      <c r="M178" s="121"/>
      <c r="N178" s="120"/>
      <c r="O178" s="121"/>
      <c r="P178" s="118" t="s">
        <v>517</v>
      </c>
      <c r="Q178" s="119" t="s">
        <v>518</v>
      </c>
      <c r="R178" s="120"/>
      <c r="S178" s="121"/>
      <c r="T178" s="120"/>
      <c r="U178" s="121"/>
      <c r="V178" s="135"/>
      <c r="W178" s="136"/>
      <c r="X178" s="120"/>
      <c r="Y178" s="121"/>
    </row>
    <row r="179" spans="1:27">
      <c r="A179" s="7" t="s">
        <v>41</v>
      </c>
      <c r="B179" s="116"/>
      <c r="C179" s="117"/>
      <c r="D179" s="122" t="s">
        <v>519</v>
      </c>
      <c r="E179" s="123" t="s">
        <v>519</v>
      </c>
      <c r="F179" s="116"/>
      <c r="G179" s="117"/>
      <c r="H179" s="116"/>
      <c r="I179" s="117"/>
      <c r="J179" s="116"/>
      <c r="K179" s="117"/>
      <c r="L179" s="116"/>
      <c r="M179" s="117"/>
      <c r="N179" s="116"/>
      <c r="O179" s="117"/>
      <c r="P179" s="116"/>
      <c r="Q179" s="117"/>
      <c r="R179" s="116"/>
      <c r="S179" s="117"/>
      <c r="T179" s="116"/>
      <c r="U179" s="117"/>
      <c r="V179" s="133"/>
      <c r="W179" s="134"/>
      <c r="X179" s="116"/>
      <c r="Y179" s="117"/>
    </row>
    <row r="180" spans="1:27">
      <c r="A180" s="7" t="s">
        <v>42</v>
      </c>
      <c r="B180" s="120"/>
      <c r="C180" s="121"/>
      <c r="D180" s="124" t="s">
        <v>519</v>
      </c>
      <c r="E180" s="125" t="s">
        <v>519</v>
      </c>
      <c r="F180" s="120"/>
      <c r="G180" s="121"/>
      <c r="H180" s="120"/>
      <c r="I180" s="121"/>
      <c r="J180" s="120"/>
      <c r="K180" s="121"/>
      <c r="L180" s="120"/>
      <c r="M180" s="121"/>
      <c r="N180" s="120"/>
      <c r="O180" s="121"/>
      <c r="P180" s="120"/>
      <c r="Q180" s="121"/>
      <c r="R180" s="120"/>
      <c r="S180" s="121"/>
      <c r="T180" s="120"/>
      <c r="U180" s="121"/>
      <c r="V180" s="135"/>
      <c r="W180" s="136"/>
      <c r="X180" s="120"/>
      <c r="Y180" s="121"/>
    </row>
    <row r="181" spans="1:27">
      <c r="A181" s="131"/>
      <c r="B181" s="177" t="s">
        <v>43</v>
      </c>
      <c r="C181" s="178"/>
      <c r="D181" s="178"/>
      <c r="E181" s="178"/>
      <c r="F181" s="178"/>
      <c r="G181" s="178"/>
      <c r="H181" s="178"/>
      <c r="I181" s="178"/>
      <c r="J181" s="178"/>
      <c r="K181" s="178"/>
      <c r="L181" s="178"/>
      <c r="M181" s="178"/>
      <c r="N181" s="178"/>
      <c r="O181" s="178"/>
      <c r="P181" s="178"/>
      <c r="Q181" s="178"/>
      <c r="R181" s="178"/>
      <c r="S181" s="178"/>
      <c r="T181" s="178"/>
      <c r="U181" s="178"/>
      <c r="V181" s="178"/>
      <c r="W181" s="178"/>
      <c r="X181" s="178"/>
      <c r="Y181" s="179"/>
    </row>
    <row r="182" spans="1:27" ht="16" thickBot="1">
      <c r="A182" s="132"/>
      <c r="B182" s="180" t="s">
        <v>44</v>
      </c>
      <c r="C182" s="180"/>
      <c r="D182" s="180"/>
      <c r="E182" s="180"/>
      <c r="F182" s="180"/>
      <c r="G182" s="180"/>
      <c r="H182" s="180"/>
      <c r="I182" s="180"/>
      <c r="J182" s="180"/>
      <c r="K182" s="180"/>
      <c r="L182" s="180"/>
      <c r="M182" s="180"/>
      <c r="N182" s="180"/>
      <c r="O182" s="180"/>
      <c r="P182" s="180"/>
      <c r="Q182" s="180"/>
      <c r="R182" s="180"/>
      <c r="S182" s="180"/>
      <c r="T182" s="180"/>
      <c r="U182" s="180"/>
      <c r="V182" s="180"/>
      <c r="W182" s="180"/>
      <c r="X182" s="180"/>
      <c r="Y182" s="181"/>
    </row>
    <row r="183" spans="1:27" s="130" customFormat="1">
      <c r="A183" s="109"/>
      <c r="B183" s="137"/>
      <c r="C183" s="137"/>
      <c r="D183" s="137"/>
      <c r="E183" s="137"/>
      <c r="F183" s="137"/>
      <c r="G183" s="137"/>
      <c r="H183" s="137"/>
      <c r="I183" s="137"/>
      <c r="J183" s="137"/>
      <c r="K183" s="137"/>
      <c r="L183" s="137"/>
      <c r="M183" s="137"/>
      <c r="N183" s="137"/>
      <c r="O183" s="137"/>
      <c r="P183" s="137"/>
      <c r="Q183" s="137"/>
      <c r="R183" s="137"/>
      <c r="S183" s="137"/>
      <c r="T183" s="137"/>
      <c r="U183" s="137"/>
      <c r="V183" s="137"/>
      <c r="W183" s="137"/>
      <c r="X183" s="137"/>
      <c r="Y183" s="137"/>
    </row>
    <row r="184" spans="1:27">
      <c r="A184" s="4" t="s">
        <v>47</v>
      </c>
      <c r="B184" s="138"/>
      <c r="C184" s="9" t="s">
        <v>524</v>
      </c>
      <c r="D184" s="138"/>
      <c r="E184" s="138"/>
      <c r="F184" s="138"/>
      <c r="G184" s="138"/>
      <c r="H184" s="138"/>
      <c r="I184" s="138"/>
      <c r="J184" s="138"/>
      <c r="K184" s="138"/>
      <c r="L184" s="138"/>
      <c r="M184" s="139"/>
      <c r="O184" s="4" t="s">
        <v>540</v>
      </c>
      <c r="P184" s="138"/>
      <c r="Q184" s="9" t="s">
        <v>523</v>
      </c>
      <c r="R184" s="9"/>
      <c r="S184" s="9" t="s">
        <v>534</v>
      </c>
      <c r="T184" s="138"/>
      <c r="U184" s="138"/>
      <c r="V184" s="138"/>
      <c r="W184" s="138"/>
      <c r="X184" s="138"/>
      <c r="Y184" s="138"/>
      <c r="Z184" s="138"/>
      <c r="AA184" s="139"/>
    </row>
    <row r="185" spans="1:27">
      <c r="A185" s="140"/>
      <c r="B185" s="141">
        <v>1</v>
      </c>
      <c r="C185" s="141">
        <v>2</v>
      </c>
      <c r="D185" s="141">
        <v>3</v>
      </c>
      <c r="E185" s="141">
        <v>4</v>
      </c>
      <c r="F185" s="141">
        <v>5</v>
      </c>
      <c r="G185" s="141">
        <v>6</v>
      </c>
      <c r="H185" s="141">
        <v>7</v>
      </c>
      <c r="I185" s="141">
        <v>8</v>
      </c>
      <c r="J185" s="141">
        <v>9</v>
      </c>
      <c r="K185" s="141">
        <v>10</v>
      </c>
      <c r="L185" s="141">
        <v>11</v>
      </c>
      <c r="M185" s="142">
        <v>12</v>
      </c>
      <c r="O185" s="143"/>
      <c r="P185" s="144">
        <v>1</v>
      </c>
      <c r="Q185" s="144">
        <v>2</v>
      </c>
      <c r="R185" s="144">
        <v>3</v>
      </c>
      <c r="S185" s="144">
        <v>4</v>
      </c>
      <c r="T185" s="144">
        <v>5</v>
      </c>
      <c r="U185" s="144">
        <v>6</v>
      </c>
      <c r="V185" s="144">
        <v>7</v>
      </c>
      <c r="W185" s="144">
        <v>8</v>
      </c>
      <c r="X185" s="144">
        <v>9</v>
      </c>
      <c r="Y185" s="144">
        <v>10</v>
      </c>
      <c r="Z185" s="144">
        <v>11</v>
      </c>
      <c r="AA185" s="145">
        <v>12</v>
      </c>
    </row>
    <row r="186" spans="1:27">
      <c r="A186" s="143" t="s">
        <v>6</v>
      </c>
      <c r="B186" s="146">
        <f>15+(10*4*5)</f>
        <v>215</v>
      </c>
      <c r="C186" s="146">
        <f t="shared" ref="C186:M193" si="3">15+(10*4*5)</f>
        <v>215</v>
      </c>
      <c r="D186" s="146">
        <f t="shared" si="3"/>
        <v>215</v>
      </c>
      <c r="E186" s="146">
        <f t="shared" si="3"/>
        <v>215</v>
      </c>
      <c r="F186" s="146">
        <f t="shared" si="3"/>
        <v>215</v>
      </c>
      <c r="G186" s="146">
        <f t="shared" si="3"/>
        <v>215</v>
      </c>
      <c r="H186" s="146">
        <f t="shared" si="3"/>
        <v>215</v>
      </c>
      <c r="I186" s="146">
        <f t="shared" si="3"/>
        <v>215</v>
      </c>
      <c r="J186" s="146">
        <f t="shared" si="3"/>
        <v>215</v>
      </c>
      <c r="K186" s="146">
        <f t="shared" si="3"/>
        <v>215</v>
      </c>
      <c r="L186" s="146">
        <f t="shared" si="3"/>
        <v>215</v>
      </c>
      <c r="M186" s="147">
        <f t="shared" si="3"/>
        <v>215</v>
      </c>
      <c r="O186" s="143" t="s">
        <v>6</v>
      </c>
      <c r="P186" s="148">
        <f>40+($Q$196*4*$Q$198)</f>
        <v>640</v>
      </c>
      <c r="Q186" s="148">
        <f t="shared" ref="Q186:AA186" si="4">40+($Q$196*4*$Q$198)</f>
        <v>640</v>
      </c>
      <c r="R186" s="148">
        <f t="shared" si="4"/>
        <v>640</v>
      </c>
      <c r="S186" s="148">
        <f t="shared" si="4"/>
        <v>640</v>
      </c>
      <c r="T186" s="148">
        <f t="shared" si="4"/>
        <v>640</v>
      </c>
      <c r="U186" s="148">
        <f t="shared" si="4"/>
        <v>640</v>
      </c>
      <c r="V186" s="148">
        <f t="shared" si="4"/>
        <v>640</v>
      </c>
      <c r="W186" s="148">
        <f t="shared" si="4"/>
        <v>640</v>
      </c>
      <c r="X186" s="148">
        <f t="shared" si="4"/>
        <v>640</v>
      </c>
      <c r="Y186" s="148">
        <f t="shared" si="4"/>
        <v>640</v>
      </c>
      <c r="Z186" s="148">
        <f t="shared" si="4"/>
        <v>640</v>
      </c>
      <c r="AA186" s="149">
        <f t="shared" si="4"/>
        <v>640</v>
      </c>
    </row>
    <row r="187" spans="1:27">
      <c r="A187" s="143" t="s">
        <v>9</v>
      </c>
      <c r="B187" s="146">
        <f t="shared" ref="B187:B193" si="5">15+(10*4*5)</f>
        <v>215</v>
      </c>
      <c r="C187" s="146">
        <f t="shared" si="3"/>
        <v>215</v>
      </c>
      <c r="D187" s="146">
        <f t="shared" si="3"/>
        <v>215</v>
      </c>
      <c r="E187" s="146">
        <f t="shared" si="3"/>
        <v>215</v>
      </c>
      <c r="F187" s="146">
        <f t="shared" si="3"/>
        <v>215</v>
      </c>
      <c r="G187" s="146">
        <f t="shared" si="3"/>
        <v>215</v>
      </c>
      <c r="H187" s="146">
        <f t="shared" si="3"/>
        <v>215</v>
      </c>
      <c r="I187" s="146">
        <f t="shared" si="3"/>
        <v>215</v>
      </c>
      <c r="J187" s="146">
        <f t="shared" si="3"/>
        <v>215</v>
      </c>
      <c r="K187" s="146">
        <f t="shared" si="3"/>
        <v>215</v>
      </c>
      <c r="L187" s="146">
        <f>15+(10*4*4)</f>
        <v>175</v>
      </c>
      <c r="M187" s="147">
        <f t="shared" si="3"/>
        <v>215</v>
      </c>
      <c r="O187" s="143" t="s">
        <v>9</v>
      </c>
      <c r="P187" s="148">
        <f t="shared" ref="P187:AA193" si="6">40+($Q$196*4*$Q$198)</f>
        <v>640</v>
      </c>
      <c r="Q187" s="148">
        <f t="shared" si="6"/>
        <v>640</v>
      </c>
      <c r="R187" s="148">
        <f t="shared" si="6"/>
        <v>640</v>
      </c>
      <c r="S187" s="148">
        <f t="shared" si="6"/>
        <v>640</v>
      </c>
      <c r="T187" s="148">
        <f t="shared" si="6"/>
        <v>640</v>
      </c>
      <c r="U187" s="148">
        <f t="shared" si="6"/>
        <v>640</v>
      </c>
      <c r="V187" s="148">
        <f t="shared" si="6"/>
        <v>640</v>
      </c>
      <c r="W187" s="148">
        <f t="shared" si="6"/>
        <v>640</v>
      </c>
      <c r="X187" s="148">
        <f t="shared" si="6"/>
        <v>640</v>
      </c>
      <c r="Y187" s="148">
        <f t="shared" si="6"/>
        <v>640</v>
      </c>
      <c r="Z187" s="148">
        <f>40+($Q$196*4*($Q$198-1))</f>
        <v>520</v>
      </c>
      <c r="AA187" s="149">
        <f t="shared" si="6"/>
        <v>640</v>
      </c>
    </row>
    <row r="188" spans="1:27">
      <c r="A188" s="143" t="s">
        <v>10</v>
      </c>
      <c r="B188" s="146">
        <f t="shared" si="5"/>
        <v>215</v>
      </c>
      <c r="C188" s="146">
        <f t="shared" si="3"/>
        <v>215</v>
      </c>
      <c r="D188" s="146">
        <f t="shared" si="3"/>
        <v>215</v>
      </c>
      <c r="E188" s="146">
        <f t="shared" si="3"/>
        <v>215</v>
      </c>
      <c r="F188" s="146">
        <f t="shared" si="3"/>
        <v>215</v>
      </c>
      <c r="G188" s="146">
        <f t="shared" si="3"/>
        <v>215</v>
      </c>
      <c r="H188" s="146">
        <f t="shared" si="3"/>
        <v>215</v>
      </c>
      <c r="I188" s="146">
        <f t="shared" si="3"/>
        <v>215</v>
      </c>
      <c r="J188" s="146">
        <f t="shared" si="3"/>
        <v>215</v>
      </c>
      <c r="K188" s="146">
        <f t="shared" si="3"/>
        <v>215</v>
      </c>
      <c r="L188" s="146">
        <f t="shared" ref="L188:L193" si="7">15+(10*4*4)</f>
        <v>175</v>
      </c>
      <c r="M188" s="147">
        <f t="shared" si="3"/>
        <v>215</v>
      </c>
      <c r="O188" s="143" t="s">
        <v>10</v>
      </c>
      <c r="P188" s="148">
        <f t="shared" si="6"/>
        <v>640</v>
      </c>
      <c r="Q188" s="148">
        <f t="shared" si="6"/>
        <v>640</v>
      </c>
      <c r="R188" s="148">
        <f t="shared" si="6"/>
        <v>640</v>
      </c>
      <c r="S188" s="150">
        <f t="shared" si="6"/>
        <v>640</v>
      </c>
      <c r="T188" s="148">
        <f t="shared" si="6"/>
        <v>640</v>
      </c>
      <c r="U188" s="148">
        <f t="shared" si="6"/>
        <v>640</v>
      </c>
      <c r="V188" s="148">
        <f t="shared" si="6"/>
        <v>640</v>
      </c>
      <c r="W188" s="148">
        <f t="shared" si="6"/>
        <v>640</v>
      </c>
      <c r="X188" s="148">
        <f t="shared" si="6"/>
        <v>640</v>
      </c>
      <c r="Y188" s="148">
        <f t="shared" si="6"/>
        <v>640</v>
      </c>
      <c r="Z188" s="148">
        <f>40+($Q$196*4*($Q$198-1))</f>
        <v>520</v>
      </c>
      <c r="AA188" s="149">
        <f t="shared" si="6"/>
        <v>640</v>
      </c>
    </row>
    <row r="189" spans="1:27">
      <c r="A189" s="143" t="s">
        <v>11</v>
      </c>
      <c r="B189" s="146">
        <f t="shared" si="5"/>
        <v>215</v>
      </c>
      <c r="C189" s="146">
        <f t="shared" si="3"/>
        <v>215</v>
      </c>
      <c r="D189" s="146">
        <f t="shared" si="3"/>
        <v>215</v>
      </c>
      <c r="E189" s="146">
        <f t="shared" si="3"/>
        <v>215</v>
      </c>
      <c r="F189" s="146">
        <f t="shared" si="3"/>
        <v>215</v>
      </c>
      <c r="G189" s="146">
        <f t="shared" si="3"/>
        <v>215</v>
      </c>
      <c r="H189" s="146">
        <f t="shared" si="3"/>
        <v>215</v>
      </c>
      <c r="I189" s="146">
        <f t="shared" si="3"/>
        <v>215</v>
      </c>
      <c r="J189" s="146">
        <f t="shared" si="3"/>
        <v>215</v>
      </c>
      <c r="K189" s="146">
        <f t="shared" si="3"/>
        <v>215</v>
      </c>
      <c r="L189" s="146">
        <f t="shared" si="7"/>
        <v>175</v>
      </c>
      <c r="M189" s="147">
        <f t="shared" si="3"/>
        <v>215</v>
      </c>
      <c r="O189" s="143" t="s">
        <v>11</v>
      </c>
      <c r="P189" s="148">
        <f t="shared" si="6"/>
        <v>640</v>
      </c>
      <c r="Q189" s="148">
        <f t="shared" si="6"/>
        <v>640</v>
      </c>
      <c r="R189" s="148">
        <f t="shared" si="6"/>
        <v>640</v>
      </c>
      <c r="S189" s="148">
        <f t="shared" si="6"/>
        <v>640</v>
      </c>
      <c r="T189" s="148">
        <f t="shared" si="6"/>
        <v>640</v>
      </c>
      <c r="U189" s="148">
        <f t="shared" si="6"/>
        <v>640</v>
      </c>
      <c r="V189" s="148">
        <f t="shared" si="6"/>
        <v>640</v>
      </c>
      <c r="W189" s="148">
        <f t="shared" si="6"/>
        <v>640</v>
      </c>
      <c r="X189" s="150">
        <f t="shared" si="6"/>
        <v>640</v>
      </c>
      <c r="Y189" s="148">
        <f t="shared" si="6"/>
        <v>640</v>
      </c>
      <c r="Z189" s="148">
        <f t="shared" ref="Z189:Z193" si="8">40+($Q$196*4*($Q$198-1))</f>
        <v>520</v>
      </c>
      <c r="AA189" s="149">
        <f t="shared" si="6"/>
        <v>640</v>
      </c>
    </row>
    <row r="190" spans="1:27">
      <c r="A190" s="143" t="s">
        <v>13</v>
      </c>
      <c r="B190" s="146">
        <f t="shared" si="5"/>
        <v>215</v>
      </c>
      <c r="C190" s="146">
        <f t="shared" si="3"/>
        <v>215</v>
      </c>
      <c r="D190" s="146">
        <f t="shared" si="3"/>
        <v>215</v>
      </c>
      <c r="E190" s="146">
        <f t="shared" si="3"/>
        <v>215</v>
      </c>
      <c r="F190" s="146">
        <f t="shared" si="3"/>
        <v>215</v>
      </c>
      <c r="G190" s="146">
        <f t="shared" si="3"/>
        <v>215</v>
      </c>
      <c r="H190" s="146">
        <f t="shared" si="3"/>
        <v>215</v>
      </c>
      <c r="I190" s="146">
        <f t="shared" si="3"/>
        <v>215</v>
      </c>
      <c r="J190" s="146">
        <f t="shared" si="3"/>
        <v>215</v>
      </c>
      <c r="K190" s="146">
        <f t="shared" si="3"/>
        <v>215</v>
      </c>
      <c r="L190" s="146">
        <f t="shared" si="7"/>
        <v>175</v>
      </c>
      <c r="M190" s="147">
        <f t="shared" si="3"/>
        <v>215</v>
      </c>
      <c r="O190" s="143" t="s">
        <v>13</v>
      </c>
      <c r="P190" s="148">
        <f t="shared" si="6"/>
        <v>640</v>
      </c>
      <c r="Q190" s="148">
        <f t="shared" si="6"/>
        <v>640</v>
      </c>
      <c r="R190" s="148">
        <f t="shared" si="6"/>
        <v>640</v>
      </c>
      <c r="S190" s="148">
        <f t="shared" si="6"/>
        <v>640</v>
      </c>
      <c r="T190" s="148">
        <f t="shared" si="6"/>
        <v>640</v>
      </c>
      <c r="U190" s="148">
        <f t="shared" si="6"/>
        <v>640</v>
      </c>
      <c r="V190" s="148">
        <f t="shared" si="6"/>
        <v>640</v>
      </c>
      <c r="W190" s="148">
        <f t="shared" si="6"/>
        <v>640</v>
      </c>
      <c r="X190" s="148">
        <f t="shared" si="6"/>
        <v>640</v>
      </c>
      <c r="Y190" s="148">
        <f t="shared" si="6"/>
        <v>640</v>
      </c>
      <c r="Z190" s="148">
        <f t="shared" si="8"/>
        <v>520</v>
      </c>
      <c r="AA190" s="149">
        <f t="shared" si="6"/>
        <v>640</v>
      </c>
    </row>
    <row r="191" spans="1:27">
      <c r="A191" s="143" t="s">
        <v>15</v>
      </c>
      <c r="B191" s="146">
        <f t="shared" si="5"/>
        <v>215</v>
      </c>
      <c r="C191" s="146">
        <f t="shared" si="3"/>
        <v>215</v>
      </c>
      <c r="D191" s="146">
        <f t="shared" si="3"/>
        <v>215</v>
      </c>
      <c r="E191" s="146">
        <f t="shared" si="3"/>
        <v>215</v>
      </c>
      <c r="F191" s="146">
        <f t="shared" si="3"/>
        <v>215</v>
      </c>
      <c r="G191" s="146">
        <f t="shared" si="3"/>
        <v>215</v>
      </c>
      <c r="H191" s="146">
        <f t="shared" si="3"/>
        <v>215</v>
      </c>
      <c r="I191" s="146">
        <f t="shared" si="3"/>
        <v>215</v>
      </c>
      <c r="J191" s="146">
        <f t="shared" si="3"/>
        <v>215</v>
      </c>
      <c r="K191" s="146">
        <f t="shared" si="3"/>
        <v>215</v>
      </c>
      <c r="L191" s="146">
        <f t="shared" si="7"/>
        <v>175</v>
      </c>
      <c r="M191" s="147">
        <f t="shared" si="3"/>
        <v>215</v>
      </c>
      <c r="O191" s="143" t="s">
        <v>15</v>
      </c>
      <c r="P191" s="148">
        <f t="shared" si="6"/>
        <v>640</v>
      </c>
      <c r="Q191" s="148">
        <f t="shared" si="6"/>
        <v>640</v>
      </c>
      <c r="R191" s="148">
        <f t="shared" si="6"/>
        <v>640</v>
      </c>
      <c r="S191" s="148">
        <f t="shared" si="6"/>
        <v>640</v>
      </c>
      <c r="T191" s="148">
        <f t="shared" si="6"/>
        <v>640</v>
      </c>
      <c r="U191" s="148">
        <f t="shared" si="6"/>
        <v>640</v>
      </c>
      <c r="V191" s="148">
        <f t="shared" si="6"/>
        <v>640</v>
      </c>
      <c r="W191" s="148">
        <f t="shared" si="6"/>
        <v>640</v>
      </c>
      <c r="X191" s="148">
        <f t="shared" si="6"/>
        <v>640</v>
      </c>
      <c r="Y191" s="148">
        <f t="shared" si="6"/>
        <v>640</v>
      </c>
      <c r="Z191" s="148">
        <f t="shared" si="8"/>
        <v>520</v>
      </c>
      <c r="AA191" s="149">
        <f t="shared" si="6"/>
        <v>640</v>
      </c>
    </row>
    <row r="192" spans="1:27">
      <c r="A192" s="143" t="s">
        <v>16</v>
      </c>
      <c r="B192" s="146">
        <f t="shared" si="5"/>
        <v>215</v>
      </c>
      <c r="C192" s="146">
        <f t="shared" si="3"/>
        <v>215</v>
      </c>
      <c r="D192" s="146">
        <f t="shared" si="3"/>
        <v>215</v>
      </c>
      <c r="E192" s="146">
        <f t="shared" si="3"/>
        <v>215</v>
      </c>
      <c r="F192" s="146">
        <f t="shared" si="3"/>
        <v>215</v>
      </c>
      <c r="G192" s="146">
        <f t="shared" si="3"/>
        <v>215</v>
      </c>
      <c r="H192" s="146">
        <f t="shared" si="3"/>
        <v>215</v>
      </c>
      <c r="I192" s="146">
        <f t="shared" si="3"/>
        <v>215</v>
      </c>
      <c r="J192" s="146">
        <f t="shared" si="3"/>
        <v>215</v>
      </c>
      <c r="K192" s="146">
        <f t="shared" si="3"/>
        <v>215</v>
      </c>
      <c r="L192" s="146">
        <f t="shared" si="7"/>
        <v>175</v>
      </c>
      <c r="M192" s="147">
        <f t="shared" si="3"/>
        <v>215</v>
      </c>
      <c r="O192" s="143" t="s">
        <v>16</v>
      </c>
      <c r="P192" s="148">
        <f t="shared" si="6"/>
        <v>640</v>
      </c>
      <c r="Q192" s="148">
        <f t="shared" si="6"/>
        <v>640</v>
      </c>
      <c r="R192" s="148">
        <f t="shared" si="6"/>
        <v>640</v>
      </c>
      <c r="S192" s="148">
        <f t="shared" si="6"/>
        <v>640</v>
      </c>
      <c r="T192" s="148">
        <f t="shared" si="6"/>
        <v>640</v>
      </c>
      <c r="U192" s="148">
        <f t="shared" si="6"/>
        <v>640</v>
      </c>
      <c r="V192" s="148">
        <f t="shared" si="6"/>
        <v>640</v>
      </c>
      <c r="W192" s="148">
        <f t="shared" si="6"/>
        <v>640</v>
      </c>
      <c r="X192" s="148">
        <f t="shared" si="6"/>
        <v>640</v>
      </c>
      <c r="Y192" s="148">
        <f t="shared" si="6"/>
        <v>640</v>
      </c>
      <c r="Z192" s="148">
        <f t="shared" si="8"/>
        <v>520</v>
      </c>
      <c r="AA192" s="149">
        <f t="shared" si="6"/>
        <v>640</v>
      </c>
    </row>
    <row r="193" spans="1:27">
      <c r="A193" s="143" t="s">
        <v>17</v>
      </c>
      <c r="B193" s="151">
        <f t="shared" si="5"/>
        <v>215</v>
      </c>
      <c r="C193" s="151">
        <f t="shared" si="3"/>
        <v>215</v>
      </c>
      <c r="D193" s="151">
        <f t="shared" si="3"/>
        <v>215</v>
      </c>
      <c r="E193" s="151">
        <f t="shared" si="3"/>
        <v>215</v>
      </c>
      <c r="F193" s="151">
        <f t="shared" si="3"/>
        <v>215</v>
      </c>
      <c r="G193" s="151">
        <f t="shared" si="3"/>
        <v>215</v>
      </c>
      <c r="H193" s="151">
        <f t="shared" si="3"/>
        <v>215</v>
      </c>
      <c r="I193" s="151">
        <f t="shared" si="3"/>
        <v>215</v>
      </c>
      <c r="J193" s="151">
        <f t="shared" si="3"/>
        <v>215</v>
      </c>
      <c r="K193" s="151">
        <f t="shared" si="3"/>
        <v>215</v>
      </c>
      <c r="L193" s="151">
        <f t="shared" si="7"/>
        <v>175</v>
      </c>
      <c r="M193" s="147">
        <f t="shared" si="3"/>
        <v>215</v>
      </c>
      <c r="O193" s="143" t="s">
        <v>17</v>
      </c>
      <c r="P193" s="148">
        <f t="shared" si="6"/>
        <v>640</v>
      </c>
      <c r="Q193" s="150">
        <f t="shared" si="6"/>
        <v>640</v>
      </c>
      <c r="R193" s="148">
        <f t="shared" si="6"/>
        <v>640</v>
      </c>
      <c r="S193" s="148">
        <f t="shared" si="6"/>
        <v>640</v>
      </c>
      <c r="T193" s="148">
        <f t="shared" si="6"/>
        <v>640</v>
      </c>
      <c r="U193" s="148">
        <f t="shared" si="6"/>
        <v>640</v>
      </c>
      <c r="V193" s="148">
        <f t="shared" si="6"/>
        <v>640</v>
      </c>
      <c r="W193" s="148">
        <f t="shared" si="6"/>
        <v>640</v>
      </c>
      <c r="X193" s="148">
        <f t="shared" si="6"/>
        <v>640</v>
      </c>
      <c r="Y193" s="148">
        <f t="shared" si="6"/>
        <v>640</v>
      </c>
      <c r="Z193" s="148">
        <f t="shared" si="8"/>
        <v>520</v>
      </c>
      <c r="AA193" s="149">
        <f t="shared" si="6"/>
        <v>640</v>
      </c>
    </row>
    <row r="194" spans="1:27">
      <c r="A194" s="133"/>
      <c r="B194" s="109"/>
      <c r="C194" s="109"/>
      <c r="D194" s="109"/>
      <c r="E194" s="109"/>
      <c r="F194" s="109"/>
      <c r="G194" s="109"/>
      <c r="H194" s="109"/>
      <c r="I194" s="109"/>
      <c r="J194" s="109"/>
      <c r="K194" s="109"/>
      <c r="L194" s="109"/>
      <c r="M194" s="133"/>
      <c r="N194" s="130"/>
      <c r="O194" s="152"/>
      <c r="P194" s="182" t="s">
        <v>48</v>
      </c>
      <c r="Q194" s="182"/>
      <c r="R194" s="182"/>
      <c r="S194" s="182"/>
      <c r="T194" s="182"/>
      <c r="U194" s="182"/>
      <c r="V194" s="182"/>
      <c r="W194" s="182"/>
      <c r="X194" s="182"/>
      <c r="Y194" s="182"/>
      <c r="Z194" s="182"/>
      <c r="AA194" s="183"/>
    </row>
    <row r="195" spans="1:27">
      <c r="A195" s="3" t="s">
        <v>532</v>
      </c>
      <c r="B195" s="3"/>
      <c r="C195" s="3"/>
      <c r="M195" s="130"/>
      <c r="N195" s="130"/>
      <c r="O195" s="133" t="s">
        <v>494</v>
      </c>
    </row>
    <row r="196" spans="1:27">
      <c r="A196" s="3" t="s">
        <v>49</v>
      </c>
      <c r="C196" s="12">
        <f>SUM(B186:M193)*1.2/1000</f>
        <v>24.431999999999999</v>
      </c>
      <c r="D196" s="3" t="s">
        <v>50</v>
      </c>
      <c r="O196" s="85" t="s">
        <v>51</v>
      </c>
      <c r="Q196" s="85">
        <v>30</v>
      </c>
      <c r="R196" s="85" t="s">
        <v>52</v>
      </c>
      <c r="S196" s="85" t="s">
        <v>53</v>
      </c>
      <c r="U196" s="87">
        <f>(SUM(P186:AA193)-(X189+S188+Q193))*1.2/1000</f>
        <v>70.415999999999997</v>
      </c>
      <c r="V196" s="85" t="s">
        <v>50</v>
      </c>
      <c r="X196" s="1" t="s">
        <v>536</v>
      </c>
      <c r="Y196" s="87">
        <f>U196+U199</f>
        <v>72.72</v>
      </c>
      <c r="Z196" s="85" t="s">
        <v>50</v>
      </c>
      <c r="AA196" s="153" t="s">
        <v>32</v>
      </c>
    </row>
    <row r="197" spans="1:27">
      <c r="A197" s="10" t="s">
        <v>54</v>
      </c>
      <c r="C197" s="13">
        <f>0.3*C196</f>
        <v>7.3295999999999992</v>
      </c>
      <c r="D197" s="10" t="s">
        <v>50</v>
      </c>
      <c r="O197" s="85" t="s">
        <v>55</v>
      </c>
      <c r="Q197" s="130">
        <v>5</v>
      </c>
      <c r="S197" s="85" t="s">
        <v>56</v>
      </c>
      <c r="U197" s="85">
        <f>Q197*U196*1000</f>
        <v>352080</v>
      </c>
      <c r="V197" s="154" t="s">
        <v>500</v>
      </c>
      <c r="X197" s="85" t="s">
        <v>537</v>
      </c>
      <c r="Y197" s="85">
        <f>Y196/200*1000</f>
        <v>363.59999999999997</v>
      </c>
      <c r="Z197" s="85" t="s">
        <v>52</v>
      </c>
    </row>
    <row r="198" spans="1:27">
      <c r="A198" s="10" t="s">
        <v>57</v>
      </c>
      <c r="C198" s="13">
        <f>C196*0.7</f>
        <v>17.102399999999999</v>
      </c>
      <c r="D198" s="10" t="s">
        <v>50</v>
      </c>
      <c r="O198" s="85" t="s">
        <v>495</v>
      </c>
      <c r="Q198" s="85">
        <v>5</v>
      </c>
      <c r="X198" s="85" t="s">
        <v>538</v>
      </c>
      <c r="Y198" s="87">
        <f>Y196</f>
        <v>72.72</v>
      </c>
      <c r="Z198" s="85" t="s">
        <v>52</v>
      </c>
    </row>
    <row r="199" spans="1:27">
      <c r="S199" s="85" t="s">
        <v>58</v>
      </c>
      <c r="U199" s="87">
        <f>SUM(S188+X189+Q193)*1.2/1000</f>
        <v>2.3039999999999998</v>
      </c>
      <c r="V199" s="85" t="s">
        <v>50</v>
      </c>
    </row>
    <row r="200" spans="1:27">
      <c r="A200" s="1" t="s">
        <v>59</v>
      </c>
      <c r="O200" s="85" t="s">
        <v>588</v>
      </c>
    </row>
    <row r="201" spans="1:27">
      <c r="A201" s="10" t="s">
        <v>526</v>
      </c>
      <c r="C201" s="10" t="s">
        <v>527</v>
      </c>
      <c r="E201" s="85" t="s">
        <v>575</v>
      </c>
      <c r="G201" s="85" t="s">
        <v>576</v>
      </c>
      <c r="O201" s="85" t="s">
        <v>571</v>
      </c>
      <c r="P201" s="85" t="s">
        <v>577</v>
      </c>
      <c r="Q201" s="85" t="s">
        <v>578</v>
      </c>
    </row>
    <row r="202" spans="1:27">
      <c r="A202" s="10" t="s">
        <v>573</v>
      </c>
      <c r="C202" s="85" t="s">
        <v>574</v>
      </c>
      <c r="E202" s="85" t="s">
        <v>574</v>
      </c>
      <c r="G202" s="85" t="s">
        <v>574</v>
      </c>
      <c r="O202" s="85" t="s">
        <v>572</v>
      </c>
      <c r="P202" s="85" t="s">
        <v>579</v>
      </c>
      <c r="Q202" s="85" t="s">
        <v>580</v>
      </c>
    </row>
    <row r="203" spans="1:27" ht="16" thickBot="1"/>
    <row r="204" spans="1:27">
      <c r="A204" s="155" t="s">
        <v>530</v>
      </c>
      <c r="B204" s="112" t="s">
        <v>531</v>
      </c>
      <c r="C204" s="112"/>
      <c r="D204" s="113"/>
    </row>
    <row r="205" spans="1:27">
      <c r="A205" s="131"/>
      <c r="B205" s="154"/>
      <c r="C205" s="154"/>
      <c r="D205" s="156"/>
    </row>
    <row r="206" spans="1:27">
      <c r="A206" s="131" t="s">
        <v>535</v>
      </c>
      <c r="B206" s="154"/>
      <c r="C206" s="157">
        <f>Y196*2</f>
        <v>145.44</v>
      </c>
      <c r="D206" s="156" t="s">
        <v>50</v>
      </c>
    </row>
    <row r="207" spans="1:27">
      <c r="A207" s="131" t="s">
        <v>553</v>
      </c>
      <c r="B207" s="154"/>
      <c r="C207" s="154">
        <f>C206/200*1000</f>
        <v>727.19999999999993</v>
      </c>
      <c r="D207" s="156" t="s">
        <v>52</v>
      </c>
    </row>
    <row r="208" spans="1:27">
      <c r="A208" s="131" t="s">
        <v>538</v>
      </c>
      <c r="B208" s="154"/>
      <c r="C208" s="157">
        <f>C206</f>
        <v>145.44</v>
      </c>
      <c r="D208" s="156" t="s">
        <v>52</v>
      </c>
    </row>
    <row r="209" spans="1:12">
      <c r="A209" s="131"/>
      <c r="B209" s="154"/>
      <c r="C209" s="154"/>
      <c r="D209" s="156"/>
    </row>
    <row r="210" spans="1:12">
      <c r="A210" s="131" t="s">
        <v>533</v>
      </c>
      <c r="B210" s="154"/>
      <c r="C210" s="154">
        <f>C196*2</f>
        <v>48.863999999999997</v>
      </c>
      <c r="D210" s="156"/>
    </row>
    <row r="211" spans="1:12">
      <c r="A211" s="79" t="s">
        <v>54</v>
      </c>
      <c r="B211" s="154"/>
      <c r="C211" s="80">
        <f>0.3*C210</f>
        <v>14.659199999999998</v>
      </c>
      <c r="D211" s="81" t="s">
        <v>50</v>
      </c>
    </row>
    <row r="212" spans="1:12" ht="16" thickBot="1">
      <c r="A212" s="82" t="s">
        <v>57</v>
      </c>
      <c r="B212" s="158"/>
      <c r="C212" s="83">
        <f>C210*0.7</f>
        <v>34.204799999999999</v>
      </c>
      <c r="D212" s="84" t="s">
        <v>50</v>
      </c>
    </row>
    <row r="213" spans="1:12" ht="16" thickBot="1">
      <c r="A213" s="164"/>
      <c r="B213" s="154"/>
      <c r="C213" s="80"/>
      <c r="D213" s="164"/>
    </row>
    <row r="214" spans="1:12">
      <c r="A214" s="155" t="s">
        <v>530</v>
      </c>
      <c r="B214" s="112" t="s">
        <v>539</v>
      </c>
      <c r="C214" s="112"/>
      <c r="D214" s="113"/>
    </row>
    <row r="215" spans="1:12">
      <c r="A215" s="131"/>
      <c r="B215" s="154"/>
      <c r="C215" s="154"/>
      <c r="D215" s="156"/>
    </row>
    <row r="216" spans="1:12">
      <c r="A216" s="131" t="s">
        <v>535</v>
      </c>
      <c r="B216" s="154"/>
      <c r="C216" s="154">
        <f>Y196*2+10-(0.04*96*2)</f>
        <v>147.76</v>
      </c>
      <c r="D216" s="156" t="s">
        <v>50</v>
      </c>
    </row>
    <row r="217" spans="1:12" ht="16" thickBot="1">
      <c r="A217" s="132" t="s">
        <v>581</v>
      </c>
      <c r="B217" s="158"/>
      <c r="C217" s="158"/>
      <c r="D217" s="159"/>
    </row>
    <row r="218" spans="1:12" ht="16" thickBot="1"/>
    <row r="219" spans="1:12">
      <c r="A219" s="155" t="s">
        <v>530</v>
      </c>
      <c r="B219" s="112" t="s">
        <v>545</v>
      </c>
      <c r="C219" s="112"/>
      <c r="D219" s="113"/>
      <c r="E219" s="112"/>
      <c r="F219" s="112"/>
      <c r="G219" s="112"/>
      <c r="H219" s="112"/>
      <c r="I219" s="112"/>
      <c r="J219" s="112"/>
      <c r="K219" s="112"/>
      <c r="L219" s="113"/>
    </row>
    <row r="220" spans="1:12">
      <c r="A220" s="131" t="s">
        <v>60</v>
      </c>
      <c r="B220" s="154"/>
      <c r="C220" s="154"/>
      <c r="D220" s="156"/>
      <c r="E220" s="154" t="s">
        <v>587</v>
      </c>
      <c r="F220" s="154"/>
      <c r="G220" s="154"/>
      <c r="H220" s="154"/>
      <c r="I220" s="154" t="s">
        <v>569</v>
      </c>
      <c r="J220" s="154"/>
      <c r="K220" s="154">
        <v>60</v>
      </c>
      <c r="L220" s="156" t="s">
        <v>52</v>
      </c>
    </row>
    <row r="221" spans="1:12">
      <c r="A221" s="131" t="s">
        <v>542</v>
      </c>
      <c r="B221" s="154">
        <f>8*384*10*1.2/1000</f>
        <v>36.863999999999997</v>
      </c>
      <c r="C221" s="154" t="s">
        <v>50</v>
      </c>
      <c r="D221" s="156"/>
      <c r="E221" s="154" t="s">
        <v>550</v>
      </c>
      <c r="F221" s="154"/>
      <c r="G221" s="154">
        <f>Q241+Q263+Q252+Q274+K221</f>
        <v>441.52800000000002</v>
      </c>
      <c r="H221" s="154" t="s">
        <v>50</v>
      </c>
      <c r="I221" s="154" t="s">
        <v>570</v>
      </c>
      <c r="J221" s="154"/>
      <c r="K221" s="154">
        <f>15+ K220*384*10*1.2/1000</f>
        <v>291.48</v>
      </c>
      <c r="L221" s="156" t="s">
        <v>50</v>
      </c>
    </row>
    <row r="222" spans="1:12">
      <c r="A222" s="131"/>
      <c r="B222" s="154"/>
      <c r="C222" s="154"/>
      <c r="D222" s="156"/>
      <c r="E222" s="154" t="s">
        <v>551</v>
      </c>
      <c r="F222" s="154"/>
      <c r="G222" s="154">
        <f>Q243+Q265+Q254+Q276</f>
        <v>140.19200000000001</v>
      </c>
      <c r="H222" s="154" t="s">
        <v>50</v>
      </c>
      <c r="I222" s="154"/>
      <c r="J222" s="154"/>
      <c r="K222" s="154"/>
      <c r="L222" s="156"/>
    </row>
    <row r="223" spans="1:12">
      <c r="A223" s="131" t="s">
        <v>546</v>
      </c>
      <c r="B223" s="154"/>
      <c r="C223" s="154" t="s">
        <v>543</v>
      </c>
      <c r="D223" s="156"/>
      <c r="E223" s="154" t="s">
        <v>552</v>
      </c>
      <c r="F223" s="154"/>
      <c r="G223" s="154">
        <f>G222</f>
        <v>140.19200000000001</v>
      </c>
      <c r="H223" s="154" t="s">
        <v>52</v>
      </c>
      <c r="I223" s="154"/>
      <c r="J223" s="154"/>
      <c r="K223" s="154"/>
      <c r="L223" s="156"/>
    </row>
    <row r="224" spans="1:12">
      <c r="A224" s="131" t="s">
        <v>49</v>
      </c>
      <c r="B224" s="154"/>
      <c r="C224" s="154">
        <f>15*384*20*1.2/1000</f>
        <v>138.24</v>
      </c>
      <c r="D224" s="156" t="s">
        <v>50</v>
      </c>
      <c r="E224" s="154"/>
      <c r="F224" s="154"/>
      <c r="G224" s="154"/>
      <c r="H224" s="154"/>
      <c r="I224" s="154"/>
      <c r="J224" s="154"/>
      <c r="K224" s="154"/>
      <c r="L224" s="156"/>
    </row>
    <row r="225" spans="1:18">
      <c r="A225" s="131" t="s">
        <v>547</v>
      </c>
      <c r="B225" s="154"/>
      <c r="C225" s="154">
        <f>C224-C226</f>
        <v>131.328</v>
      </c>
      <c r="D225" s="156" t="s">
        <v>50</v>
      </c>
      <c r="E225" s="163" t="s">
        <v>586</v>
      </c>
      <c r="F225" s="154"/>
      <c r="G225" s="154">
        <f>G221+G222</f>
        <v>581.72</v>
      </c>
      <c r="H225" s="154" t="s">
        <v>50</v>
      </c>
      <c r="I225" s="154"/>
      <c r="J225" s="154"/>
      <c r="K225" s="154"/>
      <c r="L225" s="156"/>
    </row>
    <row r="226" spans="1:18" ht="16" thickBot="1">
      <c r="A226" s="132" t="s">
        <v>544</v>
      </c>
      <c r="B226" s="158"/>
      <c r="C226" s="158">
        <f>C224/20</f>
        <v>6.9120000000000008</v>
      </c>
      <c r="D226" s="159" t="s">
        <v>50</v>
      </c>
      <c r="E226" s="158"/>
      <c r="F226" s="158"/>
      <c r="G226" s="158"/>
      <c r="H226" s="158"/>
      <c r="I226" s="158"/>
      <c r="J226" s="158"/>
      <c r="K226" s="158"/>
      <c r="L226" s="159"/>
    </row>
    <row r="232" spans="1:18">
      <c r="A232" s="164"/>
      <c r="B232" s="154"/>
      <c r="C232" s="80"/>
      <c r="D232" s="164"/>
    </row>
    <row r="233" spans="1:18">
      <c r="A233" s="164"/>
      <c r="B233" s="154"/>
      <c r="C233" s="80"/>
      <c r="D233" s="164"/>
    </row>
    <row r="234" spans="1:18" ht="23">
      <c r="A234" s="184" t="s">
        <v>541</v>
      </c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</row>
    <row r="235" spans="1:18" ht="23">
      <c r="A235" s="185" t="s">
        <v>554</v>
      </c>
      <c r="B235" s="186"/>
      <c r="C235" s="187"/>
      <c r="D235" s="187"/>
      <c r="E235" s="187" t="s">
        <v>558</v>
      </c>
      <c r="F235" s="187"/>
      <c r="G235" s="187"/>
      <c r="H235" s="188"/>
      <c r="I235" s="188"/>
      <c r="J235" s="188"/>
      <c r="K235" s="188"/>
      <c r="L235" s="188"/>
      <c r="M235" s="189"/>
      <c r="N235" s="184"/>
      <c r="O235" s="184"/>
      <c r="P235" s="184"/>
      <c r="Q235" s="190"/>
      <c r="R235" s="184"/>
    </row>
    <row r="236" spans="1:18" ht="23">
      <c r="A236" s="191"/>
      <c r="B236" s="192">
        <v>1</v>
      </c>
      <c r="C236" s="192">
        <v>2</v>
      </c>
      <c r="D236" s="192">
        <v>3</v>
      </c>
      <c r="E236" s="192">
        <v>4</v>
      </c>
      <c r="F236" s="192">
        <v>5</v>
      </c>
      <c r="G236" s="192">
        <v>6</v>
      </c>
      <c r="H236" s="192">
        <v>7</v>
      </c>
      <c r="I236" s="192">
        <v>8</v>
      </c>
      <c r="J236" s="192">
        <v>9</v>
      </c>
      <c r="K236" s="192">
        <v>10</v>
      </c>
      <c r="L236" s="192">
        <v>11</v>
      </c>
      <c r="M236" s="193">
        <v>12</v>
      </c>
      <c r="N236" s="184"/>
      <c r="O236" s="184"/>
      <c r="P236" s="184"/>
      <c r="Q236" s="184"/>
      <c r="R236" s="184"/>
    </row>
    <row r="237" spans="1:18" ht="23">
      <c r="A237" s="194" t="s">
        <v>6</v>
      </c>
      <c r="B237" s="195">
        <f>40+(30*2*10)</f>
        <v>640</v>
      </c>
      <c r="C237" s="196">
        <f t="shared" ref="C237:M244" si="9">40+(30*2*10)</f>
        <v>640</v>
      </c>
      <c r="D237" s="196">
        <f t="shared" si="9"/>
        <v>640</v>
      </c>
      <c r="E237" s="196">
        <f t="shared" si="9"/>
        <v>640</v>
      </c>
      <c r="F237" s="196">
        <f t="shared" si="9"/>
        <v>640</v>
      </c>
      <c r="G237" s="196">
        <f t="shared" si="9"/>
        <v>640</v>
      </c>
      <c r="H237" s="196">
        <f t="shared" si="9"/>
        <v>640</v>
      </c>
      <c r="I237" s="196">
        <f t="shared" si="9"/>
        <v>640</v>
      </c>
      <c r="J237" s="196">
        <f t="shared" si="9"/>
        <v>640</v>
      </c>
      <c r="K237" s="196">
        <f t="shared" si="9"/>
        <v>640</v>
      </c>
      <c r="L237" s="196">
        <f t="shared" si="9"/>
        <v>640</v>
      </c>
      <c r="M237" s="197">
        <f t="shared" si="9"/>
        <v>640</v>
      </c>
      <c r="N237" s="184"/>
      <c r="O237" s="184"/>
      <c r="P237" s="184"/>
      <c r="Q237" s="184"/>
      <c r="R237" s="184"/>
    </row>
    <row r="238" spans="1:18" ht="23">
      <c r="A238" s="194" t="s">
        <v>9</v>
      </c>
      <c r="B238" s="198">
        <f t="shared" ref="B238:B244" si="10">40+(30*2*10)</f>
        <v>640</v>
      </c>
      <c r="C238" s="199">
        <f t="shared" si="9"/>
        <v>640</v>
      </c>
      <c r="D238" s="199">
        <f t="shared" si="9"/>
        <v>640</v>
      </c>
      <c r="E238" s="199">
        <f t="shared" si="9"/>
        <v>640</v>
      </c>
      <c r="F238" s="199">
        <f t="shared" si="9"/>
        <v>640</v>
      </c>
      <c r="G238" s="199">
        <f t="shared" si="9"/>
        <v>640</v>
      </c>
      <c r="H238" s="199">
        <f t="shared" si="9"/>
        <v>640</v>
      </c>
      <c r="I238" s="199">
        <f t="shared" si="9"/>
        <v>640</v>
      </c>
      <c r="J238" s="199">
        <f t="shared" si="9"/>
        <v>640</v>
      </c>
      <c r="K238" s="199">
        <f t="shared" si="9"/>
        <v>640</v>
      </c>
      <c r="L238" s="199">
        <f>40+(30*2*8)</f>
        <v>520</v>
      </c>
      <c r="M238" s="200">
        <f t="shared" si="9"/>
        <v>640</v>
      </c>
      <c r="N238" s="184"/>
      <c r="O238" s="184"/>
      <c r="P238" s="184"/>
      <c r="Q238" s="184"/>
      <c r="R238" s="184"/>
    </row>
    <row r="239" spans="1:18" ht="23">
      <c r="A239" s="194" t="s">
        <v>10</v>
      </c>
      <c r="B239" s="198">
        <f t="shared" si="10"/>
        <v>640</v>
      </c>
      <c r="C239" s="199">
        <f t="shared" si="9"/>
        <v>640</v>
      </c>
      <c r="D239" s="201">
        <f t="shared" si="9"/>
        <v>640</v>
      </c>
      <c r="E239" s="199">
        <f t="shared" si="9"/>
        <v>640</v>
      </c>
      <c r="F239" s="201">
        <f t="shared" si="9"/>
        <v>640</v>
      </c>
      <c r="G239" s="201">
        <f t="shared" si="9"/>
        <v>640</v>
      </c>
      <c r="H239" s="201">
        <f t="shared" si="9"/>
        <v>640</v>
      </c>
      <c r="I239" s="201">
        <f t="shared" si="9"/>
        <v>640</v>
      </c>
      <c r="J239" s="201">
        <f t="shared" si="9"/>
        <v>640</v>
      </c>
      <c r="K239" s="201">
        <f t="shared" si="9"/>
        <v>640</v>
      </c>
      <c r="L239" s="201">
        <f t="shared" ref="L239:L244" si="11">40+(30*2*8)</f>
        <v>520</v>
      </c>
      <c r="M239" s="200">
        <f t="shared" si="9"/>
        <v>640</v>
      </c>
      <c r="N239" s="184"/>
      <c r="O239" s="184"/>
      <c r="P239" s="184"/>
      <c r="Q239" s="184"/>
      <c r="R239" s="184"/>
    </row>
    <row r="240" spans="1:18" ht="23">
      <c r="A240" s="194" t="s">
        <v>11</v>
      </c>
      <c r="B240" s="198">
        <f t="shared" si="10"/>
        <v>640</v>
      </c>
      <c r="C240" s="199">
        <f t="shared" si="9"/>
        <v>640</v>
      </c>
      <c r="D240" s="199">
        <f t="shared" si="9"/>
        <v>640</v>
      </c>
      <c r="E240" s="199">
        <f t="shared" si="9"/>
        <v>640</v>
      </c>
      <c r="F240" s="199">
        <f t="shared" si="9"/>
        <v>640</v>
      </c>
      <c r="G240" s="199">
        <f t="shared" si="9"/>
        <v>640</v>
      </c>
      <c r="H240" s="199">
        <f t="shared" si="9"/>
        <v>640</v>
      </c>
      <c r="I240" s="199">
        <f t="shared" si="9"/>
        <v>640</v>
      </c>
      <c r="J240" s="199">
        <f t="shared" si="9"/>
        <v>640</v>
      </c>
      <c r="K240" s="199">
        <f t="shared" si="9"/>
        <v>640</v>
      </c>
      <c r="L240" s="199">
        <f t="shared" si="11"/>
        <v>520</v>
      </c>
      <c r="M240" s="200">
        <f t="shared" si="9"/>
        <v>640</v>
      </c>
      <c r="N240" s="184"/>
      <c r="O240" s="184"/>
      <c r="P240" s="202"/>
      <c r="Q240" s="190"/>
      <c r="R240" s="184"/>
    </row>
    <row r="241" spans="1:18" ht="23">
      <c r="A241" s="194" t="s">
        <v>13</v>
      </c>
      <c r="B241" s="198">
        <f t="shared" si="10"/>
        <v>640</v>
      </c>
      <c r="C241" s="199">
        <f t="shared" si="9"/>
        <v>640</v>
      </c>
      <c r="D241" s="199">
        <f t="shared" si="9"/>
        <v>640</v>
      </c>
      <c r="E241" s="199">
        <f t="shared" si="9"/>
        <v>640</v>
      </c>
      <c r="F241" s="199">
        <f t="shared" si="9"/>
        <v>640</v>
      </c>
      <c r="G241" s="199">
        <f t="shared" si="9"/>
        <v>640</v>
      </c>
      <c r="H241" s="199">
        <f t="shared" si="9"/>
        <v>640</v>
      </c>
      <c r="I241" s="199">
        <f t="shared" si="9"/>
        <v>640</v>
      </c>
      <c r="J241" s="199">
        <f t="shared" si="9"/>
        <v>640</v>
      </c>
      <c r="K241" s="199">
        <f t="shared" si="9"/>
        <v>640</v>
      </c>
      <c r="L241" s="199">
        <f t="shared" si="11"/>
        <v>520</v>
      </c>
      <c r="M241" s="200">
        <f t="shared" si="9"/>
        <v>640</v>
      </c>
      <c r="N241" s="184" t="s">
        <v>548</v>
      </c>
      <c r="O241" s="184"/>
      <c r="P241" s="184"/>
      <c r="Q241" s="203">
        <f>1.2*SUM(B237:M244)/1000</f>
        <v>72.72</v>
      </c>
      <c r="R241" s="184" t="s">
        <v>50</v>
      </c>
    </row>
    <row r="242" spans="1:18" ht="23">
      <c r="A242" s="194" t="s">
        <v>15</v>
      </c>
      <c r="B242" s="198">
        <f t="shared" si="10"/>
        <v>640</v>
      </c>
      <c r="C242" s="199">
        <f t="shared" si="9"/>
        <v>640</v>
      </c>
      <c r="D242" s="199">
        <f t="shared" si="9"/>
        <v>640</v>
      </c>
      <c r="E242" s="199">
        <f t="shared" si="9"/>
        <v>640</v>
      </c>
      <c r="F242" s="199">
        <f t="shared" si="9"/>
        <v>640</v>
      </c>
      <c r="G242" s="199">
        <f t="shared" si="9"/>
        <v>640</v>
      </c>
      <c r="H242" s="199">
        <f t="shared" si="9"/>
        <v>640</v>
      </c>
      <c r="I242" s="199">
        <f t="shared" si="9"/>
        <v>640</v>
      </c>
      <c r="J242" s="199">
        <f t="shared" si="9"/>
        <v>640</v>
      </c>
      <c r="K242" s="199">
        <f t="shared" si="9"/>
        <v>640</v>
      </c>
      <c r="L242" s="199">
        <f t="shared" si="11"/>
        <v>520</v>
      </c>
      <c r="M242" s="200">
        <f t="shared" si="9"/>
        <v>640</v>
      </c>
      <c r="N242" s="184"/>
      <c r="O242" s="184"/>
      <c r="P242" s="202"/>
      <c r="Q242" s="190"/>
      <c r="R242" s="184"/>
    </row>
    <row r="243" spans="1:18" ht="23">
      <c r="A243" s="194" t="s">
        <v>16</v>
      </c>
      <c r="B243" s="198">
        <f t="shared" si="10"/>
        <v>640</v>
      </c>
      <c r="C243" s="199">
        <f t="shared" si="9"/>
        <v>640</v>
      </c>
      <c r="D243" s="199">
        <f t="shared" si="9"/>
        <v>640</v>
      </c>
      <c r="E243" s="199">
        <f t="shared" si="9"/>
        <v>640</v>
      </c>
      <c r="F243" s="199">
        <f t="shared" si="9"/>
        <v>640</v>
      </c>
      <c r="G243" s="199">
        <f t="shared" si="9"/>
        <v>640</v>
      </c>
      <c r="H243" s="199">
        <f t="shared" si="9"/>
        <v>640</v>
      </c>
      <c r="I243" s="199">
        <f t="shared" si="9"/>
        <v>640</v>
      </c>
      <c r="J243" s="199">
        <f t="shared" si="9"/>
        <v>640</v>
      </c>
      <c r="K243" s="199">
        <f t="shared" si="9"/>
        <v>640</v>
      </c>
      <c r="L243" s="199">
        <f t="shared" si="11"/>
        <v>520</v>
      </c>
      <c r="M243" s="200">
        <f t="shared" si="9"/>
        <v>640</v>
      </c>
      <c r="N243" s="204" t="s">
        <v>549</v>
      </c>
      <c r="O243" s="184"/>
      <c r="P243" s="184"/>
      <c r="Q243" s="203">
        <v>0</v>
      </c>
      <c r="R243" s="184" t="s">
        <v>50</v>
      </c>
    </row>
    <row r="244" spans="1:18" ht="23">
      <c r="A244" s="194" t="s">
        <v>17</v>
      </c>
      <c r="B244" s="205">
        <f t="shared" si="10"/>
        <v>640</v>
      </c>
      <c r="C244" s="206">
        <f t="shared" si="9"/>
        <v>640</v>
      </c>
      <c r="D244" s="206">
        <f t="shared" si="9"/>
        <v>640</v>
      </c>
      <c r="E244" s="206">
        <f t="shared" si="9"/>
        <v>640</v>
      </c>
      <c r="F244" s="206">
        <f t="shared" si="9"/>
        <v>640</v>
      </c>
      <c r="G244" s="206">
        <f t="shared" si="9"/>
        <v>640</v>
      </c>
      <c r="H244" s="206">
        <f t="shared" si="9"/>
        <v>640</v>
      </c>
      <c r="I244" s="206">
        <f t="shared" si="9"/>
        <v>640</v>
      </c>
      <c r="J244" s="206">
        <f t="shared" si="9"/>
        <v>640</v>
      </c>
      <c r="K244" s="206">
        <f t="shared" si="9"/>
        <v>640</v>
      </c>
      <c r="L244" s="206">
        <f t="shared" si="11"/>
        <v>520</v>
      </c>
      <c r="M244" s="200">
        <f t="shared" si="9"/>
        <v>640</v>
      </c>
      <c r="N244" s="184"/>
      <c r="O244" s="184"/>
      <c r="P244" s="184"/>
      <c r="Q244" s="184"/>
      <c r="R244" s="184"/>
    </row>
    <row r="245" spans="1:18" ht="23">
      <c r="A245" s="207"/>
      <c r="B245" s="208"/>
      <c r="C245" s="208"/>
      <c r="D245" s="208"/>
      <c r="E245" s="208"/>
      <c r="F245" s="208"/>
      <c r="G245" s="208"/>
      <c r="H245" s="208"/>
      <c r="I245" s="208"/>
      <c r="J245" s="208"/>
      <c r="K245" s="208"/>
      <c r="L245" s="208"/>
      <c r="M245" s="209"/>
      <c r="N245" s="184"/>
      <c r="O245" s="184"/>
      <c r="P245" s="184"/>
      <c r="Q245" s="184"/>
      <c r="R245" s="184"/>
    </row>
    <row r="246" spans="1:18" ht="23">
      <c r="A246" s="210" t="s">
        <v>555</v>
      </c>
      <c r="B246" s="186"/>
      <c r="C246" s="187"/>
      <c r="D246" s="187"/>
      <c r="E246" s="187" t="s">
        <v>559</v>
      </c>
      <c r="F246" s="187"/>
      <c r="G246" s="187"/>
      <c r="H246" s="188"/>
      <c r="I246" s="188"/>
      <c r="J246" s="188"/>
      <c r="K246" s="188"/>
      <c r="L246" s="188"/>
      <c r="M246" s="211"/>
      <c r="N246" s="184"/>
      <c r="O246" s="184"/>
      <c r="P246" s="184"/>
      <c r="Q246" s="190"/>
      <c r="R246" s="184"/>
    </row>
    <row r="247" spans="1:18" ht="23">
      <c r="A247" s="191"/>
      <c r="B247" s="192">
        <v>1</v>
      </c>
      <c r="C247" s="192">
        <v>2</v>
      </c>
      <c r="D247" s="192">
        <v>3</v>
      </c>
      <c r="E247" s="192">
        <v>4</v>
      </c>
      <c r="F247" s="192">
        <v>5</v>
      </c>
      <c r="G247" s="192">
        <v>6</v>
      </c>
      <c r="H247" s="192">
        <v>7</v>
      </c>
      <c r="I247" s="192">
        <v>8</v>
      </c>
      <c r="J247" s="192">
        <v>9</v>
      </c>
      <c r="K247" s="192">
        <v>10</v>
      </c>
      <c r="L247" s="192">
        <v>11</v>
      </c>
      <c r="M247" s="193">
        <v>12</v>
      </c>
      <c r="N247" s="184"/>
      <c r="O247" s="184"/>
      <c r="P247" s="184"/>
      <c r="Q247" s="184"/>
      <c r="R247" s="184"/>
    </row>
    <row r="248" spans="1:18" ht="23">
      <c r="A248" s="194" t="s">
        <v>6</v>
      </c>
      <c r="B248" s="212">
        <f>40+(30*2*10)</f>
        <v>640</v>
      </c>
      <c r="C248" s="196">
        <f t="shared" ref="C248:M255" si="12">40+(30*2*10)</f>
        <v>640</v>
      </c>
      <c r="D248" s="196">
        <f t="shared" si="12"/>
        <v>640</v>
      </c>
      <c r="E248" s="196">
        <f t="shared" si="12"/>
        <v>640</v>
      </c>
      <c r="F248" s="196">
        <f t="shared" si="12"/>
        <v>640</v>
      </c>
      <c r="G248" s="196">
        <f t="shared" si="12"/>
        <v>640</v>
      </c>
      <c r="H248" s="196">
        <f t="shared" si="12"/>
        <v>640</v>
      </c>
      <c r="I248" s="196">
        <f t="shared" si="12"/>
        <v>640</v>
      </c>
      <c r="J248" s="196">
        <f t="shared" si="12"/>
        <v>640</v>
      </c>
      <c r="K248" s="196">
        <f t="shared" si="12"/>
        <v>640</v>
      </c>
      <c r="L248" s="196">
        <f t="shared" si="12"/>
        <v>640</v>
      </c>
      <c r="M248" s="197">
        <f t="shared" si="12"/>
        <v>640</v>
      </c>
      <c r="N248" s="184"/>
      <c r="O248" s="184"/>
      <c r="P248" s="184"/>
      <c r="Q248" s="184"/>
      <c r="R248" s="184"/>
    </row>
    <row r="249" spans="1:18" ht="23">
      <c r="A249" s="194" t="s">
        <v>9</v>
      </c>
      <c r="B249" s="198">
        <f t="shared" ref="B249:B255" si="13">40+(30*2*10)</f>
        <v>640</v>
      </c>
      <c r="C249" s="199">
        <f t="shared" si="12"/>
        <v>640</v>
      </c>
      <c r="D249" s="199">
        <f t="shared" si="12"/>
        <v>640</v>
      </c>
      <c r="E249" s="199">
        <f t="shared" si="12"/>
        <v>640</v>
      </c>
      <c r="F249" s="199">
        <f t="shared" si="12"/>
        <v>640</v>
      </c>
      <c r="G249" s="199">
        <f t="shared" si="12"/>
        <v>640</v>
      </c>
      <c r="H249" s="213">
        <f t="shared" si="12"/>
        <v>640</v>
      </c>
      <c r="I249" s="199">
        <f t="shared" si="12"/>
        <v>640</v>
      </c>
      <c r="J249" s="199">
        <f t="shared" si="12"/>
        <v>640</v>
      </c>
      <c r="K249" s="199">
        <f t="shared" si="12"/>
        <v>640</v>
      </c>
      <c r="L249" s="199">
        <f>40+(30*2*8)</f>
        <v>520</v>
      </c>
      <c r="M249" s="200">
        <f t="shared" si="12"/>
        <v>640</v>
      </c>
      <c r="N249" s="184"/>
      <c r="O249" s="184"/>
      <c r="P249" s="184"/>
      <c r="Q249" s="184"/>
      <c r="R249" s="184"/>
    </row>
    <row r="250" spans="1:18" ht="23">
      <c r="A250" s="194" t="s">
        <v>10</v>
      </c>
      <c r="B250" s="198">
        <f t="shared" si="13"/>
        <v>640</v>
      </c>
      <c r="C250" s="199">
        <f t="shared" si="12"/>
        <v>640</v>
      </c>
      <c r="D250" s="201">
        <f t="shared" si="12"/>
        <v>640</v>
      </c>
      <c r="E250" s="199">
        <f t="shared" si="12"/>
        <v>640</v>
      </c>
      <c r="F250" s="201">
        <f t="shared" si="12"/>
        <v>640</v>
      </c>
      <c r="G250" s="201">
        <f t="shared" si="12"/>
        <v>640</v>
      </c>
      <c r="H250" s="201">
        <f t="shared" si="12"/>
        <v>640</v>
      </c>
      <c r="I250" s="201">
        <f t="shared" si="12"/>
        <v>640</v>
      </c>
      <c r="J250" s="201">
        <f t="shared" si="12"/>
        <v>640</v>
      </c>
      <c r="K250" s="201">
        <f t="shared" si="12"/>
        <v>640</v>
      </c>
      <c r="L250" s="201">
        <f t="shared" ref="L250:L255" si="14">40+(30*2*8)</f>
        <v>520</v>
      </c>
      <c r="M250" s="200">
        <f t="shared" si="12"/>
        <v>640</v>
      </c>
      <c r="N250" s="184"/>
      <c r="O250" s="184"/>
      <c r="P250" s="184"/>
      <c r="Q250" s="184"/>
      <c r="R250" s="184"/>
    </row>
    <row r="251" spans="1:18" ht="23">
      <c r="A251" s="194" t="s">
        <v>11</v>
      </c>
      <c r="B251" s="198">
        <f t="shared" si="13"/>
        <v>640</v>
      </c>
      <c r="C251" s="199">
        <f t="shared" si="12"/>
        <v>640</v>
      </c>
      <c r="D251" s="199">
        <f t="shared" si="12"/>
        <v>640</v>
      </c>
      <c r="E251" s="199">
        <f t="shared" si="12"/>
        <v>640</v>
      </c>
      <c r="F251" s="199">
        <f t="shared" si="12"/>
        <v>640</v>
      </c>
      <c r="G251" s="199">
        <f t="shared" si="12"/>
        <v>640</v>
      </c>
      <c r="H251" s="199">
        <f t="shared" si="12"/>
        <v>640</v>
      </c>
      <c r="I251" s="199">
        <f t="shared" si="12"/>
        <v>640</v>
      </c>
      <c r="J251" s="199">
        <f t="shared" si="12"/>
        <v>640</v>
      </c>
      <c r="K251" s="199">
        <f t="shared" si="12"/>
        <v>640</v>
      </c>
      <c r="L251" s="199">
        <f t="shared" si="14"/>
        <v>520</v>
      </c>
      <c r="M251" s="200">
        <f t="shared" si="12"/>
        <v>640</v>
      </c>
      <c r="N251" s="184"/>
      <c r="O251" s="184"/>
      <c r="P251" s="202"/>
      <c r="Q251" s="190"/>
      <c r="R251" s="184"/>
    </row>
    <row r="252" spans="1:18" s="11" customFormat="1" ht="23">
      <c r="A252" s="194" t="s">
        <v>13</v>
      </c>
      <c r="B252" s="198">
        <f t="shared" si="13"/>
        <v>640</v>
      </c>
      <c r="C252" s="199">
        <f t="shared" si="12"/>
        <v>640</v>
      </c>
      <c r="D252" s="199">
        <f t="shared" si="12"/>
        <v>640</v>
      </c>
      <c r="E252" s="199">
        <f t="shared" si="12"/>
        <v>640</v>
      </c>
      <c r="F252" s="199">
        <f t="shared" si="12"/>
        <v>640</v>
      </c>
      <c r="G252" s="199">
        <f t="shared" si="12"/>
        <v>640</v>
      </c>
      <c r="H252" s="199">
        <f t="shared" si="12"/>
        <v>640</v>
      </c>
      <c r="I252" s="199">
        <f t="shared" si="12"/>
        <v>640</v>
      </c>
      <c r="J252" s="199">
        <f t="shared" si="12"/>
        <v>640</v>
      </c>
      <c r="K252" s="199">
        <f t="shared" si="12"/>
        <v>640</v>
      </c>
      <c r="L252" s="199">
        <f t="shared" si="14"/>
        <v>520</v>
      </c>
      <c r="M252" s="214">
        <f t="shared" si="12"/>
        <v>640</v>
      </c>
      <c r="N252" s="184" t="s">
        <v>548</v>
      </c>
      <c r="O252" s="184"/>
      <c r="P252" s="184"/>
      <c r="Q252" s="203">
        <f>1.2*SUM(B249:B255,C248:D255,E248:G252,F253:G255,E254:E255,I248:L253,H255:M255,J254:M254,M253,M248:M251,H250:H254,H248)/1000</f>
        <v>68.88</v>
      </c>
      <c r="R252" s="184" t="s">
        <v>50</v>
      </c>
    </row>
    <row r="253" spans="1:18" ht="23">
      <c r="A253" s="194" t="s">
        <v>15</v>
      </c>
      <c r="B253" s="198">
        <f t="shared" si="13"/>
        <v>640</v>
      </c>
      <c r="C253" s="199">
        <f t="shared" si="12"/>
        <v>640</v>
      </c>
      <c r="D253" s="199">
        <f t="shared" si="12"/>
        <v>640</v>
      </c>
      <c r="E253" s="213">
        <f t="shared" si="12"/>
        <v>640</v>
      </c>
      <c r="F253" s="199">
        <f t="shared" si="12"/>
        <v>640</v>
      </c>
      <c r="G253" s="199">
        <f t="shared" si="12"/>
        <v>640</v>
      </c>
      <c r="H253" s="199">
        <f t="shared" si="12"/>
        <v>640</v>
      </c>
      <c r="I253" s="199">
        <f t="shared" si="12"/>
        <v>640</v>
      </c>
      <c r="J253" s="199">
        <f t="shared" si="12"/>
        <v>640</v>
      </c>
      <c r="K253" s="199">
        <f t="shared" si="12"/>
        <v>640</v>
      </c>
      <c r="L253" s="199">
        <f t="shared" si="14"/>
        <v>520</v>
      </c>
      <c r="M253" s="200">
        <f t="shared" si="12"/>
        <v>640</v>
      </c>
      <c r="N253" s="184"/>
      <c r="O253" s="184"/>
      <c r="P253" s="202"/>
      <c r="Q253" s="190"/>
      <c r="R253" s="184"/>
    </row>
    <row r="254" spans="1:18" ht="23">
      <c r="A254" s="194" t="s">
        <v>16</v>
      </c>
      <c r="B254" s="198">
        <f t="shared" si="13"/>
        <v>640</v>
      </c>
      <c r="C254" s="199">
        <f t="shared" si="12"/>
        <v>640</v>
      </c>
      <c r="D254" s="199">
        <f t="shared" si="12"/>
        <v>640</v>
      </c>
      <c r="E254" s="199">
        <f t="shared" si="12"/>
        <v>640</v>
      </c>
      <c r="F254" s="199">
        <f t="shared" si="12"/>
        <v>640</v>
      </c>
      <c r="G254" s="199">
        <f t="shared" si="12"/>
        <v>640</v>
      </c>
      <c r="H254" s="199">
        <f t="shared" si="12"/>
        <v>640</v>
      </c>
      <c r="I254" s="213">
        <f t="shared" si="12"/>
        <v>640</v>
      </c>
      <c r="J254" s="199">
        <f t="shared" si="12"/>
        <v>640</v>
      </c>
      <c r="K254" s="199">
        <f t="shared" si="12"/>
        <v>640</v>
      </c>
      <c r="L254" s="199">
        <f t="shared" si="14"/>
        <v>520</v>
      </c>
      <c r="M254" s="200">
        <f t="shared" si="12"/>
        <v>640</v>
      </c>
      <c r="N254" s="204" t="s">
        <v>549</v>
      </c>
      <c r="O254" s="184"/>
      <c r="P254" s="184"/>
      <c r="Q254" s="203">
        <f>(B248+E253+H249+I254+M252)/1000</f>
        <v>3.2</v>
      </c>
      <c r="R254" s="184" t="s">
        <v>50</v>
      </c>
    </row>
    <row r="255" spans="1:18" ht="23">
      <c r="A255" s="215" t="s">
        <v>17</v>
      </c>
      <c r="B255" s="205">
        <f t="shared" si="13"/>
        <v>640</v>
      </c>
      <c r="C255" s="206">
        <f t="shared" si="12"/>
        <v>640</v>
      </c>
      <c r="D255" s="206">
        <f t="shared" si="12"/>
        <v>640</v>
      </c>
      <c r="E255" s="206">
        <f t="shared" si="12"/>
        <v>640</v>
      </c>
      <c r="F255" s="206">
        <f t="shared" si="12"/>
        <v>640</v>
      </c>
      <c r="G255" s="206">
        <f t="shared" si="12"/>
        <v>640</v>
      </c>
      <c r="H255" s="206">
        <f t="shared" si="12"/>
        <v>640</v>
      </c>
      <c r="I255" s="206">
        <f t="shared" si="12"/>
        <v>640</v>
      </c>
      <c r="J255" s="206">
        <f t="shared" si="12"/>
        <v>640</v>
      </c>
      <c r="K255" s="206">
        <f t="shared" si="12"/>
        <v>640</v>
      </c>
      <c r="L255" s="206">
        <f t="shared" si="14"/>
        <v>520</v>
      </c>
      <c r="M255" s="216">
        <f t="shared" si="12"/>
        <v>640</v>
      </c>
      <c r="N255" s="184"/>
      <c r="O255" s="184"/>
      <c r="P255" s="184"/>
      <c r="Q255" s="184"/>
      <c r="R255" s="184"/>
    </row>
    <row r="256" spans="1:18" ht="23">
      <c r="A256" s="184"/>
      <c r="B256" s="184"/>
      <c r="C256" s="184"/>
      <c r="D256" s="184"/>
      <c r="E256" s="184"/>
      <c r="F256" s="184"/>
      <c r="G256" s="184"/>
      <c r="H256" s="190"/>
      <c r="I256" s="190"/>
      <c r="J256" s="190"/>
      <c r="K256" s="190"/>
      <c r="L256" s="190"/>
      <c r="M256" s="184"/>
      <c r="N256" s="184"/>
      <c r="O256" s="184"/>
      <c r="P256" s="184"/>
      <c r="Q256" s="184"/>
      <c r="R256" s="184"/>
    </row>
    <row r="257" spans="1:18" ht="23">
      <c r="A257" s="217" t="s">
        <v>556</v>
      </c>
      <c r="B257" s="187"/>
      <c r="C257" s="187"/>
      <c r="D257" s="187"/>
      <c r="E257" s="187" t="s">
        <v>558</v>
      </c>
      <c r="F257" s="187"/>
      <c r="G257" s="187"/>
      <c r="H257" s="188"/>
      <c r="I257" s="188"/>
      <c r="J257" s="188"/>
      <c r="K257" s="188"/>
      <c r="L257" s="188"/>
      <c r="M257" s="218"/>
      <c r="N257" s="184"/>
      <c r="O257" s="184"/>
      <c r="P257" s="184"/>
      <c r="Q257" s="184"/>
      <c r="R257" s="184"/>
    </row>
    <row r="258" spans="1:18" ht="23">
      <c r="A258" s="191"/>
      <c r="B258" s="192">
        <v>1</v>
      </c>
      <c r="C258" s="192">
        <v>2</v>
      </c>
      <c r="D258" s="192">
        <v>3</v>
      </c>
      <c r="E258" s="192">
        <v>4</v>
      </c>
      <c r="F258" s="192">
        <v>5</v>
      </c>
      <c r="G258" s="192">
        <v>6</v>
      </c>
      <c r="H258" s="192">
        <v>7</v>
      </c>
      <c r="I258" s="192">
        <v>8</v>
      </c>
      <c r="J258" s="192">
        <v>9</v>
      </c>
      <c r="K258" s="192">
        <v>10</v>
      </c>
      <c r="L258" s="192">
        <v>11</v>
      </c>
      <c r="M258" s="193">
        <v>12</v>
      </c>
      <c r="N258" s="184"/>
      <c r="O258" s="184"/>
      <c r="P258" s="184"/>
      <c r="Q258" s="184"/>
      <c r="R258" s="184"/>
    </row>
    <row r="259" spans="1:18" ht="23">
      <c r="A259" s="194" t="s">
        <v>6</v>
      </c>
      <c r="B259" s="219">
        <f>40+(30*2*10)</f>
        <v>640</v>
      </c>
      <c r="C259" s="220">
        <f t="shared" ref="C259:M266" si="15">40+(30*2*10)</f>
        <v>640</v>
      </c>
      <c r="D259" s="220">
        <f t="shared" si="15"/>
        <v>640</v>
      </c>
      <c r="E259" s="220">
        <f t="shared" si="15"/>
        <v>640</v>
      </c>
      <c r="F259" s="220">
        <f t="shared" si="15"/>
        <v>640</v>
      </c>
      <c r="G259" s="220">
        <f t="shared" si="15"/>
        <v>640</v>
      </c>
      <c r="H259" s="220">
        <f t="shared" si="15"/>
        <v>640</v>
      </c>
      <c r="I259" s="220">
        <f t="shared" si="15"/>
        <v>640</v>
      </c>
      <c r="J259" s="220">
        <f t="shared" si="15"/>
        <v>640</v>
      </c>
      <c r="K259" s="220">
        <f t="shared" si="15"/>
        <v>640</v>
      </c>
      <c r="L259" s="220">
        <f t="shared" si="15"/>
        <v>640</v>
      </c>
      <c r="M259" s="221">
        <f t="shared" si="15"/>
        <v>640</v>
      </c>
      <c r="N259" s="184"/>
      <c r="O259" s="184"/>
      <c r="P259" s="184"/>
      <c r="Q259" s="184"/>
      <c r="R259" s="184"/>
    </row>
    <row r="260" spans="1:18" ht="23">
      <c r="A260" s="194" t="s">
        <v>9</v>
      </c>
      <c r="B260" s="222">
        <f t="shared" ref="B260:B266" si="16">40+(30*2*10)</f>
        <v>640</v>
      </c>
      <c r="C260" s="223">
        <f t="shared" si="15"/>
        <v>640</v>
      </c>
      <c r="D260" s="223">
        <f t="shared" si="15"/>
        <v>640</v>
      </c>
      <c r="E260" s="223">
        <f t="shared" si="15"/>
        <v>640</v>
      </c>
      <c r="F260" s="223">
        <f t="shared" si="15"/>
        <v>640</v>
      </c>
      <c r="G260" s="223">
        <f t="shared" si="15"/>
        <v>640</v>
      </c>
      <c r="H260" s="224">
        <f t="shared" si="15"/>
        <v>640</v>
      </c>
      <c r="I260" s="223">
        <f t="shared" si="15"/>
        <v>640</v>
      </c>
      <c r="J260" s="223">
        <f t="shared" si="15"/>
        <v>640</v>
      </c>
      <c r="K260" s="223">
        <f t="shared" si="15"/>
        <v>640</v>
      </c>
      <c r="L260" s="223">
        <f>40+(30*2*8)</f>
        <v>520</v>
      </c>
      <c r="M260" s="225">
        <f t="shared" si="15"/>
        <v>640</v>
      </c>
      <c r="N260" s="184"/>
      <c r="O260" s="184"/>
      <c r="P260" s="184"/>
      <c r="Q260" s="184"/>
      <c r="R260" s="184"/>
    </row>
    <row r="261" spans="1:18" ht="23">
      <c r="A261" s="194" t="s">
        <v>10</v>
      </c>
      <c r="B261" s="222">
        <f t="shared" si="16"/>
        <v>640</v>
      </c>
      <c r="C261" s="223">
        <f t="shared" si="15"/>
        <v>640</v>
      </c>
      <c r="D261" s="226">
        <f t="shared" si="15"/>
        <v>640</v>
      </c>
      <c r="E261" s="224">
        <f t="shared" si="15"/>
        <v>640</v>
      </c>
      <c r="F261" s="226">
        <f t="shared" si="15"/>
        <v>640</v>
      </c>
      <c r="G261" s="226">
        <f t="shared" si="15"/>
        <v>640</v>
      </c>
      <c r="H261" s="226">
        <f t="shared" si="15"/>
        <v>640</v>
      </c>
      <c r="I261" s="226">
        <f t="shared" si="15"/>
        <v>640</v>
      </c>
      <c r="J261" s="226">
        <f t="shared" si="15"/>
        <v>640</v>
      </c>
      <c r="K261" s="226">
        <f t="shared" si="15"/>
        <v>640</v>
      </c>
      <c r="L261" s="226">
        <f t="shared" ref="L261:L266" si="17">40+(30*2*8)</f>
        <v>520</v>
      </c>
      <c r="M261" s="225">
        <f t="shared" si="15"/>
        <v>640</v>
      </c>
      <c r="N261" s="184"/>
      <c r="O261" s="184"/>
      <c r="P261" s="184"/>
      <c r="Q261" s="184"/>
      <c r="R261" s="184"/>
    </row>
    <row r="262" spans="1:18" ht="23">
      <c r="A262" s="194" t="s">
        <v>11</v>
      </c>
      <c r="B262" s="222">
        <f t="shared" si="16"/>
        <v>640</v>
      </c>
      <c r="C262" s="223">
        <f t="shared" si="15"/>
        <v>640</v>
      </c>
      <c r="D262" s="223">
        <f t="shared" si="15"/>
        <v>640</v>
      </c>
      <c r="E262" s="223">
        <f t="shared" si="15"/>
        <v>640</v>
      </c>
      <c r="F262" s="223">
        <f t="shared" si="15"/>
        <v>640</v>
      </c>
      <c r="G262" s="223">
        <f t="shared" si="15"/>
        <v>640</v>
      </c>
      <c r="H262" s="223">
        <f t="shared" si="15"/>
        <v>640</v>
      </c>
      <c r="I262" s="223">
        <f t="shared" si="15"/>
        <v>640</v>
      </c>
      <c r="J262" s="224">
        <f t="shared" si="15"/>
        <v>640</v>
      </c>
      <c r="K262" s="223">
        <f t="shared" si="15"/>
        <v>640</v>
      </c>
      <c r="L262" s="223">
        <f t="shared" si="17"/>
        <v>520</v>
      </c>
      <c r="M262" s="225">
        <f t="shared" si="15"/>
        <v>640</v>
      </c>
      <c r="N262" s="184"/>
      <c r="O262" s="184"/>
      <c r="P262" s="184"/>
      <c r="Q262" s="184"/>
      <c r="R262" s="184"/>
    </row>
    <row r="263" spans="1:18" ht="23">
      <c r="A263" s="194" t="s">
        <v>13</v>
      </c>
      <c r="B263" s="222">
        <f t="shared" si="16"/>
        <v>640</v>
      </c>
      <c r="C263" s="223">
        <f t="shared" si="15"/>
        <v>640</v>
      </c>
      <c r="D263" s="223">
        <f t="shared" si="15"/>
        <v>640</v>
      </c>
      <c r="E263" s="223">
        <f t="shared" si="15"/>
        <v>640</v>
      </c>
      <c r="F263" s="223">
        <f t="shared" si="15"/>
        <v>640</v>
      </c>
      <c r="G263" s="223">
        <f t="shared" si="15"/>
        <v>640</v>
      </c>
      <c r="H263" s="223">
        <f t="shared" si="15"/>
        <v>640</v>
      </c>
      <c r="I263" s="223">
        <f t="shared" si="15"/>
        <v>640</v>
      </c>
      <c r="J263" s="223">
        <f t="shared" si="15"/>
        <v>640</v>
      </c>
      <c r="K263" s="223">
        <f t="shared" si="15"/>
        <v>640</v>
      </c>
      <c r="L263" s="223">
        <f t="shared" si="17"/>
        <v>520</v>
      </c>
      <c r="M263" s="227">
        <f t="shared" si="15"/>
        <v>640</v>
      </c>
      <c r="N263" s="184" t="s">
        <v>548</v>
      </c>
      <c r="O263" s="184"/>
      <c r="P263" s="184"/>
      <c r="Q263" s="184">
        <f>SUM(E261,C266,J262,M263,H260,E264,B259,I265)*1.2/1000</f>
        <v>6.1440000000000001</v>
      </c>
      <c r="R263" s="184" t="s">
        <v>50</v>
      </c>
    </row>
    <row r="264" spans="1:18" ht="23">
      <c r="A264" s="194" t="s">
        <v>15</v>
      </c>
      <c r="B264" s="222">
        <f t="shared" si="16"/>
        <v>640</v>
      </c>
      <c r="C264" s="223">
        <f t="shared" si="15"/>
        <v>640</v>
      </c>
      <c r="D264" s="223">
        <f t="shared" si="15"/>
        <v>640</v>
      </c>
      <c r="E264" s="224">
        <f t="shared" si="15"/>
        <v>640</v>
      </c>
      <c r="F264" s="223">
        <f t="shared" si="15"/>
        <v>640</v>
      </c>
      <c r="G264" s="223">
        <f t="shared" si="15"/>
        <v>640</v>
      </c>
      <c r="H264" s="223">
        <f t="shared" si="15"/>
        <v>640</v>
      </c>
      <c r="I264" s="223">
        <f t="shared" si="15"/>
        <v>640</v>
      </c>
      <c r="J264" s="223">
        <f t="shared" si="15"/>
        <v>640</v>
      </c>
      <c r="K264" s="223">
        <f t="shared" si="15"/>
        <v>640</v>
      </c>
      <c r="L264" s="223">
        <f t="shared" si="17"/>
        <v>520</v>
      </c>
      <c r="M264" s="225">
        <f t="shared" si="15"/>
        <v>640</v>
      </c>
      <c r="N264" s="184"/>
      <c r="O264" s="184"/>
      <c r="P264" s="202"/>
      <c r="Q264" s="190"/>
      <c r="R264" s="184"/>
    </row>
    <row r="265" spans="1:18" ht="23">
      <c r="A265" s="194" t="s">
        <v>16</v>
      </c>
      <c r="B265" s="222">
        <f t="shared" si="16"/>
        <v>640</v>
      </c>
      <c r="C265" s="223">
        <f t="shared" si="15"/>
        <v>640</v>
      </c>
      <c r="D265" s="223">
        <f t="shared" si="15"/>
        <v>640</v>
      </c>
      <c r="E265" s="223">
        <f t="shared" si="15"/>
        <v>640</v>
      </c>
      <c r="F265" s="223">
        <f t="shared" si="15"/>
        <v>640</v>
      </c>
      <c r="G265" s="223">
        <f t="shared" si="15"/>
        <v>640</v>
      </c>
      <c r="H265" s="223">
        <f t="shared" si="15"/>
        <v>640</v>
      </c>
      <c r="I265" s="224">
        <f t="shared" si="15"/>
        <v>640</v>
      </c>
      <c r="J265" s="223">
        <f t="shared" si="15"/>
        <v>640</v>
      </c>
      <c r="K265" s="223">
        <f t="shared" si="15"/>
        <v>640</v>
      </c>
      <c r="L265" s="223">
        <f t="shared" si="17"/>
        <v>520</v>
      </c>
      <c r="M265" s="225">
        <f t="shared" si="15"/>
        <v>640</v>
      </c>
      <c r="N265" s="204" t="s">
        <v>549</v>
      </c>
      <c r="O265" s="184"/>
      <c r="P265" s="184"/>
      <c r="Q265" s="203">
        <f>1.2*(SUM(B259:M266)-(M263+J262+I265+H260+E261+E264+C266+B259))/1000</f>
        <v>66.575999999999993</v>
      </c>
      <c r="R265" s="184" t="s">
        <v>50</v>
      </c>
    </row>
    <row r="266" spans="1:18" ht="23">
      <c r="A266" s="215" t="s">
        <v>17</v>
      </c>
      <c r="B266" s="228">
        <f t="shared" si="16"/>
        <v>640</v>
      </c>
      <c r="C266" s="229">
        <f t="shared" si="15"/>
        <v>640</v>
      </c>
      <c r="D266" s="230">
        <f t="shared" si="15"/>
        <v>640</v>
      </c>
      <c r="E266" s="230">
        <f t="shared" si="15"/>
        <v>640</v>
      </c>
      <c r="F266" s="230">
        <f t="shared" si="15"/>
        <v>640</v>
      </c>
      <c r="G266" s="230">
        <f t="shared" si="15"/>
        <v>640</v>
      </c>
      <c r="H266" s="230">
        <f t="shared" si="15"/>
        <v>640</v>
      </c>
      <c r="I266" s="230">
        <f t="shared" si="15"/>
        <v>640</v>
      </c>
      <c r="J266" s="230">
        <f t="shared" si="15"/>
        <v>640</v>
      </c>
      <c r="K266" s="230">
        <f t="shared" si="15"/>
        <v>640</v>
      </c>
      <c r="L266" s="230">
        <f t="shared" si="17"/>
        <v>520</v>
      </c>
      <c r="M266" s="231">
        <f t="shared" si="15"/>
        <v>640</v>
      </c>
      <c r="N266" s="184"/>
      <c r="O266" s="232"/>
      <c r="P266" s="184"/>
      <c r="Q266" s="184"/>
      <c r="R266" s="190"/>
    </row>
    <row r="267" spans="1:18" ht="23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</row>
    <row r="268" spans="1:18" ht="23">
      <c r="A268" s="217" t="s">
        <v>557</v>
      </c>
      <c r="B268" s="187"/>
      <c r="C268" s="187"/>
      <c r="D268" s="187"/>
      <c r="E268" s="187" t="s">
        <v>559</v>
      </c>
      <c r="F268" s="187"/>
      <c r="G268" s="187"/>
      <c r="H268" s="188"/>
      <c r="I268" s="188"/>
      <c r="J268" s="188"/>
      <c r="K268" s="188"/>
      <c r="L268" s="188"/>
      <c r="M268" s="218"/>
      <c r="N268" s="184"/>
      <c r="O268" s="184"/>
      <c r="P268" s="184"/>
      <c r="Q268" s="184"/>
      <c r="R268" s="184"/>
    </row>
    <row r="269" spans="1:18" ht="23">
      <c r="A269" s="191"/>
      <c r="B269" s="192">
        <v>1</v>
      </c>
      <c r="C269" s="192">
        <v>2</v>
      </c>
      <c r="D269" s="192">
        <v>3</v>
      </c>
      <c r="E269" s="192">
        <v>4</v>
      </c>
      <c r="F269" s="192">
        <v>5</v>
      </c>
      <c r="G269" s="192">
        <v>6</v>
      </c>
      <c r="H269" s="192">
        <v>7</v>
      </c>
      <c r="I269" s="192">
        <v>8</v>
      </c>
      <c r="J269" s="192">
        <v>9</v>
      </c>
      <c r="K269" s="192">
        <v>10</v>
      </c>
      <c r="L269" s="192">
        <v>11</v>
      </c>
      <c r="M269" s="193">
        <v>12</v>
      </c>
      <c r="N269" s="184"/>
      <c r="O269" s="184"/>
      <c r="P269" s="184"/>
      <c r="Q269" s="184"/>
      <c r="R269" s="184"/>
    </row>
    <row r="270" spans="1:18" ht="23">
      <c r="A270" s="194" t="s">
        <v>6</v>
      </c>
      <c r="B270" s="233">
        <f>40+(30*2*10)</f>
        <v>640</v>
      </c>
      <c r="C270" s="220">
        <f t="shared" ref="C270:M277" si="18">40+(30*2*10)</f>
        <v>640</v>
      </c>
      <c r="D270" s="220">
        <f t="shared" si="18"/>
        <v>640</v>
      </c>
      <c r="E270" s="220">
        <f t="shared" si="18"/>
        <v>640</v>
      </c>
      <c r="F270" s="220">
        <f t="shared" si="18"/>
        <v>640</v>
      </c>
      <c r="G270" s="220">
        <f t="shared" si="18"/>
        <v>640</v>
      </c>
      <c r="H270" s="220">
        <f t="shared" si="18"/>
        <v>640</v>
      </c>
      <c r="I270" s="220">
        <f t="shared" si="18"/>
        <v>640</v>
      </c>
      <c r="J270" s="220">
        <f t="shared" si="18"/>
        <v>640</v>
      </c>
      <c r="K270" s="220">
        <f t="shared" si="18"/>
        <v>640</v>
      </c>
      <c r="L270" s="220">
        <f t="shared" si="18"/>
        <v>640</v>
      </c>
      <c r="M270" s="221">
        <f t="shared" si="18"/>
        <v>640</v>
      </c>
      <c r="N270" s="184"/>
      <c r="O270" s="184"/>
      <c r="P270" s="184"/>
      <c r="Q270" s="184"/>
      <c r="R270" s="184"/>
    </row>
    <row r="271" spans="1:18" ht="23">
      <c r="A271" s="194" t="s">
        <v>9</v>
      </c>
      <c r="B271" s="222">
        <f t="shared" ref="B271:B277" si="19">40+(30*2*10)</f>
        <v>640</v>
      </c>
      <c r="C271" s="223">
        <f t="shared" si="18"/>
        <v>640</v>
      </c>
      <c r="D271" s="223">
        <f t="shared" si="18"/>
        <v>640</v>
      </c>
      <c r="E271" s="223">
        <f t="shared" si="18"/>
        <v>640</v>
      </c>
      <c r="F271" s="223">
        <f t="shared" si="18"/>
        <v>640</v>
      </c>
      <c r="G271" s="223">
        <f t="shared" si="18"/>
        <v>640</v>
      </c>
      <c r="H271" s="223">
        <f t="shared" si="18"/>
        <v>640</v>
      </c>
      <c r="I271" s="223">
        <f t="shared" si="18"/>
        <v>640</v>
      </c>
      <c r="J271" s="223">
        <f t="shared" si="18"/>
        <v>640</v>
      </c>
      <c r="K271" s="223">
        <f t="shared" si="18"/>
        <v>640</v>
      </c>
      <c r="L271" s="223">
        <f>40+(30*2*8)</f>
        <v>520</v>
      </c>
      <c r="M271" s="225">
        <f t="shared" si="18"/>
        <v>640</v>
      </c>
      <c r="N271" s="184"/>
      <c r="O271" s="184"/>
      <c r="P271" s="184"/>
      <c r="Q271" s="184"/>
      <c r="R271" s="184"/>
    </row>
    <row r="272" spans="1:18" ht="22" customHeight="1">
      <c r="A272" s="194" t="s">
        <v>10</v>
      </c>
      <c r="B272" s="222">
        <f t="shared" si="19"/>
        <v>640</v>
      </c>
      <c r="C272" s="223">
        <f t="shared" si="18"/>
        <v>640</v>
      </c>
      <c r="D272" s="226">
        <f t="shared" si="18"/>
        <v>640</v>
      </c>
      <c r="E272" s="224">
        <f t="shared" si="18"/>
        <v>640</v>
      </c>
      <c r="F272" s="226">
        <f t="shared" si="18"/>
        <v>640</v>
      </c>
      <c r="G272" s="226">
        <f t="shared" si="18"/>
        <v>640</v>
      </c>
      <c r="H272" s="226">
        <f t="shared" si="18"/>
        <v>640</v>
      </c>
      <c r="I272" s="226">
        <f t="shared" si="18"/>
        <v>640</v>
      </c>
      <c r="J272" s="226">
        <f t="shared" si="18"/>
        <v>640</v>
      </c>
      <c r="K272" s="226">
        <f t="shared" si="18"/>
        <v>640</v>
      </c>
      <c r="L272" s="226">
        <f t="shared" ref="L272:L277" si="20">40+(30*2*8)</f>
        <v>520</v>
      </c>
      <c r="M272" s="225">
        <f t="shared" si="18"/>
        <v>640</v>
      </c>
      <c r="N272" s="184"/>
      <c r="O272" s="184"/>
      <c r="P272" s="184"/>
      <c r="Q272" s="184"/>
      <c r="R272" s="184"/>
    </row>
    <row r="273" spans="1:18" ht="23">
      <c r="A273" s="194" t="s">
        <v>11</v>
      </c>
      <c r="B273" s="222">
        <f t="shared" si="19"/>
        <v>640</v>
      </c>
      <c r="C273" s="223">
        <f t="shared" si="18"/>
        <v>640</v>
      </c>
      <c r="D273" s="223">
        <f t="shared" si="18"/>
        <v>640</v>
      </c>
      <c r="E273" s="223">
        <f t="shared" si="18"/>
        <v>640</v>
      </c>
      <c r="F273" s="223">
        <f t="shared" si="18"/>
        <v>640</v>
      </c>
      <c r="G273" s="223">
        <f t="shared" si="18"/>
        <v>640</v>
      </c>
      <c r="H273" s="223">
        <f t="shared" si="18"/>
        <v>640</v>
      </c>
      <c r="I273" s="223">
        <f t="shared" si="18"/>
        <v>640</v>
      </c>
      <c r="J273" s="224">
        <f t="shared" si="18"/>
        <v>640</v>
      </c>
      <c r="K273" s="223">
        <f t="shared" si="18"/>
        <v>640</v>
      </c>
      <c r="L273" s="223">
        <f t="shared" si="20"/>
        <v>520</v>
      </c>
      <c r="M273" s="225">
        <f t="shared" si="18"/>
        <v>640</v>
      </c>
      <c r="N273" s="184"/>
      <c r="O273" s="184"/>
      <c r="P273" s="184"/>
      <c r="Q273" s="184"/>
      <c r="R273" s="184"/>
    </row>
    <row r="274" spans="1:18" ht="23">
      <c r="A274" s="194" t="s">
        <v>13</v>
      </c>
      <c r="B274" s="222">
        <f t="shared" si="19"/>
        <v>640</v>
      </c>
      <c r="C274" s="223">
        <f t="shared" si="18"/>
        <v>640</v>
      </c>
      <c r="D274" s="223">
        <f t="shared" si="18"/>
        <v>640</v>
      </c>
      <c r="E274" s="223">
        <f t="shared" si="18"/>
        <v>640</v>
      </c>
      <c r="F274" s="223">
        <f t="shared" si="18"/>
        <v>640</v>
      </c>
      <c r="G274" s="223">
        <f t="shared" si="18"/>
        <v>640</v>
      </c>
      <c r="H274" s="223">
        <f t="shared" si="18"/>
        <v>640</v>
      </c>
      <c r="I274" s="223">
        <f t="shared" si="18"/>
        <v>640</v>
      </c>
      <c r="J274" s="223">
        <f t="shared" si="18"/>
        <v>640</v>
      </c>
      <c r="K274" s="223">
        <f t="shared" si="18"/>
        <v>640</v>
      </c>
      <c r="L274" s="223">
        <f t="shared" si="20"/>
        <v>520</v>
      </c>
      <c r="M274" s="225">
        <f t="shared" si="18"/>
        <v>640</v>
      </c>
      <c r="N274" s="184" t="s">
        <v>548</v>
      </c>
      <c r="O274" s="184"/>
      <c r="P274" s="184"/>
      <c r="Q274" s="184">
        <f>1.2*(J273+E272+C277)/1000</f>
        <v>2.3039999999999998</v>
      </c>
      <c r="R274" s="184" t="s">
        <v>50</v>
      </c>
    </row>
    <row r="275" spans="1:18" ht="23">
      <c r="A275" s="194" t="s">
        <v>15</v>
      </c>
      <c r="B275" s="222">
        <f t="shared" si="19"/>
        <v>640</v>
      </c>
      <c r="C275" s="223">
        <f t="shared" si="18"/>
        <v>640</v>
      </c>
      <c r="D275" s="223">
        <f t="shared" si="18"/>
        <v>640</v>
      </c>
      <c r="E275" s="223">
        <f t="shared" si="18"/>
        <v>640</v>
      </c>
      <c r="F275" s="223">
        <f t="shared" si="18"/>
        <v>640</v>
      </c>
      <c r="G275" s="223">
        <f t="shared" si="18"/>
        <v>640</v>
      </c>
      <c r="H275" s="223">
        <f t="shared" si="18"/>
        <v>640</v>
      </c>
      <c r="I275" s="223">
        <f t="shared" si="18"/>
        <v>640</v>
      </c>
      <c r="J275" s="223">
        <f t="shared" si="18"/>
        <v>640</v>
      </c>
      <c r="K275" s="223">
        <f t="shared" si="18"/>
        <v>640</v>
      </c>
      <c r="L275" s="223">
        <f t="shared" si="20"/>
        <v>520</v>
      </c>
      <c r="M275" s="225">
        <f t="shared" si="18"/>
        <v>640</v>
      </c>
      <c r="N275" s="184"/>
      <c r="O275" s="184"/>
      <c r="P275" s="202"/>
      <c r="Q275" s="190"/>
      <c r="R275" s="184"/>
    </row>
    <row r="276" spans="1:18" ht="23">
      <c r="A276" s="194" t="s">
        <v>16</v>
      </c>
      <c r="B276" s="222">
        <f t="shared" si="19"/>
        <v>640</v>
      </c>
      <c r="C276" s="223">
        <f t="shared" si="18"/>
        <v>640</v>
      </c>
      <c r="D276" s="223">
        <f t="shared" si="18"/>
        <v>640</v>
      </c>
      <c r="E276" s="223">
        <f t="shared" si="18"/>
        <v>640</v>
      </c>
      <c r="F276" s="223">
        <f t="shared" si="18"/>
        <v>640</v>
      </c>
      <c r="G276" s="223">
        <f t="shared" si="18"/>
        <v>640</v>
      </c>
      <c r="H276" s="223">
        <f t="shared" si="18"/>
        <v>640</v>
      </c>
      <c r="I276" s="223">
        <f t="shared" si="18"/>
        <v>640</v>
      </c>
      <c r="J276" s="223">
        <f t="shared" si="18"/>
        <v>640</v>
      </c>
      <c r="K276" s="223">
        <f t="shared" si="18"/>
        <v>640</v>
      </c>
      <c r="L276" s="223">
        <f t="shared" si="20"/>
        <v>520</v>
      </c>
      <c r="M276" s="225">
        <f t="shared" si="18"/>
        <v>640</v>
      </c>
      <c r="N276" s="204" t="s">
        <v>549</v>
      </c>
      <c r="O276" s="184"/>
      <c r="P276" s="184"/>
      <c r="Q276" s="203">
        <f>1.2*(SUM(B270:M277)-(C277+E272+J273))/1000</f>
        <v>70.415999999999997</v>
      </c>
      <c r="R276" s="184" t="s">
        <v>50</v>
      </c>
    </row>
    <row r="277" spans="1:18" ht="23">
      <c r="A277" s="215" t="s">
        <v>17</v>
      </c>
      <c r="B277" s="228">
        <f t="shared" si="19"/>
        <v>640</v>
      </c>
      <c r="C277" s="229">
        <f t="shared" si="18"/>
        <v>640</v>
      </c>
      <c r="D277" s="230">
        <f t="shared" si="18"/>
        <v>640</v>
      </c>
      <c r="E277" s="230">
        <f t="shared" si="18"/>
        <v>640</v>
      </c>
      <c r="F277" s="230">
        <f t="shared" si="18"/>
        <v>640</v>
      </c>
      <c r="G277" s="230">
        <f t="shared" si="18"/>
        <v>640</v>
      </c>
      <c r="H277" s="230">
        <f t="shared" si="18"/>
        <v>640</v>
      </c>
      <c r="I277" s="230">
        <f t="shared" si="18"/>
        <v>640</v>
      </c>
      <c r="J277" s="230">
        <f t="shared" si="18"/>
        <v>640</v>
      </c>
      <c r="K277" s="230">
        <f t="shared" si="18"/>
        <v>640</v>
      </c>
      <c r="L277" s="230">
        <f t="shared" si="20"/>
        <v>520</v>
      </c>
      <c r="M277" s="231">
        <f t="shared" si="18"/>
        <v>640</v>
      </c>
      <c r="N277" s="184"/>
      <c r="O277" s="232"/>
      <c r="P277" s="184"/>
      <c r="Q277" s="184"/>
      <c r="R277" s="190"/>
    </row>
    <row r="278" spans="1:18" ht="23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</row>
    <row r="279" spans="1:18" ht="23">
      <c r="A279" s="203" t="s">
        <v>59</v>
      </c>
      <c r="B279" s="184"/>
      <c r="C279" s="184"/>
      <c r="D279" s="184"/>
      <c r="E279" s="184"/>
      <c r="F279" s="184"/>
      <c r="G279" s="184"/>
      <c r="H279" s="184"/>
      <c r="I279" s="184"/>
      <c r="J279" s="184"/>
      <c r="K279" s="184"/>
      <c r="L279" s="184"/>
      <c r="M279" s="184"/>
      <c r="N279" s="184"/>
      <c r="O279" s="184"/>
      <c r="P279" s="184"/>
      <c r="Q279" s="184"/>
      <c r="R279" s="184"/>
    </row>
    <row r="280" spans="1:18" ht="23">
      <c r="A280" s="184"/>
      <c r="B280" s="184"/>
      <c r="C280" s="184"/>
      <c r="D280" s="184"/>
      <c r="E280" s="184"/>
      <c r="F280" s="184"/>
      <c r="G280" s="184"/>
      <c r="H280" s="184"/>
      <c r="I280" s="184"/>
      <c r="J280" s="184"/>
      <c r="K280" s="184"/>
      <c r="L280" s="184"/>
      <c r="M280" s="184"/>
      <c r="N280" s="184"/>
      <c r="O280" s="184"/>
      <c r="P280" s="184"/>
      <c r="Q280" s="184"/>
      <c r="R280" s="184"/>
    </row>
    <row r="281" spans="1:18" ht="23">
      <c r="A281" s="203" t="s">
        <v>560</v>
      </c>
      <c r="B281" s="184"/>
      <c r="D281" s="184" t="s">
        <v>561</v>
      </c>
      <c r="E281" s="184"/>
      <c r="F281" s="184"/>
      <c r="G281" s="184" t="s">
        <v>566</v>
      </c>
      <c r="H281" s="184"/>
      <c r="I281" s="234" t="s">
        <v>582</v>
      </c>
      <c r="J281" s="234"/>
      <c r="K281" s="234" t="s">
        <v>584</v>
      </c>
      <c r="L281" s="234"/>
      <c r="M281" s="184"/>
      <c r="N281" s="184"/>
      <c r="O281" s="184"/>
      <c r="P281" s="184"/>
      <c r="Q281" s="184"/>
      <c r="R281" s="184"/>
    </row>
    <row r="282" spans="1:18" ht="23">
      <c r="A282" s="184"/>
      <c r="B282" s="184"/>
      <c r="D282" s="184" t="s">
        <v>562</v>
      </c>
      <c r="E282" s="184" t="s">
        <v>564</v>
      </c>
      <c r="F282" s="184"/>
      <c r="G282" s="184" t="s">
        <v>567</v>
      </c>
      <c r="H282" s="184" t="s">
        <v>568</v>
      </c>
      <c r="I282" s="234" t="s">
        <v>583</v>
      </c>
      <c r="J282" s="234"/>
      <c r="K282" s="234" t="s">
        <v>585</v>
      </c>
      <c r="L282" s="234"/>
      <c r="M282" s="184"/>
      <c r="N282" s="184"/>
      <c r="O282" s="184"/>
      <c r="P282" s="184"/>
      <c r="Q282" s="184"/>
      <c r="R282" s="184"/>
    </row>
    <row r="283" spans="1:18" ht="23">
      <c r="A283" s="184"/>
      <c r="B283" s="184"/>
      <c r="D283" s="184" t="s">
        <v>563</v>
      </c>
      <c r="E283" s="184" t="s">
        <v>565</v>
      </c>
      <c r="F283" s="184"/>
      <c r="G283" s="184" t="s">
        <v>563</v>
      </c>
      <c r="H283" s="184" t="s">
        <v>565</v>
      </c>
      <c r="I283" s="184"/>
      <c r="J283" s="184"/>
      <c r="K283" s="184"/>
      <c r="L283" s="184"/>
      <c r="M283" s="184"/>
      <c r="N283" s="184"/>
      <c r="O283" s="184"/>
      <c r="P283" s="184"/>
      <c r="Q283" s="184"/>
      <c r="R283" s="184"/>
    </row>
    <row r="284" spans="1:18" ht="23">
      <c r="A284" s="184"/>
      <c r="B284" s="184"/>
      <c r="C284" s="184"/>
      <c r="D284" s="184"/>
      <c r="E284" s="184"/>
      <c r="F284" s="184"/>
      <c r="G284" s="184"/>
      <c r="H284" s="184"/>
      <c r="I284" s="184"/>
      <c r="J284" s="184"/>
      <c r="K284" s="184"/>
      <c r="L284" s="184"/>
      <c r="M284" s="184"/>
      <c r="N284" s="184"/>
      <c r="O284" s="184"/>
      <c r="P284" s="184"/>
      <c r="Q284" s="184"/>
      <c r="R284" s="184"/>
    </row>
    <row r="285" spans="1:18" ht="16" thickBot="1"/>
    <row r="286" spans="1:18" ht="23">
      <c r="A286" s="235" t="s">
        <v>530</v>
      </c>
      <c r="B286" s="236" t="s">
        <v>545</v>
      </c>
      <c r="C286" s="236"/>
      <c r="D286" s="237"/>
      <c r="E286" s="236"/>
      <c r="F286" s="236"/>
      <c r="G286" s="236"/>
      <c r="H286" s="236"/>
      <c r="I286" s="236"/>
      <c r="J286" s="236"/>
      <c r="K286" s="236"/>
      <c r="L286" s="237"/>
    </row>
    <row r="287" spans="1:18" ht="23">
      <c r="A287" s="238" t="s">
        <v>60</v>
      </c>
      <c r="B287" s="239"/>
      <c r="C287" s="239"/>
      <c r="D287" s="240"/>
      <c r="E287" s="239" t="s">
        <v>587</v>
      </c>
      <c r="F287" s="239"/>
      <c r="G287" s="239"/>
      <c r="H287" s="239"/>
      <c r="I287" s="239" t="s">
        <v>569</v>
      </c>
      <c r="J287" s="239"/>
      <c r="K287" s="239">
        <v>60</v>
      </c>
      <c r="L287" s="240" t="s">
        <v>52</v>
      </c>
    </row>
    <row r="288" spans="1:18" ht="23">
      <c r="A288" s="238" t="s">
        <v>542</v>
      </c>
      <c r="B288" s="239">
        <v>36.863999999999997</v>
      </c>
      <c r="C288" s="239" t="s">
        <v>50</v>
      </c>
      <c r="D288" s="240"/>
      <c r="E288" s="239" t="s">
        <v>550</v>
      </c>
      <c r="F288" s="239"/>
      <c r="G288" s="239">
        <v>441.52800000000002</v>
      </c>
      <c r="H288" s="239" t="s">
        <v>50</v>
      </c>
      <c r="I288" s="239" t="s">
        <v>590</v>
      </c>
      <c r="J288" s="239"/>
      <c r="K288" s="239">
        <v>291.48</v>
      </c>
      <c r="L288" s="240" t="s">
        <v>50</v>
      </c>
    </row>
    <row r="289" spans="1:12" ht="23">
      <c r="A289" s="238"/>
      <c r="B289" s="239"/>
      <c r="C289" s="239"/>
      <c r="D289" s="240"/>
      <c r="E289" s="239" t="s">
        <v>551</v>
      </c>
      <c r="F289" s="239"/>
      <c r="G289" s="239">
        <v>140.19200000000001</v>
      </c>
      <c r="H289" s="239" t="s">
        <v>50</v>
      </c>
      <c r="I289" s="239"/>
      <c r="J289" s="239"/>
      <c r="K289" s="239"/>
      <c r="L289" s="240"/>
    </row>
    <row r="290" spans="1:12" ht="23">
      <c r="A290" s="238" t="s">
        <v>589</v>
      </c>
      <c r="B290" s="239"/>
      <c r="C290" s="239" t="s">
        <v>543</v>
      </c>
      <c r="D290" s="240"/>
      <c r="E290" s="239" t="s">
        <v>552</v>
      </c>
      <c r="F290" s="239"/>
      <c r="G290" s="239">
        <v>140.19200000000001</v>
      </c>
      <c r="H290" s="239" t="s">
        <v>52</v>
      </c>
      <c r="I290" s="239"/>
      <c r="J290" s="239"/>
      <c r="K290" s="239"/>
      <c r="L290" s="240"/>
    </row>
    <row r="291" spans="1:12" ht="23">
      <c r="A291" s="238" t="s">
        <v>49</v>
      </c>
      <c r="B291" s="239"/>
      <c r="C291" s="239">
        <v>138.24</v>
      </c>
      <c r="D291" s="240" t="s">
        <v>50</v>
      </c>
      <c r="E291" s="239"/>
      <c r="F291" s="239"/>
      <c r="G291" s="239"/>
      <c r="H291" s="239"/>
      <c r="I291" s="239"/>
      <c r="J291" s="239"/>
      <c r="K291" s="239"/>
      <c r="L291" s="240"/>
    </row>
    <row r="292" spans="1:12" ht="23">
      <c r="A292" s="238" t="s">
        <v>547</v>
      </c>
      <c r="B292" s="239"/>
      <c r="C292" s="239">
        <v>131.328</v>
      </c>
      <c r="D292" s="240" t="s">
        <v>50</v>
      </c>
      <c r="E292" s="241" t="s">
        <v>586</v>
      </c>
      <c r="F292" s="239"/>
      <c r="G292" s="239">
        <v>581.72</v>
      </c>
      <c r="H292" s="239" t="s">
        <v>50</v>
      </c>
      <c r="I292" s="239"/>
      <c r="J292" s="239"/>
      <c r="K292" s="239"/>
      <c r="L292" s="240"/>
    </row>
    <row r="293" spans="1:12" ht="24" thickBot="1">
      <c r="A293" s="242" t="s">
        <v>544</v>
      </c>
      <c r="B293" s="243"/>
      <c r="C293" s="243">
        <v>6.9120000000000008</v>
      </c>
      <c r="D293" s="244" t="s">
        <v>50</v>
      </c>
      <c r="E293" s="243"/>
      <c r="F293" s="243"/>
      <c r="G293" s="243"/>
      <c r="H293" s="243"/>
      <c r="I293" s="243"/>
      <c r="J293" s="243"/>
      <c r="K293" s="243"/>
      <c r="L293" s="244"/>
    </row>
  </sheetData>
  <mergeCells count="21">
    <mergeCell ref="I281:J281"/>
    <mergeCell ref="I282:J282"/>
    <mergeCell ref="K281:L281"/>
    <mergeCell ref="K282:L282"/>
    <mergeCell ref="B160:Y160"/>
    <mergeCell ref="B161:Y161"/>
    <mergeCell ref="B181:Y181"/>
    <mergeCell ref="B182:Y182"/>
    <mergeCell ref="P194:AA194"/>
    <mergeCell ref="Z70:AA70"/>
    <mergeCell ref="Z74:AA74"/>
    <mergeCell ref="Z72:AA72"/>
    <mergeCell ref="B86:Y86"/>
    <mergeCell ref="B87:Y87"/>
    <mergeCell ref="Z147:AA147"/>
    <mergeCell ref="Z148:AA148"/>
    <mergeCell ref="B107:Y107"/>
    <mergeCell ref="B108:Y108"/>
    <mergeCell ref="B128:Y128"/>
    <mergeCell ref="B129:Y129"/>
    <mergeCell ref="Z144:AA144"/>
  </mergeCells>
  <phoneticPr fontId="8" type="noConversion"/>
  <pageMargins left="0.25" right="0.25" top="0.25" bottom="0.25" header="0" footer="0"/>
  <pageSetup scale="41" orientation="landscape" horizontalDpi="4294967292" verticalDpi="4294967292"/>
  <extLst>
    <ext xmlns:mx="http://schemas.microsoft.com/office/mac/excel/2008/main" uri="{64002731-A6B0-56B0-2670-7721B7C09600}">
      <mx:PLV Mode="1" OnePage="0" WScale="41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topLeftCell="A16" zoomScale="75" zoomScaleNormal="75" zoomScalePageLayoutView="75" workbookViewId="0">
      <selection activeCell="I43" sqref="I43"/>
    </sheetView>
  </sheetViews>
  <sheetFormatPr baseColWidth="10" defaultRowHeight="15" x14ac:dyDescent="0"/>
  <cols>
    <col min="1" max="13" width="10.83203125" style="18"/>
    <col min="14" max="14" width="10.83203125" style="32"/>
    <col min="15" max="16384" width="10.83203125" style="18"/>
  </cols>
  <sheetData>
    <row r="1" spans="1:27">
      <c r="A1" s="37" t="s">
        <v>3</v>
      </c>
      <c r="B1" s="38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  <c r="N1" s="3"/>
      <c r="O1" s="36" t="s">
        <v>4</v>
      </c>
      <c r="P1" s="36"/>
      <c r="Q1" s="36"/>
      <c r="R1" s="36" t="s">
        <v>5</v>
      </c>
      <c r="S1" s="36"/>
      <c r="T1" s="41" t="s">
        <v>485</v>
      </c>
      <c r="U1" s="3"/>
      <c r="V1" s="3"/>
      <c r="W1" s="3"/>
      <c r="X1" s="3"/>
      <c r="Y1" s="3"/>
      <c r="Z1" s="3"/>
      <c r="AA1" s="3"/>
    </row>
    <row r="2" spans="1:27">
      <c r="A2" s="42"/>
      <c r="B2" s="43">
        <v>1</v>
      </c>
      <c r="C2" s="43">
        <v>2</v>
      </c>
      <c r="D2" s="43">
        <v>3</v>
      </c>
      <c r="E2" s="43">
        <v>4</v>
      </c>
      <c r="F2" s="43">
        <v>5</v>
      </c>
      <c r="G2" s="43">
        <v>6</v>
      </c>
      <c r="H2" s="43">
        <v>7</v>
      </c>
      <c r="I2" s="43">
        <v>8</v>
      </c>
      <c r="J2" s="43">
        <v>9</v>
      </c>
      <c r="K2" s="43">
        <v>10</v>
      </c>
      <c r="L2" s="43">
        <v>11</v>
      </c>
      <c r="M2" s="44">
        <v>12</v>
      </c>
      <c r="N2" s="3"/>
      <c r="O2" s="43"/>
      <c r="P2" s="43">
        <v>1</v>
      </c>
      <c r="Q2" s="43">
        <v>2</v>
      </c>
      <c r="R2" s="43">
        <v>3</v>
      </c>
      <c r="S2" s="43">
        <v>4</v>
      </c>
      <c r="T2" s="43">
        <v>5</v>
      </c>
      <c r="U2" s="43">
        <v>6</v>
      </c>
      <c r="V2" s="43">
        <v>7</v>
      </c>
      <c r="W2" s="43">
        <v>8</v>
      </c>
      <c r="X2" s="43">
        <v>9</v>
      </c>
      <c r="Y2" s="43">
        <v>10</v>
      </c>
      <c r="Z2" s="43">
        <v>11</v>
      </c>
      <c r="AA2" s="43">
        <v>12</v>
      </c>
    </row>
    <row r="3" spans="1:27" ht="30">
      <c r="A3" s="42" t="s">
        <v>6</v>
      </c>
      <c r="B3" s="45" t="s">
        <v>7</v>
      </c>
      <c r="C3" s="46">
        <v>2</v>
      </c>
      <c r="D3" s="46">
        <v>3</v>
      </c>
      <c r="E3" s="46">
        <v>4</v>
      </c>
      <c r="F3" s="46">
        <v>5</v>
      </c>
      <c r="G3" s="46">
        <v>6</v>
      </c>
      <c r="H3" s="46">
        <v>7</v>
      </c>
      <c r="I3" s="46">
        <v>8</v>
      </c>
      <c r="J3" s="46">
        <v>9</v>
      </c>
      <c r="K3" s="46">
        <v>10</v>
      </c>
      <c r="L3" s="46">
        <v>11</v>
      </c>
      <c r="M3" s="47">
        <v>1</v>
      </c>
      <c r="N3" s="3"/>
      <c r="O3" s="43" t="s">
        <v>6</v>
      </c>
      <c r="P3" s="48"/>
      <c r="Q3" s="49" t="s">
        <v>62</v>
      </c>
      <c r="R3" s="49" t="s">
        <v>63</v>
      </c>
      <c r="S3" s="49" t="s">
        <v>64</v>
      </c>
      <c r="T3" s="49" t="s">
        <v>65</v>
      </c>
      <c r="U3" s="49" t="s">
        <v>66</v>
      </c>
      <c r="V3" s="49" t="s">
        <v>67</v>
      </c>
      <c r="W3" s="49" t="s">
        <v>68</v>
      </c>
      <c r="X3" s="49" t="s">
        <v>69</v>
      </c>
      <c r="Y3" s="49" t="s">
        <v>70</v>
      </c>
      <c r="Z3" s="49" t="s">
        <v>71</v>
      </c>
      <c r="AA3" s="50" t="s">
        <v>61</v>
      </c>
    </row>
    <row r="4" spans="1:27" ht="20">
      <c r="A4" s="42" t="s">
        <v>9</v>
      </c>
      <c r="B4" s="51">
        <v>12</v>
      </c>
      <c r="C4" s="52">
        <v>13</v>
      </c>
      <c r="D4" s="52">
        <v>14</v>
      </c>
      <c r="E4" s="52">
        <v>15</v>
      </c>
      <c r="F4" s="52">
        <v>16</v>
      </c>
      <c r="G4" s="52">
        <v>17</v>
      </c>
      <c r="H4" s="53" t="s">
        <v>7</v>
      </c>
      <c r="I4" s="52">
        <v>19</v>
      </c>
      <c r="J4" s="52">
        <v>20</v>
      </c>
      <c r="K4" s="52">
        <v>21</v>
      </c>
      <c r="L4" s="52">
        <v>22</v>
      </c>
      <c r="M4" s="54">
        <v>18</v>
      </c>
      <c r="N4" s="3"/>
      <c r="O4" s="43" t="s">
        <v>9</v>
      </c>
      <c r="P4" s="55" t="s">
        <v>73</v>
      </c>
      <c r="Q4" s="56" t="s">
        <v>74</v>
      </c>
      <c r="R4" s="56" t="s">
        <v>75</v>
      </c>
      <c r="S4" s="56" t="s">
        <v>76</v>
      </c>
      <c r="T4" s="56" t="s">
        <v>77</v>
      </c>
      <c r="U4" s="56" t="s">
        <v>78</v>
      </c>
      <c r="V4" s="57"/>
      <c r="W4" s="56" t="s">
        <v>80</v>
      </c>
      <c r="X4" s="56" t="s">
        <v>81</v>
      </c>
      <c r="Y4" s="56" t="s">
        <v>82</v>
      </c>
      <c r="Z4" s="56" t="s">
        <v>83</v>
      </c>
      <c r="AA4" s="58" t="s">
        <v>79</v>
      </c>
    </row>
    <row r="5" spans="1:27" ht="20">
      <c r="A5" s="42" t="s">
        <v>10</v>
      </c>
      <c r="B5" s="51">
        <v>23</v>
      </c>
      <c r="C5" s="52">
        <v>24</v>
      </c>
      <c r="D5" s="52">
        <v>25</v>
      </c>
      <c r="E5" s="53" t="s">
        <v>7</v>
      </c>
      <c r="F5" s="52">
        <v>27</v>
      </c>
      <c r="G5" s="52">
        <v>28</v>
      </c>
      <c r="H5" s="52">
        <v>29</v>
      </c>
      <c r="I5" s="52">
        <v>30</v>
      </c>
      <c r="J5" s="52">
        <v>31</v>
      </c>
      <c r="K5" s="52">
        <v>32</v>
      </c>
      <c r="L5" s="52">
        <v>33</v>
      </c>
      <c r="M5" s="54">
        <v>26</v>
      </c>
      <c r="N5" s="3"/>
      <c r="O5" s="43" t="s">
        <v>10</v>
      </c>
      <c r="P5" s="55" t="s">
        <v>84</v>
      </c>
      <c r="Q5" s="56" t="s">
        <v>85</v>
      </c>
      <c r="R5" s="56" t="s">
        <v>86</v>
      </c>
      <c r="S5" s="59"/>
      <c r="T5" s="56" t="s">
        <v>88</v>
      </c>
      <c r="U5" s="56" t="s">
        <v>89</v>
      </c>
      <c r="V5" s="56" t="s">
        <v>90</v>
      </c>
      <c r="W5" s="56" t="s">
        <v>91</v>
      </c>
      <c r="X5" s="56" t="s">
        <v>92</v>
      </c>
      <c r="Y5" s="56" t="s">
        <v>93</v>
      </c>
      <c r="Z5" s="56" t="s">
        <v>94</v>
      </c>
      <c r="AA5" s="60" t="s">
        <v>87</v>
      </c>
    </row>
    <row r="6" spans="1:27" ht="20">
      <c r="A6" s="42" t="s">
        <v>11</v>
      </c>
      <c r="B6" s="51">
        <v>34</v>
      </c>
      <c r="C6" s="52">
        <v>35</v>
      </c>
      <c r="D6" s="52">
        <v>36</v>
      </c>
      <c r="E6" s="52">
        <v>37</v>
      </c>
      <c r="F6" s="52">
        <v>38</v>
      </c>
      <c r="G6" s="52">
        <v>39</v>
      </c>
      <c r="H6" s="52">
        <v>40</v>
      </c>
      <c r="I6" s="52">
        <v>41</v>
      </c>
      <c r="J6" s="53" t="s">
        <v>7</v>
      </c>
      <c r="K6" s="52">
        <v>43</v>
      </c>
      <c r="L6" s="52">
        <v>44</v>
      </c>
      <c r="M6" s="54">
        <v>42</v>
      </c>
      <c r="N6" s="3"/>
      <c r="O6" s="43" t="s">
        <v>11</v>
      </c>
      <c r="P6" s="55" t="s">
        <v>95</v>
      </c>
      <c r="Q6" s="56" t="s">
        <v>96</v>
      </c>
      <c r="R6" s="56" t="s">
        <v>97</v>
      </c>
      <c r="S6" s="56" t="s">
        <v>98</v>
      </c>
      <c r="T6" s="56" t="s">
        <v>99</v>
      </c>
      <c r="U6" s="56" t="s">
        <v>100</v>
      </c>
      <c r="V6" s="56" t="s">
        <v>101</v>
      </c>
      <c r="W6" s="56" t="s">
        <v>102</v>
      </c>
      <c r="X6" s="61"/>
      <c r="Y6" s="56" t="s">
        <v>104</v>
      </c>
      <c r="Z6" s="56" t="s">
        <v>105</v>
      </c>
      <c r="AA6" s="62" t="s">
        <v>103</v>
      </c>
    </row>
    <row r="7" spans="1:27" ht="20">
      <c r="A7" s="42" t="s">
        <v>13</v>
      </c>
      <c r="B7" s="51">
        <v>45</v>
      </c>
      <c r="C7" s="52">
        <v>46</v>
      </c>
      <c r="D7" s="52">
        <v>47</v>
      </c>
      <c r="E7" s="52">
        <v>48</v>
      </c>
      <c r="F7" s="52">
        <v>49</v>
      </c>
      <c r="G7" s="52">
        <v>50</v>
      </c>
      <c r="H7" s="52">
        <v>51</v>
      </c>
      <c r="I7" s="52">
        <v>52</v>
      </c>
      <c r="J7" s="52">
        <v>53</v>
      </c>
      <c r="K7" s="52">
        <v>54</v>
      </c>
      <c r="L7" s="52">
        <v>55</v>
      </c>
      <c r="M7" s="63" t="s">
        <v>7</v>
      </c>
      <c r="N7" s="3"/>
      <c r="O7" s="43" t="s">
        <v>13</v>
      </c>
      <c r="P7" s="55" t="s">
        <v>106</v>
      </c>
      <c r="Q7" s="56" t="s">
        <v>107</v>
      </c>
      <c r="R7" s="56" t="s">
        <v>108</v>
      </c>
      <c r="S7" s="56" t="s">
        <v>109</v>
      </c>
      <c r="T7" s="56" t="s">
        <v>110</v>
      </c>
      <c r="U7" s="56" t="s">
        <v>111</v>
      </c>
      <c r="V7" s="56" t="s">
        <v>112</v>
      </c>
      <c r="W7" s="56" t="s">
        <v>113</v>
      </c>
      <c r="X7" s="56" t="s">
        <v>114</v>
      </c>
      <c r="Y7" s="56" t="s">
        <v>115</v>
      </c>
      <c r="Z7" s="56" t="s">
        <v>116</v>
      </c>
      <c r="AA7" s="64"/>
    </row>
    <row r="8" spans="1:27" ht="30">
      <c r="A8" s="42" t="s">
        <v>15</v>
      </c>
      <c r="B8" s="51">
        <v>56</v>
      </c>
      <c r="C8" s="52">
        <v>57</v>
      </c>
      <c r="D8" s="52">
        <v>58</v>
      </c>
      <c r="E8" s="53" t="s">
        <v>7</v>
      </c>
      <c r="F8" s="52">
        <v>60</v>
      </c>
      <c r="G8" s="52">
        <v>61</v>
      </c>
      <c r="H8" s="52">
        <v>62</v>
      </c>
      <c r="I8" s="52">
        <v>63</v>
      </c>
      <c r="J8" s="52">
        <v>64</v>
      </c>
      <c r="K8" s="52">
        <v>65</v>
      </c>
      <c r="L8" s="52">
        <v>66</v>
      </c>
      <c r="M8" s="54">
        <v>59</v>
      </c>
      <c r="N8" s="3"/>
      <c r="O8" s="43" t="s">
        <v>15</v>
      </c>
      <c r="P8" s="55" t="s">
        <v>117</v>
      </c>
      <c r="Q8" s="56" t="s">
        <v>118</v>
      </c>
      <c r="R8" s="56" t="s">
        <v>119</v>
      </c>
      <c r="S8" s="65"/>
      <c r="T8" s="56" t="s">
        <v>121</v>
      </c>
      <c r="U8" s="56" t="s">
        <v>122</v>
      </c>
      <c r="V8" s="56" t="s">
        <v>123</v>
      </c>
      <c r="W8" s="56" t="s">
        <v>124</v>
      </c>
      <c r="X8" s="56" t="s">
        <v>125</v>
      </c>
      <c r="Y8" s="56" t="s">
        <v>126</v>
      </c>
      <c r="Z8" s="56" t="s">
        <v>127</v>
      </c>
      <c r="AA8" s="66" t="s">
        <v>120</v>
      </c>
    </row>
    <row r="9" spans="1:27" ht="30">
      <c r="A9" s="42" t="s">
        <v>16</v>
      </c>
      <c r="B9" s="51">
        <v>67</v>
      </c>
      <c r="C9" s="52">
        <v>68</v>
      </c>
      <c r="D9" s="52">
        <v>69</v>
      </c>
      <c r="E9" s="52">
        <v>70</v>
      </c>
      <c r="F9" s="52">
        <v>71</v>
      </c>
      <c r="G9" s="52">
        <v>72</v>
      </c>
      <c r="H9" s="52">
        <v>73</v>
      </c>
      <c r="I9" s="53" t="s">
        <v>7</v>
      </c>
      <c r="J9" s="52">
        <v>75</v>
      </c>
      <c r="K9" s="52">
        <v>76</v>
      </c>
      <c r="L9" s="52">
        <v>77</v>
      </c>
      <c r="M9" s="54">
        <v>74</v>
      </c>
      <c r="N9" s="3"/>
      <c r="O9" s="43" t="s">
        <v>16</v>
      </c>
      <c r="P9" s="55" t="s">
        <v>128</v>
      </c>
      <c r="Q9" s="56" t="s">
        <v>129</v>
      </c>
      <c r="R9" s="56" t="s">
        <v>130</v>
      </c>
      <c r="S9" s="56" t="s">
        <v>131</v>
      </c>
      <c r="T9" s="56" t="s">
        <v>132</v>
      </c>
      <c r="U9" s="56" t="s">
        <v>133</v>
      </c>
      <c r="V9" s="56" t="s">
        <v>134</v>
      </c>
      <c r="W9" s="67"/>
      <c r="X9" s="56" t="s">
        <v>136</v>
      </c>
      <c r="Y9" s="56" t="s">
        <v>137</v>
      </c>
      <c r="Z9" s="56" t="s">
        <v>138</v>
      </c>
      <c r="AA9" s="68" t="s">
        <v>135</v>
      </c>
    </row>
    <row r="10" spans="1:27" ht="30">
      <c r="A10" s="69" t="s">
        <v>17</v>
      </c>
      <c r="B10" s="70">
        <v>78</v>
      </c>
      <c r="C10" s="71" t="s">
        <v>7</v>
      </c>
      <c r="D10" s="72">
        <v>80</v>
      </c>
      <c r="E10" s="72">
        <v>81</v>
      </c>
      <c r="F10" s="72">
        <v>82</v>
      </c>
      <c r="G10" s="72">
        <v>83</v>
      </c>
      <c r="H10" s="72">
        <v>84</v>
      </c>
      <c r="I10" s="72">
        <v>85</v>
      </c>
      <c r="J10" s="72">
        <v>86</v>
      </c>
      <c r="K10" s="72">
        <v>87</v>
      </c>
      <c r="L10" s="72">
        <v>88</v>
      </c>
      <c r="M10" s="73">
        <v>79</v>
      </c>
      <c r="N10" s="3"/>
      <c r="O10" s="43" t="s">
        <v>17</v>
      </c>
      <c r="P10" s="55" t="s">
        <v>139</v>
      </c>
      <c r="Q10" s="74"/>
      <c r="R10" s="56" t="s">
        <v>141</v>
      </c>
      <c r="S10" s="56" t="s">
        <v>142</v>
      </c>
      <c r="T10" s="56" t="s">
        <v>143</v>
      </c>
      <c r="U10" s="56" t="s">
        <v>144</v>
      </c>
      <c r="V10" s="56" t="s">
        <v>145</v>
      </c>
      <c r="W10" s="56" t="s">
        <v>146</v>
      </c>
      <c r="X10" s="56" t="s">
        <v>147</v>
      </c>
      <c r="Y10" s="56" t="s">
        <v>148</v>
      </c>
      <c r="Z10" s="56" t="s">
        <v>149</v>
      </c>
      <c r="AA10" s="75" t="s">
        <v>140</v>
      </c>
    </row>
    <row r="11" spans="1:27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>
      <c r="A12" s="37" t="s">
        <v>18</v>
      </c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40"/>
      <c r="N12" s="3"/>
      <c r="O12" s="36" t="s">
        <v>19</v>
      </c>
      <c r="P12" s="36"/>
      <c r="Q12" s="36"/>
      <c r="R12" s="36" t="s">
        <v>5</v>
      </c>
      <c r="S12" s="36"/>
      <c r="T12" s="41" t="s">
        <v>486</v>
      </c>
      <c r="U12" s="3"/>
      <c r="V12" s="3"/>
      <c r="W12" s="3"/>
      <c r="X12" s="3"/>
      <c r="Y12" s="3"/>
      <c r="Z12" s="3"/>
      <c r="AA12" s="3"/>
    </row>
    <row r="13" spans="1:27">
      <c r="A13" s="42"/>
      <c r="B13" s="43">
        <v>1</v>
      </c>
      <c r="C13" s="43">
        <v>2</v>
      </c>
      <c r="D13" s="43">
        <v>3</v>
      </c>
      <c r="E13" s="43">
        <v>4</v>
      </c>
      <c r="F13" s="43">
        <v>5</v>
      </c>
      <c r="G13" s="43">
        <v>6</v>
      </c>
      <c r="H13" s="43">
        <v>7</v>
      </c>
      <c r="I13" s="43">
        <v>8</v>
      </c>
      <c r="J13" s="43">
        <v>9</v>
      </c>
      <c r="K13" s="43">
        <v>10</v>
      </c>
      <c r="L13" s="43">
        <v>11</v>
      </c>
      <c r="M13" s="44">
        <v>12</v>
      </c>
      <c r="N13" s="3"/>
      <c r="O13" s="43"/>
      <c r="P13" s="43">
        <v>1</v>
      </c>
      <c r="Q13" s="43">
        <v>2</v>
      </c>
      <c r="R13" s="43">
        <v>3</v>
      </c>
      <c r="S13" s="43">
        <v>4</v>
      </c>
      <c r="T13" s="43">
        <v>5</v>
      </c>
      <c r="U13" s="43">
        <v>6</v>
      </c>
      <c r="V13" s="43">
        <v>7</v>
      </c>
      <c r="W13" s="43">
        <v>8</v>
      </c>
      <c r="X13" s="43">
        <v>9</v>
      </c>
      <c r="Y13" s="43">
        <v>10</v>
      </c>
      <c r="Z13" s="43">
        <v>11</v>
      </c>
      <c r="AA13" s="43">
        <v>12</v>
      </c>
    </row>
    <row r="14" spans="1:27" ht="30">
      <c r="A14" s="42" t="s">
        <v>6</v>
      </c>
      <c r="B14" s="45" t="s">
        <v>7</v>
      </c>
      <c r="C14" s="46">
        <v>90</v>
      </c>
      <c r="D14" s="46">
        <v>91</v>
      </c>
      <c r="E14" s="46">
        <v>92</v>
      </c>
      <c r="F14" s="46">
        <v>93</v>
      </c>
      <c r="G14" s="46">
        <v>94</v>
      </c>
      <c r="H14" s="46">
        <v>95</v>
      </c>
      <c r="I14" s="46">
        <v>96</v>
      </c>
      <c r="J14" s="46">
        <v>97</v>
      </c>
      <c r="K14" s="46">
        <v>98</v>
      </c>
      <c r="L14" s="46">
        <v>99</v>
      </c>
      <c r="M14" s="47">
        <v>89</v>
      </c>
      <c r="N14" s="3"/>
      <c r="O14" s="43" t="s">
        <v>6</v>
      </c>
      <c r="P14" s="48"/>
      <c r="Q14" s="49" t="s">
        <v>151</v>
      </c>
      <c r="R14" s="49" t="s">
        <v>152</v>
      </c>
      <c r="S14" s="49" t="s">
        <v>153</v>
      </c>
      <c r="T14" s="49" t="s">
        <v>154</v>
      </c>
      <c r="U14" s="49" t="s">
        <v>155</v>
      </c>
      <c r="V14" s="49" t="s">
        <v>156</v>
      </c>
      <c r="W14" s="49" t="s">
        <v>157</v>
      </c>
      <c r="X14" s="49" t="s">
        <v>158</v>
      </c>
      <c r="Y14" s="49" t="s">
        <v>159</v>
      </c>
      <c r="Z14" s="49" t="s">
        <v>160</v>
      </c>
      <c r="AA14" s="50" t="s">
        <v>150</v>
      </c>
    </row>
    <row r="15" spans="1:27" ht="20">
      <c r="A15" s="42" t="s">
        <v>9</v>
      </c>
      <c r="B15" s="51">
        <v>100</v>
      </c>
      <c r="C15" s="52">
        <v>101</v>
      </c>
      <c r="D15" s="52">
        <v>102</v>
      </c>
      <c r="E15" s="52">
        <v>103</v>
      </c>
      <c r="F15" s="52">
        <v>104</v>
      </c>
      <c r="G15" s="52">
        <v>105</v>
      </c>
      <c r="H15" s="53" t="s">
        <v>7</v>
      </c>
      <c r="I15" s="52">
        <v>107</v>
      </c>
      <c r="J15" s="52">
        <v>108</v>
      </c>
      <c r="K15" s="52">
        <v>109</v>
      </c>
      <c r="L15" s="52">
        <v>110</v>
      </c>
      <c r="M15" s="54">
        <v>106</v>
      </c>
      <c r="N15" s="3"/>
      <c r="O15" s="43" t="s">
        <v>9</v>
      </c>
      <c r="P15" s="55" t="s">
        <v>161</v>
      </c>
      <c r="Q15" s="56" t="s">
        <v>162</v>
      </c>
      <c r="R15" s="56" t="s">
        <v>163</v>
      </c>
      <c r="S15" s="56" t="s">
        <v>164</v>
      </c>
      <c r="T15" s="56" t="s">
        <v>165</v>
      </c>
      <c r="U15" s="56" t="s">
        <v>166</v>
      </c>
      <c r="V15" s="57"/>
      <c r="W15" s="56" t="s">
        <v>168</v>
      </c>
      <c r="X15" s="56" t="s">
        <v>169</v>
      </c>
      <c r="Y15" s="56" t="s">
        <v>170</v>
      </c>
      <c r="Z15" s="56" t="s">
        <v>171</v>
      </c>
      <c r="AA15" s="58" t="s">
        <v>167</v>
      </c>
    </row>
    <row r="16" spans="1:27" ht="30">
      <c r="A16" s="42" t="s">
        <v>10</v>
      </c>
      <c r="B16" s="51">
        <v>111</v>
      </c>
      <c r="C16" s="52">
        <v>112</v>
      </c>
      <c r="D16" s="52">
        <v>113</v>
      </c>
      <c r="E16" s="53" t="s">
        <v>7</v>
      </c>
      <c r="F16" s="52">
        <v>115</v>
      </c>
      <c r="G16" s="52">
        <v>116</v>
      </c>
      <c r="H16" s="52">
        <v>117</v>
      </c>
      <c r="I16" s="52">
        <v>118</v>
      </c>
      <c r="J16" s="52">
        <v>119</v>
      </c>
      <c r="K16" s="52">
        <v>120</v>
      </c>
      <c r="L16" s="52">
        <v>121</v>
      </c>
      <c r="M16" s="54">
        <v>114</v>
      </c>
      <c r="N16" s="3"/>
      <c r="O16" s="43" t="s">
        <v>10</v>
      </c>
      <c r="P16" s="55" t="s">
        <v>172</v>
      </c>
      <c r="Q16" s="56" t="s">
        <v>173</v>
      </c>
      <c r="R16" s="56" t="s">
        <v>174</v>
      </c>
      <c r="S16" s="59"/>
      <c r="T16" s="56" t="s">
        <v>176</v>
      </c>
      <c r="U16" s="56" t="s">
        <v>177</v>
      </c>
      <c r="V16" s="56" t="s">
        <v>178</v>
      </c>
      <c r="W16" s="56" t="s">
        <v>179</v>
      </c>
      <c r="X16" s="56" t="s">
        <v>180</v>
      </c>
      <c r="Y16" s="56" t="s">
        <v>181</v>
      </c>
      <c r="Z16" s="56" t="s">
        <v>182</v>
      </c>
      <c r="AA16" s="60" t="s">
        <v>175</v>
      </c>
    </row>
    <row r="17" spans="1:27" ht="30">
      <c r="A17" s="42" t="s">
        <v>11</v>
      </c>
      <c r="B17" s="51">
        <v>122</v>
      </c>
      <c r="C17" s="52">
        <v>123</v>
      </c>
      <c r="D17" s="52">
        <v>124</v>
      </c>
      <c r="E17" s="52">
        <v>125</v>
      </c>
      <c r="F17" s="52">
        <v>126</v>
      </c>
      <c r="G17" s="52">
        <v>127</v>
      </c>
      <c r="H17" s="52">
        <v>128</v>
      </c>
      <c r="I17" s="52">
        <v>129</v>
      </c>
      <c r="J17" s="53" t="s">
        <v>7</v>
      </c>
      <c r="K17" s="52">
        <v>131</v>
      </c>
      <c r="L17" s="52">
        <v>132</v>
      </c>
      <c r="M17" s="54">
        <v>130</v>
      </c>
      <c r="N17" s="3"/>
      <c r="O17" s="43" t="s">
        <v>11</v>
      </c>
      <c r="P17" s="55" t="s">
        <v>183</v>
      </c>
      <c r="Q17" s="56" t="s">
        <v>184</v>
      </c>
      <c r="R17" s="56" t="s">
        <v>8</v>
      </c>
      <c r="S17" s="56" t="s">
        <v>185</v>
      </c>
      <c r="T17" s="56" t="s">
        <v>186</v>
      </c>
      <c r="U17" s="56" t="s">
        <v>187</v>
      </c>
      <c r="V17" s="56" t="s">
        <v>188</v>
      </c>
      <c r="W17" s="56" t="s">
        <v>189</v>
      </c>
      <c r="X17" s="61"/>
      <c r="Y17" s="56" t="s">
        <v>191</v>
      </c>
      <c r="Z17" s="56" t="s">
        <v>192</v>
      </c>
      <c r="AA17" s="62" t="s">
        <v>190</v>
      </c>
    </row>
    <row r="18" spans="1:27" ht="20">
      <c r="A18" s="42" t="s">
        <v>13</v>
      </c>
      <c r="B18" s="51">
        <v>133</v>
      </c>
      <c r="C18" s="52">
        <v>134</v>
      </c>
      <c r="D18" s="52">
        <v>135</v>
      </c>
      <c r="E18" s="52">
        <v>136</v>
      </c>
      <c r="F18" s="52">
        <v>137</v>
      </c>
      <c r="G18" s="52">
        <v>138</v>
      </c>
      <c r="H18" s="52">
        <v>139</v>
      </c>
      <c r="I18" s="52">
        <v>140</v>
      </c>
      <c r="J18" s="52">
        <v>141</v>
      </c>
      <c r="K18" s="52">
        <v>142</v>
      </c>
      <c r="L18" s="52">
        <v>143</v>
      </c>
      <c r="M18" s="63" t="s">
        <v>7</v>
      </c>
      <c r="N18" s="3"/>
      <c r="O18" s="43" t="s">
        <v>13</v>
      </c>
      <c r="P18" s="55" t="s">
        <v>193</v>
      </c>
      <c r="Q18" s="56" t="s">
        <v>14</v>
      </c>
      <c r="R18" s="56" t="s">
        <v>194</v>
      </c>
      <c r="S18" s="56" t="s">
        <v>195</v>
      </c>
      <c r="T18" s="56" t="s">
        <v>196</v>
      </c>
      <c r="U18" s="56" t="s">
        <v>197</v>
      </c>
      <c r="V18" s="56" t="s">
        <v>198</v>
      </c>
      <c r="W18" s="56" t="s">
        <v>199</v>
      </c>
      <c r="X18" s="56" t="s">
        <v>200</v>
      </c>
      <c r="Y18" s="56" t="s">
        <v>201</v>
      </c>
      <c r="Z18" s="56" t="s">
        <v>202</v>
      </c>
      <c r="AA18" s="64"/>
    </row>
    <row r="19" spans="1:27" ht="20">
      <c r="A19" s="42" t="s">
        <v>15</v>
      </c>
      <c r="B19" s="51">
        <v>144</v>
      </c>
      <c r="C19" s="52">
        <v>145</v>
      </c>
      <c r="D19" s="52">
        <v>146</v>
      </c>
      <c r="E19" s="53" t="s">
        <v>7</v>
      </c>
      <c r="F19" s="52">
        <v>148</v>
      </c>
      <c r="G19" s="52">
        <v>149</v>
      </c>
      <c r="H19" s="52">
        <v>150</v>
      </c>
      <c r="I19" s="52">
        <v>151</v>
      </c>
      <c r="J19" s="52">
        <v>152</v>
      </c>
      <c r="K19" s="52">
        <v>153</v>
      </c>
      <c r="L19" s="52">
        <v>154</v>
      </c>
      <c r="M19" s="54">
        <v>147</v>
      </c>
      <c r="N19" s="3"/>
      <c r="O19" s="43" t="s">
        <v>15</v>
      </c>
      <c r="P19" s="55" t="s">
        <v>203</v>
      </c>
      <c r="Q19" s="56" t="s">
        <v>204</v>
      </c>
      <c r="R19" s="56" t="s">
        <v>205</v>
      </c>
      <c r="S19" s="65"/>
      <c r="T19" s="56" t="s">
        <v>207</v>
      </c>
      <c r="U19" s="56" t="s">
        <v>208</v>
      </c>
      <c r="V19" s="56" t="s">
        <v>209</v>
      </c>
      <c r="W19" s="56" t="s">
        <v>210</v>
      </c>
      <c r="X19" s="56" t="s">
        <v>211</v>
      </c>
      <c r="Y19" s="56" t="s">
        <v>212</v>
      </c>
      <c r="Z19" s="56" t="s">
        <v>213</v>
      </c>
      <c r="AA19" s="66" t="s">
        <v>206</v>
      </c>
    </row>
    <row r="20" spans="1:27" ht="20">
      <c r="A20" s="42" t="s">
        <v>16</v>
      </c>
      <c r="B20" s="51">
        <v>155</v>
      </c>
      <c r="C20" s="52">
        <v>156</v>
      </c>
      <c r="D20" s="52">
        <v>157</v>
      </c>
      <c r="E20" s="52">
        <v>158</v>
      </c>
      <c r="F20" s="52">
        <v>159</v>
      </c>
      <c r="G20" s="52">
        <v>160</v>
      </c>
      <c r="H20" s="52">
        <v>161</v>
      </c>
      <c r="I20" s="53" t="s">
        <v>7</v>
      </c>
      <c r="J20" s="52">
        <v>163</v>
      </c>
      <c r="K20" s="52">
        <v>164</v>
      </c>
      <c r="L20" s="52">
        <v>165</v>
      </c>
      <c r="M20" s="54">
        <v>162</v>
      </c>
      <c r="N20" s="3"/>
      <c r="O20" s="43" t="s">
        <v>16</v>
      </c>
      <c r="P20" s="55" t="s">
        <v>214</v>
      </c>
      <c r="Q20" s="56" t="s">
        <v>215</v>
      </c>
      <c r="R20" s="56" t="s">
        <v>216</v>
      </c>
      <c r="S20" s="56" t="s">
        <v>217</v>
      </c>
      <c r="T20" s="56" t="s">
        <v>218</v>
      </c>
      <c r="U20" s="56" t="s">
        <v>219</v>
      </c>
      <c r="V20" s="56" t="s">
        <v>220</v>
      </c>
      <c r="W20" s="67"/>
      <c r="X20" s="56" t="s">
        <v>222</v>
      </c>
      <c r="Y20" s="56" t="s">
        <v>223</v>
      </c>
      <c r="Z20" s="56" t="s">
        <v>224</v>
      </c>
      <c r="AA20" s="68" t="s">
        <v>221</v>
      </c>
    </row>
    <row r="21" spans="1:27" ht="20">
      <c r="A21" s="69" t="s">
        <v>17</v>
      </c>
      <c r="B21" s="70">
        <v>166</v>
      </c>
      <c r="C21" s="71" t="s">
        <v>7</v>
      </c>
      <c r="D21" s="72">
        <v>168</v>
      </c>
      <c r="E21" s="72">
        <v>169</v>
      </c>
      <c r="F21" s="72">
        <v>170</v>
      </c>
      <c r="G21" s="72">
        <v>171</v>
      </c>
      <c r="H21" s="72">
        <v>172</v>
      </c>
      <c r="I21" s="72">
        <v>173</v>
      </c>
      <c r="J21" s="72">
        <v>174</v>
      </c>
      <c r="K21" s="72">
        <v>175</v>
      </c>
      <c r="L21" s="72">
        <v>176</v>
      </c>
      <c r="M21" s="73">
        <v>167</v>
      </c>
      <c r="N21" s="3"/>
      <c r="O21" s="43" t="s">
        <v>17</v>
      </c>
      <c r="P21" s="55" t="s">
        <v>225</v>
      </c>
      <c r="Q21" s="74"/>
      <c r="R21" s="56" t="s">
        <v>227</v>
      </c>
      <c r="S21" s="56" t="s">
        <v>228</v>
      </c>
      <c r="T21" s="56" t="s">
        <v>229</v>
      </c>
      <c r="U21" s="56" t="s">
        <v>230</v>
      </c>
      <c r="V21" s="56" t="s">
        <v>231</v>
      </c>
      <c r="W21" s="56" t="s">
        <v>232</v>
      </c>
      <c r="X21" s="56" t="s">
        <v>233</v>
      </c>
      <c r="Y21" s="56" t="s">
        <v>234</v>
      </c>
      <c r="Z21" s="56" t="s">
        <v>235</v>
      </c>
      <c r="AA21" s="75" t="s">
        <v>226</v>
      </c>
    </row>
    <row r="22" spans="1:27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>
      <c r="A23" s="37" t="s">
        <v>26</v>
      </c>
      <c r="B23" s="38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40"/>
      <c r="N23" s="3"/>
      <c r="O23" s="36" t="s">
        <v>27</v>
      </c>
      <c r="P23" s="36"/>
      <c r="Q23" s="36"/>
      <c r="R23" s="36" t="s">
        <v>5</v>
      </c>
      <c r="S23" s="36"/>
      <c r="T23" s="41" t="s">
        <v>487</v>
      </c>
      <c r="U23" s="3"/>
      <c r="V23" s="3"/>
      <c r="W23" s="3"/>
      <c r="X23" s="3"/>
      <c r="Y23" s="3"/>
      <c r="Z23" s="3"/>
      <c r="AA23" s="3"/>
    </row>
    <row r="24" spans="1:27">
      <c r="A24" s="42"/>
      <c r="B24" s="43">
        <v>1</v>
      </c>
      <c r="C24" s="43">
        <v>2</v>
      </c>
      <c r="D24" s="43">
        <v>3</v>
      </c>
      <c r="E24" s="43">
        <v>4</v>
      </c>
      <c r="F24" s="43">
        <v>5</v>
      </c>
      <c r="G24" s="43">
        <v>6</v>
      </c>
      <c r="H24" s="43">
        <v>7</v>
      </c>
      <c r="I24" s="43">
        <v>8</v>
      </c>
      <c r="J24" s="43">
        <v>9</v>
      </c>
      <c r="K24" s="43">
        <v>10</v>
      </c>
      <c r="L24" s="43">
        <v>11</v>
      </c>
      <c r="M24" s="44">
        <v>12</v>
      </c>
      <c r="N24" s="3"/>
      <c r="O24" s="43"/>
      <c r="P24" s="43">
        <v>1</v>
      </c>
      <c r="Q24" s="43">
        <v>2</v>
      </c>
      <c r="R24" s="43">
        <v>3</v>
      </c>
      <c r="S24" s="43">
        <v>4</v>
      </c>
      <c r="T24" s="43">
        <v>5</v>
      </c>
      <c r="U24" s="43">
        <v>6</v>
      </c>
      <c r="V24" s="43">
        <v>7</v>
      </c>
      <c r="W24" s="43">
        <v>8</v>
      </c>
      <c r="X24" s="43">
        <v>9</v>
      </c>
      <c r="Y24" s="43">
        <v>10</v>
      </c>
      <c r="Z24" s="43">
        <v>11</v>
      </c>
      <c r="AA24" s="43">
        <v>12</v>
      </c>
    </row>
    <row r="25" spans="1:27" ht="20">
      <c r="A25" s="42" t="s">
        <v>6</v>
      </c>
      <c r="B25" s="45" t="s">
        <v>7</v>
      </c>
      <c r="C25" s="46">
        <v>178</v>
      </c>
      <c r="D25" s="46">
        <v>179</v>
      </c>
      <c r="E25" s="46">
        <v>180</v>
      </c>
      <c r="F25" s="46">
        <v>181</v>
      </c>
      <c r="G25" s="46">
        <v>182</v>
      </c>
      <c r="H25" s="46">
        <v>183</v>
      </c>
      <c r="I25" s="46">
        <v>184</v>
      </c>
      <c r="J25" s="46">
        <v>185</v>
      </c>
      <c r="K25" s="46">
        <v>186</v>
      </c>
      <c r="L25" s="46">
        <v>187</v>
      </c>
      <c r="M25" s="47">
        <v>177</v>
      </c>
      <c r="N25" s="3"/>
      <c r="O25" s="43" t="s">
        <v>6</v>
      </c>
      <c r="P25" s="48"/>
      <c r="Q25" s="49" t="s">
        <v>237</v>
      </c>
      <c r="R25" s="49" t="s">
        <v>238</v>
      </c>
      <c r="S25" s="49" t="s">
        <v>239</v>
      </c>
      <c r="T25" s="49" t="s">
        <v>240</v>
      </c>
      <c r="U25" s="49" t="s">
        <v>241</v>
      </c>
      <c r="V25" s="49" t="s">
        <v>242</v>
      </c>
      <c r="W25" s="49" t="s">
        <v>243</v>
      </c>
      <c r="X25" s="49" t="s">
        <v>244</v>
      </c>
      <c r="Y25" s="49" t="s">
        <v>245</v>
      </c>
      <c r="Z25" s="49" t="s">
        <v>246</v>
      </c>
      <c r="AA25" s="50" t="s">
        <v>236</v>
      </c>
    </row>
    <row r="26" spans="1:27" ht="30">
      <c r="A26" s="42" t="s">
        <v>9</v>
      </c>
      <c r="B26" s="51">
        <v>188</v>
      </c>
      <c r="C26" s="52">
        <v>189</v>
      </c>
      <c r="D26" s="52">
        <v>190</v>
      </c>
      <c r="E26" s="52">
        <v>191</v>
      </c>
      <c r="F26" s="52">
        <v>192</v>
      </c>
      <c r="G26" s="52">
        <v>193</v>
      </c>
      <c r="H26" s="53" t="s">
        <v>7</v>
      </c>
      <c r="I26" s="52">
        <v>195</v>
      </c>
      <c r="J26" s="52">
        <v>196</v>
      </c>
      <c r="K26" s="52">
        <v>197</v>
      </c>
      <c r="L26" s="52">
        <v>198</v>
      </c>
      <c r="M26" s="54">
        <v>194</v>
      </c>
      <c r="N26" s="3"/>
      <c r="O26" s="43" t="s">
        <v>9</v>
      </c>
      <c r="P26" s="55" t="s">
        <v>247</v>
      </c>
      <c r="Q26" s="56" t="s">
        <v>248</v>
      </c>
      <c r="R26" s="56" t="s">
        <v>249</v>
      </c>
      <c r="S26" s="56" t="s">
        <v>250</v>
      </c>
      <c r="T26" s="56" t="s">
        <v>251</v>
      </c>
      <c r="U26" s="56" t="s">
        <v>252</v>
      </c>
      <c r="V26" s="57"/>
      <c r="W26" s="56" t="s">
        <v>254</v>
      </c>
      <c r="X26" s="56" t="s">
        <v>255</v>
      </c>
      <c r="Y26" s="56" t="s">
        <v>256</v>
      </c>
      <c r="Z26" s="56" t="s">
        <v>257</v>
      </c>
      <c r="AA26" s="58" t="s">
        <v>253</v>
      </c>
    </row>
    <row r="27" spans="1:27" ht="20">
      <c r="A27" s="42" t="s">
        <v>10</v>
      </c>
      <c r="B27" s="51">
        <v>199</v>
      </c>
      <c r="C27" s="52">
        <v>200</v>
      </c>
      <c r="D27" s="52">
        <v>201</v>
      </c>
      <c r="E27" s="53" t="s">
        <v>7</v>
      </c>
      <c r="F27" s="52">
        <v>203</v>
      </c>
      <c r="G27" s="52">
        <v>204</v>
      </c>
      <c r="H27" s="52">
        <v>205</v>
      </c>
      <c r="I27" s="52">
        <v>206</v>
      </c>
      <c r="J27" s="52">
        <v>207</v>
      </c>
      <c r="K27" s="52">
        <v>208</v>
      </c>
      <c r="L27" s="52">
        <v>209</v>
      </c>
      <c r="M27" s="54">
        <v>202</v>
      </c>
      <c r="N27" s="3"/>
      <c r="O27" s="43" t="s">
        <v>10</v>
      </c>
      <c r="P27" s="55" t="s">
        <v>258</v>
      </c>
      <c r="Q27" s="56" t="s">
        <v>259</v>
      </c>
      <c r="R27" s="56" t="s">
        <v>260</v>
      </c>
      <c r="S27" s="59"/>
      <c r="T27" s="56" t="s">
        <v>261</v>
      </c>
      <c r="U27" s="56" t="s">
        <v>262</v>
      </c>
      <c r="V27" s="56" t="s">
        <v>263</v>
      </c>
      <c r="W27" s="56" t="s">
        <v>264</v>
      </c>
      <c r="X27" s="56" t="s">
        <v>265</v>
      </c>
      <c r="Y27" s="56" t="s">
        <v>266</v>
      </c>
      <c r="Z27" s="56" t="s">
        <v>267</v>
      </c>
      <c r="AA27" s="60" t="s">
        <v>12</v>
      </c>
    </row>
    <row r="28" spans="1:27" ht="30">
      <c r="A28" s="42" t="s">
        <v>11</v>
      </c>
      <c r="B28" s="51">
        <v>210</v>
      </c>
      <c r="C28" s="52">
        <v>211</v>
      </c>
      <c r="D28" s="52">
        <v>212</v>
      </c>
      <c r="E28" s="52">
        <v>213</v>
      </c>
      <c r="F28" s="52">
        <v>214</v>
      </c>
      <c r="G28" s="52">
        <v>215</v>
      </c>
      <c r="H28" s="52">
        <v>216</v>
      </c>
      <c r="I28" s="52">
        <v>217</v>
      </c>
      <c r="J28" s="53" t="s">
        <v>7</v>
      </c>
      <c r="K28" s="52">
        <v>219</v>
      </c>
      <c r="L28" s="52">
        <v>220</v>
      </c>
      <c r="M28" s="54">
        <v>218</v>
      </c>
      <c r="N28" s="3"/>
      <c r="O28" s="43" t="s">
        <v>11</v>
      </c>
      <c r="P28" s="55" t="s">
        <v>268</v>
      </c>
      <c r="Q28" s="56" t="s">
        <v>269</v>
      </c>
      <c r="R28" s="56" t="s">
        <v>270</v>
      </c>
      <c r="S28" s="56" t="s">
        <v>271</v>
      </c>
      <c r="T28" s="56" t="s">
        <v>272</v>
      </c>
      <c r="U28" s="56" t="s">
        <v>273</v>
      </c>
      <c r="V28" s="56" t="s">
        <v>274</v>
      </c>
      <c r="W28" s="56" t="s">
        <v>275</v>
      </c>
      <c r="X28" s="61"/>
      <c r="Y28" s="56" t="s">
        <v>277</v>
      </c>
      <c r="Z28" s="56" t="s">
        <v>278</v>
      </c>
      <c r="AA28" s="62" t="s">
        <v>276</v>
      </c>
    </row>
    <row r="29" spans="1:27" ht="30">
      <c r="A29" s="42" t="s">
        <v>13</v>
      </c>
      <c r="B29" s="51">
        <v>221</v>
      </c>
      <c r="C29" s="52">
        <v>222</v>
      </c>
      <c r="D29" s="52">
        <v>223</v>
      </c>
      <c r="E29" s="52">
        <v>224</v>
      </c>
      <c r="F29" s="52">
        <v>225</v>
      </c>
      <c r="G29" s="52">
        <v>226</v>
      </c>
      <c r="H29" s="52">
        <v>227</v>
      </c>
      <c r="I29" s="52">
        <v>228</v>
      </c>
      <c r="J29" s="52">
        <v>229</v>
      </c>
      <c r="K29" s="52">
        <v>230</v>
      </c>
      <c r="L29" s="52">
        <v>231</v>
      </c>
      <c r="M29" s="63" t="s">
        <v>7</v>
      </c>
      <c r="N29" s="3"/>
      <c r="O29" s="43" t="s">
        <v>13</v>
      </c>
      <c r="P29" s="55" t="s">
        <v>279</v>
      </c>
      <c r="Q29" s="56" t="s">
        <v>280</v>
      </c>
      <c r="R29" s="56" t="s">
        <v>281</v>
      </c>
      <c r="S29" s="56" t="s">
        <v>282</v>
      </c>
      <c r="T29" s="56" t="s">
        <v>283</v>
      </c>
      <c r="U29" s="56" t="s">
        <v>284</v>
      </c>
      <c r="V29" s="56" t="s">
        <v>285</v>
      </c>
      <c r="W29" s="56" t="s">
        <v>286</v>
      </c>
      <c r="X29" s="56" t="s">
        <v>287</v>
      </c>
      <c r="Y29" s="56" t="s">
        <v>288</v>
      </c>
      <c r="Z29" s="56" t="s">
        <v>289</v>
      </c>
      <c r="AA29" s="64"/>
    </row>
    <row r="30" spans="1:27" ht="20">
      <c r="A30" s="42" t="s">
        <v>15</v>
      </c>
      <c r="B30" s="51">
        <v>232</v>
      </c>
      <c r="C30" s="52">
        <v>233</v>
      </c>
      <c r="D30" s="52">
        <v>234</v>
      </c>
      <c r="E30" s="53" t="s">
        <v>7</v>
      </c>
      <c r="F30" s="52">
        <v>236</v>
      </c>
      <c r="G30" s="52">
        <v>237</v>
      </c>
      <c r="H30" s="52">
        <v>238</v>
      </c>
      <c r="I30" s="52">
        <v>239</v>
      </c>
      <c r="J30" s="52">
        <v>240</v>
      </c>
      <c r="K30" s="52">
        <v>241</v>
      </c>
      <c r="L30" s="52">
        <v>242</v>
      </c>
      <c r="M30" s="54">
        <v>235</v>
      </c>
      <c r="N30" s="3"/>
      <c r="O30" s="43" t="s">
        <v>15</v>
      </c>
      <c r="P30" s="55" t="s">
        <v>290</v>
      </c>
      <c r="Q30" s="56" t="s">
        <v>291</v>
      </c>
      <c r="R30" s="56" t="s">
        <v>292</v>
      </c>
      <c r="S30" s="65"/>
      <c r="T30" s="56" t="s">
        <v>294</v>
      </c>
      <c r="U30" s="56" t="s">
        <v>295</v>
      </c>
      <c r="V30" s="56" t="s">
        <v>296</v>
      </c>
      <c r="W30" s="56" t="s">
        <v>297</v>
      </c>
      <c r="X30" s="56" t="s">
        <v>298</v>
      </c>
      <c r="Y30" s="56" t="s">
        <v>299</v>
      </c>
      <c r="Z30" s="56" t="s">
        <v>300</v>
      </c>
      <c r="AA30" s="66" t="s">
        <v>293</v>
      </c>
    </row>
    <row r="31" spans="1:27" ht="20">
      <c r="A31" s="42" t="s">
        <v>16</v>
      </c>
      <c r="B31" s="51">
        <v>243</v>
      </c>
      <c r="C31" s="52">
        <v>244</v>
      </c>
      <c r="D31" s="52">
        <v>245</v>
      </c>
      <c r="E31" s="52">
        <v>246</v>
      </c>
      <c r="F31" s="52">
        <v>247</v>
      </c>
      <c r="G31" s="52">
        <v>248</v>
      </c>
      <c r="H31" s="52">
        <v>249</v>
      </c>
      <c r="I31" s="53" t="s">
        <v>7</v>
      </c>
      <c r="J31" s="52">
        <v>251</v>
      </c>
      <c r="K31" s="52">
        <v>252</v>
      </c>
      <c r="L31" s="52">
        <v>253</v>
      </c>
      <c r="M31" s="54">
        <v>250</v>
      </c>
      <c r="N31" s="3"/>
      <c r="O31" s="43" t="s">
        <v>16</v>
      </c>
      <c r="P31" s="55" t="s">
        <v>301</v>
      </c>
      <c r="Q31" s="56" t="s">
        <v>302</v>
      </c>
      <c r="R31" s="56" t="s">
        <v>303</v>
      </c>
      <c r="S31" s="56" t="s">
        <v>304</v>
      </c>
      <c r="T31" s="56" t="s">
        <v>305</v>
      </c>
      <c r="U31" s="56" t="s">
        <v>306</v>
      </c>
      <c r="V31" s="56" t="s">
        <v>307</v>
      </c>
      <c r="W31" s="67"/>
      <c r="X31" s="56" t="s">
        <v>309</v>
      </c>
      <c r="Y31" s="56" t="s">
        <v>310</v>
      </c>
      <c r="Z31" s="56" t="s">
        <v>311</v>
      </c>
      <c r="AA31" s="68" t="s">
        <v>308</v>
      </c>
    </row>
    <row r="32" spans="1:27" ht="50">
      <c r="A32" s="69" t="s">
        <v>17</v>
      </c>
      <c r="B32" s="70">
        <v>254</v>
      </c>
      <c r="C32" s="71" t="s">
        <v>7</v>
      </c>
      <c r="D32" s="72">
        <v>256</v>
      </c>
      <c r="E32" s="72">
        <v>257</v>
      </c>
      <c r="F32" s="72">
        <v>258</v>
      </c>
      <c r="G32" s="72">
        <v>259</v>
      </c>
      <c r="H32" s="72">
        <v>260</v>
      </c>
      <c r="I32" s="72">
        <v>261</v>
      </c>
      <c r="J32" s="72">
        <v>262</v>
      </c>
      <c r="K32" s="72">
        <v>263</v>
      </c>
      <c r="L32" s="72">
        <v>264</v>
      </c>
      <c r="M32" s="73">
        <v>255</v>
      </c>
      <c r="N32" s="3"/>
      <c r="O32" s="43" t="s">
        <v>17</v>
      </c>
      <c r="P32" s="55" t="s">
        <v>312</v>
      </c>
      <c r="Q32" s="74"/>
      <c r="R32" s="56" t="s">
        <v>314</v>
      </c>
      <c r="S32" s="56" t="s">
        <v>315</v>
      </c>
      <c r="T32" s="56" t="s">
        <v>316</v>
      </c>
      <c r="U32" s="56" t="s">
        <v>317</v>
      </c>
      <c r="V32" s="56" t="s">
        <v>318</v>
      </c>
      <c r="W32" s="56" t="s">
        <v>319</v>
      </c>
      <c r="X32" s="56" t="s">
        <v>320</v>
      </c>
      <c r="Y32" s="56" t="s">
        <v>20</v>
      </c>
      <c r="Z32" s="56" t="s">
        <v>321</v>
      </c>
      <c r="AA32" s="75" t="s">
        <v>313</v>
      </c>
    </row>
    <row r="33" spans="1:27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76"/>
      <c r="Q33" s="3"/>
      <c r="R33" s="3"/>
      <c r="S33" s="3"/>
      <c r="T33" s="3"/>
      <c r="U33" s="3"/>
      <c r="V33" s="3"/>
      <c r="W33" s="3"/>
      <c r="X33" s="3"/>
      <c r="Y33" s="3"/>
      <c r="Z33" s="3"/>
      <c r="AA33" s="76"/>
    </row>
    <row r="34" spans="1:27">
      <c r="A34" s="37" t="s">
        <v>483</v>
      </c>
      <c r="B34" s="38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40"/>
      <c r="N34" s="3"/>
      <c r="O34" s="36" t="s">
        <v>490</v>
      </c>
      <c r="P34" s="36"/>
      <c r="Q34" s="36"/>
      <c r="R34" s="36" t="s">
        <v>5</v>
      </c>
      <c r="S34" s="36"/>
      <c r="T34" s="41" t="s">
        <v>488</v>
      </c>
      <c r="U34" s="3"/>
      <c r="V34" s="3"/>
      <c r="W34" s="3"/>
      <c r="X34" s="3"/>
      <c r="Y34" s="3"/>
      <c r="Z34" s="3"/>
      <c r="AA34" s="3"/>
    </row>
    <row r="35" spans="1:27">
      <c r="A35" s="42"/>
      <c r="B35" s="43">
        <v>1</v>
      </c>
      <c r="C35" s="43">
        <v>2</v>
      </c>
      <c r="D35" s="43">
        <v>3</v>
      </c>
      <c r="E35" s="43">
        <v>4</v>
      </c>
      <c r="F35" s="43">
        <v>5</v>
      </c>
      <c r="G35" s="43">
        <v>6</v>
      </c>
      <c r="H35" s="43">
        <v>7</v>
      </c>
      <c r="I35" s="43">
        <v>8</v>
      </c>
      <c r="J35" s="43">
        <v>9</v>
      </c>
      <c r="K35" s="43">
        <v>10</v>
      </c>
      <c r="L35" s="43">
        <v>11</v>
      </c>
      <c r="M35" s="44">
        <v>12</v>
      </c>
      <c r="N35" s="3"/>
      <c r="O35" s="43"/>
      <c r="P35" s="43">
        <v>1</v>
      </c>
      <c r="Q35" s="43">
        <v>2</v>
      </c>
      <c r="R35" s="43">
        <v>3</v>
      </c>
      <c r="S35" s="43">
        <v>4</v>
      </c>
      <c r="T35" s="43">
        <v>5</v>
      </c>
      <c r="U35" s="43">
        <v>6</v>
      </c>
      <c r="V35" s="43">
        <v>7</v>
      </c>
      <c r="W35" s="43">
        <v>8</v>
      </c>
      <c r="X35" s="43">
        <v>9</v>
      </c>
      <c r="Y35" s="43">
        <v>10</v>
      </c>
      <c r="Z35" s="43">
        <v>11</v>
      </c>
      <c r="AA35" s="43">
        <v>12</v>
      </c>
    </row>
    <row r="36" spans="1:27" ht="20">
      <c r="A36" s="42" t="s">
        <v>6</v>
      </c>
      <c r="B36" s="45" t="s">
        <v>7</v>
      </c>
      <c r="C36" s="46">
        <v>266</v>
      </c>
      <c r="D36" s="46">
        <v>267</v>
      </c>
      <c r="E36" s="46">
        <v>268</v>
      </c>
      <c r="F36" s="46">
        <v>269</v>
      </c>
      <c r="G36" s="46">
        <v>270</v>
      </c>
      <c r="H36" s="46">
        <v>271</v>
      </c>
      <c r="I36" s="46">
        <v>272</v>
      </c>
      <c r="J36" s="46">
        <v>273</v>
      </c>
      <c r="K36" s="46">
        <v>274</v>
      </c>
      <c r="L36" s="46">
        <v>275</v>
      </c>
      <c r="M36" s="47">
        <v>265</v>
      </c>
      <c r="N36" s="3"/>
      <c r="O36" s="43" t="s">
        <v>6</v>
      </c>
      <c r="P36" s="48"/>
      <c r="Q36" s="49" t="s">
        <v>323</v>
      </c>
      <c r="R36" s="49" t="s">
        <v>324</v>
      </c>
      <c r="S36" s="49" t="s">
        <v>325</v>
      </c>
      <c r="T36" s="49" t="s">
        <v>326</v>
      </c>
      <c r="U36" s="49" t="s">
        <v>327</v>
      </c>
      <c r="V36" s="49" t="s">
        <v>328</v>
      </c>
      <c r="W36" s="49" t="s">
        <v>329</v>
      </c>
      <c r="X36" s="49" t="s">
        <v>330</v>
      </c>
      <c r="Y36" s="49" t="s">
        <v>331</v>
      </c>
      <c r="Z36" s="49" t="s">
        <v>22</v>
      </c>
      <c r="AA36" s="50" t="s">
        <v>322</v>
      </c>
    </row>
    <row r="37" spans="1:27" ht="20">
      <c r="A37" s="42" t="s">
        <v>9</v>
      </c>
      <c r="B37" s="51">
        <v>276</v>
      </c>
      <c r="C37" s="52">
        <v>277</v>
      </c>
      <c r="D37" s="52">
        <v>278</v>
      </c>
      <c r="E37" s="52">
        <v>279</v>
      </c>
      <c r="F37" s="52">
        <v>280</v>
      </c>
      <c r="G37" s="52">
        <v>281</v>
      </c>
      <c r="H37" s="53" t="s">
        <v>7</v>
      </c>
      <c r="I37" s="52">
        <v>283</v>
      </c>
      <c r="J37" s="52">
        <v>284</v>
      </c>
      <c r="K37" s="52">
        <v>285</v>
      </c>
      <c r="L37" s="52">
        <v>286</v>
      </c>
      <c r="M37" s="54">
        <v>282</v>
      </c>
      <c r="N37" s="3"/>
      <c r="O37" s="43" t="s">
        <v>9</v>
      </c>
      <c r="P37" s="55" t="s">
        <v>332</v>
      </c>
      <c r="Q37" s="56" t="s">
        <v>333</v>
      </c>
      <c r="R37" s="56" t="s">
        <v>334</v>
      </c>
      <c r="S37" s="56" t="s">
        <v>335</v>
      </c>
      <c r="T37" s="56" t="s">
        <v>336</v>
      </c>
      <c r="U37" s="56" t="s">
        <v>337</v>
      </c>
      <c r="V37" s="57"/>
      <c r="W37" s="56" t="s">
        <v>339</v>
      </c>
      <c r="X37" s="56" t="s">
        <v>340</v>
      </c>
      <c r="Y37" s="56" t="s">
        <v>341</v>
      </c>
      <c r="Z37" s="56" t="s">
        <v>342</v>
      </c>
      <c r="AA37" s="58" t="s">
        <v>338</v>
      </c>
    </row>
    <row r="38" spans="1:27" ht="20">
      <c r="A38" s="42" t="s">
        <v>10</v>
      </c>
      <c r="B38" s="51">
        <v>287</v>
      </c>
      <c r="C38" s="52">
        <v>288</v>
      </c>
      <c r="D38" s="52">
        <v>289</v>
      </c>
      <c r="E38" s="53" t="s">
        <v>7</v>
      </c>
      <c r="F38" s="52">
        <v>291</v>
      </c>
      <c r="G38" s="52">
        <v>292</v>
      </c>
      <c r="H38" s="52">
        <v>293</v>
      </c>
      <c r="I38" s="52">
        <v>294</v>
      </c>
      <c r="J38" s="52">
        <v>295</v>
      </c>
      <c r="K38" s="52">
        <v>296</v>
      </c>
      <c r="L38" s="52">
        <v>297</v>
      </c>
      <c r="M38" s="54">
        <v>290</v>
      </c>
      <c r="N38" s="3"/>
      <c r="O38" s="43" t="s">
        <v>10</v>
      </c>
      <c r="P38" s="55" t="s">
        <v>343</v>
      </c>
      <c r="Q38" s="56" t="s">
        <v>344</v>
      </c>
      <c r="R38" s="56" t="s">
        <v>345</v>
      </c>
      <c r="S38" s="59"/>
      <c r="T38" s="56" t="s">
        <v>347</v>
      </c>
      <c r="U38" s="56" t="s">
        <v>348</v>
      </c>
      <c r="V38" s="56" t="s">
        <v>349</v>
      </c>
      <c r="W38" s="56" t="s">
        <v>350</v>
      </c>
      <c r="X38" s="56" t="s">
        <v>351</v>
      </c>
      <c r="Y38" s="56" t="s">
        <v>352</v>
      </c>
      <c r="Z38" s="56" t="s">
        <v>353</v>
      </c>
      <c r="AA38" s="60" t="s">
        <v>346</v>
      </c>
    </row>
    <row r="39" spans="1:27" ht="20">
      <c r="A39" s="42" t="s">
        <v>11</v>
      </c>
      <c r="B39" s="51">
        <v>298</v>
      </c>
      <c r="C39" s="52">
        <v>299</v>
      </c>
      <c r="D39" s="52">
        <v>300</v>
      </c>
      <c r="E39" s="52">
        <v>301</v>
      </c>
      <c r="F39" s="52">
        <v>302</v>
      </c>
      <c r="G39" s="52">
        <v>303</v>
      </c>
      <c r="H39" s="52">
        <v>304</v>
      </c>
      <c r="I39" s="52">
        <v>305</v>
      </c>
      <c r="J39" s="53" t="s">
        <v>7</v>
      </c>
      <c r="K39" s="52">
        <v>307</v>
      </c>
      <c r="L39" s="52">
        <v>308</v>
      </c>
      <c r="M39" s="54">
        <v>306</v>
      </c>
      <c r="N39" s="3"/>
      <c r="O39" s="43" t="s">
        <v>11</v>
      </c>
      <c r="P39" s="55" t="s">
        <v>354</v>
      </c>
      <c r="Q39" s="56" t="s">
        <v>355</v>
      </c>
      <c r="R39" s="56" t="s">
        <v>356</v>
      </c>
      <c r="S39" s="56" t="s">
        <v>357</v>
      </c>
      <c r="T39" s="56" t="s">
        <v>358</v>
      </c>
      <c r="U39" s="56" t="s">
        <v>359</v>
      </c>
      <c r="V39" s="56" t="s">
        <v>360</v>
      </c>
      <c r="W39" s="56" t="s">
        <v>361</v>
      </c>
      <c r="X39" s="61"/>
      <c r="Y39" s="56" t="s">
        <v>363</v>
      </c>
      <c r="Z39" s="56" t="s">
        <v>364</v>
      </c>
      <c r="AA39" s="62" t="s">
        <v>362</v>
      </c>
    </row>
    <row r="40" spans="1:27" ht="20">
      <c r="A40" s="42" t="s">
        <v>13</v>
      </c>
      <c r="B40" s="51">
        <v>309</v>
      </c>
      <c r="C40" s="52">
        <v>310</v>
      </c>
      <c r="D40" s="52">
        <v>311</v>
      </c>
      <c r="E40" s="52">
        <v>312</v>
      </c>
      <c r="F40" s="52">
        <v>313</v>
      </c>
      <c r="G40" s="52">
        <v>314</v>
      </c>
      <c r="H40" s="52">
        <v>315</v>
      </c>
      <c r="I40" s="52">
        <v>316</v>
      </c>
      <c r="J40" s="52">
        <v>317</v>
      </c>
      <c r="K40" s="52">
        <v>318</v>
      </c>
      <c r="L40" s="52">
        <v>319</v>
      </c>
      <c r="M40" s="63" t="s">
        <v>7</v>
      </c>
      <c r="N40" s="3"/>
      <c r="O40" s="43" t="s">
        <v>13</v>
      </c>
      <c r="P40" s="55" t="s">
        <v>365</v>
      </c>
      <c r="Q40" s="56" t="s">
        <v>366</v>
      </c>
      <c r="R40" s="56" t="s">
        <v>367</v>
      </c>
      <c r="S40" s="56" t="s">
        <v>368</v>
      </c>
      <c r="T40" s="56" t="s">
        <v>369</v>
      </c>
      <c r="U40" s="56" t="s">
        <v>370</v>
      </c>
      <c r="V40" s="56" t="s">
        <v>371</v>
      </c>
      <c r="W40" s="56" t="s">
        <v>372</v>
      </c>
      <c r="X40" s="56" t="s">
        <v>373</v>
      </c>
      <c r="Y40" s="56" t="s">
        <v>374</v>
      </c>
      <c r="Z40" s="56" t="s">
        <v>375</v>
      </c>
      <c r="AA40" s="64"/>
    </row>
    <row r="41" spans="1:27">
      <c r="A41" s="42" t="s">
        <v>15</v>
      </c>
      <c r="B41" s="51">
        <v>320</v>
      </c>
      <c r="C41" s="52">
        <v>321</v>
      </c>
      <c r="D41" s="52">
        <v>322</v>
      </c>
      <c r="E41" s="53" t="s">
        <v>7</v>
      </c>
      <c r="F41" s="52">
        <v>324</v>
      </c>
      <c r="G41" s="52">
        <v>325</v>
      </c>
      <c r="H41" s="52">
        <v>326</v>
      </c>
      <c r="I41" s="52">
        <v>327</v>
      </c>
      <c r="J41" s="52">
        <v>328</v>
      </c>
      <c r="K41" s="52">
        <v>329</v>
      </c>
      <c r="L41" s="52">
        <v>330</v>
      </c>
      <c r="M41" s="54">
        <v>323</v>
      </c>
      <c r="N41" s="3"/>
      <c r="O41" s="43" t="s">
        <v>15</v>
      </c>
      <c r="P41" s="55" t="s">
        <v>376</v>
      </c>
      <c r="Q41" s="56" t="s">
        <v>377</v>
      </c>
      <c r="R41" s="56" t="s">
        <v>378</v>
      </c>
      <c r="S41" s="65"/>
      <c r="T41" s="56" t="s">
        <v>380</v>
      </c>
      <c r="U41" s="56" t="s">
        <v>381</v>
      </c>
      <c r="V41" s="56" t="s">
        <v>382</v>
      </c>
      <c r="W41" s="56" t="s">
        <v>383</v>
      </c>
      <c r="X41" s="56" t="s">
        <v>384</v>
      </c>
      <c r="Y41" s="56" t="s">
        <v>385</v>
      </c>
      <c r="Z41" s="56" t="s">
        <v>386</v>
      </c>
      <c r="AA41" s="66" t="s">
        <v>379</v>
      </c>
    </row>
    <row r="42" spans="1:27" ht="20">
      <c r="A42" s="42" t="s">
        <v>16</v>
      </c>
      <c r="B42" s="51">
        <v>331</v>
      </c>
      <c r="C42" s="52">
        <v>332</v>
      </c>
      <c r="D42" s="52">
        <v>333</v>
      </c>
      <c r="E42" s="52">
        <v>334</v>
      </c>
      <c r="F42" s="52">
        <v>335</v>
      </c>
      <c r="G42" s="52">
        <v>336</v>
      </c>
      <c r="H42" s="52">
        <v>337</v>
      </c>
      <c r="I42" s="53" t="s">
        <v>7</v>
      </c>
      <c r="J42" s="52">
        <v>339</v>
      </c>
      <c r="K42" s="52">
        <v>340</v>
      </c>
      <c r="L42" s="52">
        <v>341</v>
      </c>
      <c r="M42" s="54">
        <v>338</v>
      </c>
      <c r="N42" s="3"/>
      <c r="O42" s="43" t="s">
        <v>16</v>
      </c>
      <c r="P42" s="55" t="s">
        <v>387</v>
      </c>
      <c r="Q42" s="56" t="s">
        <v>388</v>
      </c>
      <c r="R42" s="56" t="s">
        <v>389</v>
      </c>
      <c r="S42" s="56" t="s">
        <v>390</v>
      </c>
      <c r="T42" s="56" t="s">
        <v>391</v>
      </c>
      <c r="U42" s="56" t="s">
        <v>392</v>
      </c>
      <c r="V42" s="56" t="s">
        <v>393</v>
      </c>
      <c r="W42" s="67"/>
      <c r="X42" s="56" t="s">
        <v>395</v>
      </c>
      <c r="Y42" s="56" t="s">
        <v>24</v>
      </c>
      <c r="Z42" s="56" t="s">
        <v>396</v>
      </c>
      <c r="AA42" s="68" t="s">
        <v>394</v>
      </c>
    </row>
    <row r="43" spans="1:27" ht="40">
      <c r="A43" s="69" t="s">
        <v>17</v>
      </c>
      <c r="B43" s="70">
        <v>342</v>
      </c>
      <c r="C43" s="71" t="s">
        <v>7</v>
      </c>
      <c r="D43" s="72">
        <v>344</v>
      </c>
      <c r="E43" s="72">
        <v>345</v>
      </c>
      <c r="F43" s="72">
        <v>346</v>
      </c>
      <c r="G43" s="72">
        <v>347</v>
      </c>
      <c r="H43" s="72">
        <v>348</v>
      </c>
      <c r="I43" s="72">
        <v>349</v>
      </c>
      <c r="J43" s="72">
        <v>350</v>
      </c>
      <c r="K43" s="72">
        <v>351</v>
      </c>
      <c r="L43" s="72">
        <v>352</v>
      </c>
      <c r="M43" s="73">
        <v>343</v>
      </c>
      <c r="N43" s="3"/>
      <c r="O43" s="43" t="s">
        <v>17</v>
      </c>
      <c r="P43" s="55" t="s">
        <v>397</v>
      </c>
      <c r="Q43" s="74"/>
      <c r="R43" s="56" t="s">
        <v>399</v>
      </c>
      <c r="S43" s="56" t="s">
        <v>30</v>
      </c>
      <c r="T43" s="56" t="s">
        <v>400</v>
      </c>
      <c r="U43" s="56" t="s">
        <v>401</v>
      </c>
      <c r="V43" s="56" t="s">
        <v>402</v>
      </c>
      <c r="W43" s="56" t="s">
        <v>403</v>
      </c>
      <c r="X43" s="56" t="s">
        <v>404</v>
      </c>
      <c r="Y43" s="56" t="s">
        <v>405</v>
      </c>
      <c r="Z43" s="56" t="s">
        <v>406</v>
      </c>
      <c r="AA43" s="75" t="s">
        <v>398</v>
      </c>
    </row>
    <row r="44" spans="1:27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>
      <c r="A45" s="37" t="s">
        <v>484</v>
      </c>
      <c r="B45" s="38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40"/>
      <c r="N45" s="3"/>
      <c r="O45" s="36" t="s">
        <v>491</v>
      </c>
      <c r="P45" s="36"/>
      <c r="Q45" s="36"/>
      <c r="R45" s="36" t="s">
        <v>5</v>
      </c>
      <c r="S45" s="36"/>
      <c r="T45" s="41" t="s">
        <v>489</v>
      </c>
      <c r="U45" s="3"/>
      <c r="V45" s="3"/>
      <c r="W45" s="3"/>
      <c r="X45" s="3"/>
      <c r="Y45" s="3"/>
      <c r="Z45" s="3"/>
      <c r="AA45" s="3"/>
    </row>
    <row r="46" spans="1:27">
      <c r="A46" s="42"/>
      <c r="B46" s="43">
        <v>1</v>
      </c>
      <c r="C46" s="43">
        <v>2</v>
      </c>
      <c r="D46" s="43">
        <v>3</v>
      </c>
      <c r="E46" s="43">
        <v>4</v>
      </c>
      <c r="F46" s="43">
        <v>5</v>
      </c>
      <c r="G46" s="43">
        <v>6</v>
      </c>
      <c r="H46" s="43">
        <v>7</v>
      </c>
      <c r="I46" s="43">
        <v>8</v>
      </c>
      <c r="J46" s="43">
        <v>9</v>
      </c>
      <c r="K46" s="43">
        <v>10</v>
      </c>
      <c r="L46" s="43">
        <v>11</v>
      </c>
      <c r="M46" s="44">
        <v>12</v>
      </c>
      <c r="N46" s="3"/>
      <c r="O46" s="43"/>
      <c r="P46" s="43">
        <v>1</v>
      </c>
      <c r="Q46" s="43">
        <v>2</v>
      </c>
      <c r="R46" s="43">
        <v>3</v>
      </c>
      <c r="S46" s="43">
        <v>4</v>
      </c>
      <c r="T46" s="43">
        <v>5</v>
      </c>
      <c r="U46" s="43">
        <v>6</v>
      </c>
      <c r="V46" s="43">
        <v>7</v>
      </c>
      <c r="W46" s="43">
        <v>8</v>
      </c>
      <c r="X46" s="43">
        <v>9</v>
      </c>
      <c r="Y46" s="43">
        <v>10</v>
      </c>
      <c r="Z46" s="43">
        <v>11</v>
      </c>
      <c r="AA46" s="43">
        <v>12</v>
      </c>
    </row>
    <row r="47" spans="1:27" ht="20">
      <c r="A47" s="42" t="s">
        <v>6</v>
      </c>
      <c r="B47" s="45" t="s">
        <v>7</v>
      </c>
      <c r="C47" s="46">
        <v>354</v>
      </c>
      <c r="D47" s="46">
        <v>355</v>
      </c>
      <c r="E47" s="46">
        <v>356</v>
      </c>
      <c r="F47" s="46">
        <v>357</v>
      </c>
      <c r="G47" s="46">
        <v>358</v>
      </c>
      <c r="H47" s="46">
        <v>359</v>
      </c>
      <c r="I47" s="46">
        <v>360</v>
      </c>
      <c r="J47" s="46">
        <v>361</v>
      </c>
      <c r="K47" s="46">
        <v>362</v>
      </c>
      <c r="L47" s="46">
        <v>363</v>
      </c>
      <c r="M47" s="47">
        <v>353</v>
      </c>
      <c r="N47" s="3"/>
      <c r="O47" s="43" t="s">
        <v>6</v>
      </c>
      <c r="P47" s="48"/>
      <c r="Q47" s="49" t="s">
        <v>408</v>
      </c>
      <c r="R47" s="49" t="s">
        <v>409</v>
      </c>
      <c r="S47" s="49" t="s">
        <v>410</v>
      </c>
      <c r="T47" s="49" t="s">
        <v>28</v>
      </c>
      <c r="U47" s="49" t="s">
        <v>411</v>
      </c>
      <c r="V47" s="49" t="s">
        <v>412</v>
      </c>
      <c r="W47" s="49" t="s">
        <v>413</v>
      </c>
      <c r="X47" s="49" t="s">
        <v>414</v>
      </c>
      <c r="Y47" s="49" t="s">
        <v>415</v>
      </c>
      <c r="Z47" s="49" t="s">
        <v>416</v>
      </c>
      <c r="AA47" s="50" t="s">
        <v>407</v>
      </c>
    </row>
    <row r="48" spans="1:27" ht="30">
      <c r="A48" s="42" t="s">
        <v>9</v>
      </c>
      <c r="B48" s="51">
        <v>364</v>
      </c>
      <c r="C48" s="52">
        <v>365</v>
      </c>
      <c r="D48" s="52">
        <v>366</v>
      </c>
      <c r="E48" s="52">
        <v>367</v>
      </c>
      <c r="F48" s="52">
        <v>368</v>
      </c>
      <c r="G48" s="52">
        <v>369</v>
      </c>
      <c r="H48" s="53" t="s">
        <v>7</v>
      </c>
      <c r="I48" s="52">
        <v>371</v>
      </c>
      <c r="J48" s="52">
        <v>372</v>
      </c>
      <c r="K48" s="52">
        <v>373</v>
      </c>
      <c r="L48" s="77"/>
      <c r="M48" s="54">
        <v>370</v>
      </c>
      <c r="N48" s="3"/>
      <c r="O48" s="43" t="s">
        <v>9</v>
      </c>
      <c r="P48" s="55" t="s">
        <v>417</v>
      </c>
      <c r="Q48" s="56" t="s">
        <v>418</v>
      </c>
      <c r="R48" s="56" t="s">
        <v>419</v>
      </c>
      <c r="S48" s="56" t="s">
        <v>420</v>
      </c>
      <c r="T48" s="56" t="s">
        <v>421</v>
      </c>
      <c r="U48" s="56" t="s">
        <v>29</v>
      </c>
      <c r="V48" s="57"/>
      <c r="W48" s="56" t="s">
        <v>423</v>
      </c>
      <c r="X48" s="56" t="s">
        <v>424</v>
      </c>
      <c r="Y48" s="56" t="s">
        <v>425</v>
      </c>
      <c r="Z48" s="56" t="s">
        <v>72</v>
      </c>
      <c r="AA48" s="58" t="s">
        <v>422</v>
      </c>
    </row>
    <row r="49" spans="1:27">
      <c r="A49" s="42" t="s">
        <v>10</v>
      </c>
      <c r="B49" s="51">
        <v>374</v>
      </c>
      <c r="C49" s="52">
        <v>375</v>
      </c>
      <c r="D49" s="52">
        <v>376</v>
      </c>
      <c r="E49" s="53" t="s">
        <v>7</v>
      </c>
      <c r="F49" s="52">
        <v>378</v>
      </c>
      <c r="G49" s="52">
        <v>379</v>
      </c>
      <c r="H49" s="52">
        <v>380</v>
      </c>
      <c r="I49" s="52">
        <v>381</v>
      </c>
      <c r="J49" s="52">
        <v>382</v>
      </c>
      <c r="K49" s="52">
        <v>383</v>
      </c>
      <c r="L49" s="77"/>
      <c r="M49" s="54">
        <v>377</v>
      </c>
      <c r="N49" s="3"/>
      <c r="O49" s="43" t="s">
        <v>10</v>
      </c>
      <c r="P49" s="55" t="s">
        <v>426</v>
      </c>
      <c r="Q49" s="56" t="s">
        <v>427</v>
      </c>
      <c r="R49" s="56" t="s">
        <v>428</v>
      </c>
      <c r="S49" s="59"/>
      <c r="T49" s="56" t="s">
        <v>430</v>
      </c>
      <c r="U49" s="56" t="s">
        <v>431</v>
      </c>
      <c r="V49" s="56" t="s">
        <v>432</v>
      </c>
      <c r="W49" s="56" t="s">
        <v>433</v>
      </c>
      <c r="X49" s="56" t="s">
        <v>434</v>
      </c>
      <c r="Y49" s="56" t="s">
        <v>435</v>
      </c>
      <c r="Z49" s="56" t="s">
        <v>72</v>
      </c>
      <c r="AA49" s="60" t="s">
        <v>429</v>
      </c>
    </row>
    <row r="50" spans="1:27" ht="20">
      <c r="A50" s="42" t="s">
        <v>11</v>
      </c>
      <c r="B50" s="51">
        <v>384</v>
      </c>
      <c r="C50" s="52">
        <v>385</v>
      </c>
      <c r="D50" s="52">
        <v>386</v>
      </c>
      <c r="E50" s="52">
        <v>387</v>
      </c>
      <c r="F50" s="52">
        <v>388</v>
      </c>
      <c r="G50" s="52">
        <v>389</v>
      </c>
      <c r="H50" s="52">
        <v>390</v>
      </c>
      <c r="I50" s="52">
        <v>391</v>
      </c>
      <c r="J50" s="53" t="s">
        <v>7</v>
      </c>
      <c r="K50" s="52">
        <v>393</v>
      </c>
      <c r="L50" s="77"/>
      <c r="M50" s="54">
        <v>392</v>
      </c>
      <c r="N50" s="3"/>
      <c r="O50" s="43" t="s">
        <v>11</v>
      </c>
      <c r="P50" s="55" t="s">
        <v>436</v>
      </c>
      <c r="Q50" s="56" t="s">
        <v>437</v>
      </c>
      <c r="R50" s="56" t="s">
        <v>438</v>
      </c>
      <c r="S50" s="56" t="s">
        <v>439</v>
      </c>
      <c r="T50" s="56" t="s">
        <v>440</v>
      </c>
      <c r="U50" s="56" t="s">
        <v>441</v>
      </c>
      <c r="V50" s="56" t="s">
        <v>442</v>
      </c>
      <c r="W50" s="56" t="s">
        <v>443</v>
      </c>
      <c r="X50" s="61"/>
      <c r="Y50" s="56" t="s">
        <v>445</v>
      </c>
      <c r="Z50" s="56" t="s">
        <v>72</v>
      </c>
      <c r="AA50" s="62" t="s">
        <v>444</v>
      </c>
    </row>
    <row r="51" spans="1:27" ht="20">
      <c r="A51" s="42" t="s">
        <v>13</v>
      </c>
      <c r="B51" s="51">
        <v>394</v>
      </c>
      <c r="C51" s="52">
        <v>395</v>
      </c>
      <c r="D51" s="52">
        <v>396</v>
      </c>
      <c r="E51" s="52">
        <v>397</v>
      </c>
      <c r="F51" s="52">
        <v>398</v>
      </c>
      <c r="G51" s="52">
        <v>399</v>
      </c>
      <c r="H51" s="52">
        <v>400</v>
      </c>
      <c r="I51" s="52">
        <v>401</v>
      </c>
      <c r="J51" s="52">
        <v>402</v>
      </c>
      <c r="K51" s="52">
        <v>403</v>
      </c>
      <c r="L51" s="77"/>
      <c r="M51" s="63" t="s">
        <v>7</v>
      </c>
      <c r="N51" s="3"/>
      <c r="O51" s="43" t="s">
        <v>13</v>
      </c>
      <c r="P51" s="55" t="s">
        <v>446</v>
      </c>
      <c r="Q51" s="56" t="s">
        <v>447</v>
      </c>
      <c r="R51" s="56" t="s">
        <v>448</v>
      </c>
      <c r="S51" s="56" t="s">
        <v>449</v>
      </c>
      <c r="T51" s="56" t="s">
        <v>450</v>
      </c>
      <c r="U51" s="56" t="s">
        <v>451</v>
      </c>
      <c r="V51" s="56" t="s">
        <v>452</v>
      </c>
      <c r="W51" s="56" t="s">
        <v>453</v>
      </c>
      <c r="X51" s="56" t="s">
        <v>454</v>
      </c>
      <c r="Y51" s="56" t="s">
        <v>455</v>
      </c>
      <c r="Z51" s="56" t="s">
        <v>72</v>
      </c>
      <c r="AA51" s="64"/>
    </row>
    <row r="52" spans="1:27" ht="20">
      <c r="A52" s="42" t="s">
        <v>15</v>
      </c>
      <c r="B52" s="51">
        <v>404</v>
      </c>
      <c r="C52" s="52">
        <v>405</v>
      </c>
      <c r="D52" s="52">
        <v>406</v>
      </c>
      <c r="E52" s="53" t="s">
        <v>7</v>
      </c>
      <c r="F52" s="52">
        <v>408</v>
      </c>
      <c r="G52" s="52">
        <v>409</v>
      </c>
      <c r="H52" s="52">
        <v>410</v>
      </c>
      <c r="I52" s="52">
        <v>411</v>
      </c>
      <c r="J52" s="52">
        <v>412</v>
      </c>
      <c r="K52" s="52">
        <v>413</v>
      </c>
      <c r="L52" s="77"/>
      <c r="M52" s="54">
        <v>407</v>
      </c>
      <c r="N52" s="3"/>
      <c r="O52" s="43" t="s">
        <v>15</v>
      </c>
      <c r="P52" s="55" t="s">
        <v>456</v>
      </c>
      <c r="Q52" s="56" t="s">
        <v>457</v>
      </c>
      <c r="R52" s="56" t="s">
        <v>458</v>
      </c>
      <c r="S52" s="65"/>
      <c r="T52" s="56" t="s">
        <v>460</v>
      </c>
      <c r="U52" s="56" t="s">
        <v>461</v>
      </c>
      <c r="V52" s="56" t="s">
        <v>462</v>
      </c>
      <c r="W52" s="56" t="s">
        <v>463</v>
      </c>
      <c r="X52" s="56" t="s">
        <v>464</v>
      </c>
      <c r="Y52" s="56" t="s">
        <v>25</v>
      </c>
      <c r="Z52" s="56" t="s">
        <v>72</v>
      </c>
      <c r="AA52" s="66" t="s">
        <v>459</v>
      </c>
    </row>
    <row r="53" spans="1:27" ht="20">
      <c r="A53" s="42" t="s">
        <v>16</v>
      </c>
      <c r="B53" s="51">
        <v>414</v>
      </c>
      <c r="C53" s="52">
        <v>415</v>
      </c>
      <c r="D53" s="52">
        <v>416</v>
      </c>
      <c r="E53" s="52">
        <v>417</v>
      </c>
      <c r="F53" s="52">
        <v>418</v>
      </c>
      <c r="G53" s="52">
        <v>419</v>
      </c>
      <c r="H53" s="52">
        <v>420</v>
      </c>
      <c r="I53" s="53" t="s">
        <v>7</v>
      </c>
      <c r="J53" s="52">
        <v>422</v>
      </c>
      <c r="K53" s="52">
        <v>423</v>
      </c>
      <c r="L53" s="77"/>
      <c r="M53" s="54">
        <v>421</v>
      </c>
      <c r="N53" s="3"/>
      <c r="O53" s="43" t="s">
        <v>16</v>
      </c>
      <c r="P53" s="55" t="s">
        <v>465</v>
      </c>
      <c r="Q53" s="56" t="s">
        <v>466</v>
      </c>
      <c r="R53" s="56" t="s">
        <v>467</v>
      </c>
      <c r="S53" s="56" t="s">
        <v>23</v>
      </c>
      <c r="T53" s="56" t="s">
        <v>468</v>
      </c>
      <c r="U53" s="56" t="s">
        <v>469</v>
      </c>
      <c r="V53" s="56" t="s">
        <v>470</v>
      </c>
      <c r="W53" s="67"/>
      <c r="X53" s="56" t="s">
        <v>472</v>
      </c>
      <c r="Y53" s="56" t="s">
        <v>473</v>
      </c>
      <c r="Z53" s="56" t="s">
        <v>72</v>
      </c>
      <c r="AA53" s="68" t="s">
        <v>471</v>
      </c>
    </row>
    <row r="54" spans="1:27" ht="30">
      <c r="A54" s="69" t="s">
        <v>17</v>
      </c>
      <c r="B54" s="70">
        <v>424</v>
      </c>
      <c r="C54" s="71" t="s">
        <v>7</v>
      </c>
      <c r="D54" s="72">
        <v>426</v>
      </c>
      <c r="E54" s="72">
        <v>427</v>
      </c>
      <c r="F54" s="72">
        <v>428</v>
      </c>
      <c r="G54" s="72">
        <v>429</v>
      </c>
      <c r="H54" s="72">
        <v>430</v>
      </c>
      <c r="I54" s="72">
        <v>431</v>
      </c>
      <c r="J54" s="72">
        <v>432</v>
      </c>
      <c r="K54" s="72">
        <v>433</v>
      </c>
      <c r="L54" s="78"/>
      <c r="M54" s="73">
        <v>425</v>
      </c>
      <c r="N54" s="3"/>
      <c r="O54" s="43" t="s">
        <v>17</v>
      </c>
      <c r="P54" s="55" t="s">
        <v>21</v>
      </c>
      <c r="Q54" s="74"/>
      <c r="R54" s="56" t="s">
        <v>475</v>
      </c>
      <c r="S54" s="56" t="s">
        <v>476</v>
      </c>
      <c r="T54" s="56" t="s">
        <v>477</v>
      </c>
      <c r="U54" s="56" t="s">
        <v>478</v>
      </c>
      <c r="V54" s="56" t="s">
        <v>479</v>
      </c>
      <c r="W54" s="56" t="s">
        <v>480</v>
      </c>
      <c r="X54" s="56" t="s">
        <v>481</v>
      </c>
      <c r="Y54" s="56" t="s">
        <v>482</v>
      </c>
      <c r="Z54" s="56" t="s">
        <v>72</v>
      </c>
      <c r="AA54" s="75" t="s">
        <v>474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Daphne Sze</dc:creator>
  <cp:keywords/>
  <dc:description/>
  <cp:lastModifiedBy>Daphne Sze</cp:lastModifiedBy>
  <cp:revision/>
  <cp:lastPrinted>2017-11-08T19:59:34Z</cp:lastPrinted>
  <dcterms:created xsi:type="dcterms:W3CDTF">2017-05-16T16:34:15Z</dcterms:created>
  <dcterms:modified xsi:type="dcterms:W3CDTF">2017-11-08T20:07:06Z</dcterms:modified>
  <cp:category/>
  <cp:contentStatus/>
</cp:coreProperties>
</file>