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Cloud/Dropbox (MIT)/Team Paneth Cell/Planning/Daphne/HTS outlines/"/>
    </mc:Choice>
  </mc:AlternateContent>
  <xr:revisionPtr revIDLastSave="0" documentId="12_ncr:500000_{9514EDF8-3C78-8347-9445-84EFB7A5AAA0}" xr6:coauthVersionLast="31" xr6:coauthVersionMax="31" xr10:uidLastSave="{00000000-0000-0000-0000-000000000000}"/>
  <bookViews>
    <workbookView xWindow="2340" yWindow="460" windowWidth="33740" windowHeight="22100" tabRatio="500" xr2:uid="{00000000-000D-0000-FFFF-FFFF00000000}"/>
  </bookViews>
  <sheets>
    <sheet name="CD Screen" sheetId="6" r:id="rId1"/>
    <sheet name="Drug Plate Layout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5" i="6" l="1"/>
  <c r="L146" i="6" l="1"/>
  <c r="K180" i="6"/>
  <c r="C170" i="6"/>
  <c r="Y114" i="6"/>
  <c r="R115" i="6"/>
  <c r="S115" i="6"/>
  <c r="T115" i="6"/>
  <c r="U115" i="6"/>
  <c r="V115" i="6"/>
  <c r="W115" i="6"/>
  <c r="X115" i="6"/>
  <c r="Y115" i="6"/>
  <c r="Z115" i="6"/>
  <c r="AA115" i="6"/>
  <c r="R116" i="6"/>
  <c r="S116" i="6"/>
  <c r="T116" i="6"/>
  <c r="U116" i="6"/>
  <c r="V116" i="6"/>
  <c r="W116" i="6"/>
  <c r="X116" i="6"/>
  <c r="Y116" i="6"/>
  <c r="Z116" i="6"/>
  <c r="AA116" i="6"/>
  <c r="R117" i="6"/>
  <c r="S117" i="6"/>
  <c r="T117" i="6"/>
  <c r="U117" i="6"/>
  <c r="V117" i="6"/>
  <c r="W117" i="6"/>
  <c r="X117" i="6"/>
  <c r="Y117" i="6"/>
  <c r="Z117" i="6"/>
  <c r="AA117" i="6"/>
  <c r="R118" i="6"/>
  <c r="S118" i="6"/>
  <c r="T118" i="6"/>
  <c r="U118" i="6"/>
  <c r="V118" i="6"/>
  <c r="W118" i="6"/>
  <c r="X118" i="6"/>
  <c r="Y118" i="6"/>
  <c r="Z118" i="6"/>
  <c r="AA118" i="6"/>
  <c r="R119" i="6"/>
  <c r="S119" i="6"/>
  <c r="T119" i="6"/>
  <c r="U119" i="6"/>
  <c r="V119" i="6"/>
  <c r="W119" i="6"/>
  <c r="X119" i="6"/>
  <c r="Y119" i="6"/>
  <c r="Z119" i="6"/>
  <c r="AA119" i="6"/>
  <c r="R120" i="6"/>
  <c r="S120" i="6"/>
  <c r="T120" i="6"/>
  <c r="U120" i="6"/>
  <c r="V120" i="6"/>
  <c r="W120" i="6"/>
  <c r="X120" i="6"/>
  <c r="Y120" i="6"/>
  <c r="Z120" i="6"/>
  <c r="AA120" i="6"/>
  <c r="S121" i="6"/>
  <c r="T121" i="6"/>
  <c r="V121" i="6"/>
  <c r="X121" i="6"/>
  <c r="Y121" i="6"/>
  <c r="AA121" i="6"/>
  <c r="P121" i="6"/>
  <c r="P120" i="6"/>
  <c r="P119" i="6"/>
  <c r="P118" i="6"/>
  <c r="P117" i="6"/>
  <c r="P116" i="6"/>
  <c r="P115" i="6"/>
  <c r="Q115" i="6"/>
  <c r="Q116" i="6"/>
  <c r="Q117" i="6"/>
  <c r="Q118" i="6"/>
  <c r="Q119" i="6"/>
  <c r="Q120" i="6"/>
  <c r="Q121" i="6"/>
  <c r="J121" i="6"/>
  <c r="Q114" i="6"/>
  <c r="K121" i="6"/>
  <c r="K120" i="6"/>
  <c r="K119" i="6"/>
  <c r="K115" i="6"/>
  <c r="K114" i="6"/>
  <c r="M121" i="6"/>
  <c r="M120" i="6"/>
  <c r="M119" i="6"/>
  <c r="M118" i="6"/>
  <c r="M117" i="6"/>
  <c r="M116" i="6"/>
  <c r="M115" i="6"/>
  <c r="J120" i="6"/>
  <c r="J119" i="6"/>
  <c r="J118" i="6"/>
  <c r="J117" i="6"/>
  <c r="J116" i="6"/>
  <c r="J115" i="6"/>
  <c r="H121" i="6"/>
  <c r="H120" i="6"/>
  <c r="H119" i="6"/>
  <c r="H118" i="6"/>
  <c r="H117" i="6"/>
  <c r="H116" i="6"/>
  <c r="H115" i="6"/>
  <c r="F121" i="6"/>
  <c r="F120" i="6"/>
  <c r="F119" i="6"/>
  <c r="F118" i="6"/>
  <c r="F117" i="6"/>
  <c r="F116" i="6"/>
  <c r="F115" i="6"/>
  <c r="E121" i="6"/>
  <c r="E120" i="6"/>
  <c r="E119" i="6"/>
  <c r="E118" i="6"/>
  <c r="E117" i="6"/>
  <c r="E116" i="6"/>
  <c r="E115" i="6"/>
  <c r="B121" i="6"/>
  <c r="B120" i="6"/>
  <c r="B119" i="6"/>
  <c r="B118" i="6"/>
  <c r="B117" i="6"/>
  <c r="B116" i="6"/>
  <c r="B115" i="6"/>
  <c r="D115" i="6"/>
  <c r="G115" i="6"/>
  <c r="I115" i="6"/>
  <c r="L115" i="6"/>
  <c r="D116" i="6"/>
  <c r="G116" i="6"/>
  <c r="I116" i="6"/>
  <c r="K116" i="6"/>
  <c r="L116" i="6"/>
  <c r="D117" i="6"/>
  <c r="G117" i="6"/>
  <c r="I117" i="6"/>
  <c r="K117" i="6"/>
  <c r="L117" i="6"/>
  <c r="D118" i="6"/>
  <c r="G118" i="6"/>
  <c r="I118" i="6"/>
  <c r="K118" i="6"/>
  <c r="L118" i="6"/>
  <c r="D119" i="6"/>
  <c r="G119" i="6"/>
  <c r="I119" i="6"/>
  <c r="L119" i="6"/>
  <c r="D120" i="6"/>
  <c r="G120" i="6"/>
  <c r="I120" i="6"/>
  <c r="L120" i="6"/>
  <c r="C115" i="6"/>
  <c r="C116" i="6"/>
  <c r="C117" i="6"/>
  <c r="C118" i="6"/>
  <c r="C119" i="6"/>
  <c r="C120" i="6"/>
  <c r="C121" i="6"/>
  <c r="C114" i="6"/>
  <c r="O176" i="6"/>
  <c r="Q176" i="6"/>
  <c r="O169" i="6"/>
  <c r="Q169" i="6"/>
  <c r="S169" i="6"/>
  <c r="U169" i="6"/>
  <c r="W169" i="6"/>
  <c r="Y169" i="6"/>
  <c r="Y171" i="6"/>
  <c r="W171" i="6"/>
  <c r="Q171" i="6"/>
  <c r="P170" i="6"/>
  <c r="O171" i="6"/>
  <c r="P172" i="6"/>
  <c r="R172" i="6"/>
  <c r="T172" i="6"/>
  <c r="V172" i="6"/>
  <c r="X172" i="6"/>
  <c r="Z172" i="6"/>
  <c r="U174" i="6"/>
  <c r="S174" i="6"/>
  <c r="O174" i="6"/>
  <c r="P167" i="6"/>
  <c r="X167" i="6"/>
  <c r="U171" i="6"/>
  <c r="S171" i="6"/>
  <c r="P174" i="6"/>
  <c r="X17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C214" i="6"/>
  <c r="D214" i="6"/>
  <c r="E214" i="6"/>
  <c r="F214" i="6"/>
  <c r="G214" i="6"/>
  <c r="H214" i="6"/>
  <c r="I214" i="6"/>
  <c r="J214" i="6"/>
  <c r="K214" i="6"/>
  <c r="L214" i="6"/>
  <c r="M214" i="6"/>
  <c r="B214" i="6"/>
  <c r="J220" i="6"/>
  <c r="M220" i="6"/>
  <c r="K220" i="6"/>
  <c r="H220" i="6"/>
  <c r="F220" i="6"/>
  <c r="E220" i="6"/>
  <c r="C220" i="6"/>
  <c r="B220" i="6"/>
  <c r="K21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C192" i="6"/>
  <c r="D192" i="6"/>
  <c r="E192" i="6"/>
  <c r="F192" i="6"/>
  <c r="G192" i="6"/>
  <c r="H192" i="6"/>
  <c r="I192" i="6"/>
  <c r="J192" i="6"/>
  <c r="K192" i="6"/>
  <c r="L192" i="6"/>
  <c r="M192" i="6"/>
  <c r="B192" i="6"/>
  <c r="E198" i="6"/>
  <c r="M198" i="6"/>
  <c r="K198" i="6"/>
  <c r="J198" i="6"/>
  <c r="H198" i="6"/>
  <c r="F198" i="6"/>
  <c r="C198" i="6"/>
  <c r="B198" i="6"/>
  <c r="K191" i="6"/>
  <c r="C213" i="6"/>
  <c r="C191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C203" i="6"/>
  <c r="D203" i="6"/>
  <c r="E203" i="6"/>
  <c r="F203" i="6"/>
  <c r="G203" i="6"/>
  <c r="H203" i="6"/>
  <c r="I203" i="6"/>
  <c r="J203" i="6"/>
  <c r="K203" i="6"/>
  <c r="L203" i="6"/>
  <c r="M203" i="6"/>
  <c r="B203" i="6"/>
  <c r="M209" i="6"/>
  <c r="K209" i="6"/>
  <c r="J209" i="6"/>
  <c r="H209" i="6"/>
  <c r="F209" i="6"/>
  <c r="E209" i="6"/>
  <c r="C209" i="6"/>
  <c r="B209" i="6"/>
  <c r="K202" i="6"/>
  <c r="C20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C181" i="6"/>
  <c r="D181" i="6"/>
  <c r="E181" i="6"/>
  <c r="F181" i="6"/>
  <c r="G181" i="6"/>
  <c r="H181" i="6"/>
  <c r="I181" i="6"/>
  <c r="J181" i="6"/>
  <c r="K181" i="6"/>
  <c r="L181" i="6"/>
  <c r="M181" i="6"/>
  <c r="B181" i="6"/>
  <c r="M187" i="6"/>
  <c r="K187" i="6"/>
  <c r="J187" i="6"/>
  <c r="H187" i="6"/>
  <c r="F187" i="6"/>
  <c r="E187" i="6"/>
  <c r="C187" i="6"/>
  <c r="B187" i="6"/>
  <c r="C180" i="6"/>
  <c r="K167" i="6"/>
  <c r="B167" i="6"/>
  <c r="P148" i="6"/>
  <c r="L148" i="6"/>
  <c r="E140" i="6"/>
  <c r="C131" i="6" s="1"/>
  <c r="C161" i="6"/>
  <c r="E132" i="6"/>
  <c r="L132" i="6"/>
  <c r="M132" i="6"/>
  <c r="H133" i="6"/>
  <c r="I133" i="6"/>
  <c r="D134" i="6"/>
  <c r="E134" i="6"/>
  <c r="L134" i="6"/>
  <c r="M134" i="6"/>
  <c r="H135" i="6"/>
  <c r="I135" i="6"/>
  <c r="D136" i="6"/>
  <c r="E136" i="6"/>
  <c r="L136" i="6"/>
  <c r="M136" i="6"/>
  <c r="H137" i="6"/>
  <c r="I137" i="6"/>
  <c r="E138" i="6"/>
  <c r="F138" i="6"/>
  <c r="C172" i="6"/>
  <c r="C171" i="6"/>
  <c r="L6" i="6"/>
  <c r="N5" i="6"/>
  <c r="M5" i="6"/>
  <c r="L5" i="6"/>
  <c r="K5" i="6"/>
  <c r="K7" i="6" s="1"/>
  <c r="G163" i="2"/>
  <c r="K164" i="2"/>
  <c r="Q204" i="6"/>
  <c r="K137" i="6"/>
  <c r="G137" i="6"/>
  <c r="G136" i="6"/>
  <c r="C136" i="6"/>
  <c r="C135" i="6"/>
  <c r="K134" i="6"/>
  <c r="K133" i="6"/>
  <c r="G133" i="6"/>
  <c r="G132" i="6"/>
  <c r="C132" i="6"/>
  <c r="J137" i="6"/>
  <c r="F137" i="6"/>
  <c r="F136" i="6"/>
  <c r="B136" i="6"/>
  <c r="B135" i="6"/>
  <c r="J134" i="6"/>
  <c r="J133" i="6"/>
  <c r="F133" i="6"/>
  <c r="F132" i="6"/>
  <c r="B132" i="6"/>
  <c r="L149" i="6"/>
  <c r="Q215" i="6" l="1"/>
  <c r="Q213" i="6" s="1"/>
  <c r="N176" i="6"/>
  <c r="P176" i="6"/>
  <c r="C124" i="6"/>
  <c r="K124" i="6" s="1"/>
  <c r="D132" i="6"/>
  <c r="J132" i="6"/>
  <c r="F135" i="6"/>
  <c r="B138" i="6"/>
  <c r="C134" i="6"/>
  <c r="K136" i="6"/>
  <c r="M138" i="6"/>
  <c r="I136" i="6"/>
  <c r="E135" i="6"/>
  <c r="I134" i="6"/>
  <c r="I132" i="6"/>
  <c r="Q180" i="6"/>
  <c r="U124" i="6"/>
  <c r="Y124" i="6" s="1"/>
  <c r="B134" i="6"/>
  <c r="J136" i="6"/>
  <c r="K132" i="6"/>
  <c r="G135" i="6"/>
  <c r="C138" i="6"/>
  <c r="M137" i="6"/>
  <c r="E137" i="6"/>
  <c r="M135" i="6"/>
  <c r="M133" i="6"/>
  <c r="E133" i="6"/>
  <c r="K131" i="6"/>
  <c r="E141" i="6" s="1"/>
  <c r="C157" i="6" s="1"/>
  <c r="B133" i="6"/>
  <c r="F134" i="6"/>
  <c r="J135" i="6"/>
  <c r="B137" i="6"/>
  <c r="H138" i="6"/>
  <c r="C133" i="6"/>
  <c r="G134" i="6"/>
  <c r="K135" i="6"/>
  <c r="C137" i="6"/>
  <c r="J138" i="6"/>
  <c r="L7" i="6"/>
  <c r="K138" i="6"/>
  <c r="L137" i="6"/>
  <c r="D137" i="6"/>
  <c r="H136" i="6"/>
  <c r="L135" i="6"/>
  <c r="D135" i="6"/>
  <c r="H134" i="6"/>
  <c r="L133" i="6"/>
  <c r="D133" i="6"/>
  <c r="H132" i="6"/>
  <c r="Q193" i="6"/>
  <c r="Q191" i="6" s="1"/>
  <c r="G166" i="6" s="1"/>
  <c r="U127" i="6"/>
  <c r="C155" i="6" s="1"/>
  <c r="L147" i="6"/>
  <c r="P146" i="6" s="1"/>
  <c r="C151" i="6"/>
  <c r="C125" i="6"/>
  <c r="U125" i="6"/>
  <c r="G152" i="6" s="1"/>
  <c r="X4" i="6"/>
  <c r="M6" i="6"/>
  <c r="K126" i="6" l="1"/>
  <c r="K125" i="6"/>
  <c r="C126" i="6"/>
  <c r="G167" i="6"/>
  <c r="G168" i="6" s="1"/>
  <c r="N6" i="6"/>
  <c r="N7" i="6" s="1"/>
  <c r="M7" i="6"/>
  <c r="Y127" i="6"/>
  <c r="C146" i="6"/>
  <c r="Y126" i="6"/>
  <c r="Y125" i="6" s="1"/>
  <c r="C147" i="6" s="1"/>
  <c r="G150" i="6" s="1"/>
  <c r="C153" i="6"/>
  <c r="G146" i="6" s="1"/>
  <c r="C152" i="6"/>
  <c r="G148" i="6" s="1"/>
  <c r="G171" i="6" l="1"/>
  <c r="C148" i="6"/>
  <c r="G154" i="6"/>
  <c r="S4" i="6" s="1"/>
  <c r="C149" i="6"/>
</calcChain>
</file>

<file path=xl/sharedStrings.xml><?xml version="1.0" encoding="utf-8"?>
<sst xmlns="http://schemas.openxmlformats.org/spreadsheetml/2006/main" count="1456" uniqueCount="714">
  <si>
    <t>Expt details:</t>
  </si>
  <si>
    <t>HTS Plating</t>
  </si>
  <si>
    <t>Condition</t>
  </si>
  <si>
    <t>Drug Plate 1:</t>
  </si>
  <si>
    <t>Treatment Layout - Drug Plate 1</t>
  </si>
  <si>
    <t>Pannel Name:</t>
  </si>
  <si>
    <t>A</t>
  </si>
  <si>
    <t>DMSO</t>
  </si>
  <si>
    <t>SP600125</t>
  </si>
  <si>
    <t>B</t>
  </si>
  <si>
    <t>C</t>
  </si>
  <si>
    <t>D</t>
  </si>
  <si>
    <t>Forskolin</t>
  </si>
  <si>
    <t>E</t>
  </si>
  <si>
    <t>Rolipram</t>
  </si>
  <si>
    <t>F</t>
  </si>
  <si>
    <t>G</t>
  </si>
  <si>
    <t>H</t>
  </si>
  <si>
    <t>Treatment Layout - Drug Plate 2</t>
  </si>
  <si>
    <t>Sirtinol</t>
  </si>
  <si>
    <t>C646</t>
  </si>
  <si>
    <t>Zebularine</t>
  </si>
  <si>
    <t>SGI-1027</t>
  </si>
  <si>
    <t>(+)-JQ1</t>
  </si>
  <si>
    <t>Lomeguatrib</t>
  </si>
  <si>
    <t>Treatment Layout - Drug Plate 3</t>
  </si>
  <si>
    <t>JIB-04</t>
  </si>
  <si>
    <t>OTX015</t>
  </si>
  <si>
    <t>Piceatannol</t>
  </si>
  <si>
    <t xml:space="preserve">Plate 1 </t>
  </si>
  <si>
    <t>No Cells</t>
  </si>
  <si>
    <t>I</t>
  </si>
  <si>
    <t>J</t>
  </si>
  <si>
    <t>K</t>
  </si>
  <si>
    <t>L</t>
  </si>
  <si>
    <t>M</t>
  </si>
  <si>
    <t>N</t>
  </si>
  <si>
    <t>O</t>
  </si>
  <si>
    <t>P</t>
  </si>
  <si>
    <t>10ul 70% Matrigel</t>
  </si>
  <si>
    <t>30ul Media</t>
  </si>
  <si>
    <t xml:space="preserve">Plate 2 </t>
  </si>
  <si>
    <t>Matrigel Plate (ul)</t>
  </si>
  <si>
    <t>Total</t>
  </si>
  <si>
    <t>mL</t>
  </si>
  <si>
    <t>Media /w</t>
  </si>
  <si>
    <t>uL</t>
  </si>
  <si>
    <t>Min Cell Media</t>
  </si>
  <si>
    <t>30% Basal</t>
  </si>
  <si>
    <t>Cell Density /ul</t>
  </si>
  <si>
    <t>Min Cell Count</t>
  </si>
  <si>
    <t>70% Matrigel</t>
  </si>
  <si>
    <t xml:space="preserve">Min No Cell Media </t>
  </si>
  <si>
    <t>Order of Plating</t>
  </si>
  <si>
    <t>CTG</t>
  </si>
  <si>
    <t>ABT-263 (Navitoclax)</t>
  </si>
  <si>
    <t>Lenalidomide (CC-5013)</t>
  </si>
  <si>
    <t>VX-680 (Tozasertib, MK-0457)</t>
  </si>
  <si>
    <t>MK-2206 2HCl</t>
  </si>
  <si>
    <t>PF-04217903</t>
  </si>
  <si>
    <t>GSK690693</t>
  </si>
  <si>
    <t>Ivacaftor (VX-770)</t>
  </si>
  <si>
    <t>MK-2866 (GTx-024)</t>
  </si>
  <si>
    <t>Finasteride</t>
  </si>
  <si>
    <t>Agomelatine</t>
  </si>
  <si>
    <t>Ki16425</t>
  </si>
  <si>
    <t>Empty</t>
  </si>
  <si>
    <t>Veliparib (ABT-888)</t>
  </si>
  <si>
    <t>Panobinostat (LBH589)</t>
  </si>
  <si>
    <t>Enzastaurin (LY317615)</t>
  </si>
  <si>
    <t>SU11274</t>
  </si>
  <si>
    <t>BTZ043 Racemate</t>
  </si>
  <si>
    <t>Odanacatib (MK-0822)</t>
  </si>
  <si>
    <t>SNS-032 (BMS-387032)</t>
  </si>
  <si>
    <t>XAV-939</t>
  </si>
  <si>
    <t>Irinotecan</t>
  </si>
  <si>
    <t>Enzalutamide (MDV3100)</t>
  </si>
  <si>
    <t>Costunolide</t>
  </si>
  <si>
    <t>FG-4592</t>
  </si>
  <si>
    <t>Nilotinib (AMN-107)</t>
  </si>
  <si>
    <t>GDC-0941</t>
  </si>
  <si>
    <t>Belinostat (PXD101)</t>
  </si>
  <si>
    <t>MLN8054</t>
  </si>
  <si>
    <t>Palbociclib (PD-0332991) HCl</t>
  </si>
  <si>
    <t>SNS-314 Mesylate</t>
  </si>
  <si>
    <t>BIBR 1532</t>
  </si>
  <si>
    <t>Dutasteride</t>
  </si>
  <si>
    <t>Ramelteon</t>
  </si>
  <si>
    <t>Doxazosin Mesylate</t>
  </si>
  <si>
    <t>Selumetinib (AZD6244)</t>
  </si>
  <si>
    <t>PD0325901</t>
  </si>
  <si>
    <t>SB431542</t>
  </si>
  <si>
    <t>Iniparib (BSI-201)</t>
  </si>
  <si>
    <t>U0126-EtOH</t>
  </si>
  <si>
    <t>Everolimus (RAD001)</t>
  </si>
  <si>
    <t>S3I-201</t>
  </si>
  <si>
    <t>Anastrozole</t>
  </si>
  <si>
    <t>Bisoprolol fumarate</t>
  </si>
  <si>
    <t>Cinacalcet HCl</t>
  </si>
  <si>
    <t xml:space="preserve">Etodolac </t>
  </si>
  <si>
    <t>Bortezomib (PS-341)</t>
  </si>
  <si>
    <t>Tandutinib (MLN518)</t>
  </si>
  <si>
    <t>AUY922 (NVP-AUY922)</t>
  </si>
  <si>
    <t>NVP-ADW742</t>
  </si>
  <si>
    <t>ZM 447439</t>
  </si>
  <si>
    <t>SRT1720</t>
  </si>
  <si>
    <t>CEP-18770 (Delanzomib)</t>
  </si>
  <si>
    <t>Aprepitant</t>
  </si>
  <si>
    <t>Methotrexate</t>
  </si>
  <si>
    <t>Celecoxib</t>
  </si>
  <si>
    <t>Etomidate</t>
  </si>
  <si>
    <t>Bosutinib (SKI-606)</t>
  </si>
  <si>
    <t>Temsirolimus (CCI-779, NSC 683864)</t>
  </si>
  <si>
    <t>PHA-665752</t>
  </si>
  <si>
    <t>OSI-906 (Linsitinib)</t>
  </si>
  <si>
    <t>OSU-03012 (AR-12)</t>
  </si>
  <si>
    <t>YM155 (Sepantronium Bromide)</t>
  </si>
  <si>
    <t>MK-8245</t>
  </si>
  <si>
    <t>Fulvestrant</t>
  </si>
  <si>
    <t>PFI-1 (PF-6405761)</t>
  </si>
  <si>
    <t>Vemurafenib (PLX4032, RG7204)</t>
  </si>
  <si>
    <t>Fluvoxamine maleate</t>
  </si>
  <si>
    <t>PD184352 (CI-1040)</t>
  </si>
  <si>
    <t>Trichostatin A (TSA)</t>
  </si>
  <si>
    <t>HA14-1</t>
  </si>
  <si>
    <t>KU-55933 (ATM Kinase Inhibitor)</t>
  </si>
  <si>
    <t>BI 2536</t>
  </si>
  <si>
    <t>ADL5859 HCl</t>
  </si>
  <si>
    <t>Ganetespib (STA-9090)</t>
  </si>
  <si>
    <t>TAK-700 (Orteronel)</t>
  </si>
  <si>
    <t>2-Methoxyestradiol (2-MeOE2)</t>
  </si>
  <si>
    <t>BX-912</t>
  </si>
  <si>
    <t>Ginkgolide B</t>
  </si>
  <si>
    <t>Ridaforolimus (Deforolimus, MK-8669)</t>
  </si>
  <si>
    <t>Vandetanib (ZD6474)</t>
  </si>
  <si>
    <t>SB203580</t>
  </si>
  <si>
    <t>GSK1904529A</t>
  </si>
  <si>
    <t>Varespladib (LY315920)</t>
  </si>
  <si>
    <t>17-AAG (Tanespimycin)</t>
  </si>
  <si>
    <t>WZ4002</t>
  </si>
  <si>
    <t>Exemestane</t>
  </si>
  <si>
    <t>Letrozole</t>
  </si>
  <si>
    <t>Aniracetam</t>
  </si>
  <si>
    <t>Granisetron HCl</t>
  </si>
  <si>
    <t>TG100-115</t>
  </si>
  <si>
    <t>Oxcarbazepine</t>
  </si>
  <si>
    <t>Zibotentan (ZD4054)</t>
  </si>
  <si>
    <t>Zosuquidar (LY335979) 3HCl</t>
  </si>
  <si>
    <t>AZD7762</t>
  </si>
  <si>
    <t xml:space="preserve">Nebivolol </t>
  </si>
  <si>
    <t>TWS119</t>
  </si>
  <si>
    <t>Toremifene Citrate</t>
  </si>
  <si>
    <t>Fluvastatin Sodium</t>
  </si>
  <si>
    <t>PF-573228</t>
  </si>
  <si>
    <t>Lafutidine</t>
  </si>
  <si>
    <t>Lidocaine</t>
  </si>
  <si>
    <t>Stavudine (d4T)</t>
  </si>
  <si>
    <t>VX-745</t>
  </si>
  <si>
    <t>PHA-793887</t>
  </si>
  <si>
    <t>Org 27569</t>
  </si>
  <si>
    <t>Pimobendan</t>
  </si>
  <si>
    <t>Apixaban</t>
  </si>
  <si>
    <t>Ranitidine</t>
  </si>
  <si>
    <t>Tropicamide</t>
  </si>
  <si>
    <t>Formoterol Hemifumarate</t>
  </si>
  <si>
    <t>Ozagrel HCl</t>
  </si>
  <si>
    <t>Loratadine</t>
  </si>
  <si>
    <t>Tenofovir Disoproxil Fumarate</t>
  </si>
  <si>
    <t>Thiazovivin</t>
  </si>
  <si>
    <t>LY2228820</t>
  </si>
  <si>
    <t>CP-673451</t>
  </si>
  <si>
    <t>VX-809 (Lumacaftor)</t>
  </si>
  <si>
    <t>Semagacestat (LY450139)</t>
  </si>
  <si>
    <t>Acadesine</t>
  </si>
  <si>
    <t>Tolfenamic Acid</t>
  </si>
  <si>
    <t>Ginkgolide A</t>
  </si>
  <si>
    <t xml:space="preserve">Atorvastatin Calcium </t>
  </si>
  <si>
    <t>Losartan Potassium (DuP 753)</t>
  </si>
  <si>
    <t xml:space="preserve">Tenofovir </t>
  </si>
  <si>
    <t xml:space="preserve">Pralatrexate </t>
  </si>
  <si>
    <t>DMXAA (Vadimezan)</t>
  </si>
  <si>
    <t>Pomalidomide</t>
  </si>
  <si>
    <t xml:space="preserve">Rizatriptan Benzoate </t>
  </si>
  <si>
    <t>Carvedilol</t>
  </si>
  <si>
    <t>Ticlopidine HCl</t>
  </si>
  <si>
    <t>Rebamipide</t>
  </si>
  <si>
    <t>Trimebutine</t>
  </si>
  <si>
    <t>Rigosertib (ON-01910)</t>
  </si>
  <si>
    <t>AZD6482</t>
  </si>
  <si>
    <t>Tadalafil</t>
  </si>
  <si>
    <t>EX 527 (Selisistat)</t>
  </si>
  <si>
    <t>KU-60019</t>
  </si>
  <si>
    <t xml:space="preserve">Naproxen </t>
  </si>
  <si>
    <t>Clemastine Fumarate</t>
  </si>
  <si>
    <t>Elvitegravir (GS-9137, JTK-303)</t>
  </si>
  <si>
    <t>Cyproterone Acetate</t>
  </si>
  <si>
    <t>Rasagiline Mesylate</t>
  </si>
  <si>
    <t>BMS-707035</t>
  </si>
  <si>
    <t>Voriconazole</t>
  </si>
  <si>
    <t>Safinamide Mesylate</t>
  </si>
  <si>
    <t>Tosedostat (CHR2797)</t>
  </si>
  <si>
    <t>AM1241</t>
  </si>
  <si>
    <t>Tie2 kinase inhibitor</t>
  </si>
  <si>
    <t xml:space="preserve">Allopurinol </t>
  </si>
  <si>
    <t>Roxatidine Acetate HCl</t>
  </si>
  <si>
    <t>Maraviroc</t>
  </si>
  <si>
    <t>Memantine HCl</t>
  </si>
  <si>
    <t>Naltrexone HCl</t>
  </si>
  <si>
    <t>Ruxolitinib (INCB018424)</t>
  </si>
  <si>
    <t>Ispinesib (SB-715992)</t>
  </si>
  <si>
    <t>GSK429286A</t>
  </si>
  <si>
    <t>MK-1775</t>
  </si>
  <si>
    <t>SB408124</t>
  </si>
  <si>
    <t xml:space="preserve">Candesartan </t>
  </si>
  <si>
    <t>Enalaprilat Dihydrate</t>
  </si>
  <si>
    <t xml:space="preserve">Felodipine </t>
  </si>
  <si>
    <t>Raltegravir (MK-0518)</t>
  </si>
  <si>
    <t>Captopril</t>
  </si>
  <si>
    <t>Levosulpiride</t>
  </si>
  <si>
    <t>Isotretinoin</t>
  </si>
  <si>
    <t>Cilomilast</t>
  </si>
  <si>
    <t>Oligomycin A</t>
  </si>
  <si>
    <t>Quizartinib (AC220)</t>
  </si>
  <si>
    <t>Dapagliflozin</t>
  </si>
  <si>
    <t>H 89 2HCl</t>
  </si>
  <si>
    <t xml:space="preserve">Telmisartan </t>
  </si>
  <si>
    <t xml:space="preserve">Amlodipine </t>
  </si>
  <si>
    <t>Pyrimethamine</t>
  </si>
  <si>
    <t>Lovastatin</t>
  </si>
  <si>
    <t>Imidapril HCl</t>
  </si>
  <si>
    <t xml:space="preserve">Naftopidil </t>
  </si>
  <si>
    <t>LY2784544</t>
  </si>
  <si>
    <t>Irinotecan HCl Trihydrate</t>
  </si>
  <si>
    <t>(-)-Parthenolide</t>
  </si>
  <si>
    <t>Pancuronium dibromide</t>
  </si>
  <si>
    <t>GW3965 HCl</t>
  </si>
  <si>
    <t>ICG-001</t>
  </si>
  <si>
    <t>KX2-391</t>
  </si>
  <si>
    <t>PAC-1</t>
  </si>
  <si>
    <t>GW4064</t>
  </si>
  <si>
    <t>Dabrafenib (GSK2118436)</t>
  </si>
  <si>
    <t>Bazedoxifene HCl</t>
  </si>
  <si>
    <t>MLN2238</t>
  </si>
  <si>
    <t>Apatinib</t>
  </si>
  <si>
    <t>Rotundine</t>
  </si>
  <si>
    <t xml:space="preserve">Trospium chloride </t>
  </si>
  <si>
    <t>URB597</t>
  </si>
  <si>
    <t>PF-3845</t>
  </si>
  <si>
    <t>YO-01027</t>
  </si>
  <si>
    <t>CHIR-98014</t>
  </si>
  <si>
    <t>Tofacitinib (CP-690550,Tasocitinib)</t>
  </si>
  <si>
    <t>GDC-0068</t>
  </si>
  <si>
    <t>GSK1292263</t>
  </si>
  <si>
    <t>SB743921</t>
  </si>
  <si>
    <t>VX-765</t>
  </si>
  <si>
    <t>Tolvaptan</t>
  </si>
  <si>
    <t xml:space="preserve">BMS-378806 </t>
  </si>
  <si>
    <t>AS-252424</t>
  </si>
  <si>
    <t>LY411575</t>
  </si>
  <si>
    <t>Anacetrapib (MK-0859)</t>
  </si>
  <si>
    <t>Istradefylline</t>
  </si>
  <si>
    <t>AT101</t>
  </si>
  <si>
    <t>LDE225 (NVP-LDE225,Erismodegib)</t>
  </si>
  <si>
    <t>BGJ398 (NVP-BGJ398)</t>
  </si>
  <si>
    <t>LY2157299</t>
  </si>
  <si>
    <t xml:space="preserve">Bupivacaine HCl </t>
  </si>
  <si>
    <t xml:space="preserve">Gliclazide </t>
  </si>
  <si>
    <t>NPS-2143</t>
  </si>
  <si>
    <t>Ibrutinib (PCI-32765)</t>
  </si>
  <si>
    <t>CP-91149</t>
  </si>
  <si>
    <t>Canagliflozin</t>
  </si>
  <si>
    <t>Sotrastaurin</t>
  </si>
  <si>
    <t>Tyrphostin AG 879</t>
  </si>
  <si>
    <t>CGS 21680 HCl</t>
  </si>
  <si>
    <t>GSK461364</t>
  </si>
  <si>
    <t xml:space="preserve">Esomeprazole Sodium </t>
  </si>
  <si>
    <t>Pramipexole</t>
  </si>
  <si>
    <t>Tioxolone</t>
  </si>
  <si>
    <t>DCC-2036 (Rebastinib)</t>
  </si>
  <si>
    <t>CHIR-124</t>
  </si>
  <si>
    <t>Nilvadipine</t>
  </si>
  <si>
    <t>Dalcetrapib (JTT-705, RO4607381)</t>
  </si>
  <si>
    <t>Torcetrapib</t>
  </si>
  <si>
    <t>TAE226 (NVP-TAE226)</t>
  </si>
  <si>
    <t>PF-4708671</t>
  </si>
  <si>
    <t>SGI-1776 free base</t>
  </si>
  <si>
    <t>Apigenin</t>
  </si>
  <si>
    <t>Imatinib (STI571)</t>
  </si>
  <si>
    <t>Fostamatinib (R788)</t>
  </si>
  <si>
    <t>CCT128930</t>
  </si>
  <si>
    <t>ADX-47273</t>
  </si>
  <si>
    <t>SB415286</t>
  </si>
  <si>
    <t>SB705498</t>
  </si>
  <si>
    <t>VU 0357121</t>
  </si>
  <si>
    <t>OC000459</t>
  </si>
  <si>
    <t>PD128907 HCl</t>
  </si>
  <si>
    <t>OSI-420</t>
  </si>
  <si>
    <t>Bergenin</t>
  </si>
  <si>
    <t>Oxymetazoline HCl</t>
  </si>
  <si>
    <t>LY2603618</t>
  </si>
  <si>
    <t>TAK-875</t>
  </si>
  <si>
    <t>XL335</t>
  </si>
  <si>
    <t>Crenolanib (CP-868596)</t>
  </si>
  <si>
    <t>PF-5274857</t>
  </si>
  <si>
    <t>AZD4547</t>
  </si>
  <si>
    <t>TPCA-1</t>
  </si>
  <si>
    <t>AG-14361</t>
  </si>
  <si>
    <t>Mubritinib (TAK 165)</t>
  </si>
  <si>
    <t>Cryptotanshinone</t>
  </si>
  <si>
    <t>Ozagrel</t>
  </si>
  <si>
    <t>PNU-120596</t>
  </si>
  <si>
    <t>5-hydroxymethyl Tolterodine (PNU 200577, 5-HMT, 5-HM)</t>
  </si>
  <si>
    <t>A-769662</t>
  </si>
  <si>
    <t>AZ 3146</t>
  </si>
  <si>
    <t>I-BET151 (GSK1210151A)</t>
  </si>
  <si>
    <t>ML133 HCl</t>
  </si>
  <si>
    <t>JNJ-1661010</t>
  </si>
  <si>
    <t>U-104</t>
  </si>
  <si>
    <t>ZM 306416</t>
  </si>
  <si>
    <t>IOX2</t>
  </si>
  <si>
    <t>Linagliptin</t>
  </si>
  <si>
    <t>Moclobemide (Ro 111163)</t>
  </si>
  <si>
    <t>Ifenprodil Tartrate</t>
  </si>
  <si>
    <t>Fingolimod (FTY720) HCl</t>
  </si>
  <si>
    <t>AZD2461</t>
  </si>
  <si>
    <t>LDK378</t>
  </si>
  <si>
    <t>SAR131675</t>
  </si>
  <si>
    <t>T0070907</t>
  </si>
  <si>
    <t>GNF-2</t>
  </si>
  <si>
    <t>Mozavaptan</t>
  </si>
  <si>
    <t>Vildagliptin (LAF-237)</t>
  </si>
  <si>
    <t>Mirabegron</t>
  </si>
  <si>
    <t>Tolazoline HCl</t>
  </si>
  <si>
    <t>Ataluren (PTC124)</t>
  </si>
  <si>
    <t>GSK2656157</t>
  </si>
  <si>
    <t>SANT-1</t>
  </si>
  <si>
    <t>AMG-517</t>
  </si>
  <si>
    <t>BI-D1870</t>
  </si>
  <si>
    <t>(-)-MK 801 Maleate</t>
  </si>
  <si>
    <t>Ki16198</t>
  </si>
  <si>
    <t>Icotinib</t>
  </si>
  <si>
    <t>Sitaxentan sodium</t>
  </si>
  <si>
    <t>Ouabain</t>
  </si>
  <si>
    <t>Tranylcypromine (2-PCPA) HCl</t>
  </si>
  <si>
    <t>AP26113</t>
  </si>
  <si>
    <t>Wnt-C59 (C59)</t>
  </si>
  <si>
    <t>IPA-3</t>
  </si>
  <si>
    <t>SC144</t>
  </si>
  <si>
    <t>BML-190</t>
  </si>
  <si>
    <t>IKK-16 (IKK Inhibitor VII)</t>
  </si>
  <si>
    <t>Go 6983</t>
  </si>
  <si>
    <t>Apoptosis Activator 2</t>
  </si>
  <si>
    <t>Daunorubicin HCl</t>
  </si>
  <si>
    <t>Sertraline HCl</t>
  </si>
  <si>
    <t>EUK 134</t>
  </si>
  <si>
    <t>PP2</t>
  </si>
  <si>
    <t>AZ20</t>
  </si>
  <si>
    <t>VE-822</t>
  </si>
  <si>
    <t>KPT-185</t>
  </si>
  <si>
    <t>MRS 2578</t>
  </si>
  <si>
    <t>PF-562271</t>
  </si>
  <si>
    <t>WZ811</t>
  </si>
  <si>
    <t>Pifithrin-μ</t>
  </si>
  <si>
    <t>Bosentan Hydrate</t>
  </si>
  <si>
    <t>Sodium 4-Aminosalicylate</t>
  </si>
  <si>
    <t>Tenovin-6</t>
  </si>
  <si>
    <t>GDC-0152</t>
  </si>
  <si>
    <t>GSK J4 HCl</t>
  </si>
  <si>
    <t>BAM7</t>
  </si>
  <si>
    <t>EPZ-6438</t>
  </si>
  <si>
    <t>VU 0364770</t>
  </si>
  <si>
    <t>GW441756</t>
  </si>
  <si>
    <t>GW9662</t>
  </si>
  <si>
    <t>Rivaroxaban</t>
  </si>
  <si>
    <t>Entacapone</t>
  </si>
  <si>
    <t>Propranolol HCl</t>
  </si>
  <si>
    <t>SC-514</t>
  </si>
  <si>
    <t>Birinapant</t>
  </si>
  <si>
    <t>(+)-Bicuculline</t>
  </si>
  <si>
    <t>AZD3463</t>
  </si>
  <si>
    <t>PYR-41</t>
  </si>
  <si>
    <t>ML130 (Nodinitib-1)</t>
  </si>
  <si>
    <t>NU7026</t>
  </si>
  <si>
    <t>ML161</t>
  </si>
  <si>
    <t>Rimonabant</t>
  </si>
  <si>
    <t>Gliquidone</t>
  </si>
  <si>
    <t>Ticagrelor</t>
  </si>
  <si>
    <t>SN-38</t>
  </si>
  <si>
    <t>Stattic</t>
  </si>
  <si>
    <t>T0901317</t>
  </si>
  <si>
    <t>PR-619</t>
  </si>
  <si>
    <t>IMD 0354</t>
  </si>
  <si>
    <t>SB742457</t>
  </si>
  <si>
    <t>HC-030031</t>
  </si>
  <si>
    <t>Brinzolamide</t>
  </si>
  <si>
    <t>Triamterene</t>
  </si>
  <si>
    <t>MNS (3,4-Methylenedioxy-β-nitrostyrene, MDBN)</t>
  </si>
  <si>
    <t>Embelin</t>
  </si>
  <si>
    <t>SGC 0946</t>
  </si>
  <si>
    <t>NLG919</t>
  </si>
  <si>
    <t>P22077</t>
  </si>
  <si>
    <t>CGK 733</t>
  </si>
  <si>
    <t>Batimastat (BB-94)</t>
  </si>
  <si>
    <t>DBeQ</t>
  </si>
  <si>
    <t>CNX-774</t>
  </si>
  <si>
    <t>JSH-23</t>
  </si>
  <si>
    <t>Loxistatin Acid (E-64C)</t>
  </si>
  <si>
    <t>CRT0044876</t>
  </si>
  <si>
    <t>VE-821</t>
  </si>
  <si>
    <t>VU 0364439</t>
  </si>
  <si>
    <t>PluriSIn #1 (NSC 14613)</t>
  </si>
  <si>
    <t>TCID</t>
  </si>
  <si>
    <t>Ilomastat (GM6001, Galardin)</t>
  </si>
  <si>
    <t>RepSox</t>
  </si>
  <si>
    <t>AZD1981</t>
  </si>
  <si>
    <t>NMS-873</t>
  </si>
  <si>
    <t>Aloxistatin</t>
  </si>
  <si>
    <t>BTB06584</t>
  </si>
  <si>
    <t>GW9508</t>
  </si>
  <si>
    <t>Necrostatin-1</t>
  </si>
  <si>
    <t>NSC697923</t>
  </si>
  <si>
    <t>Mdivi-1</t>
  </si>
  <si>
    <t>OG-L002</t>
  </si>
  <si>
    <t>MM-102</t>
  </si>
  <si>
    <t>ZCL278</t>
  </si>
  <si>
    <t>Atglistatin</t>
  </si>
  <si>
    <t>Sorafenib</t>
  </si>
  <si>
    <t>LB42708</t>
  </si>
  <si>
    <t>GW0742</t>
  </si>
  <si>
    <t>GW2580</t>
  </si>
  <si>
    <t>DMH1</t>
  </si>
  <si>
    <t>SSR128129E</t>
  </si>
  <si>
    <t>AGI-6780</t>
  </si>
  <si>
    <t>Golgicide A</t>
  </si>
  <si>
    <t>STF-118804</t>
  </si>
  <si>
    <t>4EGI-1</t>
  </si>
  <si>
    <t>FLI-06</t>
  </si>
  <si>
    <t>CK-636</t>
  </si>
  <si>
    <t>Empagliflozin (BI 10773)</t>
  </si>
  <si>
    <t>Dynasore</t>
  </si>
  <si>
    <t>LDN-212854</t>
  </si>
  <si>
    <t>AVL-292</t>
  </si>
  <si>
    <t>Erastin</t>
  </si>
  <si>
    <t>SRPIN340</t>
  </si>
  <si>
    <t>WZ4003</t>
  </si>
  <si>
    <t>4E1RCat</t>
  </si>
  <si>
    <t>Caffeic Acid Phenethyl Ester</t>
  </si>
  <si>
    <t>(S)-crizotinib</t>
  </si>
  <si>
    <t>TCS 359</t>
  </si>
  <si>
    <t>ABT-199 (GDC-0199)</t>
  </si>
  <si>
    <t>ML347</t>
  </si>
  <si>
    <t>SKI II</t>
  </si>
  <si>
    <t>Ferrostatin-1 (Fer-1)</t>
  </si>
  <si>
    <t>4μ8C</t>
  </si>
  <si>
    <t xml:space="preserve">EHop-016 </t>
  </si>
  <si>
    <t>PTC-209</t>
  </si>
  <si>
    <t>CGP 57380</t>
  </si>
  <si>
    <t>Trelagliptin</t>
  </si>
  <si>
    <t>Tariquidar</t>
  </si>
  <si>
    <t>NSC 319726</t>
  </si>
  <si>
    <t>AGI-5198</t>
  </si>
  <si>
    <t>KPT-276</t>
  </si>
  <si>
    <t>AZ191</t>
  </si>
  <si>
    <t>UNC669</t>
  </si>
  <si>
    <t>NH125</t>
  </si>
  <si>
    <t>AZD7545</t>
  </si>
  <si>
    <t>NSC 23766</t>
  </si>
  <si>
    <t>Pacritinib (SB1518)</t>
  </si>
  <si>
    <t>RKI-1447</t>
  </si>
  <si>
    <t>KPT-330</t>
  </si>
  <si>
    <t>Suvorexant (MK-4305)</t>
  </si>
  <si>
    <t>UNC2250</t>
  </si>
  <si>
    <t>E-64</t>
  </si>
  <si>
    <t>Sal003</t>
  </si>
  <si>
    <t>SMI-4a</t>
  </si>
  <si>
    <t>PRT062607 (P505-15, BIIB057) HCl</t>
  </si>
  <si>
    <t>NSC 405020</t>
  </si>
  <si>
    <t>L3500-01</t>
  </si>
  <si>
    <t>L3500-02</t>
  </si>
  <si>
    <t>L3500-03</t>
  </si>
  <si>
    <t>L3500-04</t>
  </si>
  <si>
    <t>L3500-05</t>
  </si>
  <si>
    <t>Treatment Layout - Drug Plate 4</t>
  </si>
  <si>
    <t>Treatment Layout - Drug Plate 5</t>
  </si>
  <si>
    <t>For each Rep:</t>
  </si>
  <si>
    <t># Plates/Rep</t>
  </si>
  <si>
    <t>High</t>
  </si>
  <si>
    <t>Low</t>
  </si>
  <si>
    <t>-----------------</t>
  </si>
  <si>
    <t>-------------&gt;</t>
  </si>
  <si>
    <t>cells</t>
  </si>
  <si>
    <t>Mouse Model</t>
  </si>
  <si>
    <t xml:space="preserve">Stimulation/Secretion </t>
  </si>
  <si>
    <t>LYZ</t>
  </si>
  <si>
    <t>pin in 30 ul</t>
  </si>
  <si>
    <t>nl</t>
  </si>
  <si>
    <t>dilution</t>
  </si>
  <si>
    <t>x</t>
  </si>
  <si>
    <t>stock</t>
  </si>
  <si>
    <t>mM</t>
  </si>
  <si>
    <t>final</t>
  </si>
  <si>
    <t>uM</t>
  </si>
  <si>
    <t>Totals</t>
  </si>
  <si>
    <t>D0 Plating</t>
  </si>
  <si>
    <t>Matrigel Reagent Per Plate</t>
  </si>
  <si>
    <t>Matrigel</t>
  </si>
  <si>
    <t>ENRCD media</t>
  </si>
  <si>
    <t>200x</t>
  </si>
  <si>
    <t>1000x</t>
  </si>
  <si>
    <t>D3 Media Change</t>
  </si>
  <si>
    <t>D6 Stim and Assays</t>
  </si>
  <si>
    <t>8 ul /w</t>
  </si>
  <si>
    <t>15 ul/w</t>
  </si>
  <si>
    <t>DQ</t>
  </si>
  <si>
    <t>D6 Assays</t>
  </si>
  <si>
    <t>LYZ working Solution</t>
  </si>
  <si>
    <t>Buffer Solution</t>
  </si>
  <si>
    <t>Fluorobrite Media</t>
  </si>
  <si>
    <t>Stim Fluorobrite Media</t>
  </si>
  <si>
    <t>Non Stim</t>
  </si>
  <si>
    <t>Stim</t>
  </si>
  <si>
    <t>CCH</t>
  </si>
  <si>
    <t>200X</t>
  </si>
  <si>
    <t>3x Flurobrite Wash</t>
  </si>
  <si>
    <t>Non Stimulated Plates</t>
  </si>
  <si>
    <t>Stimulated Plates</t>
  </si>
  <si>
    <t>3x Washes</t>
  </si>
  <si>
    <t>Fluorobrite media</t>
  </si>
  <si>
    <t>* +10 mL for plate washer</t>
  </si>
  <si>
    <t>Total Fluorobrite</t>
  </si>
  <si>
    <t>x1 rep</t>
  </si>
  <si>
    <t>x1</t>
  </si>
  <si>
    <t>Tip Coating</t>
  </si>
  <si>
    <t>Tip Coating Plate (ul)</t>
  </si>
  <si>
    <t>Basal Media /w</t>
  </si>
  <si>
    <t>Basal Media</t>
  </si>
  <si>
    <t>Summary</t>
  </si>
  <si>
    <t>Crypt Media</t>
  </si>
  <si>
    <t>Total Basal</t>
  </si>
  <si>
    <t xml:space="preserve"> </t>
  </si>
  <si>
    <t>ENR+CV</t>
  </si>
  <si>
    <t>POS</t>
  </si>
  <si>
    <t>EARLY</t>
  </si>
  <si>
    <t>FULL</t>
  </si>
  <si>
    <t>Plate 3</t>
  </si>
  <si>
    <t>Plate 4</t>
  </si>
  <si>
    <t>DRUG PLATE</t>
  </si>
  <si>
    <t>DP Q1</t>
  </si>
  <si>
    <t>DP Q2</t>
  </si>
  <si>
    <t xml:space="preserve">TREATMENT PLATE DAY 0 </t>
  </si>
  <si>
    <t>TREATMENT PLATE DAY 3</t>
  </si>
  <si>
    <t>Q2,Q3,Q4</t>
  </si>
  <si>
    <t>Cell Stamp 1 (ul)</t>
  </si>
  <si>
    <t>Q1</t>
  </si>
  <si>
    <t>200x Rspondin</t>
  </si>
  <si>
    <t>4 Plates</t>
  </si>
  <si>
    <t>Control Non Stim (Q1)</t>
  </si>
  <si>
    <t>Treatment Non Stim (Q2,Q3,Q4)</t>
  </si>
  <si>
    <t>Treatment Stim (Q2,Q3,Q4)</t>
  </si>
  <si>
    <t>Control Stim (Q1)</t>
  </si>
  <si>
    <t>Control Plate</t>
  </si>
  <si>
    <t>No Cell</t>
  </si>
  <si>
    <t>S.NS</t>
  </si>
  <si>
    <t>NS.S</t>
  </si>
  <si>
    <t>NS.NS</t>
  </si>
  <si>
    <t>Control</t>
  </si>
  <si>
    <t>Treatment</t>
  </si>
  <si>
    <t>Total Rspondin</t>
  </si>
  <si>
    <t>*Mixing at 150 ul for deep well plates (from 50ul)</t>
  </si>
  <si>
    <t>1x</t>
  </si>
  <si>
    <t>2x</t>
  </si>
  <si>
    <t>4x</t>
  </si>
  <si>
    <t>8x</t>
  </si>
  <si>
    <t xml:space="preserve">High </t>
  </si>
  <si>
    <t>Mid</t>
  </si>
  <si>
    <t>Dose</t>
  </si>
  <si>
    <t>Priority</t>
  </si>
  <si>
    <t>(6,1.2,0.24,0.048)</t>
  </si>
  <si>
    <t xml:space="preserve">Set to Optimal </t>
  </si>
  <si>
    <t>D3</t>
  </si>
  <si>
    <t>Non Stim Media Plate Treat (ul)</t>
  </si>
  <si>
    <t>Non Stim Media Plate Cont (ul)</t>
  </si>
  <si>
    <t>Stimulation Media Plate Treat (ul)</t>
  </si>
  <si>
    <t>Stimulation Media Plate Cont (uL)</t>
  </si>
  <si>
    <t>D0.24</t>
  </si>
  <si>
    <t>D0.08</t>
  </si>
  <si>
    <t>D0.4</t>
  </si>
  <si>
    <t>D2</t>
  </si>
  <si>
    <t>D10</t>
  </si>
  <si>
    <t>1.2 mM</t>
  </si>
  <si>
    <t>0.048 mM</t>
  </si>
  <si>
    <t>6 mM</t>
  </si>
  <si>
    <t>Optimal Doses</t>
  </si>
  <si>
    <t>7 - 8x</t>
  </si>
  <si>
    <t>13 - 4x</t>
  </si>
  <si>
    <t>10 - 2x</t>
  </si>
  <si>
    <t>16 - 2x</t>
  </si>
  <si>
    <t>1 - top</t>
  </si>
  <si>
    <t>8 - 8x</t>
  </si>
  <si>
    <t>14 - 4x</t>
  </si>
  <si>
    <t>4 - 4x</t>
  </si>
  <si>
    <t>7 - top</t>
  </si>
  <si>
    <t>1 - 2x</t>
  </si>
  <si>
    <t>11 - 2x</t>
  </si>
  <si>
    <t>17 - 2x</t>
  </si>
  <si>
    <t>4 - 8x</t>
  </si>
  <si>
    <t>10 - 4x</t>
  </si>
  <si>
    <t>2 - top</t>
  </si>
  <si>
    <t>9 - 8x</t>
  </si>
  <si>
    <t>15 - 4x</t>
  </si>
  <si>
    <t>5 - 4x</t>
  </si>
  <si>
    <t>8 - top</t>
  </si>
  <si>
    <t>2 - 2x</t>
  </si>
  <si>
    <t>12 - 2x</t>
  </si>
  <si>
    <t>13 - 2x</t>
  </si>
  <si>
    <t>5 - 8x</t>
  </si>
  <si>
    <t>11 - 4x</t>
  </si>
  <si>
    <t>3 - top</t>
  </si>
  <si>
    <t>16 - 4x</t>
  </si>
  <si>
    <t>13 - top</t>
  </si>
  <si>
    <t>6 - 4x</t>
  </si>
  <si>
    <t>9 - top</t>
  </si>
  <si>
    <t>3 - 2x</t>
  </si>
  <si>
    <t>16 - 8x</t>
  </si>
  <si>
    <t>14 - 2x</t>
  </si>
  <si>
    <t>6 - 8x</t>
  </si>
  <si>
    <t>12 - 4x</t>
  </si>
  <si>
    <t>4 - top</t>
  </si>
  <si>
    <t>17 - 4x</t>
  </si>
  <si>
    <t>14 - top</t>
  </si>
  <si>
    <t>10 - top</t>
  </si>
  <si>
    <t>17 - 8x</t>
  </si>
  <si>
    <t>15 - 2x</t>
  </si>
  <si>
    <t>1 - 8x</t>
  </si>
  <si>
    <t>7 - 4x</t>
  </si>
  <si>
    <t>5 - top</t>
  </si>
  <si>
    <t>10 - 8x</t>
  </si>
  <si>
    <t>15 - top</t>
  </si>
  <si>
    <t>1 - 4x</t>
  </si>
  <si>
    <t>11 - top</t>
  </si>
  <si>
    <t>4 - 2x</t>
  </si>
  <si>
    <t>7 - 2x</t>
  </si>
  <si>
    <t>13 - 8x</t>
  </si>
  <si>
    <t>2 - 8x</t>
  </si>
  <si>
    <t>8 - 4x</t>
  </si>
  <si>
    <t>6 - top</t>
  </si>
  <si>
    <t>11 - 8x</t>
  </si>
  <si>
    <t>16 - top</t>
  </si>
  <si>
    <t>2 - 4x</t>
  </si>
  <si>
    <t>12 - top</t>
  </si>
  <si>
    <t>5 - 2x</t>
  </si>
  <si>
    <t>8 - 2x</t>
  </si>
  <si>
    <t>14 - 8x</t>
  </si>
  <si>
    <t>3 - 8x</t>
  </si>
  <si>
    <t>9 - 4x</t>
  </si>
  <si>
    <t>12 - 8x</t>
  </si>
  <si>
    <t>17 - top</t>
  </si>
  <si>
    <t>3 - 4x</t>
  </si>
  <si>
    <t>6 - 2x</t>
  </si>
  <si>
    <t>9 - 2x</t>
  </si>
  <si>
    <t>15 - 8x</t>
  </si>
  <si>
    <t>18 - top</t>
  </si>
  <si>
    <t>19 - top</t>
  </si>
  <si>
    <t>18 - 8x</t>
  </si>
  <si>
    <t>19 - 8x</t>
  </si>
  <si>
    <t>18 - 4x</t>
  </si>
  <si>
    <t>19 - 4x</t>
  </si>
  <si>
    <t>18 - 2x</t>
  </si>
  <si>
    <t>19 - 2x</t>
  </si>
  <si>
    <t>Compound #</t>
  </si>
  <si>
    <t>Top Concentration</t>
  </si>
  <si>
    <t>Plate #</t>
  </si>
  <si>
    <t>Location</t>
  </si>
  <si>
    <t>H5</t>
  </si>
  <si>
    <t>F3</t>
  </si>
  <si>
    <t>0.144 mM</t>
  </si>
  <si>
    <t>0.24 mM  </t>
  </si>
  <si>
    <t>G1</t>
  </si>
  <si>
    <t>E2</t>
  </si>
  <si>
    <t>D02</t>
  </si>
  <si>
    <t>H3</t>
  </si>
  <si>
    <t>A9</t>
  </si>
  <si>
    <t>F1</t>
  </si>
  <si>
    <t>F6</t>
  </si>
  <si>
    <t>C2</t>
  </si>
  <si>
    <t>E1</t>
  </si>
  <si>
    <t>E6</t>
  </si>
  <si>
    <t>G3</t>
  </si>
  <si>
    <t>H4</t>
  </si>
  <si>
    <t>Included in previous screen</t>
  </si>
  <si>
    <t>m30.P1</t>
  </si>
  <si>
    <t>*x 1.1 = ~4 mL</t>
  </si>
  <si>
    <t>ENR CD - Deep Well</t>
  </si>
  <si>
    <t>ENRCD</t>
  </si>
  <si>
    <t>Total Cell Count</t>
  </si>
  <si>
    <t>Basal for Coating</t>
  </si>
  <si>
    <t>Basal for NC</t>
  </si>
  <si>
    <t>CD Cell Stamp</t>
  </si>
  <si>
    <t>Order of D0 Plating</t>
  </si>
  <si>
    <t>Secondary Screen CD and ENR populations</t>
  </si>
  <si>
    <t>Final Cell Count</t>
  </si>
  <si>
    <t>Density</t>
  </si>
  <si>
    <t>sc/ul</t>
  </si>
  <si>
    <t>Matrigel Plates</t>
  </si>
  <si>
    <t>D3-6 ENR+CD+ Drug</t>
  </si>
  <si>
    <t>D0-3 ENR+CD + Drug</t>
  </si>
  <si>
    <t>x Reps (CD)</t>
  </si>
  <si>
    <t>x1 rep (CD)</t>
  </si>
  <si>
    <t>*1.10</t>
  </si>
  <si>
    <t xml:space="preserve">4 plates </t>
  </si>
  <si>
    <t>D5 ENRCVY (SC)</t>
  </si>
  <si>
    <t>*Day 3 from frozen</t>
  </si>
  <si>
    <t>PLUS flow screen</t>
  </si>
  <si>
    <t>25ul/well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</si>
</sst>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i/>
      <sz val="12"/>
      <color rgb="FF000000"/>
      <name val="Arial"/>
      <family val="2"/>
    </font>
    <font>
      <sz val="18"/>
      <color theme="1"/>
      <name val="Calibri"/>
      <scheme val="minor"/>
    </font>
    <font>
      <b/>
      <sz val="18"/>
      <color theme="1"/>
      <name val="Calibri"/>
      <scheme val="minor"/>
    </font>
    <font>
      <sz val="18"/>
      <color rgb="FF000000"/>
      <name val="Calibri"/>
      <scheme val="minor"/>
    </font>
    <font>
      <sz val="18"/>
      <color rgb="FFFF0000"/>
      <name val="Calibri"/>
      <scheme val="minor"/>
    </font>
    <font>
      <sz val="18"/>
      <name val="Calibri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sz val="16"/>
      <name val="Calibri"/>
      <scheme val="minor"/>
    </font>
    <font>
      <sz val="11"/>
      <color rgb="FF000000"/>
      <name val="Calibri"/>
    </font>
    <font>
      <sz val="12"/>
      <name val="Helvetica"/>
    </font>
    <font>
      <sz val="12"/>
      <color theme="1"/>
      <name val="Helvetica"/>
    </font>
    <font>
      <sz val="12"/>
      <color rgb="FFFF0000"/>
      <name val="Calibri"/>
      <family val="2"/>
      <scheme val="minor"/>
    </font>
    <font>
      <sz val="12"/>
      <color rgb="FFFF0000"/>
      <name val="Helvetica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9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7" fillId="3" borderId="0" xfId="0" applyFont="1" applyFill="1" applyBorder="1"/>
    <xf numFmtId="0" fontId="1" fillId="0" borderId="1" xfId="0" applyFont="1" applyBorder="1"/>
    <xf numFmtId="0" fontId="7" fillId="3" borderId="4" xfId="0" applyFont="1" applyFill="1" applyBorder="1"/>
    <xf numFmtId="0" fontId="7" fillId="3" borderId="5" xfId="0" applyFont="1" applyFill="1" applyBorder="1"/>
    <xf numFmtId="0" fontId="5" fillId="0" borderId="0" xfId="0" applyFont="1" applyFill="1"/>
    <xf numFmtId="0" fontId="1" fillId="0" borderId="2" xfId="0" applyFont="1" applyBorder="1"/>
    <xf numFmtId="0" fontId="1" fillId="0" borderId="0" xfId="0" quotePrefix="1" applyFont="1"/>
    <xf numFmtId="0" fontId="0" fillId="0" borderId="0" xfId="0" applyAlignment="1"/>
    <xf numFmtId="0" fontId="0" fillId="0" borderId="0" xfId="0" applyFill="1" applyAlignment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7" fillId="0" borderId="10" xfId="0" applyFont="1" applyBorder="1"/>
    <xf numFmtId="0" fontId="7" fillId="0" borderId="11" xfId="0" applyFont="1" applyBorder="1"/>
    <xf numFmtId="0" fontId="10" fillId="0" borderId="0" xfId="0" applyFont="1"/>
    <xf numFmtId="0" fontId="7" fillId="8" borderId="12" xfId="0" applyFont="1" applyFill="1" applyBorder="1"/>
    <xf numFmtId="0" fontId="7" fillId="8" borderId="0" xfId="0" applyFont="1" applyFill="1"/>
    <xf numFmtId="0" fontId="7" fillId="8" borderId="13" xfId="0" applyFont="1" applyFill="1" applyBorder="1"/>
    <xf numFmtId="0" fontId="7" fillId="8" borderId="14" xfId="0" applyFont="1" applyFill="1" applyBorder="1"/>
    <xf numFmtId="0" fontId="5" fillId="0" borderId="0" xfId="0" applyFont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10" borderId="10" xfId="0" applyFont="1" applyFill="1" applyBorder="1"/>
    <xf numFmtId="0" fontId="0" fillId="11" borderId="15" xfId="0" applyFont="1" applyFill="1" applyBorder="1"/>
    <xf numFmtId="0" fontId="0" fillId="12" borderId="16" xfId="0" applyFont="1" applyFill="1" applyBorder="1"/>
    <xf numFmtId="0" fontId="0" fillId="10" borderId="0" xfId="0" applyFont="1" applyFill="1" applyBorder="1"/>
    <xf numFmtId="0" fontId="0" fillId="11" borderId="0" xfId="0" applyFont="1" applyFill="1" applyBorder="1"/>
    <xf numFmtId="0" fontId="0" fillId="12" borderId="0" xfId="0" applyFont="1" applyFill="1" applyBorder="1"/>
    <xf numFmtId="0" fontId="0" fillId="0" borderId="0" xfId="0" applyFont="1" applyFill="1"/>
    <xf numFmtId="0" fontId="0" fillId="0" borderId="4" xfId="0" applyFont="1" applyBorder="1"/>
    <xf numFmtId="0" fontId="0" fillId="0" borderId="6" xfId="0" applyFont="1" applyBorder="1"/>
    <xf numFmtId="0" fontId="0" fillId="0" borderId="11" xfId="0" applyFont="1" applyFill="1" applyBorder="1"/>
    <xf numFmtId="0" fontId="0" fillId="0" borderId="16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0" xfId="0" applyFont="1" applyBorder="1"/>
    <xf numFmtId="0" fontId="11" fillId="0" borderId="0" xfId="0" applyFont="1"/>
    <xf numFmtId="0" fontId="12" fillId="0" borderId="21" xfId="0" applyFont="1" applyBorder="1"/>
    <xf numFmtId="0" fontId="12" fillId="0" borderId="10" xfId="0" applyFont="1" applyBorder="1"/>
    <xf numFmtId="0" fontId="11" fillId="0" borderId="10" xfId="0" applyFont="1" applyBorder="1"/>
    <xf numFmtId="0" fontId="13" fillId="0" borderId="10" xfId="0" applyFont="1" applyBorder="1"/>
    <xf numFmtId="0" fontId="11" fillId="0" borderId="19" xfId="0" applyFont="1" applyBorder="1"/>
    <xf numFmtId="0" fontId="13" fillId="0" borderId="0" xfId="0" applyFont="1"/>
    <xf numFmtId="0" fontId="11" fillId="3" borderId="9" xfId="0" applyFont="1" applyFill="1" applyBorder="1"/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1" fillId="7" borderId="10" xfId="0" applyFont="1" applyFill="1" applyBorder="1" applyAlignment="1"/>
    <xf numFmtId="0" fontId="11" fillId="7" borderId="0" xfId="0" applyFont="1" applyFill="1" applyBorder="1" applyAlignment="1"/>
    <xf numFmtId="164" fontId="11" fillId="0" borderId="0" xfId="0" applyNumberFormat="1" applyFont="1" applyFill="1" applyBorder="1"/>
    <xf numFmtId="0" fontId="11" fillId="0" borderId="0" xfId="0" applyFont="1" applyFill="1" applyBorder="1"/>
    <xf numFmtId="0" fontId="14" fillId="0" borderId="0" xfId="0" applyFont="1"/>
    <xf numFmtId="0" fontId="11" fillId="7" borderId="15" xfId="0" applyFont="1" applyFill="1" applyBorder="1" applyAlignment="1"/>
    <xf numFmtId="0" fontId="11" fillId="0" borderId="22" xfId="0" applyFont="1" applyFill="1" applyBorder="1"/>
    <xf numFmtId="0" fontId="11" fillId="0" borderId="0" xfId="0" applyFont="1" applyFill="1" applyBorder="1" applyAlignment="1"/>
    <xf numFmtId="0" fontId="12" fillId="0" borderId="14" xfId="0" applyFont="1" applyBorder="1"/>
    <xf numFmtId="0" fontId="11" fillId="0" borderId="16" xfId="0" applyFont="1" applyBorder="1"/>
    <xf numFmtId="0" fontId="11" fillId="3" borderId="14" xfId="0" applyFont="1" applyFill="1" applyBorder="1"/>
    <xf numFmtId="0" fontId="12" fillId="0" borderId="9" xfId="0" applyFont="1" applyBorder="1"/>
    <xf numFmtId="0" fontId="11" fillId="0" borderId="11" xfId="0" applyFont="1" applyBorder="1"/>
    <xf numFmtId="0" fontId="14" fillId="7" borderId="10" xfId="0" applyFont="1" applyFill="1" applyBorder="1" applyAlignment="1"/>
    <xf numFmtId="0" fontId="14" fillId="7" borderId="0" xfId="0" applyFont="1" applyFill="1" applyBorder="1" applyAlignment="1"/>
    <xf numFmtId="0" fontId="14" fillId="7" borderId="15" xfId="0" applyFont="1" applyFill="1" applyBorder="1" applyAlignment="1"/>
    <xf numFmtId="164" fontId="11" fillId="0" borderId="0" xfId="0" applyNumberFormat="1" applyFont="1"/>
    <xf numFmtId="0" fontId="11" fillId="0" borderId="2" xfId="0" applyFont="1" applyBorder="1"/>
    <xf numFmtId="0" fontId="11" fillId="0" borderId="4" xfId="0" applyFont="1" applyBorder="1"/>
    <xf numFmtId="0" fontId="11" fillId="0" borderId="0" xfId="0" applyFont="1" applyBorder="1"/>
    <xf numFmtId="0" fontId="11" fillId="0" borderId="5" xfId="0" applyFont="1" applyBorder="1"/>
    <xf numFmtId="0" fontId="12" fillId="0" borderId="0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6" fillId="0" borderId="0" xfId="0" applyFont="1"/>
    <xf numFmtId="0" fontId="16" fillId="0" borderId="2" xfId="0" applyFont="1" applyBorder="1"/>
    <xf numFmtId="0" fontId="16" fillId="0" borderId="3" xfId="0" applyFont="1" applyBorder="1"/>
    <xf numFmtId="0" fontId="17" fillId="0" borderId="9" xfId="0" applyFont="1" applyBorder="1"/>
    <xf numFmtId="0" fontId="18" fillId="0" borderId="10" xfId="0" applyFont="1" applyBorder="1"/>
    <xf numFmtId="0" fontId="17" fillId="0" borderId="10" xfId="0" applyFont="1" applyBorder="1"/>
    <xf numFmtId="0" fontId="18" fillId="0" borderId="11" xfId="0" applyFont="1" applyBorder="1"/>
    <xf numFmtId="0" fontId="18" fillId="0" borderId="0" xfId="0" applyFont="1"/>
    <xf numFmtId="0" fontId="18" fillId="3" borderId="9" xfId="0" applyFont="1" applyFill="1" applyBorder="1"/>
    <xf numFmtId="0" fontId="18" fillId="3" borderId="10" xfId="0" applyFont="1" applyFill="1" applyBorder="1"/>
    <xf numFmtId="0" fontId="18" fillId="3" borderId="11" xfId="0" applyFont="1" applyFill="1" applyBorder="1"/>
    <xf numFmtId="0" fontId="18" fillId="3" borderId="12" xfId="0" applyFont="1" applyFill="1" applyBorder="1"/>
    <xf numFmtId="0" fontId="18" fillId="3" borderId="0" xfId="0" applyFont="1" applyFill="1" applyBorder="1"/>
    <xf numFmtId="0" fontId="18" fillId="3" borderId="13" xfId="0" applyFont="1" applyFill="1" applyBorder="1"/>
    <xf numFmtId="0" fontId="18" fillId="4" borderId="0" xfId="0" applyFont="1" applyFill="1" applyBorder="1"/>
    <xf numFmtId="0" fontId="18" fillId="7" borderId="0" xfId="0" applyFont="1" applyFill="1" applyBorder="1"/>
    <xf numFmtId="0" fontId="18" fillId="0" borderId="10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18" fillId="0" borderId="14" xfId="0" applyFont="1" applyBorder="1"/>
    <xf numFmtId="0" fontId="19" fillId="0" borderId="0" xfId="0" applyFont="1"/>
    <xf numFmtId="164" fontId="18" fillId="0" borderId="0" xfId="0" applyNumberFormat="1" applyFont="1"/>
    <xf numFmtId="0" fontId="17" fillId="0" borderId="0" xfId="0" applyFont="1"/>
    <xf numFmtId="0" fontId="18" fillId="2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0" fontId="18" fillId="0" borderId="0" xfId="0" applyFont="1" applyBorder="1"/>
    <xf numFmtId="0" fontId="18" fillId="13" borderId="0" xfId="0" applyFont="1" applyFill="1" applyBorder="1"/>
    <xf numFmtId="0" fontId="18" fillId="0" borderId="2" xfId="0" applyFont="1" applyBorder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0" fontId="19" fillId="0" borderId="4" xfId="0" applyFont="1" applyFill="1" applyBorder="1"/>
    <xf numFmtId="0" fontId="19" fillId="0" borderId="5" xfId="0" applyFont="1" applyFill="1" applyBorder="1"/>
    <xf numFmtId="0" fontId="18" fillId="0" borderId="6" xfId="0" applyFont="1" applyFill="1" applyBorder="1"/>
    <xf numFmtId="165" fontId="18" fillId="0" borderId="0" xfId="0" applyNumberFormat="1" applyFont="1"/>
    <xf numFmtId="0" fontId="12" fillId="0" borderId="1" xfId="0" applyFont="1" applyBorder="1"/>
    <xf numFmtId="0" fontId="12" fillId="0" borderId="2" xfId="0" applyFont="1" applyBorder="1"/>
    <xf numFmtId="0" fontId="17" fillId="0" borderId="1" xfId="0" applyFont="1" applyBorder="1"/>
    <xf numFmtId="0" fontId="17" fillId="0" borderId="2" xfId="0" applyFont="1" applyBorder="1"/>
    <xf numFmtId="0" fontId="18" fillId="3" borderId="14" xfId="0" applyFont="1" applyFill="1" applyBorder="1"/>
    <xf numFmtId="0" fontId="18" fillId="13" borderId="15" xfId="0" applyFont="1" applyFill="1" applyBorder="1"/>
    <xf numFmtId="0" fontId="18" fillId="6" borderId="15" xfId="0" applyFont="1" applyFill="1" applyBorder="1" applyAlignment="1">
      <alignment horizontal="center"/>
    </xf>
    <xf numFmtId="0" fontId="18" fillId="6" borderId="16" xfId="0" applyFont="1" applyFill="1" applyBorder="1" applyAlignment="1">
      <alignment horizontal="center"/>
    </xf>
    <xf numFmtId="0" fontId="7" fillId="0" borderId="18" xfId="0" applyFont="1" applyFill="1" applyBorder="1"/>
    <xf numFmtId="0" fontId="9" fillId="0" borderId="19" xfId="0" applyFont="1" applyFill="1" applyBorder="1" applyAlignment="1">
      <alignment vertical="center" wrapText="1"/>
    </xf>
    <xf numFmtId="0" fontId="9" fillId="0" borderId="20" xfId="0" applyFont="1" applyFill="1" applyBorder="1" applyAlignment="1">
      <alignment vertical="center" wrapText="1"/>
    </xf>
    <xf numFmtId="0" fontId="9" fillId="0" borderId="16" xfId="0" applyFont="1" applyFill="1" applyBorder="1" applyAlignment="1">
      <alignment vertical="center" wrapText="1"/>
    </xf>
    <xf numFmtId="0" fontId="7" fillId="0" borderId="16" xfId="0" applyFont="1" applyFill="1" applyBorder="1"/>
    <xf numFmtId="0" fontId="7" fillId="9" borderId="18" xfId="0" applyFont="1" applyFill="1" applyBorder="1"/>
    <xf numFmtId="0" fontId="0" fillId="0" borderId="18" xfId="0" applyBorder="1" applyAlignment="1"/>
    <xf numFmtId="0" fontId="11" fillId="0" borderId="15" xfId="0" applyFont="1" applyFill="1" applyBorder="1" applyAlignment="1"/>
    <xf numFmtId="0" fontId="0" fillId="0" borderId="10" xfId="0" applyBorder="1" applyAlignment="1"/>
    <xf numFmtId="0" fontId="0" fillId="1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0" xfId="0" applyFont="1" applyFill="1" applyBorder="1"/>
    <xf numFmtId="0" fontId="0" fillId="0" borderId="15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4" xfId="0" applyFont="1" applyFill="1" applyBorder="1"/>
    <xf numFmtId="0" fontId="5" fillId="0" borderId="13" xfId="0" applyFont="1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22" borderId="0" xfId="0" applyFill="1" applyAlignment="1"/>
    <xf numFmtId="0" fontId="18" fillId="4" borderId="15" xfId="0" applyFont="1" applyFill="1" applyBorder="1"/>
    <xf numFmtId="0" fontId="18" fillId="2" borderId="0" xfId="0" applyFont="1" applyFill="1" applyBorder="1"/>
    <xf numFmtId="0" fontId="17" fillId="0" borderId="10" xfId="0" applyFont="1" applyFill="1" applyBorder="1" applyAlignment="1"/>
    <xf numFmtId="0" fontId="18" fillId="4" borderId="10" xfId="0" applyFont="1" applyFill="1" applyBorder="1"/>
    <xf numFmtId="0" fontId="18" fillId="0" borderId="11" xfId="0" applyFont="1" applyFill="1" applyBorder="1"/>
    <xf numFmtId="0" fontId="18" fillId="0" borderId="15" xfId="0" applyFont="1" applyFill="1" applyBorder="1"/>
    <xf numFmtId="0" fontId="0" fillId="22" borderId="10" xfId="0" applyFont="1" applyFill="1" applyBorder="1"/>
    <xf numFmtId="0" fontId="0" fillId="22" borderId="11" xfId="0" applyFont="1" applyFill="1" applyBorder="1"/>
    <xf numFmtId="0" fontId="0" fillId="22" borderId="15" xfId="0" applyFont="1" applyFill="1" applyBorder="1"/>
    <xf numFmtId="0" fontId="0" fillId="22" borderId="16" xfId="0" applyFont="1" applyFill="1" applyBorder="1"/>
    <xf numFmtId="0" fontId="11" fillId="22" borderId="0" xfId="0" applyFont="1" applyFill="1" applyBorder="1" applyAlignment="1"/>
    <xf numFmtId="0" fontId="13" fillId="23" borderId="0" xfId="0" applyFont="1" applyFill="1" applyBorder="1"/>
    <xf numFmtId="0" fontId="15" fillId="25" borderId="0" xfId="0" applyFont="1" applyFill="1" applyBorder="1"/>
    <xf numFmtId="0" fontId="15" fillId="22" borderId="0" xfId="0" applyFont="1" applyFill="1" applyBorder="1" applyAlignment="1"/>
    <xf numFmtId="0" fontId="20" fillId="0" borderId="0" xfId="0" applyFont="1" applyFill="1" applyBorder="1"/>
    <xf numFmtId="0" fontId="15" fillId="21" borderId="0" xfId="0" applyFont="1" applyFill="1" applyBorder="1" applyAlignment="1"/>
    <xf numFmtId="0" fontId="15" fillId="24" borderId="0" xfId="0" applyFont="1" applyFill="1" applyBorder="1"/>
    <xf numFmtId="0" fontId="0" fillId="22" borderId="10" xfId="0" applyFill="1" applyBorder="1" applyAlignment="1"/>
    <xf numFmtId="0" fontId="0" fillId="22" borderId="0" xfId="0" applyFill="1" applyBorder="1" applyAlignment="1"/>
    <xf numFmtId="0" fontId="18" fillId="0" borderId="0" xfId="0" applyFont="1" applyAlignment="1"/>
    <xf numFmtId="0" fontId="18" fillId="0" borderId="18" xfId="0" applyFont="1" applyBorder="1" applyAlignment="1"/>
    <xf numFmtId="0" fontId="0" fillId="22" borderId="11" xfId="0" applyFill="1" applyBorder="1" applyAlignment="1"/>
    <xf numFmtId="0" fontId="0" fillId="22" borderId="13" xfId="0" applyFill="1" applyBorder="1" applyAlignment="1"/>
    <xf numFmtId="0" fontId="0" fillId="0" borderId="12" xfId="0" applyFont="1" applyBorder="1"/>
    <xf numFmtId="0" fontId="0" fillId="0" borderId="13" xfId="0" applyFont="1" applyBorder="1"/>
    <xf numFmtId="0" fontId="0" fillId="22" borderId="9" xfId="0" applyFill="1" applyBorder="1" applyAlignment="1"/>
    <xf numFmtId="0" fontId="0" fillId="6" borderId="9" xfId="0" applyFill="1" applyBorder="1" applyAlignment="1">
      <alignment horizontal="center" vertical="center"/>
    </xf>
    <xf numFmtId="0" fontId="5" fillId="16" borderId="23" xfId="0" applyFont="1" applyFill="1" applyBorder="1" applyAlignment="1"/>
    <xf numFmtId="0" fontId="5" fillId="19" borderId="24" xfId="0" applyFont="1" applyFill="1" applyBorder="1" applyAlignment="1"/>
    <xf numFmtId="0" fontId="0" fillId="6" borderId="12" xfId="0" applyFill="1" applyBorder="1" applyAlignment="1">
      <alignment horizontal="center" vertical="center"/>
    </xf>
    <xf numFmtId="0" fontId="0" fillId="26" borderId="20" xfId="0" applyFont="1" applyFill="1" applyBorder="1"/>
    <xf numFmtId="0" fontId="0" fillId="18" borderId="23" xfId="0" applyFill="1" applyBorder="1" applyAlignment="1"/>
    <xf numFmtId="0" fontId="0" fillId="26" borderId="9" xfId="0" applyFill="1" applyBorder="1" applyAlignment="1">
      <alignment horizontal="center" vertical="center"/>
    </xf>
    <xf numFmtId="0" fontId="0" fillId="20" borderId="24" xfId="0" applyFill="1" applyBorder="1" applyAlignment="1"/>
    <xf numFmtId="0" fontId="0" fillId="0" borderId="14" xfId="0" applyFont="1" applyBorder="1"/>
    <xf numFmtId="0" fontId="0" fillId="0" borderId="16" xfId="0" applyFont="1" applyBorder="1"/>
    <xf numFmtId="0" fontId="0" fillId="21" borderId="20" xfId="0" applyFill="1" applyBorder="1" applyAlignment="1"/>
    <xf numFmtId="0" fontId="0" fillId="17" borderId="23" xfId="0" applyFill="1" applyBorder="1" applyAlignment="1"/>
    <xf numFmtId="0" fontId="0" fillId="4" borderId="24" xfId="0" applyFill="1" applyBorder="1" applyAlignment="1"/>
    <xf numFmtId="0" fontId="0" fillId="7" borderId="24" xfId="0" applyFill="1" applyBorder="1" applyAlignment="1"/>
    <xf numFmtId="0" fontId="0" fillId="13" borderId="23" xfId="0" applyFill="1" applyBorder="1" applyAlignment="1"/>
    <xf numFmtId="0" fontId="0" fillId="14" borderId="24" xfId="0" applyFill="1" applyBorder="1" applyAlignment="1"/>
    <xf numFmtId="0" fontId="0" fillId="15" borderId="20" xfId="0" applyFill="1" applyBorder="1" applyAlignment="1"/>
    <xf numFmtId="0" fontId="0" fillId="0" borderId="9" xfId="0" applyBorder="1" applyAlignment="1"/>
    <xf numFmtId="0" fontId="0" fillId="0" borderId="11" xfId="0" applyBorder="1" applyAlignment="1"/>
    <xf numFmtId="0" fontId="7" fillId="27" borderId="11" xfId="0" applyFont="1" applyFill="1" applyBorder="1"/>
    <xf numFmtId="0" fontId="0" fillId="0" borderId="0" xfId="0" applyFont="1" applyBorder="1"/>
    <xf numFmtId="0" fontId="7" fillId="27" borderId="10" xfId="0" applyFont="1" applyFill="1" applyBorder="1"/>
    <xf numFmtId="0" fontId="7" fillId="27" borderId="15" xfId="0" applyFont="1" applyFill="1" applyBorder="1"/>
    <xf numFmtId="0" fontId="7" fillId="27" borderId="16" xfId="0" applyFont="1" applyFill="1" applyBorder="1"/>
    <xf numFmtId="0" fontId="18" fillId="0" borderId="9" xfId="0" applyFont="1" applyFill="1" applyBorder="1"/>
    <xf numFmtId="0" fontId="18" fillId="2" borderId="10" xfId="0" applyFont="1" applyFill="1" applyBorder="1"/>
    <xf numFmtId="0" fontId="18" fillId="2" borderId="15" xfId="0" applyFont="1" applyFill="1" applyBorder="1"/>
    <xf numFmtId="0" fontId="18" fillId="7" borderId="15" xfId="0" applyFont="1" applyFill="1" applyBorder="1"/>
    <xf numFmtId="0" fontId="18" fillId="13" borderId="10" xfId="0" applyFont="1" applyFill="1" applyBorder="1"/>
    <xf numFmtId="0" fontId="11" fillId="22" borderId="10" xfId="0" applyFont="1" applyFill="1" applyBorder="1" applyAlignment="1"/>
    <xf numFmtId="0" fontId="13" fillId="25" borderId="0" xfId="0" applyFont="1" applyFill="1" applyBorder="1"/>
    <xf numFmtId="0" fontId="11" fillId="22" borderId="15" xfId="0" applyFont="1" applyFill="1" applyBorder="1" applyAlignment="1"/>
    <xf numFmtId="0" fontId="13" fillId="25" borderId="15" xfId="0" applyFont="1" applyFill="1" applyBorder="1"/>
    <xf numFmtId="0" fontId="14" fillId="23" borderId="0" xfId="0" applyFont="1" applyFill="1" applyBorder="1"/>
    <xf numFmtId="0" fontId="14" fillId="23" borderId="15" xfId="0" applyFont="1" applyFill="1" applyBorder="1"/>
    <xf numFmtId="0" fontId="15" fillId="28" borderId="0" xfId="0" applyFont="1" applyFill="1" applyBorder="1"/>
    <xf numFmtId="0" fontId="14" fillId="28" borderId="0" xfId="0" applyFont="1" applyFill="1" applyBorder="1"/>
    <xf numFmtId="0" fontId="13" fillId="28" borderId="0" xfId="0" applyFont="1" applyFill="1" applyBorder="1"/>
    <xf numFmtId="0" fontId="0" fillId="0" borderId="0" xfId="0" applyBorder="1" applyAlignment="1"/>
    <xf numFmtId="0" fontId="0" fillId="0" borderId="15" xfId="0" applyBorder="1" applyAlignment="1"/>
    <xf numFmtId="0" fontId="0" fillId="21" borderId="23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" vertical="center"/>
    </xf>
    <xf numFmtId="0" fontId="7" fillId="8" borderId="0" xfId="0" applyFont="1" applyFill="1" applyBorder="1"/>
    <xf numFmtId="0" fontId="0" fillId="7" borderId="20" xfId="0" applyFill="1" applyBorder="1" applyAlignment="1"/>
    <xf numFmtId="164" fontId="1" fillId="0" borderId="0" xfId="0" applyNumberFormat="1" applyFont="1"/>
    <xf numFmtId="2" fontId="1" fillId="0" borderId="0" xfId="0" applyNumberFormat="1" applyFont="1"/>
    <xf numFmtId="0" fontId="0" fillId="17" borderId="0" xfId="0" applyFill="1"/>
    <xf numFmtId="0" fontId="0" fillId="4" borderId="0" xfId="0" applyFill="1"/>
    <xf numFmtId="0" fontId="0" fillId="7" borderId="0" xfId="0" applyFill="1"/>
    <xf numFmtId="0" fontId="0" fillId="22" borderId="18" xfId="0" applyFill="1" applyBorder="1" applyAlignment="1"/>
    <xf numFmtId="0" fontId="0" fillId="19" borderId="24" xfId="0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7" fillId="0" borderId="15" xfId="0" applyFont="1" applyFill="1" applyBorder="1"/>
    <xf numFmtId="0" fontId="0" fillId="0" borderId="15" xfId="0" applyFill="1" applyBorder="1" applyAlignment="1"/>
    <xf numFmtId="0" fontId="0" fillId="0" borderId="22" xfId="0" applyFill="1" applyBorder="1" applyAlignment="1"/>
    <xf numFmtId="0" fontId="5" fillId="0" borderId="15" xfId="0" applyFont="1" applyFill="1" applyBorder="1" applyAlignment="1">
      <alignment horizontal="center" vertical="center"/>
    </xf>
    <xf numFmtId="0" fontId="0" fillId="7" borderId="0" xfId="0" applyFill="1" applyAlignment="1"/>
    <xf numFmtId="0" fontId="0" fillId="16" borderId="13" xfId="0" applyFill="1" applyBorder="1" applyAlignment="1">
      <alignment horizontal="center" vertical="center"/>
    </xf>
    <xf numFmtId="0" fontId="0" fillId="22" borderId="19" xfId="0" applyFill="1" applyBorder="1" applyAlignment="1"/>
    <xf numFmtId="0" fontId="0" fillId="16" borderId="1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2" borderId="24" xfId="0" applyFill="1" applyBorder="1" applyAlignment="1"/>
    <xf numFmtId="0" fontId="0" fillId="19" borderId="14" xfId="0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7" fillId="29" borderId="24" xfId="0" applyFont="1" applyFill="1" applyBorder="1" applyAlignment="1">
      <alignment horizontal="center" vertical="center"/>
    </xf>
    <xf numFmtId="0" fontId="7" fillId="29" borderId="20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23" fillId="0" borderId="0" xfId="0" applyFont="1"/>
    <xf numFmtId="0" fontId="23" fillId="13" borderId="0" xfId="0" applyFont="1" applyFill="1"/>
    <xf numFmtId="0" fontId="22" fillId="14" borderId="0" xfId="0" applyFont="1" applyFill="1"/>
    <xf numFmtId="0" fontId="5" fillId="14" borderId="0" xfId="0" applyFont="1" applyFill="1" applyAlignment="1"/>
    <xf numFmtId="0" fontId="23" fillId="15" borderId="0" xfId="0" applyFont="1" applyFill="1"/>
    <xf numFmtId="0" fontId="9" fillId="17" borderId="16" xfId="0" applyFont="1" applyFill="1" applyBorder="1" applyAlignment="1">
      <alignment vertical="center" wrapText="1"/>
    </xf>
    <xf numFmtId="0" fontId="9" fillId="17" borderId="19" xfId="0" applyFont="1" applyFill="1" applyBorder="1" applyAlignment="1">
      <alignment vertical="center" wrapText="1"/>
    </xf>
    <xf numFmtId="0" fontId="9" fillId="30" borderId="20" xfId="0" applyFont="1" applyFill="1" applyBorder="1" applyAlignment="1">
      <alignment vertical="center" wrapText="1"/>
    </xf>
    <xf numFmtId="0" fontId="9" fillId="30" borderId="16" xfId="0" applyFont="1" applyFill="1" applyBorder="1" applyAlignment="1">
      <alignment vertical="center" wrapText="1"/>
    </xf>
    <xf numFmtId="0" fontId="9" fillId="7" borderId="20" xfId="0" applyFont="1" applyFill="1" applyBorder="1" applyAlignment="1">
      <alignment vertical="center" wrapText="1"/>
    </xf>
    <xf numFmtId="0" fontId="9" fillId="7" borderId="16" xfId="0" applyFont="1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22" borderId="16" xfId="0" applyFill="1" applyBorder="1" applyAlignment="1"/>
    <xf numFmtId="0" fontId="0" fillId="26" borderId="23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0" fillId="12" borderId="11" xfId="0" applyFont="1" applyFill="1" applyBorder="1"/>
    <xf numFmtId="0" fontId="18" fillId="4" borderId="13" xfId="0" applyFont="1" applyFill="1" applyBorder="1"/>
    <xf numFmtId="0" fontId="18" fillId="4" borderId="16" xfId="0" applyFont="1" applyFill="1" applyBorder="1"/>
    <xf numFmtId="0" fontId="18" fillId="7" borderId="13" xfId="0" applyFont="1" applyFill="1" applyBorder="1"/>
    <xf numFmtId="0" fontId="18" fillId="7" borderId="16" xfId="0" applyFont="1" applyFill="1" applyBorder="1"/>
    <xf numFmtId="0" fontId="18" fillId="13" borderId="13" xfId="0" applyFont="1" applyFill="1" applyBorder="1"/>
    <xf numFmtId="0" fontId="18" fillId="13" borderId="16" xfId="0" applyFont="1" applyFill="1" applyBorder="1"/>
    <xf numFmtId="0" fontId="18" fillId="13" borderId="12" xfId="0" applyFont="1" applyFill="1" applyBorder="1"/>
    <xf numFmtId="0" fontId="18" fillId="13" borderId="14" xfId="0" applyFont="1" applyFill="1" applyBorder="1"/>
    <xf numFmtId="0" fontId="18" fillId="4" borderId="12" xfId="0" applyFont="1" applyFill="1" applyBorder="1"/>
    <xf numFmtId="0" fontId="18" fillId="4" borderId="14" xfId="0" applyFont="1" applyFill="1" applyBorder="1"/>
    <xf numFmtId="0" fontId="18" fillId="7" borderId="12" xfId="0" applyFont="1" applyFill="1" applyBorder="1"/>
    <xf numFmtId="0" fontId="18" fillId="7" borderId="14" xfId="0" applyFont="1" applyFill="1" applyBorder="1"/>
    <xf numFmtId="0" fontId="11" fillId="7" borderId="12" xfId="0" applyFont="1" applyFill="1" applyBorder="1" applyAlignment="1"/>
    <xf numFmtId="0" fontId="11" fillId="7" borderId="13" xfId="0" applyFont="1" applyFill="1" applyBorder="1" applyAlignment="1"/>
    <xf numFmtId="0" fontId="11" fillId="7" borderId="14" xfId="0" applyFont="1" applyFill="1" applyBorder="1" applyAlignment="1"/>
    <xf numFmtId="0" fontId="11" fillId="7" borderId="16" xfId="0" applyFont="1" applyFill="1" applyBorder="1" applyAlignment="1"/>
    <xf numFmtId="0" fontId="9" fillId="15" borderId="16" xfId="0" applyFont="1" applyFill="1" applyBorder="1" applyAlignment="1">
      <alignment vertical="center" wrapText="1"/>
    </xf>
    <xf numFmtId="0" fontId="24" fillId="13" borderId="0" xfId="0" applyFont="1" applyFill="1" applyAlignment="1"/>
    <xf numFmtId="0" fontId="25" fillId="13" borderId="0" xfId="0" applyFont="1" applyFill="1"/>
    <xf numFmtId="0" fontId="25" fillId="14" borderId="0" xfId="0" applyFont="1" applyFill="1"/>
    <xf numFmtId="0" fontId="24" fillId="14" borderId="0" xfId="0" applyFont="1" applyFill="1" applyAlignment="1"/>
    <xf numFmtId="0" fontId="25" fillId="15" borderId="0" xfId="0" applyFont="1" applyFill="1"/>
    <xf numFmtId="0" fontId="24" fillId="15" borderId="0" xfId="0" applyFont="1" applyFill="1" applyAlignment="1"/>
    <xf numFmtId="0" fontId="0" fillId="0" borderId="0" xfId="0" applyFont="1" applyAlignment="1"/>
    <xf numFmtId="0" fontId="0" fillId="13" borderId="0" xfId="0" applyFont="1" applyFill="1" applyAlignment="1"/>
    <xf numFmtId="0" fontId="0" fillId="15" borderId="0" xfId="0" applyFont="1" applyFill="1" applyAlignment="1"/>
    <xf numFmtId="0" fontId="24" fillId="0" borderId="0" xfId="0" applyFont="1" applyAlignment="1"/>
    <xf numFmtId="0" fontId="13" fillId="23" borderId="12" xfId="0" applyFont="1" applyFill="1" applyBorder="1"/>
    <xf numFmtId="0" fontId="14" fillId="28" borderId="13" xfId="0" applyFont="1" applyFill="1" applyBorder="1"/>
    <xf numFmtId="0" fontId="14" fillId="23" borderId="12" xfId="0" applyFont="1" applyFill="1" applyBorder="1"/>
    <xf numFmtId="0" fontId="13" fillId="28" borderId="13" xfId="0" applyFont="1" applyFill="1" applyBorder="1"/>
    <xf numFmtId="0" fontId="14" fillId="28" borderId="16" xfId="0" applyFont="1" applyFill="1" applyBorder="1"/>
    <xf numFmtId="0" fontId="14" fillId="7" borderId="12" xfId="0" applyFont="1" applyFill="1" applyBorder="1" applyAlignment="1"/>
    <xf numFmtId="0" fontId="14" fillId="7" borderId="13" xfId="0" applyFont="1" applyFill="1" applyBorder="1" applyAlignment="1"/>
    <xf numFmtId="0" fontId="14" fillId="7" borderId="14" xfId="0" applyFont="1" applyFill="1" applyBorder="1" applyAlignment="1"/>
    <xf numFmtId="0" fontId="14" fillId="7" borderId="16" xfId="0" applyFont="1" applyFill="1" applyBorder="1" applyAlignment="1"/>
    <xf numFmtId="0" fontId="14" fillId="28" borderId="12" xfId="0" applyFont="1" applyFill="1" applyBorder="1"/>
    <xf numFmtId="0" fontId="15" fillId="28" borderId="13" xfId="0" applyFont="1" applyFill="1" applyBorder="1"/>
    <xf numFmtId="0" fontId="15" fillId="28" borderId="12" xfId="0" applyFont="1" applyFill="1" applyBorder="1"/>
    <xf numFmtId="0" fontId="18" fillId="0" borderId="5" xfId="0" applyFont="1" applyFill="1" applyBorder="1"/>
    <xf numFmtId="0" fontId="18" fillId="0" borderId="4" xfId="0" applyFont="1" applyFill="1" applyBorder="1"/>
    <xf numFmtId="0" fontId="0" fillId="0" borderId="9" xfId="0" applyFont="1" applyBorder="1"/>
    <xf numFmtId="0" fontId="0" fillId="0" borderId="11" xfId="0" applyFont="1" applyBorder="1"/>
    <xf numFmtId="0" fontId="0" fillId="0" borderId="15" xfId="0" applyFont="1" applyBorder="1"/>
    <xf numFmtId="165" fontId="0" fillId="0" borderId="0" xfId="0" applyNumberFormat="1" applyFont="1"/>
    <xf numFmtId="165" fontId="11" fillId="0" borderId="0" xfId="0" applyNumberFormat="1" applyFont="1" applyFill="1" applyBorder="1"/>
    <xf numFmtId="165" fontId="13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Border="1"/>
    <xf numFmtId="165" fontId="11" fillId="0" borderId="7" xfId="0" applyNumberFormat="1" applyFont="1" applyBorder="1"/>
    <xf numFmtId="0" fontId="26" fillId="0" borderId="10" xfId="0" applyFont="1" applyBorder="1"/>
    <xf numFmtId="165" fontId="19" fillId="0" borderId="0" xfId="0" applyNumberFormat="1" applyFont="1"/>
    <xf numFmtId="165" fontId="19" fillId="0" borderId="0" xfId="0" applyNumberFormat="1" applyFont="1" applyFill="1"/>
    <xf numFmtId="165" fontId="18" fillId="0" borderId="0" xfId="0" applyNumberFormat="1" applyFont="1" applyBorder="1"/>
    <xf numFmtId="165" fontId="18" fillId="0" borderId="7" xfId="0" applyNumberFormat="1" applyFont="1" applyBorder="1"/>
    <xf numFmtId="1" fontId="18" fillId="0" borderId="0" xfId="0" applyNumberFormat="1" applyFont="1" applyBorder="1"/>
    <xf numFmtId="165" fontId="19" fillId="0" borderId="0" xfId="0" applyNumberFormat="1" applyFont="1" applyFill="1" applyBorder="1"/>
    <xf numFmtId="2" fontId="18" fillId="0" borderId="0" xfId="0" applyNumberFormat="1" applyFont="1"/>
    <xf numFmtId="0" fontId="27" fillId="0" borderId="0" xfId="0" applyFont="1"/>
    <xf numFmtId="165" fontId="27" fillId="0" borderId="0" xfId="0" applyNumberFormat="1" applyFont="1"/>
    <xf numFmtId="0" fontId="28" fillId="0" borderId="0" xfId="0" applyFont="1" applyFill="1"/>
    <xf numFmtId="165" fontId="28" fillId="0" borderId="0" xfId="0" applyNumberFormat="1" applyFont="1" applyFill="1"/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 textRotation="180"/>
    </xf>
    <xf numFmtId="0" fontId="29" fillId="0" borderId="0" xfId="0" applyFont="1" applyFill="1"/>
    <xf numFmtId="0" fontId="1" fillId="0" borderId="12" xfId="0" applyFont="1" applyFill="1" applyBorder="1"/>
    <xf numFmtId="0" fontId="1" fillId="0" borderId="0" xfId="0" applyFont="1" applyFill="1" applyBorder="1"/>
    <xf numFmtId="0" fontId="1" fillId="0" borderId="13" xfId="0" applyFont="1" applyFill="1" applyBorder="1"/>
  </cellXfs>
  <cellStyles count="2817"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400" builtinId="9" hidden="1"/>
    <cellStyle name="Followed Hyperlink" xfId="408" builtinId="9" hidden="1"/>
    <cellStyle name="Followed Hyperlink" xfId="410" builtinId="9" hidden="1"/>
    <cellStyle name="Followed Hyperlink" xfId="402" builtinId="9" hidden="1"/>
    <cellStyle name="Followed Hyperlink" xfId="394" builtinId="9" hidden="1"/>
    <cellStyle name="Followed Hyperlink" xfId="386" builtinId="9" hidden="1"/>
    <cellStyle name="Followed Hyperlink" xfId="378" builtinId="9" hidden="1"/>
    <cellStyle name="Followed Hyperlink" xfId="370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26" builtinId="9" hidden="1"/>
    <cellStyle name="Followed Hyperlink" xfId="32" builtinId="9" hidden="1"/>
    <cellStyle name="Followed Hyperlink" xfId="36" builtinId="9" hidden="1"/>
    <cellStyle name="Followed Hyperlink" xfId="42" builtinId="9" hidden="1"/>
    <cellStyle name="Followed Hyperlink" xfId="48" builtinId="9" hidden="1"/>
    <cellStyle name="Followed Hyperlink" xfId="52" builtinId="9" hidden="1"/>
    <cellStyle name="Followed Hyperlink" xfId="58" builtinId="9" hidden="1"/>
    <cellStyle name="Followed Hyperlink" xfId="64" builtinId="9" hidden="1"/>
    <cellStyle name="Followed Hyperlink" xfId="54" builtinId="9" hidden="1"/>
    <cellStyle name="Followed Hyperlink" xfId="38" builtinId="9" hidden="1"/>
    <cellStyle name="Followed Hyperlink" xfId="22" builtinId="9" hidden="1"/>
    <cellStyle name="Followed Hyperlink" xfId="12" builtinId="9" hidden="1"/>
    <cellStyle name="Followed Hyperlink" xfId="18" builtinId="9" hidden="1"/>
    <cellStyle name="Followed Hyperlink" xfId="14" builtinId="9" hidden="1"/>
    <cellStyle name="Followed Hyperlink" xfId="8" builtinId="9" hidden="1"/>
    <cellStyle name="Followed Hyperlink" xfId="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8" builtinId="9" hidden="1"/>
    <cellStyle name="Followed Hyperlink" xfId="532" builtinId="9" hidden="1"/>
    <cellStyle name="Followed Hyperlink" xfId="536" builtinId="9" hidden="1"/>
    <cellStyle name="Followed Hyperlink" xfId="540" builtinId="9" hidden="1"/>
    <cellStyle name="Followed Hyperlink" xfId="544" builtinId="9" hidden="1"/>
    <cellStyle name="Followed Hyperlink" xfId="548" builtinId="9" hidden="1"/>
    <cellStyle name="Followed Hyperlink" xfId="552" builtinId="9" hidden="1"/>
    <cellStyle name="Followed Hyperlink" xfId="556" builtinId="9" hidden="1"/>
    <cellStyle name="Followed Hyperlink" xfId="560" builtinId="9" hidden="1"/>
    <cellStyle name="Followed Hyperlink" xfId="564" builtinId="9" hidden="1"/>
    <cellStyle name="Followed Hyperlink" xfId="568" builtinId="9" hidden="1"/>
    <cellStyle name="Followed Hyperlink" xfId="572" builtinId="9" hidden="1"/>
    <cellStyle name="Followed Hyperlink" xfId="576" builtinId="9" hidden="1"/>
    <cellStyle name="Followed Hyperlink" xfId="580" builtinId="9" hidden="1"/>
    <cellStyle name="Followed Hyperlink" xfId="584" builtinId="9" hidden="1"/>
    <cellStyle name="Followed Hyperlink" xfId="588" builtinId="9" hidden="1"/>
    <cellStyle name="Followed Hyperlink" xfId="592" builtinId="9" hidden="1"/>
    <cellStyle name="Followed Hyperlink" xfId="596" builtinId="9" hidden="1"/>
    <cellStyle name="Followed Hyperlink" xfId="600" builtinId="9" hidden="1"/>
    <cellStyle name="Followed Hyperlink" xfId="604" builtinId="9" hidden="1"/>
    <cellStyle name="Followed Hyperlink" xfId="608" builtinId="9" hidden="1"/>
    <cellStyle name="Followed Hyperlink" xfId="612" builtinId="9" hidden="1"/>
    <cellStyle name="Followed Hyperlink" xfId="616" builtinId="9" hidden="1"/>
    <cellStyle name="Followed Hyperlink" xfId="620" builtinId="9" hidden="1"/>
    <cellStyle name="Followed Hyperlink" xfId="624" builtinId="9" hidden="1"/>
    <cellStyle name="Followed Hyperlink" xfId="628" builtinId="9" hidden="1"/>
    <cellStyle name="Followed Hyperlink" xfId="632" builtinId="9" hidden="1"/>
    <cellStyle name="Followed Hyperlink" xfId="636" builtinId="9" hidden="1"/>
    <cellStyle name="Followed Hyperlink" xfId="640" builtinId="9" hidden="1"/>
    <cellStyle name="Followed Hyperlink" xfId="644" builtinId="9" hidden="1"/>
    <cellStyle name="Followed Hyperlink" xfId="648" builtinId="9" hidden="1"/>
    <cellStyle name="Followed Hyperlink" xfId="652" builtinId="9" hidden="1"/>
    <cellStyle name="Followed Hyperlink" xfId="656" builtinId="9" hidden="1"/>
    <cellStyle name="Followed Hyperlink" xfId="660" builtinId="9" hidden="1"/>
    <cellStyle name="Followed Hyperlink" xfId="664" builtinId="9" hidden="1"/>
    <cellStyle name="Followed Hyperlink" xfId="668" builtinId="9" hidden="1"/>
    <cellStyle name="Followed Hyperlink" xfId="672" builtinId="9" hidden="1"/>
    <cellStyle name="Followed Hyperlink" xfId="676" builtinId="9" hidden="1"/>
    <cellStyle name="Followed Hyperlink" xfId="680" builtinId="9" hidden="1"/>
    <cellStyle name="Followed Hyperlink" xfId="684" builtinId="9" hidden="1"/>
    <cellStyle name="Followed Hyperlink" xfId="688" builtinId="9" hidden="1"/>
    <cellStyle name="Followed Hyperlink" xfId="692" builtinId="9" hidden="1"/>
    <cellStyle name="Followed Hyperlink" xfId="696" builtinId="9" hidden="1"/>
    <cellStyle name="Followed Hyperlink" xfId="700" builtinId="9" hidden="1"/>
    <cellStyle name="Followed Hyperlink" xfId="704" builtinId="9" hidden="1"/>
    <cellStyle name="Followed Hyperlink" xfId="708" builtinId="9" hidden="1"/>
    <cellStyle name="Followed Hyperlink" xfId="712" builtinId="9" hidden="1"/>
    <cellStyle name="Followed Hyperlink" xfId="716" builtinId="9" hidden="1"/>
    <cellStyle name="Followed Hyperlink" xfId="720" builtinId="9" hidden="1"/>
    <cellStyle name="Followed Hyperlink" xfId="724" builtinId="9" hidden="1"/>
    <cellStyle name="Followed Hyperlink" xfId="728" builtinId="9" hidden="1"/>
    <cellStyle name="Followed Hyperlink" xfId="732" builtinId="9" hidden="1"/>
    <cellStyle name="Followed Hyperlink" xfId="736" builtinId="9" hidden="1"/>
    <cellStyle name="Followed Hyperlink" xfId="740" builtinId="9" hidden="1"/>
    <cellStyle name="Followed Hyperlink" xfId="744" builtinId="9" hidden="1"/>
    <cellStyle name="Followed Hyperlink" xfId="748" builtinId="9" hidden="1"/>
    <cellStyle name="Followed Hyperlink" xfId="752" builtinId="9" hidden="1"/>
    <cellStyle name="Followed Hyperlink" xfId="756" builtinId="9" hidden="1"/>
    <cellStyle name="Followed Hyperlink" xfId="760" builtinId="9" hidden="1"/>
    <cellStyle name="Followed Hyperlink" xfId="764" builtinId="9" hidden="1"/>
    <cellStyle name="Followed Hyperlink" xfId="768" builtinId="9" hidden="1"/>
    <cellStyle name="Followed Hyperlink" xfId="772" builtinId="9" hidden="1"/>
    <cellStyle name="Followed Hyperlink" xfId="776" builtinId="9" hidden="1"/>
    <cellStyle name="Followed Hyperlink" xfId="780" builtinId="9" hidden="1"/>
    <cellStyle name="Followed Hyperlink" xfId="784" builtinId="9" hidden="1"/>
    <cellStyle name="Followed Hyperlink" xfId="788" builtinId="9" hidden="1"/>
    <cellStyle name="Followed Hyperlink" xfId="792" builtinId="9" hidden="1"/>
    <cellStyle name="Followed Hyperlink" xfId="796" builtinId="9" hidden="1"/>
    <cellStyle name="Followed Hyperlink" xfId="800" builtinId="9" hidden="1"/>
    <cellStyle name="Followed Hyperlink" xfId="804" builtinId="9" hidden="1"/>
    <cellStyle name="Followed Hyperlink" xfId="808" builtinId="9" hidden="1"/>
    <cellStyle name="Followed Hyperlink" xfId="812" builtinId="9" hidden="1"/>
    <cellStyle name="Followed Hyperlink" xfId="816" builtinId="9" hidden="1"/>
    <cellStyle name="Followed Hyperlink" xfId="820" builtinId="9" hidden="1"/>
    <cellStyle name="Followed Hyperlink" xfId="824" builtinId="9" hidden="1"/>
    <cellStyle name="Followed Hyperlink" xfId="828" builtinId="9" hidden="1"/>
    <cellStyle name="Followed Hyperlink" xfId="832" builtinId="9" hidden="1"/>
    <cellStyle name="Followed Hyperlink" xfId="836" builtinId="9" hidden="1"/>
    <cellStyle name="Followed Hyperlink" xfId="840" builtinId="9" hidden="1"/>
    <cellStyle name="Followed Hyperlink" xfId="844" builtinId="9" hidden="1"/>
    <cellStyle name="Followed Hyperlink" xfId="848" builtinId="9" hidden="1"/>
    <cellStyle name="Followed Hyperlink" xfId="852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8" builtinId="9" hidden="1"/>
    <cellStyle name="Followed Hyperlink" xfId="872" builtinId="9" hidden="1"/>
    <cellStyle name="Followed Hyperlink" xfId="876" builtinId="9" hidden="1"/>
    <cellStyle name="Followed Hyperlink" xfId="880" builtinId="9" hidden="1"/>
    <cellStyle name="Followed Hyperlink" xfId="884" builtinId="9" hidden="1"/>
    <cellStyle name="Followed Hyperlink" xfId="888" builtinId="9" hidden="1"/>
    <cellStyle name="Followed Hyperlink" xfId="892" builtinId="9" hidden="1"/>
    <cellStyle name="Followed Hyperlink" xfId="896" builtinId="9" hidden="1"/>
    <cellStyle name="Followed Hyperlink" xfId="900" builtinId="9" hidden="1"/>
    <cellStyle name="Followed Hyperlink" xfId="904" builtinId="9" hidden="1"/>
    <cellStyle name="Followed Hyperlink" xfId="908" builtinId="9" hidden="1"/>
    <cellStyle name="Followed Hyperlink" xfId="912" builtinId="9" hidden="1"/>
    <cellStyle name="Followed Hyperlink" xfId="916" builtinId="9" hidden="1"/>
    <cellStyle name="Followed Hyperlink" xfId="920" builtinId="9" hidden="1"/>
    <cellStyle name="Followed Hyperlink" xfId="924" builtinId="9" hidden="1"/>
    <cellStyle name="Followed Hyperlink" xfId="928" builtinId="9" hidden="1"/>
    <cellStyle name="Followed Hyperlink" xfId="932" builtinId="9" hidden="1"/>
    <cellStyle name="Followed Hyperlink" xfId="936" builtinId="9" hidden="1"/>
    <cellStyle name="Followed Hyperlink" xfId="940" builtinId="9" hidden="1"/>
    <cellStyle name="Followed Hyperlink" xfId="944" builtinId="9" hidden="1"/>
    <cellStyle name="Followed Hyperlink" xfId="948" builtinId="9" hidden="1"/>
    <cellStyle name="Followed Hyperlink" xfId="952" builtinId="9" hidden="1"/>
    <cellStyle name="Followed Hyperlink" xfId="956" builtinId="9" hidden="1"/>
    <cellStyle name="Followed Hyperlink" xfId="960" builtinId="9" hidden="1"/>
    <cellStyle name="Followed Hyperlink" xfId="964" builtinId="9" hidden="1"/>
    <cellStyle name="Followed Hyperlink" xfId="968" builtinId="9" hidden="1"/>
    <cellStyle name="Followed Hyperlink" xfId="972" builtinId="9" hidden="1"/>
    <cellStyle name="Followed Hyperlink" xfId="976" builtinId="9" hidden="1"/>
    <cellStyle name="Followed Hyperlink" xfId="980" builtinId="9" hidden="1"/>
    <cellStyle name="Followed Hyperlink" xfId="984" builtinId="9" hidden="1"/>
    <cellStyle name="Followed Hyperlink" xfId="988" builtinId="9" hidden="1"/>
    <cellStyle name="Followed Hyperlink" xfId="992" builtinId="9" hidden="1"/>
    <cellStyle name="Followed Hyperlink" xfId="996" builtinId="9" hidden="1"/>
    <cellStyle name="Followed Hyperlink" xfId="1000" builtinId="9" hidden="1"/>
    <cellStyle name="Followed Hyperlink" xfId="1004" builtinId="9" hidden="1"/>
    <cellStyle name="Followed Hyperlink" xfId="1008" builtinId="9" hidden="1"/>
    <cellStyle name="Followed Hyperlink" xfId="1012" builtinId="9" hidden="1"/>
    <cellStyle name="Followed Hyperlink" xfId="1016" builtinId="9" hidden="1"/>
    <cellStyle name="Followed Hyperlink" xfId="1020" builtinId="9" hidden="1"/>
    <cellStyle name="Followed Hyperlink" xfId="1024" builtinId="9" hidden="1"/>
    <cellStyle name="Followed Hyperlink" xfId="1028" builtinId="9" hidden="1"/>
    <cellStyle name="Followed Hyperlink" xfId="1032" builtinId="9" hidden="1"/>
    <cellStyle name="Followed Hyperlink" xfId="1036" builtinId="9" hidden="1"/>
    <cellStyle name="Followed Hyperlink" xfId="1040" builtinId="9" hidden="1"/>
    <cellStyle name="Followed Hyperlink" xfId="1044" builtinId="9" hidden="1"/>
    <cellStyle name="Followed Hyperlink" xfId="1048" builtinId="9" hidden="1"/>
    <cellStyle name="Followed Hyperlink" xfId="1052" builtinId="9" hidden="1"/>
    <cellStyle name="Followed Hyperlink" xfId="1056" builtinId="9" hidden="1"/>
    <cellStyle name="Followed Hyperlink" xfId="1060" builtinId="9" hidden="1"/>
    <cellStyle name="Followed Hyperlink" xfId="1064" builtinId="9" hidden="1"/>
    <cellStyle name="Followed Hyperlink" xfId="1068" builtinId="9" hidden="1"/>
    <cellStyle name="Followed Hyperlink" xfId="1072" builtinId="9" hidden="1"/>
    <cellStyle name="Followed Hyperlink" xfId="1076" builtinId="9" hidden="1"/>
    <cellStyle name="Followed Hyperlink" xfId="1080" builtinId="9" hidden="1"/>
    <cellStyle name="Followed Hyperlink" xfId="1084" builtinId="9" hidden="1"/>
    <cellStyle name="Followed Hyperlink" xfId="1088" builtinId="9" hidden="1"/>
    <cellStyle name="Followed Hyperlink" xfId="1092" builtinId="9" hidden="1"/>
    <cellStyle name="Followed Hyperlink" xfId="1096" builtinId="9" hidden="1"/>
    <cellStyle name="Followed Hyperlink" xfId="1100" builtinId="9" hidden="1"/>
    <cellStyle name="Followed Hyperlink" xfId="1104" builtinId="9" hidden="1"/>
    <cellStyle name="Followed Hyperlink" xfId="1108" builtinId="9" hidden="1"/>
    <cellStyle name="Followed Hyperlink" xfId="1112" builtinId="9" hidden="1"/>
    <cellStyle name="Followed Hyperlink" xfId="1116" builtinId="9" hidden="1"/>
    <cellStyle name="Followed Hyperlink" xfId="1120" builtinId="9" hidden="1"/>
    <cellStyle name="Followed Hyperlink" xfId="1124" builtinId="9" hidden="1"/>
    <cellStyle name="Followed Hyperlink" xfId="1128" builtinId="9" hidden="1"/>
    <cellStyle name="Followed Hyperlink" xfId="1132" builtinId="9" hidden="1"/>
    <cellStyle name="Followed Hyperlink" xfId="1136" builtinId="9" hidden="1"/>
    <cellStyle name="Followed Hyperlink" xfId="1140" builtinId="9" hidden="1"/>
    <cellStyle name="Followed Hyperlink" xfId="1144" builtinId="9" hidden="1"/>
    <cellStyle name="Followed Hyperlink" xfId="1148" builtinId="9" hidden="1"/>
    <cellStyle name="Followed Hyperlink" xfId="1152" builtinId="9" hidden="1"/>
    <cellStyle name="Followed Hyperlink" xfId="1156" builtinId="9" hidden="1"/>
    <cellStyle name="Followed Hyperlink" xfId="1160" builtinId="9" hidden="1"/>
    <cellStyle name="Followed Hyperlink" xfId="1158" builtinId="9" hidden="1"/>
    <cellStyle name="Followed Hyperlink" xfId="1154" builtinId="9" hidden="1"/>
    <cellStyle name="Followed Hyperlink" xfId="1150" builtinId="9" hidden="1"/>
    <cellStyle name="Followed Hyperlink" xfId="1146" builtinId="9" hidden="1"/>
    <cellStyle name="Followed Hyperlink" xfId="1142" builtinId="9" hidden="1"/>
    <cellStyle name="Followed Hyperlink" xfId="1138" builtinId="9" hidden="1"/>
    <cellStyle name="Followed Hyperlink" xfId="1134" builtinId="9" hidden="1"/>
    <cellStyle name="Followed Hyperlink" xfId="1130" builtinId="9" hidden="1"/>
    <cellStyle name="Followed Hyperlink" xfId="1126" builtinId="9" hidden="1"/>
    <cellStyle name="Followed Hyperlink" xfId="1122" builtinId="9" hidden="1"/>
    <cellStyle name="Followed Hyperlink" xfId="1118" builtinId="9" hidden="1"/>
    <cellStyle name="Followed Hyperlink" xfId="1114" builtinId="9" hidden="1"/>
    <cellStyle name="Followed Hyperlink" xfId="1110" builtinId="9" hidden="1"/>
    <cellStyle name="Followed Hyperlink" xfId="1106" builtinId="9" hidden="1"/>
    <cellStyle name="Followed Hyperlink" xfId="1102" builtinId="9" hidden="1"/>
    <cellStyle name="Followed Hyperlink" xfId="1098" builtinId="9" hidden="1"/>
    <cellStyle name="Followed Hyperlink" xfId="1094" builtinId="9" hidden="1"/>
    <cellStyle name="Followed Hyperlink" xfId="1090" builtinId="9" hidden="1"/>
    <cellStyle name="Followed Hyperlink" xfId="1086" builtinId="9" hidden="1"/>
    <cellStyle name="Followed Hyperlink" xfId="1082" builtinId="9" hidden="1"/>
    <cellStyle name="Followed Hyperlink" xfId="1078" builtinId="9" hidden="1"/>
    <cellStyle name="Followed Hyperlink" xfId="1074" builtinId="9" hidden="1"/>
    <cellStyle name="Followed Hyperlink" xfId="1070" builtinId="9" hidden="1"/>
    <cellStyle name="Followed Hyperlink" xfId="1066" builtinId="9" hidden="1"/>
    <cellStyle name="Followed Hyperlink" xfId="1062" builtinId="9" hidden="1"/>
    <cellStyle name="Followed Hyperlink" xfId="1058" builtinId="9" hidden="1"/>
    <cellStyle name="Followed Hyperlink" xfId="1054" builtinId="9" hidden="1"/>
    <cellStyle name="Followed Hyperlink" xfId="1050" builtinId="9" hidden="1"/>
    <cellStyle name="Followed Hyperlink" xfId="1046" builtinId="9" hidden="1"/>
    <cellStyle name="Followed Hyperlink" xfId="1042" builtinId="9" hidden="1"/>
    <cellStyle name="Followed Hyperlink" xfId="1038" builtinId="9" hidden="1"/>
    <cellStyle name="Followed Hyperlink" xfId="1034" builtinId="9" hidden="1"/>
    <cellStyle name="Followed Hyperlink" xfId="1030" builtinId="9" hidden="1"/>
    <cellStyle name="Followed Hyperlink" xfId="1026" builtinId="9" hidden="1"/>
    <cellStyle name="Followed Hyperlink" xfId="1022" builtinId="9" hidden="1"/>
    <cellStyle name="Followed Hyperlink" xfId="1018" builtinId="9" hidden="1"/>
    <cellStyle name="Followed Hyperlink" xfId="1014" builtinId="9" hidden="1"/>
    <cellStyle name="Followed Hyperlink" xfId="1010" builtinId="9" hidden="1"/>
    <cellStyle name="Followed Hyperlink" xfId="1006" builtinId="9" hidden="1"/>
    <cellStyle name="Followed Hyperlink" xfId="1002" builtinId="9" hidden="1"/>
    <cellStyle name="Followed Hyperlink" xfId="998" builtinId="9" hidden="1"/>
    <cellStyle name="Followed Hyperlink" xfId="994" builtinId="9" hidden="1"/>
    <cellStyle name="Followed Hyperlink" xfId="990" builtinId="9" hidden="1"/>
    <cellStyle name="Followed Hyperlink" xfId="986" builtinId="9" hidden="1"/>
    <cellStyle name="Followed Hyperlink" xfId="982" builtinId="9" hidden="1"/>
    <cellStyle name="Followed Hyperlink" xfId="978" builtinId="9" hidden="1"/>
    <cellStyle name="Followed Hyperlink" xfId="974" builtinId="9" hidden="1"/>
    <cellStyle name="Followed Hyperlink" xfId="970" builtinId="9" hidden="1"/>
    <cellStyle name="Followed Hyperlink" xfId="966" builtinId="9" hidden="1"/>
    <cellStyle name="Followed Hyperlink" xfId="962" builtinId="9" hidden="1"/>
    <cellStyle name="Followed Hyperlink" xfId="958" builtinId="9" hidden="1"/>
    <cellStyle name="Followed Hyperlink" xfId="954" builtinId="9" hidden="1"/>
    <cellStyle name="Followed Hyperlink" xfId="950" builtinId="9" hidden="1"/>
    <cellStyle name="Followed Hyperlink" xfId="946" builtinId="9" hidden="1"/>
    <cellStyle name="Followed Hyperlink" xfId="942" builtinId="9" hidden="1"/>
    <cellStyle name="Followed Hyperlink" xfId="938" builtinId="9" hidden="1"/>
    <cellStyle name="Followed Hyperlink" xfId="934" builtinId="9" hidden="1"/>
    <cellStyle name="Followed Hyperlink" xfId="930" builtinId="9" hidden="1"/>
    <cellStyle name="Followed Hyperlink" xfId="926" builtinId="9" hidden="1"/>
    <cellStyle name="Followed Hyperlink" xfId="922" builtinId="9" hidden="1"/>
    <cellStyle name="Followed Hyperlink" xfId="918" builtinId="9" hidden="1"/>
    <cellStyle name="Followed Hyperlink" xfId="914" builtinId="9" hidden="1"/>
    <cellStyle name="Followed Hyperlink" xfId="910" builtinId="9" hidden="1"/>
    <cellStyle name="Followed Hyperlink" xfId="906" builtinId="9" hidden="1"/>
    <cellStyle name="Followed Hyperlink" xfId="902" builtinId="9" hidden="1"/>
    <cellStyle name="Followed Hyperlink" xfId="898" builtinId="9" hidden="1"/>
    <cellStyle name="Followed Hyperlink" xfId="894" builtinId="9" hidden="1"/>
    <cellStyle name="Followed Hyperlink" xfId="890" builtinId="9" hidden="1"/>
    <cellStyle name="Followed Hyperlink" xfId="886" builtinId="9" hidden="1"/>
    <cellStyle name="Followed Hyperlink" xfId="882" builtinId="9" hidden="1"/>
    <cellStyle name="Followed Hyperlink" xfId="878" builtinId="9" hidden="1"/>
    <cellStyle name="Followed Hyperlink" xfId="874" builtinId="9" hidden="1"/>
    <cellStyle name="Followed Hyperlink" xfId="870" builtinId="9" hidden="1"/>
    <cellStyle name="Followed Hyperlink" xfId="866" builtinId="9" hidden="1"/>
    <cellStyle name="Followed Hyperlink" xfId="862" builtinId="9" hidden="1"/>
    <cellStyle name="Followed Hyperlink" xfId="858" builtinId="9" hidden="1"/>
    <cellStyle name="Followed Hyperlink" xfId="854" builtinId="9" hidden="1"/>
    <cellStyle name="Followed Hyperlink" xfId="850" builtinId="9" hidden="1"/>
    <cellStyle name="Followed Hyperlink" xfId="846" builtinId="9" hidden="1"/>
    <cellStyle name="Followed Hyperlink" xfId="842" builtinId="9" hidden="1"/>
    <cellStyle name="Followed Hyperlink" xfId="838" builtinId="9" hidden="1"/>
    <cellStyle name="Followed Hyperlink" xfId="834" builtinId="9" hidden="1"/>
    <cellStyle name="Followed Hyperlink" xfId="830" builtinId="9" hidden="1"/>
    <cellStyle name="Followed Hyperlink" xfId="826" builtinId="9" hidden="1"/>
    <cellStyle name="Followed Hyperlink" xfId="822" builtinId="9" hidden="1"/>
    <cellStyle name="Followed Hyperlink" xfId="818" builtinId="9" hidden="1"/>
    <cellStyle name="Followed Hyperlink" xfId="814" builtinId="9" hidden="1"/>
    <cellStyle name="Followed Hyperlink" xfId="810" builtinId="9" hidden="1"/>
    <cellStyle name="Followed Hyperlink" xfId="806" builtinId="9" hidden="1"/>
    <cellStyle name="Followed Hyperlink" xfId="802" builtinId="9" hidden="1"/>
    <cellStyle name="Followed Hyperlink" xfId="798" builtinId="9" hidden="1"/>
    <cellStyle name="Followed Hyperlink" xfId="794" builtinId="9" hidden="1"/>
    <cellStyle name="Followed Hyperlink" xfId="790" builtinId="9" hidden="1"/>
    <cellStyle name="Followed Hyperlink" xfId="786" builtinId="9" hidden="1"/>
    <cellStyle name="Followed Hyperlink" xfId="782" builtinId="9" hidden="1"/>
    <cellStyle name="Followed Hyperlink" xfId="778" builtinId="9" hidden="1"/>
    <cellStyle name="Followed Hyperlink" xfId="774" builtinId="9" hidden="1"/>
    <cellStyle name="Followed Hyperlink" xfId="770" builtinId="9" hidden="1"/>
    <cellStyle name="Followed Hyperlink" xfId="766" builtinId="9" hidden="1"/>
    <cellStyle name="Followed Hyperlink" xfId="762" builtinId="9" hidden="1"/>
    <cellStyle name="Followed Hyperlink" xfId="758" builtinId="9" hidden="1"/>
    <cellStyle name="Followed Hyperlink" xfId="754" builtinId="9" hidden="1"/>
    <cellStyle name="Followed Hyperlink" xfId="750" builtinId="9" hidden="1"/>
    <cellStyle name="Followed Hyperlink" xfId="746" builtinId="9" hidden="1"/>
    <cellStyle name="Followed Hyperlink" xfId="742" builtinId="9" hidden="1"/>
    <cellStyle name="Followed Hyperlink" xfId="738" builtinId="9" hidden="1"/>
    <cellStyle name="Followed Hyperlink" xfId="734" builtinId="9" hidden="1"/>
    <cellStyle name="Followed Hyperlink" xfId="730" builtinId="9" hidden="1"/>
    <cellStyle name="Followed Hyperlink" xfId="726" builtinId="9" hidden="1"/>
    <cellStyle name="Followed Hyperlink" xfId="722" builtinId="9" hidden="1"/>
    <cellStyle name="Followed Hyperlink" xfId="718" builtinId="9" hidden="1"/>
    <cellStyle name="Followed Hyperlink" xfId="714" builtinId="9" hidden="1"/>
    <cellStyle name="Followed Hyperlink" xfId="710" builtinId="9" hidden="1"/>
    <cellStyle name="Followed Hyperlink" xfId="706" builtinId="9" hidden="1"/>
    <cellStyle name="Followed Hyperlink" xfId="702" builtinId="9" hidden="1"/>
    <cellStyle name="Followed Hyperlink" xfId="698" builtinId="9" hidden="1"/>
    <cellStyle name="Followed Hyperlink" xfId="694" builtinId="9" hidden="1"/>
    <cellStyle name="Followed Hyperlink" xfId="690" builtinId="9" hidden="1"/>
    <cellStyle name="Followed Hyperlink" xfId="686" builtinId="9" hidden="1"/>
    <cellStyle name="Followed Hyperlink" xfId="682" builtinId="9" hidden="1"/>
    <cellStyle name="Followed Hyperlink" xfId="678" builtinId="9" hidden="1"/>
    <cellStyle name="Followed Hyperlink" xfId="674" builtinId="9" hidden="1"/>
    <cellStyle name="Followed Hyperlink" xfId="670" builtinId="9" hidden="1"/>
    <cellStyle name="Followed Hyperlink" xfId="666" builtinId="9" hidden="1"/>
    <cellStyle name="Followed Hyperlink" xfId="662" builtinId="9" hidden="1"/>
    <cellStyle name="Followed Hyperlink" xfId="658" builtinId="9" hidden="1"/>
    <cellStyle name="Followed Hyperlink" xfId="654" builtinId="9" hidden="1"/>
    <cellStyle name="Followed Hyperlink" xfId="650" builtinId="9" hidden="1"/>
    <cellStyle name="Followed Hyperlink" xfId="646" builtinId="9" hidden="1"/>
    <cellStyle name="Followed Hyperlink" xfId="642" builtinId="9" hidden="1"/>
    <cellStyle name="Followed Hyperlink" xfId="638" builtinId="9" hidden="1"/>
    <cellStyle name="Followed Hyperlink" xfId="634" builtinId="9" hidden="1"/>
    <cellStyle name="Followed Hyperlink" xfId="630" builtinId="9" hidden="1"/>
    <cellStyle name="Followed Hyperlink" xfId="626" builtinId="9" hidden="1"/>
    <cellStyle name="Followed Hyperlink" xfId="622" builtinId="9" hidden="1"/>
    <cellStyle name="Followed Hyperlink" xfId="618" builtinId="9" hidden="1"/>
    <cellStyle name="Followed Hyperlink" xfId="614" builtinId="9" hidden="1"/>
    <cellStyle name="Followed Hyperlink" xfId="610" builtinId="9" hidden="1"/>
    <cellStyle name="Followed Hyperlink" xfId="606" builtinId="9" hidden="1"/>
    <cellStyle name="Followed Hyperlink" xfId="602" builtinId="9" hidden="1"/>
    <cellStyle name="Followed Hyperlink" xfId="598" builtinId="9" hidden="1"/>
    <cellStyle name="Followed Hyperlink" xfId="594" builtinId="9" hidden="1"/>
    <cellStyle name="Followed Hyperlink" xfId="590" builtinId="9" hidden="1"/>
    <cellStyle name="Followed Hyperlink" xfId="586" builtinId="9" hidden="1"/>
    <cellStyle name="Followed Hyperlink" xfId="582" builtinId="9" hidden="1"/>
    <cellStyle name="Followed Hyperlink" xfId="578" builtinId="9" hidden="1"/>
    <cellStyle name="Followed Hyperlink" xfId="574" builtinId="9" hidden="1"/>
    <cellStyle name="Followed Hyperlink" xfId="570" builtinId="9" hidden="1"/>
    <cellStyle name="Followed Hyperlink" xfId="566" builtinId="9" hidden="1"/>
    <cellStyle name="Followed Hyperlink" xfId="562" builtinId="9" hidden="1"/>
    <cellStyle name="Followed Hyperlink" xfId="558" builtinId="9" hidden="1"/>
    <cellStyle name="Followed Hyperlink" xfId="554" builtinId="9" hidden="1"/>
    <cellStyle name="Followed Hyperlink" xfId="550" builtinId="9" hidden="1"/>
    <cellStyle name="Followed Hyperlink" xfId="546" builtinId="9" hidden="1"/>
    <cellStyle name="Followed Hyperlink" xfId="542" builtinId="9" hidden="1"/>
    <cellStyle name="Followed Hyperlink" xfId="538" builtinId="9" hidden="1"/>
    <cellStyle name="Followed Hyperlink" xfId="534" builtinId="9" hidden="1"/>
    <cellStyle name="Followed Hyperlink" xfId="530" builtinId="9" hidden="1"/>
    <cellStyle name="Followed Hyperlink" xfId="526" builtinId="9" hidden="1"/>
    <cellStyle name="Followed Hyperlink" xfId="522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" builtinId="9" hidden="1"/>
    <cellStyle name="Followed Hyperlink" xfId="6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30" builtinId="9" hidden="1"/>
    <cellStyle name="Followed Hyperlink" xfId="46" builtinId="9" hidden="1"/>
    <cellStyle name="Followed Hyperlink" xfId="62" builtinId="9" hidden="1"/>
    <cellStyle name="Followed Hyperlink" xfId="60" builtinId="9" hidden="1"/>
    <cellStyle name="Followed Hyperlink" xfId="56" builtinId="9" hidden="1"/>
    <cellStyle name="Followed Hyperlink" xfId="50" builtinId="9" hidden="1"/>
    <cellStyle name="Followed Hyperlink" xfId="44" builtinId="9" hidden="1"/>
    <cellStyle name="Followed Hyperlink" xfId="40" builtinId="9" hidden="1"/>
    <cellStyle name="Followed Hyperlink" xfId="34" builtinId="9" hidden="1"/>
    <cellStyle name="Followed Hyperlink" xfId="28" builtinId="9" hidden="1"/>
    <cellStyle name="Followed Hyperlink" xfId="24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74" builtinId="9" hidden="1"/>
    <cellStyle name="Followed Hyperlink" xfId="382" builtinId="9" hidden="1"/>
    <cellStyle name="Followed Hyperlink" xfId="390" builtinId="9" hidden="1"/>
    <cellStyle name="Followed Hyperlink" xfId="398" builtinId="9" hidden="1"/>
    <cellStyle name="Followed Hyperlink" xfId="406" builtinId="9" hidden="1"/>
    <cellStyle name="Followed Hyperlink" xfId="412" builtinId="9" hidden="1"/>
    <cellStyle name="Followed Hyperlink" xfId="404" builtinId="9" hidden="1"/>
    <cellStyle name="Followed Hyperlink" xfId="396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92" builtinId="9" hidden="1"/>
    <cellStyle name="Followed Hyperlink" xfId="188" builtinId="9" hidden="1"/>
    <cellStyle name="Followed Hyperlink" xfId="172" builtinId="9" hidden="1"/>
    <cellStyle name="Followed Hyperlink" xfId="156" builtinId="9" hidden="1"/>
    <cellStyle name="Followed Hyperlink" xfId="140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5" builtinId="8" hidden="1"/>
    <cellStyle name="Hyperlink" xfId="829" builtinId="8" hidden="1"/>
    <cellStyle name="Hyperlink" xfId="831" builtinId="8" hidden="1"/>
    <cellStyle name="Hyperlink" xfId="833" builtinId="8" hidden="1"/>
    <cellStyle name="Hyperlink" xfId="837" builtinId="8" hidden="1"/>
    <cellStyle name="Hyperlink" xfId="839" builtinId="8" hidden="1"/>
    <cellStyle name="Hyperlink" xfId="841" builtinId="8" hidden="1"/>
    <cellStyle name="Hyperlink" xfId="845" builtinId="8" hidden="1"/>
    <cellStyle name="Hyperlink" xfId="847" builtinId="8" hidden="1"/>
    <cellStyle name="Hyperlink" xfId="849" builtinId="8" hidden="1"/>
    <cellStyle name="Hyperlink" xfId="853" builtinId="8" hidden="1"/>
    <cellStyle name="Hyperlink" xfId="855" builtinId="8" hidden="1"/>
    <cellStyle name="Hyperlink" xfId="857" builtinId="8" hidden="1"/>
    <cellStyle name="Hyperlink" xfId="861" builtinId="8" hidden="1"/>
    <cellStyle name="Hyperlink" xfId="863" builtinId="8" hidden="1"/>
    <cellStyle name="Hyperlink" xfId="865" builtinId="8" hidden="1"/>
    <cellStyle name="Hyperlink" xfId="869" builtinId="8" hidden="1"/>
    <cellStyle name="Hyperlink" xfId="871" builtinId="8" hidden="1"/>
    <cellStyle name="Hyperlink" xfId="873" builtinId="8" hidden="1"/>
    <cellStyle name="Hyperlink" xfId="877" builtinId="8" hidden="1"/>
    <cellStyle name="Hyperlink" xfId="879" builtinId="8" hidden="1"/>
    <cellStyle name="Hyperlink" xfId="881" builtinId="8" hidden="1"/>
    <cellStyle name="Hyperlink" xfId="885" builtinId="8" hidden="1"/>
    <cellStyle name="Hyperlink" xfId="887" builtinId="8" hidden="1"/>
    <cellStyle name="Hyperlink" xfId="889" builtinId="8" hidden="1"/>
    <cellStyle name="Hyperlink" xfId="893" builtinId="8" hidden="1"/>
    <cellStyle name="Hyperlink" xfId="895" builtinId="8" hidden="1"/>
    <cellStyle name="Hyperlink" xfId="897" builtinId="8" hidden="1"/>
    <cellStyle name="Hyperlink" xfId="901" builtinId="8" hidden="1"/>
    <cellStyle name="Hyperlink" xfId="903" builtinId="8" hidden="1"/>
    <cellStyle name="Hyperlink" xfId="905" builtinId="8" hidden="1"/>
    <cellStyle name="Hyperlink" xfId="909" builtinId="8" hidden="1"/>
    <cellStyle name="Hyperlink" xfId="911" builtinId="8" hidden="1"/>
    <cellStyle name="Hyperlink" xfId="913" builtinId="8" hidden="1"/>
    <cellStyle name="Hyperlink" xfId="917" builtinId="8" hidden="1"/>
    <cellStyle name="Hyperlink" xfId="919" builtinId="8" hidden="1"/>
    <cellStyle name="Hyperlink" xfId="921" builtinId="8" hidden="1"/>
    <cellStyle name="Hyperlink" xfId="925" builtinId="8" hidden="1"/>
    <cellStyle name="Hyperlink" xfId="927" builtinId="8" hidden="1"/>
    <cellStyle name="Hyperlink" xfId="929" builtinId="8" hidden="1"/>
    <cellStyle name="Hyperlink" xfId="933" builtinId="8" hidden="1"/>
    <cellStyle name="Hyperlink" xfId="935" builtinId="8" hidden="1"/>
    <cellStyle name="Hyperlink" xfId="937" builtinId="8" hidden="1"/>
    <cellStyle name="Hyperlink" xfId="941" builtinId="8" hidden="1"/>
    <cellStyle name="Hyperlink" xfId="943" builtinId="8" hidden="1"/>
    <cellStyle name="Hyperlink" xfId="945" builtinId="8" hidden="1"/>
    <cellStyle name="Hyperlink" xfId="949" builtinId="8" hidden="1"/>
    <cellStyle name="Hyperlink" xfId="951" builtinId="8" hidden="1"/>
    <cellStyle name="Hyperlink" xfId="953" builtinId="8" hidden="1"/>
    <cellStyle name="Hyperlink" xfId="957" builtinId="8" hidden="1"/>
    <cellStyle name="Hyperlink" xfId="959" builtinId="8" hidden="1"/>
    <cellStyle name="Hyperlink" xfId="961" builtinId="8" hidden="1"/>
    <cellStyle name="Hyperlink" xfId="965" builtinId="8" hidden="1"/>
    <cellStyle name="Hyperlink" xfId="967" builtinId="8" hidden="1"/>
    <cellStyle name="Hyperlink" xfId="969" builtinId="8" hidden="1"/>
    <cellStyle name="Hyperlink" xfId="973" builtinId="8" hidden="1"/>
    <cellStyle name="Hyperlink" xfId="975" builtinId="8" hidden="1"/>
    <cellStyle name="Hyperlink" xfId="977" builtinId="8" hidden="1"/>
    <cellStyle name="Hyperlink" xfId="981" builtinId="8" hidden="1"/>
    <cellStyle name="Hyperlink" xfId="983" builtinId="8" hidden="1"/>
    <cellStyle name="Hyperlink" xfId="985" builtinId="8" hidden="1"/>
    <cellStyle name="Hyperlink" xfId="989" builtinId="8" hidden="1"/>
    <cellStyle name="Hyperlink" xfId="991" builtinId="8" hidden="1"/>
    <cellStyle name="Hyperlink" xfId="993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7" builtinId="8" hidden="1"/>
    <cellStyle name="Hyperlink" xfId="1159" builtinId="8" hidden="1"/>
    <cellStyle name="Hyperlink" xfId="1155" builtinId="8" hidden="1"/>
    <cellStyle name="Hyperlink" xfId="1147" builtinId="8" hidden="1"/>
    <cellStyle name="Hyperlink" xfId="1139" builtinId="8" hidden="1"/>
    <cellStyle name="Hyperlink" xfId="1131" builtinId="8" hidden="1"/>
    <cellStyle name="Hyperlink" xfId="1123" builtinId="8" hidden="1"/>
    <cellStyle name="Hyperlink" xfId="1115" builtinId="8" hidden="1"/>
    <cellStyle name="Hyperlink" xfId="1107" builtinId="8" hidden="1"/>
    <cellStyle name="Hyperlink" xfId="1099" builtinId="8" hidden="1"/>
    <cellStyle name="Hyperlink" xfId="1091" builtinId="8" hidden="1"/>
    <cellStyle name="Hyperlink" xfId="1083" builtinId="8" hidden="1"/>
    <cellStyle name="Hyperlink" xfId="1075" builtinId="8" hidden="1"/>
    <cellStyle name="Hyperlink" xfId="1067" builtinId="8" hidden="1"/>
    <cellStyle name="Hyperlink" xfId="1059" builtinId="8" hidden="1"/>
    <cellStyle name="Hyperlink" xfId="1051" builtinId="8" hidden="1"/>
    <cellStyle name="Hyperlink" xfId="1043" builtinId="8" hidden="1"/>
    <cellStyle name="Hyperlink" xfId="1035" builtinId="8" hidden="1"/>
    <cellStyle name="Hyperlink" xfId="1027" builtinId="8" hidden="1"/>
    <cellStyle name="Hyperlink" xfId="1019" builtinId="8" hidden="1"/>
    <cellStyle name="Hyperlink" xfId="1011" builtinId="8" hidden="1"/>
    <cellStyle name="Hyperlink" xfId="1003" builtinId="8" hidden="1"/>
    <cellStyle name="Hyperlink" xfId="995" builtinId="8" hidden="1"/>
    <cellStyle name="Hyperlink" xfId="987" builtinId="8" hidden="1"/>
    <cellStyle name="Hyperlink" xfId="979" builtinId="8" hidden="1"/>
    <cellStyle name="Hyperlink" xfId="971" builtinId="8" hidden="1"/>
    <cellStyle name="Hyperlink" xfId="963" builtinId="8" hidden="1"/>
    <cellStyle name="Hyperlink" xfId="955" builtinId="8" hidden="1"/>
    <cellStyle name="Hyperlink" xfId="947" builtinId="8" hidden="1"/>
    <cellStyle name="Hyperlink" xfId="939" builtinId="8" hidden="1"/>
    <cellStyle name="Hyperlink" xfId="931" builtinId="8" hidden="1"/>
    <cellStyle name="Hyperlink" xfId="923" builtinId="8" hidden="1"/>
    <cellStyle name="Hyperlink" xfId="915" builtinId="8" hidden="1"/>
    <cellStyle name="Hyperlink" xfId="907" builtinId="8" hidden="1"/>
    <cellStyle name="Hyperlink" xfId="899" builtinId="8" hidden="1"/>
    <cellStyle name="Hyperlink" xfId="891" builtinId="8" hidden="1"/>
    <cellStyle name="Hyperlink" xfId="883" builtinId="8" hidden="1"/>
    <cellStyle name="Hyperlink" xfId="875" builtinId="8" hidden="1"/>
    <cellStyle name="Hyperlink" xfId="867" builtinId="8" hidden="1"/>
    <cellStyle name="Hyperlink" xfId="859" builtinId="8" hidden="1"/>
    <cellStyle name="Hyperlink" xfId="851" builtinId="8" hidden="1"/>
    <cellStyle name="Hyperlink" xfId="843" builtinId="8" hidden="1"/>
    <cellStyle name="Hyperlink" xfId="835" builtinId="8" hidden="1"/>
    <cellStyle name="Hyperlink" xfId="827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1" builtinId="8" hidden="1"/>
    <cellStyle name="Hyperlink" xfId="399" builtinId="8" hidden="1"/>
    <cellStyle name="Hyperlink" xfId="401" builtinId="8" hidden="1"/>
    <cellStyle name="Hyperlink" xfId="403" builtinId="8" hidden="1"/>
    <cellStyle name="Hyperlink" xfId="407" builtinId="8" hidden="1"/>
    <cellStyle name="Hyperlink" xfId="409" builtinId="8" hidden="1"/>
    <cellStyle name="Hyperlink" xfId="405" builtinId="8" hidden="1"/>
    <cellStyle name="Hyperlink" xfId="397" builtinId="8" hidden="1"/>
    <cellStyle name="Hyperlink" xfId="389" builtinId="8" hidden="1"/>
    <cellStyle name="Hyperlink" xfId="381" builtinId="8" hidden="1"/>
    <cellStyle name="Hyperlink" xfId="373" builtinId="8" hidden="1"/>
    <cellStyle name="Hyperlink" xfId="365" builtinId="8" hidden="1"/>
    <cellStyle name="Hyperlink" xfId="357" builtinId="8" hidden="1"/>
    <cellStyle name="Hyperlink" xfId="341" builtinId="8" hidden="1"/>
    <cellStyle name="Hyperlink" xfId="333" builtinId="8" hidden="1"/>
    <cellStyle name="Hyperlink" xfId="325" builtinId="8" hidden="1"/>
    <cellStyle name="Hyperlink" xfId="317" builtinId="8" hidden="1"/>
    <cellStyle name="Hyperlink" xfId="309" builtinId="8" hidden="1"/>
    <cellStyle name="Hyperlink" xfId="301" builtinId="8" hidden="1"/>
    <cellStyle name="Hyperlink" xfId="293" builtinId="8" hidden="1"/>
    <cellStyle name="Hyperlink" xfId="277" builtinId="8" hidden="1"/>
    <cellStyle name="Hyperlink" xfId="269" builtinId="8" hidden="1"/>
    <cellStyle name="Hyperlink" xfId="261" builtinId="8" hidden="1"/>
    <cellStyle name="Hyperlink" xfId="253" builtinId="8" hidden="1"/>
    <cellStyle name="Hyperlink" xfId="245" builtinId="8" hidden="1"/>
    <cellStyle name="Hyperlink" xfId="237" builtinId="8" hidden="1"/>
    <cellStyle name="Hyperlink" xfId="229" builtinId="8" hidden="1"/>
    <cellStyle name="Hyperlink" xfId="213" builtinId="8" hidden="1"/>
    <cellStyle name="Hyperlink" xfId="205" builtinId="8" hidden="1"/>
    <cellStyle name="Hyperlink" xfId="197" builtinId="8" hidden="1"/>
    <cellStyle name="Hyperlink" xfId="189" builtinId="8" hidden="1"/>
    <cellStyle name="Hyperlink" xfId="181" builtinId="8" hidden="1"/>
    <cellStyle name="Hyperlink" xfId="173" builtinId="8" hidden="1"/>
    <cellStyle name="Hyperlink" xfId="165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7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5" builtinId="8" hidden="1"/>
    <cellStyle name="Hyperlink" xfId="147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49" builtinId="8" hidden="1"/>
    <cellStyle name="Hyperlink" xfId="133" builtinId="8" hidden="1"/>
    <cellStyle name="Hyperlink" xfId="117" builtinId="8" hidden="1"/>
    <cellStyle name="Hyperlink" xfId="101" builtinId="8" hidden="1"/>
    <cellStyle name="Hyperlink" xfId="85" builtinId="8" hidden="1"/>
    <cellStyle name="Hyperlink" xfId="69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2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31" builtinId="8" hidden="1"/>
    <cellStyle name="Hyperlink" xfId="53" builtinId="8" hidden="1"/>
    <cellStyle name="Hyperlink" xfId="51" builtinId="8" hidden="1"/>
    <cellStyle name="Hyperlink" xfId="35" builtinId="8" hidden="1"/>
    <cellStyle name="Hyperlink" xfId="161" builtinId="8" hidden="1"/>
    <cellStyle name="Hyperlink" xfId="143" builtinId="8" hidden="1"/>
    <cellStyle name="Hyperlink" xfId="125" builtinId="8" hidden="1"/>
    <cellStyle name="Hyperlink" xfId="107" builtinId="8" hidden="1"/>
    <cellStyle name="Hyperlink" xfId="89" builtinId="8" hidden="1"/>
    <cellStyle name="Hyperlink" xfId="71" builtinId="8" hidden="1"/>
    <cellStyle name="Hyperlink" xfId="221" builtinId="8" hidden="1"/>
    <cellStyle name="Hyperlink" xfId="285" builtinId="8" hidden="1"/>
    <cellStyle name="Hyperlink" xfId="349" builtinId="8" hidden="1"/>
    <cellStyle name="Hyperlink" xfId="411" builtinId="8" hidden="1"/>
    <cellStyle name="Hyperlink" xfId="273" builtinId="8" hidden="1"/>
    <cellStyle name="Hyperlink" xfId="275" builtinId="8" hidden="1"/>
    <cellStyle name="Hyperlink" xfId="279" builtinId="8" hidden="1"/>
    <cellStyle name="Hyperlink" xfId="281" builtinId="8" hidden="1"/>
    <cellStyle name="Hyperlink" xfId="283" builtinId="8" hidden="1"/>
    <cellStyle name="Hyperlink" xfId="287" builtinId="8" hidden="1"/>
    <cellStyle name="Hyperlink" xfId="289" builtinId="8" hidden="1"/>
    <cellStyle name="Hyperlink" xfId="291" builtinId="8" hidden="1"/>
    <cellStyle name="Hyperlink" xfId="295" builtinId="8" hidden="1"/>
    <cellStyle name="Hyperlink" xfId="297" builtinId="8" hidden="1"/>
    <cellStyle name="Hyperlink" xfId="299" builtinId="8" hidden="1"/>
    <cellStyle name="Hyperlink" xfId="303" builtinId="8" hidden="1"/>
    <cellStyle name="Hyperlink" xfId="307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3" builtinId="8" hidden="1"/>
    <cellStyle name="Hyperlink" xfId="327" builtinId="8" hidden="1"/>
    <cellStyle name="Hyperlink" xfId="329" builtinId="8" hidden="1"/>
    <cellStyle name="Hyperlink" xfId="331" builtinId="8" hidden="1"/>
    <cellStyle name="Hyperlink" xfId="335" builtinId="8" hidden="1"/>
    <cellStyle name="Hyperlink" xfId="337" builtinId="8" hidden="1"/>
    <cellStyle name="Hyperlink" xfId="339" builtinId="8" hidden="1"/>
    <cellStyle name="Hyperlink" xfId="343" builtinId="8" hidden="1"/>
    <cellStyle name="Hyperlink" xfId="345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7" builtinId="8" hidden="1"/>
    <cellStyle name="Hyperlink" xfId="369" builtinId="8" hidden="1"/>
    <cellStyle name="Hyperlink" xfId="371" builtinId="8" hidden="1"/>
    <cellStyle name="Hyperlink" xfId="375" builtinId="8" hidden="1"/>
    <cellStyle name="Hyperlink" xfId="377" builtinId="8" hidden="1"/>
    <cellStyle name="Hyperlink" xfId="379" builtinId="8" hidden="1"/>
    <cellStyle name="Hyperlink" xfId="383" builtinId="8" hidden="1"/>
    <cellStyle name="Hyperlink" xfId="385" builtinId="8" hidden="1"/>
    <cellStyle name="Hyperlink" xfId="387" builtinId="8" hidden="1"/>
    <cellStyle name="Hyperlink" xfId="393" builtinId="8" hidden="1"/>
    <cellStyle name="Hyperlink" xfId="395" builtinId="8" hidden="1"/>
    <cellStyle name="Hyperlink" xfId="391" builtinId="8" hidden="1"/>
    <cellStyle name="Hyperlink" xfId="347" builtinId="8" hidden="1"/>
    <cellStyle name="Hyperlink" xfId="305" builtinId="8" hidden="1"/>
    <cellStyle name="Hyperlink" xfId="215" builtinId="8" hidden="1"/>
    <cellStyle name="Hyperlink" xfId="217" builtinId="8" hidden="1"/>
    <cellStyle name="Hyperlink" xfId="223" builtinId="8" hidden="1"/>
    <cellStyle name="Hyperlink" xfId="225" builtinId="8" hidden="1"/>
    <cellStyle name="Hyperlink" xfId="227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59" builtinId="8" hidden="1"/>
    <cellStyle name="Hyperlink" xfId="263" builtinId="8" hidden="1"/>
    <cellStyle name="Hyperlink" xfId="265" builtinId="8" hidden="1"/>
    <cellStyle name="Hyperlink" xfId="267" builtinId="8" hidden="1"/>
    <cellStyle name="Hyperlink" xfId="271" builtinId="8" hidden="1"/>
    <cellStyle name="Hyperlink" xfId="219" builtinId="8" hidden="1"/>
    <cellStyle name="Hyperlink" xfId="187" builtinId="8" hidden="1"/>
    <cellStyle name="Hyperlink" xfId="191" builtinId="8" hidden="1"/>
    <cellStyle name="Hyperlink" xfId="193" builtinId="8" hidden="1"/>
    <cellStyle name="Hyperlink" xfId="195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175" builtinId="8" hidden="1"/>
    <cellStyle name="Hyperlink" xfId="177" builtinId="8" hidden="1"/>
    <cellStyle name="Hyperlink" xfId="179" builtinId="8" hidden="1"/>
    <cellStyle name="Hyperlink" xfId="183" builtinId="8" hidden="1"/>
    <cellStyle name="Hyperlink" xfId="185" builtinId="8" hidden="1"/>
    <cellStyle name="Hyperlink" xfId="169" builtinId="8" hidden="1"/>
    <cellStyle name="Hyperlink" xfId="171" builtinId="8" hidden="1"/>
    <cellStyle name="Hyperlink" xfId="167" builtinId="8" hidden="1"/>
    <cellStyle name="Hyperlink" xfId="163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A226"/>
  <sheetViews>
    <sheetView tabSelected="1" topLeftCell="A142" zoomScale="75" zoomScaleNormal="75" zoomScalePageLayoutView="50" workbookViewId="0">
      <selection activeCell="M157" sqref="M157"/>
    </sheetView>
  </sheetViews>
  <sheetFormatPr baseColWidth="10" defaultColWidth="11" defaultRowHeight="16"/>
  <cols>
    <col min="1" max="6" width="11" style="24"/>
    <col min="7" max="7" width="11.83203125" style="24" customWidth="1"/>
    <col min="8" max="15" width="11" style="24"/>
    <col min="16" max="16" width="11.1640625" style="24" bestFit="1" customWidth="1"/>
    <col min="17" max="17" width="12.1640625" style="24" bestFit="1" customWidth="1"/>
    <col min="18" max="18" width="11" style="24"/>
    <col min="19" max="19" width="10.83203125" style="24" customWidth="1"/>
    <col min="20" max="20" width="11" style="24"/>
    <col min="21" max="21" width="12.1640625" style="24" bestFit="1" customWidth="1"/>
    <col min="22" max="22" width="11.1640625" style="24" bestFit="1" customWidth="1"/>
    <col min="23" max="16384" width="11" style="24"/>
  </cols>
  <sheetData>
    <row r="1" spans="1:26">
      <c r="A1" s="2" t="s">
        <v>699</v>
      </c>
      <c r="S1" s="24" t="s">
        <v>539</v>
      </c>
    </row>
    <row r="3" spans="1:26">
      <c r="A3" s="1" t="s">
        <v>0</v>
      </c>
      <c r="D3" s="1" t="s">
        <v>491</v>
      </c>
      <c r="F3" s="1" t="s">
        <v>1</v>
      </c>
      <c r="I3" s="1" t="s">
        <v>2</v>
      </c>
      <c r="K3" s="24" t="s">
        <v>486</v>
      </c>
      <c r="L3" s="10" t="s">
        <v>488</v>
      </c>
      <c r="M3" s="10" t="s">
        <v>489</v>
      </c>
      <c r="N3" s="24" t="s">
        <v>487</v>
      </c>
      <c r="P3" s="1" t="s">
        <v>492</v>
      </c>
      <c r="S3" s="24" t="s">
        <v>567</v>
      </c>
      <c r="U3" s="356" t="s">
        <v>700</v>
      </c>
      <c r="V3" s="42"/>
      <c r="W3" s="42" t="s">
        <v>43</v>
      </c>
      <c r="X3" s="42" t="s">
        <v>701</v>
      </c>
      <c r="Y3" s="357"/>
    </row>
    <row r="4" spans="1:26">
      <c r="A4" s="24" t="s">
        <v>710</v>
      </c>
      <c r="D4" s="385" t="s">
        <v>690</v>
      </c>
      <c r="F4" s="24" t="s">
        <v>705</v>
      </c>
      <c r="I4" s="24" t="s">
        <v>494</v>
      </c>
      <c r="J4" s="24" t="s">
        <v>495</v>
      </c>
      <c r="K4" s="24">
        <v>100</v>
      </c>
      <c r="L4" s="24">
        <v>100</v>
      </c>
      <c r="M4" s="24">
        <v>100</v>
      </c>
      <c r="N4" s="24">
        <v>100</v>
      </c>
      <c r="P4" s="24" t="s">
        <v>493</v>
      </c>
      <c r="S4" s="26">
        <f>G154+P148</f>
        <v>501.94000000000005</v>
      </c>
      <c r="U4" s="386" t="s">
        <v>693</v>
      </c>
      <c r="V4" s="387"/>
      <c r="W4" s="387">
        <v>267000</v>
      </c>
      <c r="X4" s="387">
        <f>W4/(U124*1000)</f>
        <v>6.0259998194456976</v>
      </c>
      <c r="Y4" s="388" t="s">
        <v>702</v>
      </c>
    </row>
    <row r="5" spans="1:26">
      <c r="A5" s="24" t="s">
        <v>711</v>
      </c>
      <c r="D5" s="8"/>
      <c r="F5" s="24" t="s">
        <v>704</v>
      </c>
      <c r="I5" s="24" t="s">
        <v>496</v>
      </c>
      <c r="J5" s="24" t="s">
        <v>497</v>
      </c>
      <c r="K5" s="25">
        <f>30000/K4</f>
        <v>300</v>
      </c>
      <c r="L5" s="25">
        <f>30000/L4</f>
        <v>300</v>
      </c>
      <c r="M5" s="25">
        <f>30000/M4</f>
        <v>300</v>
      </c>
      <c r="N5" s="25">
        <f>30000/N4</f>
        <v>300</v>
      </c>
      <c r="P5" s="24" t="s">
        <v>54</v>
      </c>
      <c r="U5" s="205"/>
      <c r="V5" s="358"/>
      <c r="W5" s="358"/>
      <c r="X5" s="358"/>
      <c r="Y5" s="206"/>
    </row>
    <row r="6" spans="1:26">
      <c r="I6" s="24" t="s">
        <v>498</v>
      </c>
      <c r="J6" s="24" t="s">
        <v>499</v>
      </c>
      <c r="K6" s="254">
        <v>0.24</v>
      </c>
      <c r="L6" s="26">
        <f>K6/2</f>
        <v>0.12</v>
      </c>
      <c r="M6" s="26">
        <f t="shared" ref="M6:N6" si="0">L6/2</f>
        <v>0.06</v>
      </c>
      <c r="N6" s="26">
        <f t="shared" si="0"/>
        <v>0.03</v>
      </c>
    </row>
    <row r="7" spans="1:26">
      <c r="I7" s="24" t="s">
        <v>500</v>
      </c>
      <c r="J7" s="24" t="s">
        <v>501</v>
      </c>
      <c r="K7" s="25">
        <f>K6/K5*1000</f>
        <v>0.79999999999999993</v>
      </c>
      <c r="L7" s="25">
        <f>L6/L5*1000</f>
        <v>0.39999999999999997</v>
      </c>
      <c r="M7" s="25">
        <f>M6/M5*1000</f>
        <v>0.19999999999999998</v>
      </c>
      <c r="N7" s="25">
        <f>N6/N5*1000</f>
        <v>9.9999999999999992E-2</v>
      </c>
    </row>
    <row r="8" spans="1:26">
      <c r="K8" s="255" t="s">
        <v>578</v>
      </c>
      <c r="M8" s="25" t="s">
        <v>577</v>
      </c>
      <c r="N8" s="25"/>
    </row>
    <row r="9" spans="1:26">
      <c r="A9" s="6"/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  <c r="S9" s="4">
        <v>18</v>
      </c>
      <c r="T9" s="4">
        <v>19</v>
      </c>
      <c r="U9" s="4">
        <v>20</v>
      </c>
      <c r="V9" s="4">
        <v>21</v>
      </c>
      <c r="W9" s="4">
        <v>22</v>
      </c>
      <c r="X9" s="4">
        <v>23</v>
      </c>
      <c r="Y9" s="7">
        <v>24</v>
      </c>
      <c r="Z9" s="11"/>
    </row>
    <row r="10" spans="1:26">
      <c r="A10" s="6" t="s">
        <v>6</v>
      </c>
      <c r="B10" s="161"/>
      <c r="C10" s="39"/>
      <c r="D10" s="196" t="s">
        <v>7</v>
      </c>
      <c r="E10" s="192" t="s">
        <v>7</v>
      </c>
      <c r="F10" s="161"/>
      <c r="G10" s="39"/>
      <c r="H10" s="161"/>
      <c r="I10" s="39"/>
      <c r="J10" s="161"/>
      <c r="K10" s="39"/>
      <c r="L10" s="161"/>
      <c r="M10" s="39"/>
      <c r="N10" s="214"/>
      <c r="O10" s="215"/>
      <c r="P10" s="11"/>
      <c r="Q10" s="11"/>
      <c r="R10" s="11"/>
      <c r="S10" s="11"/>
      <c r="T10" s="196" t="s">
        <v>7</v>
      </c>
      <c r="U10" s="192" t="s">
        <v>7</v>
      </c>
      <c r="V10" s="42"/>
      <c r="W10" s="42"/>
      <c r="X10" s="161"/>
      <c r="Y10" s="39"/>
      <c r="Z10" s="170" t="s">
        <v>7</v>
      </c>
    </row>
    <row r="11" spans="1:26">
      <c r="A11" s="6" t="s">
        <v>9</v>
      </c>
      <c r="B11" s="150"/>
      <c r="C11" s="40"/>
      <c r="D11" s="194"/>
      <c r="E11" s="195"/>
      <c r="F11" s="150"/>
      <c r="G11" s="40"/>
      <c r="H11" s="150"/>
      <c r="I11" s="40"/>
      <c r="J11" s="150"/>
      <c r="K11" s="40"/>
      <c r="L11" s="150"/>
      <c r="M11" s="40"/>
      <c r="N11" s="152"/>
      <c r="O11" s="40"/>
      <c r="P11" s="11"/>
      <c r="Q11" s="11"/>
      <c r="R11" s="11"/>
      <c r="S11" s="11"/>
      <c r="T11" s="194"/>
      <c r="U11" s="195"/>
      <c r="V11" s="217"/>
      <c r="W11" s="217"/>
      <c r="X11" s="150"/>
      <c r="Y11" s="40"/>
      <c r="Z11" s="11"/>
    </row>
    <row r="12" spans="1:26">
      <c r="A12" s="6" t="s">
        <v>10</v>
      </c>
      <c r="B12" s="197" t="s">
        <v>594</v>
      </c>
      <c r="C12" s="192" t="s">
        <v>7</v>
      </c>
      <c r="D12" s="139" t="s">
        <v>597</v>
      </c>
      <c r="E12" s="192" t="s">
        <v>7</v>
      </c>
      <c r="F12" s="166" t="s">
        <v>593</v>
      </c>
      <c r="G12" s="192" t="s">
        <v>7</v>
      </c>
      <c r="H12" s="203" t="s">
        <v>656</v>
      </c>
      <c r="I12" s="192" t="s">
        <v>7</v>
      </c>
      <c r="J12" s="163" t="s">
        <v>600</v>
      </c>
      <c r="K12" s="192" t="s">
        <v>7</v>
      </c>
      <c r="L12" s="162" t="s">
        <v>601</v>
      </c>
      <c r="M12" s="192" t="s">
        <v>7</v>
      </c>
      <c r="N12" s="167" t="s">
        <v>602</v>
      </c>
      <c r="O12" s="192" t="s">
        <v>7</v>
      </c>
      <c r="P12" s="156" t="s">
        <v>595</v>
      </c>
      <c r="Q12" s="192" t="s">
        <v>7</v>
      </c>
      <c r="R12" s="165" t="s">
        <v>604</v>
      </c>
      <c r="S12" s="188" t="s">
        <v>7</v>
      </c>
      <c r="T12" s="135" t="s">
        <v>605</v>
      </c>
      <c r="U12" s="192" t="s">
        <v>7</v>
      </c>
      <c r="V12" s="141" t="s">
        <v>606</v>
      </c>
      <c r="W12" s="188" t="s">
        <v>7</v>
      </c>
      <c r="X12" s="291" t="s">
        <v>642</v>
      </c>
      <c r="Y12" s="188" t="s">
        <v>7</v>
      </c>
      <c r="Z12" s="198"/>
    </row>
    <row r="13" spans="1:26">
      <c r="A13" s="6" t="s">
        <v>11</v>
      </c>
      <c r="B13" s="147"/>
      <c r="C13" s="148"/>
      <c r="D13" s="150"/>
      <c r="E13" s="151"/>
      <c r="F13" s="149"/>
      <c r="G13" s="153"/>
      <c r="H13" s="150"/>
      <c r="I13" s="151"/>
      <c r="J13" s="147"/>
      <c r="K13" s="153"/>
      <c r="L13" s="147"/>
      <c r="M13" s="153"/>
      <c r="N13" s="150"/>
      <c r="O13" s="151"/>
      <c r="P13" s="150"/>
      <c r="Q13" s="151"/>
      <c r="R13" s="150"/>
      <c r="S13" s="151"/>
      <c r="T13" s="150"/>
      <c r="U13" s="169"/>
      <c r="V13" s="146"/>
      <c r="W13" s="151"/>
      <c r="X13" s="146"/>
      <c r="Y13" s="169"/>
      <c r="Z13" s="199" t="s">
        <v>569</v>
      </c>
    </row>
    <row r="14" spans="1:26">
      <c r="A14" s="6" t="s">
        <v>13</v>
      </c>
      <c r="B14" s="197" t="s">
        <v>599</v>
      </c>
      <c r="C14" s="192" t="s">
        <v>7</v>
      </c>
      <c r="D14" s="140" t="s">
        <v>607</v>
      </c>
      <c r="E14" s="193" t="s">
        <v>7</v>
      </c>
      <c r="F14" s="166" t="s">
        <v>598</v>
      </c>
      <c r="G14" s="192" t="s">
        <v>7</v>
      </c>
      <c r="H14" s="203" t="s">
        <v>661</v>
      </c>
      <c r="I14" s="192" t="s">
        <v>7</v>
      </c>
      <c r="J14" s="163" t="s">
        <v>610</v>
      </c>
      <c r="K14" s="192" t="s">
        <v>7</v>
      </c>
      <c r="L14" s="162" t="s">
        <v>611</v>
      </c>
      <c r="M14" s="192" t="s">
        <v>7</v>
      </c>
      <c r="N14" s="154" t="s">
        <v>612</v>
      </c>
      <c r="O14" s="193" t="s">
        <v>7</v>
      </c>
      <c r="P14" s="156" t="s">
        <v>603</v>
      </c>
      <c r="Q14" s="192" t="s">
        <v>7</v>
      </c>
      <c r="R14" s="165" t="s">
        <v>667</v>
      </c>
      <c r="S14" s="188" t="s">
        <v>7</v>
      </c>
      <c r="T14" s="135" t="s">
        <v>615</v>
      </c>
      <c r="U14" s="193" t="s">
        <v>7</v>
      </c>
      <c r="V14" s="142" t="s">
        <v>616</v>
      </c>
      <c r="W14" s="189" t="s">
        <v>7</v>
      </c>
      <c r="X14" s="291" t="s">
        <v>652</v>
      </c>
      <c r="Y14" s="189" t="s">
        <v>7</v>
      </c>
      <c r="Z14" s="201"/>
    </row>
    <row r="15" spans="1:26">
      <c r="A15" s="6" t="s">
        <v>15</v>
      </c>
      <c r="B15" s="150"/>
      <c r="C15" s="151"/>
      <c r="D15" s="147"/>
      <c r="E15" s="148"/>
      <c r="F15" s="168"/>
      <c r="G15" s="169"/>
      <c r="H15" s="150"/>
      <c r="I15" s="151"/>
      <c r="J15" s="150"/>
      <c r="K15" s="151"/>
      <c r="L15" s="150"/>
      <c r="M15" s="151"/>
      <c r="N15" s="147"/>
      <c r="O15" s="153"/>
      <c r="P15" s="150"/>
      <c r="Q15" s="151"/>
      <c r="R15" s="150"/>
      <c r="S15" s="151"/>
      <c r="T15" s="150"/>
      <c r="U15" s="169"/>
      <c r="V15" s="145"/>
      <c r="W15" s="148"/>
      <c r="X15" s="146"/>
      <c r="Y15" s="169"/>
      <c r="Z15" s="202"/>
    </row>
    <row r="16" spans="1:26">
      <c r="A16" s="6" t="s">
        <v>16</v>
      </c>
      <c r="B16" s="200" t="s">
        <v>609</v>
      </c>
      <c r="C16" s="193" t="s">
        <v>7</v>
      </c>
      <c r="D16" s="139" t="s">
        <v>617</v>
      </c>
      <c r="E16" s="192" t="s">
        <v>7</v>
      </c>
      <c r="F16" s="138" t="s">
        <v>608</v>
      </c>
      <c r="G16" s="193" t="s">
        <v>7</v>
      </c>
      <c r="H16" s="292" t="s">
        <v>662</v>
      </c>
      <c r="I16" s="193" t="s">
        <v>7</v>
      </c>
      <c r="J16" s="158" t="s">
        <v>620</v>
      </c>
      <c r="K16" s="193" t="s">
        <v>7</v>
      </c>
      <c r="L16" s="155" t="s">
        <v>621</v>
      </c>
      <c r="M16" s="193" t="s">
        <v>7</v>
      </c>
      <c r="N16" s="167" t="s">
        <v>622</v>
      </c>
      <c r="O16" s="192" t="s">
        <v>7</v>
      </c>
      <c r="P16" s="156" t="s">
        <v>613</v>
      </c>
      <c r="Q16" s="193" t="s">
        <v>7</v>
      </c>
      <c r="R16" s="165" t="s">
        <v>668</v>
      </c>
      <c r="S16" s="188" t="s">
        <v>7</v>
      </c>
      <c r="T16" s="135" t="s">
        <v>625</v>
      </c>
      <c r="U16" s="192" t="s">
        <v>7</v>
      </c>
      <c r="V16" s="141" t="s">
        <v>626</v>
      </c>
      <c r="W16" s="188" t="s">
        <v>7</v>
      </c>
      <c r="X16" s="290" t="s">
        <v>660</v>
      </c>
      <c r="Y16" s="192" t="s">
        <v>7</v>
      </c>
      <c r="Z16" s="204" t="s">
        <v>570</v>
      </c>
    </row>
    <row r="17" spans="1:26">
      <c r="A17" s="6" t="s">
        <v>17</v>
      </c>
      <c r="B17" s="150"/>
      <c r="C17" s="40"/>
      <c r="D17" s="150"/>
      <c r="E17" s="151"/>
      <c r="F17" s="150"/>
      <c r="G17" s="151"/>
      <c r="H17" s="205"/>
      <c r="I17" s="206"/>
      <c r="J17" s="194"/>
      <c r="K17" s="195"/>
      <c r="L17" s="152"/>
      <c r="M17" s="40"/>
      <c r="N17" s="150"/>
      <c r="O17" s="169"/>
      <c r="P17" s="150"/>
      <c r="Q17" s="151"/>
      <c r="R17" s="150"/>
      <c r="S17" s="151"/>
      <c r="T17" s="205"/>
      <c r="U17" s="206"/>
      <c r="V17" s="146"/>
      <c r="W17" s="151"/>
      <c r="X17" s="150"/>
      <c r="Y17" s="151"/>
      <c r="Z17" s="207"/>
    </row>
    <row r="18" spans="1:26">
      <c r="A18" s="6" t="s">
        <v>31</v>
      </c>
      <c r="B18" s="197" t="s">
        <v>618</v>
      </c>
      <c r="C18" s="192" t="s">
        <v>7</v>
      </c>
      <c r="D18" s="139" t="s">
        <v>627</v>
      </c>
      <c r="E18" s="192" t="s">
        <v>7</v>
      </c>
      <c r="F18" s="166" t="s">
        <v>636</v>
      </c>
      <c r="G18" s="192" t="s">
        <v>7</v>
      </c>
      <c r="H18" s="203" t="s">
        <v>619</v>
      </c>
      <c r="I18" s="192" t="s">
        <v>7</v>
      </c>
      <c r="J18" s="188" t="s">
        <v>7</v>
      </c>
      <c r="K18" s="188" t="s">
        <v>7</v>
      </c>
      <c r="L18" s="162" t="s">
        <v>630</v>
      </c>
      <c r="M18" s="192" t="s">
        <v>7</v>
      </c>
      <c r="N18" s="189" t="s">
        <v>7</v>
      </c>
      <c r="O18" s="189" t="s">
        <v>7</v>
      </c>
      <c r="P18" s="156" t="s">
        <v>641</v>
      </c>
      <c r="Q18" s="192" t="s">
        <v>7</v>
      </c>
      <c r="R18" s="164" t="s">
        <v>614</v>
      </c>
      <c r="S18" s="193" t="s">
        <v>7</v>
      </c>
      <c r="T18" s="137" t="s">
        <v>633</v>
      </c>
      <c r="U18" s="193" t="s">
        <v>7</v>
      </c>
      <c r="V18" s="159" t="s">
        <v>634</v>
      </c>
      <c r="W18" s="188" t="s">
        <v>7</v>
      </c>
      <c r="X18" s="290" t="s">
        <v>623</v>
      </c>
      <c r="Y18" s="192" t="s">
        <v>7</v>
      </c>
      <c r="Z18" s="208"/>
    </row>
    <row r="19" spans="1:26">
      <c r="A19" s="6" t="s">
        <v>32</v>
      </c>
      <c r="B19" s="147"/>
      <c r="C19" s="148"/>
      <c r="D19" s="150"/>
      <c r="E19" s="151"/>
      <c r="F19" s="168"/>
      <c r="G19" s="169"/>
      <c r="H19" s="150"/>
      <c r="I19" s="151"/>
      <c r="J19" s="146"/>
      <c r="K19" s="169"/>
      <c r="L19" s="150"/>
      <c r="M19" s="169"/>
      <c r="N19" s="217"/>
      <c r="O19" s="217"/>
      <c r="P19" s="150"/>
      <c r="Q19" s="151"/>
      <c r="R19" s="150"/>
      <c r="S19" s="151"/>
      <c r="T19" s="147"/>
      <c r="U19" s="153"/>
      <c r="V19" s="150"/>
      <c r="W19" s="151"/>
      <c r="X19" s="150"/>
      <c r="Y19" s="169"/>
      <c r="Z19" s="209" t="s">
        <v>571</v>
      </c>
    </row>
    <row r="20" spans="1:26">
      <c r="A20" s="6" t="s">
        <v>33</v>
      </c>
      <c r="B20" s="197" t="s">
        <v>628</v>
      </c>
      <c r="C20" s="192" t="s">
        <v>7</v>
      </c>
      <c r="D20" s="139" t="s">
        <v>635</v>
      </c>
      <c r="E20" s="192" t="s">
        <v>7</v>
      </c>
      <c r="F20" s="166" t="s">
        <v>646</v>
      </c>
      <c r="G20" s="193" t="s">
        <v>7</v>
      </c>
      <c r="H20" s="203" t="s">
        <v>629</v>
      </c>
      <c r="I20" s="192" t="s">
        <v>7</v>
      </c>
      <c r="J20" s="158" t="s">
        <v>638</v>
      </c>
      <c r="K20" s="193" t="s">
        <v>7</v>
      </c>
      <c r="L20" s="162" t="s">
        <v>639</v>
      </c>
      <c r="M20" s="193" t="s">
        <v>7</v>
      </c>
      <c r="N20" s="167" t="s">
        <v>640</v>
      </c>
      <c r="O20" s="192" t="s">
        <v>7</v>
      </c>
      <c r="P20" s="157" t="s">
        <v>651</v>
      </c>
      <c r="Q20" s="193" t="s">
        <v>7</v>
      </c>
      <c r="R20" s="165" t="s">
        <v>624</v>
      </c>
      <c r="S20" s="188" t="s">
        <v>7</v>
      </c>
      <c r="T20" s="135" t="s">
        <v>643</v>
      </c>
      <c r="U20" s="192" t="s">
        <v>7</v>
      </c>
      <c r="V20" s="159" t="s">
        <v>644</v>
      </c>
      <c r="W20" s="188" t="s">
        <v>7</v>
      </c>
      <c r="X20" s="290" t="s">
        <v>631</v>
      </c>
      <c r="Y20" s="193" t="s">
        <v>7</v>
      </c>
      <c r="Z20" s="210"/>
    </row>
    <row r="21" spans="1:26" s="27" customFormat="1">
      <c r="A21" s="6" t="s">
        <v>34</v>
      </c>
      <c r="B21" s="150"/>
      <c r="C21" s="148"/>
      <c r="D21" s="150"/>
      <c r="E21" s="151"/>
      <c r="F21" s="149"/>
      <c r="G21" s="153"/>
      <c r="H21" s="150"/>
      <c r="I21" s="151"/>
      <c r="J21" s="147"/>
      <c r="K21" s="153"/>
      <c r="L21" s="150"/>
      <c r="M21" s="151"/>
      <c r="N21" s="150"/>
      <c r="O21" s="151"/>
      <c r="P21" s="147"/>
      <c r="Q21" s="148"/>
      <c r="R21" s="150"/>
      <c r="S21" s="151"/>
      <c r="T21" s="150"/>
      <c r="U21" s="169"/>
      <c r="V21" s="150"/>
      <c r="W21" s="151"/>
      <c r="X21" s="150"/>
      <c r="Y21" s="40"/>
      <c r="Z21" s="211"/>
    </row>
    <row r="22" spans="1:26">
      <c r="A22" s="6" t="s">
        <v>35</v>
      </c>
      <c r="B22" s="200" t="s">
        <v>665</v>
      </c>
      <c r="C22" s="192" t="s">
        <v>7</v>
      </c>
      <c r="D22" s="139" t="s">
        <v>645</v>
      </c>
      <c r="E22" s="193" t="s">
        <v>7</v>
      </c>
      <c r="F22" s="166" t="s">
        <v>655</v>
      </c>
      <c r="G22" s="192" t="s">
        <v>7</v>
      </c>
      <c r="H22" s="203" t="s">
        <v>637</v>
      </c>
      <c r="I22" s="192" t="s">
        <v>7</v>
      </c>
      <c r="J22" s="163" t="s">
        <v>648</v>
      </c>
      <c r="K22" s="192" t="s">
        <v>7</v>
      </c>
      <c r="L22" s="162" t="s">
        <v>649</v>
      </c>
      <c r="M22" s="192" t="s">
        <v>7</v>
      </c>
      <c r="N22" s="154" t="s">
        <v>650</v>
      </c>
      <c r="O22" s="193" t="s">
        <v>7</v>
      </c>
      <c r="P22" s="156" t="s">
        <v>659</v>
      </c>
      <c r="Q22" s="192" t="s">
        <v>7</v>
      </c>
      <c r="R22" s="160" t="s">
        <v>632</v>
      </c>
      <c r="S22" s="193" t="s">
        <v>7</v>
      </c>
      <c r="T22" s="137" t="s">
        <v>653</v>
      </c>
      <c r="U22" s="193" t="s">
        <v>7</v>
      </c>
      <c r="V22" s="159" t="s">
        <v>654</v>
      </c>
      <c r="W22" s="189" t="s">
        <v>7</v>
      </c>
      <c r="X22" s="291" t="s">
        <v>663</v>
      </c>
      <c r="Y22" s="192" t="s">
        <v>7</v>
      </c>
      <c r="Z22" s="212" t="s">
        <v>572</v>
      </c>
    </row>
    <row r="23" spans="1:26">
      <c r="A23" s="6" t="s">
        <v>36</v>
      </c>
      <c r="B23" s="150"/>
      <c r="C23" s="151"/>
      <c r="D23" s="150"/>
      <c r="E23" s="151"/>
      <c r="F23" s="168"/>
      <c r="G23" s="169"/>
      <c r="H23" s="150"/>
      <c r="I23" s="151"/>
      <c r="J23" s="150"/>
      <c r="K23" s="151"/>
      <c r="L23" s="152"/>
      <c r="M23" s="40"/>
      <c r="N23" s="147"/>
      <c r="O23" s="153"/>
      <c r="P23" s="11"/>
      <c r="Q23" s="11"/>
      <c r="R23" s="152"/>
      <c r="S23" s="40"/>
      <c r="T23" s="147"/>
      <c r="U23" s="153"/>
      <c r="V23" s="150"/>
      <c r="W23" s="151"/>
      <c r="X23" s="146"/>
      <c r="Y23" s="169"/>
      <c r="Z23" s="213"/>
    </row>
    <row r="24" spans="1:26">
      <c r="A24" s="6" t="s">
        <v>37</v>
      </c>
      <c r="B24" s="197" t="s">
        <v>666</v>
      </c>
      <c r="C24" s="192" t="s">
        <v>7</v>
      </c>
      <c r="D24" s="196" t="s">
        <v>7</v>
      </c>
      <c r="E24" s="188" t="s">
        <v>7</v>
      </c>
      <c r="F24" s="214"/>
      <c r="G24" s="215"/>
      <c r="H24" s="292" t="s">
        <v>647</v>
      </c>
      <c r="I24" s="193" t="s">
        <v>7</v>
      </c>
      <c r="J24" s="158" t="s">
        <v>657</v>
      </c>
      <c r="K24" s="193" t="s">
        <v>7</v>
      </c>
      <c r="L24" s="214"/>
      <c r="M24" s="215"/>
      <c r="N24" s="167" t="s">
        <v>658</v>
      </c>
      <c r="O24" s="192" t="s">
        <v>7</v>
      </c>
      <c r="P24" s="214"/>
      <c r="Q24" s="215"/>
      <c r="R24" s="165" t="s">
        <v>596</v>
      </c>
      <c r="S24" s="188" t="s">
        <v>7</v>
      </c>
      <c r="T24" s="196" t="s">
        <v>7</v>
      </c>
      <c r="U24" s="192" t="s">
        <v>7</v>
      </c>
      <c r="V24" s="214"/>
      <c r="W24" s="215"/>
      <c r="X24" s="291" t="s">
        <v>664</v>
      </c>
      <c r="Y24" s="193" t="s">
        <v>7</v>
      </c>
      <c r="Z24" s="11"/>
    </row>
    <row r="25" spans="1:26">
      <c r="A25" s="6" t="s">
        <v>38</v>
      </c>
      <c r="B25" s="150"/>
      <c r="C25" s="40"/>
      <c r="D25" s="152"/>
      <c r="E25" s="40"/>
      <c r="F25" s="152"/>
      <c r="G25" s="40"/>
      <c r="H25" s="205"/>
      <c r="I25" s="206"/>
      <c r="J25" s="152"/>
      <c r="K25" s="40"/>
      <c r="L25" s="152"/>
      <c r="M25" s="40"/>
      <c r="N25" s="150"/>
      <c r="O25" s="169"/>
      <c r="P25" s="152"/>
      <c r="Q25" s="40"/>
      <c r="R25" s="144"/>
      <c r="S25" s="40"/>
      <c r="T25" s="205"/>
      <c r="U25" s="206"/>
      <c r="V25" s="152"/>
      <c r="W25" s="40"/>
      <c r="X25" s="146"/>
      <c r="Y25" s="40"/>
    </row>
    <row r="26" spans="1:26">
      <c r="O26" s="217"/>
      <c r="P26" s="145"/>
      <c r="Q26" s="27"/>
      <c r="R26" s="217"/>
    </row>
    <row r="27" spans="1:26" ht="17" thickBot="1"/>
    <row r="28" spans="1:26">
      <c r="A28" s="5" t="s">
        <v>29</v>
      </c>
      <c r="B28" s="9" t="s">
        <v>707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9"/>
    </row>
    <row r="29" spans="1:26">
      <c r="A29" s="6"/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>
        <v>14</v>
      </c>
      <c r="P29" s="4">
        <v>15</v>
      </c>
      <c r="Q29" s="4">
        <v>16</v>
      </c>
      <c r="R29" s="4">
        <v>17</v>
      </c>
      <c r="S29" s="4">
        <v>18</v>
      </c>
      <c r="T29" s="4">
        <v>19</v>
      </c>
      <c r="U29" s="4">
        <v>20</v>
      </c>
      <c r="V29" s="4">
        <v>21</v>
      </c>
      <c r="W29" s="4">
        <v>22</v>
      </c>
      <c r="X29" s="4">
        <v>23</v>
      </c>
      <c r="Y29" s="7">
        <v>24</v>
      </c>
    </row>
    <row r="30" spans="1:26">
      <c r="A30" s="6" t="s">
        <v>6</v>
      </c>
      <c r="B30" s="143"/>
      <c r="C30" s="39"/>
      <c r="D30" s="177"/>
      <c r="E30" s="178"/>
      <c r="F30" s="143"/>
      <c r="G30" s="39"/>
      <c r="H30" s="143"/>
      <c r="I30" s="39"/>
      <c r="J30" s="143"/>
      <c r="K30" s="39"/>
      <c r="L30" s="143"/>
      <c r="M30" s="39"/>
      <c r="N30" s="143"/>
      <c r="O30" s="39"/>
      <c r="P30" s="143"/>
      <c r="Q30" s="39"/>
      <c r="R30" s="143"/>
      <c r="S30" s="39"/>
      <c r="T30" s="218"/>
      <c r="U30" s="216"/>
      <c r="V30" s="143"/>
      <c r="W30" s="39"/>
      <c r="X30" s="143"/>
      <c r="Y30" s="39"/>
      <c r="Z30" s="33" t="s">
        <v>541</v>
      </c>
    </row>
    <row r="31" spans="1:26">
      <c r="A31" s="6" t="s">
        <v>9</v>
      </c>
      <c r="B31" s="144"/>
      <c r="C31" s="40"/>
      <c r="D31" s="179"/>
      <c r="E31" s="180"/>
      <c r="F31" s="144"/>
      <c r="G31" s="40"/>
      <c r="H31" s="144"/>
      <c r="I31" s="40"/>
      <c r="J31" s="144"/>
      <c r="K31" s="40"/>
      <c r="L31" s="144"/>
      <c r="M31" s="40"/>
      <c r="N31" s="144"/>
      <c r="O31" s="40"/>
      <c r="P31" s="144"/>
      <c r="Q31" s="40"/>
      <c r="R31" s="144"/>
      <c r="S31" s="40"/>
      <c r="T31" s="219"/>
      <c r="U31" s="220"/>
      <c r="V31" s="144"/>
      <c r="W31" s="40"/>
      <c r="X31" s="144"/>
      <c r="Y31" s="40"/>
      <c r="Z31" s="34" t="s">
        <v>542</v>
      </c>
    </row>
    <row r="32" spans="1:26">
      <c r="A32" s="6" t="s">
        <v>10</v>
      </c>
      <c r="B32" s="30"/>
      <c r="C32" s="314"/>
      <c r="D32" s="30"/>
      <c r="E32" s="314"/>
      <c r="F32" s="30"/>
      <c r="G32" s="314"/>
      <c r="H32" s="30"/>
      <c r="I32" s="314"/>
      <c r="J32" s="30"/>
      <c r="K32" s="314"/>
      <c r="L32" s="30"/>
      <c r="M32" s="314"/>
      <c r="N32" s="30"/>
      <c r="O32" s="314"/>
      <c r="P32" s="30"/>
      <c r="Q32" s="314"/>
      <c r="R32" s="30"/>
      <c r="S32" s="314"/>
      <c r="T32" s="30"/>
      <c r="U32" s="314"/>
      <c r="V32" s="30"/>
      <c r="W32" s="314"/>
      <c r="X32" s="30"/>
      <c r="Y32" s="314"/>
      <c r="Z32" s="35" t="s">
        <v>543</v>
      </c>
    </row>
    <row r="33" spans="1:25" ht="15" customHeight="1">
      <c r="A33" s="6" t="s">
        <v>11</v>
      </c>
      <c r="B33" s="31"/>
      <c r="C33" s="32"/>
      <c r="D33" s="31"/>
      <c r="E33" s="32"/>
      <c r="F33" s="31"/>
      <c r="G33" s="32"/>
      <c r="H33" s="31"/>
      <c r="I33" s="32"/>
      <c r="J33" s="31"/>
      <c r="K33" s="32"/>
      <c r="L33" s="31"/>
      <c r="M33" s="32"/>
      <c r="N33" s="31"/>
      <c r="O33" s="32"/>
      <c r="P33" s="31"/>
      <c r="Q33" s="32"/>
      <c r="R33" s="31"/>
      <c r="S33" s="32"/>
      <c r="T33" s="31"/>
      <c r="U33" s="32"/>
      <c r="V33" s="31"/>
      <c r="W33" s="32"/>
      <c r="X33" s="31"/>
      <c r="Y33" s="32"/>
    </row>
    <row r="34" spans="1:25">
      <c r="A34" s="6" t="s">
        <v>13</v>
      </c>
      <c r="B34" s="30"/>
      <c r="C34" s="314"/>
      <c r="D34" s="30"/>
      <c r="E34" s="314"/>
      <c r="F34" s="30"/>
      <c r="G34" s="314"/>
      <c r="H34" s="30"/>
      <c r="I34" s="314"/>
      <c r="J34" s="30"/>
      <c r="K34" s="314"/>
      <c r="L34" s="30"/>
      <c r="M34" s="314"/>
      <c r="N34" s="30"/>
      <c r="O34" s="314"/>
      <c r="P34" s="30"/>
      <c r="Q34" s="314"/>
      <c r="R34" s="30"/>
      <c r="S34" s="314"/>
      <c r="T34" s="30"/>
      <c r="U34" s="314"/>
      <c r="V34" s="30"/>
      <c r="W34" s="314"/>
      <c r="X34" s="30"/>
      <c r="Y34" s="314"/>
    </row>
    <row r="35" spans="1:25">
      <c r="A35" s="6" t="s">
        <v>15</v>
      </c>
      <c r="B35" s="31"/>
      <c r="C35" s="32"/>
      <c r="D35" s="31"/>
      <c r="E35" s="32"/>
      <c r="F35" s="31"/>
      <c r="G35" s="32"/>
      <c r="H35" s="31"/>
      <c r="I35" s="32"/>
      <c r="J35" s="31"/>
      <c r="K35" s="32"/>
      <c r="L35" s="31"/>
      <c r="M35" s="32"/>
      <c r="N35" s="31"/>
      <c r="O35" s="32"/>
      <c r="P35" s="31"/>
      <c r="Q35" s="32"/>
      <c r="R35" s="31"/>
      <c r="S35" s="32"/>
      <c r="T35" s="31"/>
      <c r="U35" s="32"/>
      <c r="V35" s="31"/>
      <c r="W35" s="32"/>
      <c r="X35" s="31"/>
      <c r="Y35" s="32"/>
    </row>
    <row r="36" spans="1:25">
      <c r="A36" s="6" t="s">
        <v>16</v>
      </c>
      <c r="B36" s="30"/>
      <c r="C36" s="314"/>
      <c r="D36" s="30"/>
      <c r="E36" s="314"/>
      <c r="F36" s="30"/>
      <c r="G36" s="314"/>
      <c r="H36" s="30"/>
      <c r="I36" s="314"/>
      <c r="J36" s="30"/>
      <c r="K36" s="314"/>
      <c r="L36" s="30"/>
      <c r="M36" s="314"/>
      <c r="N36" s="30"/>
      <c r="O36" s="314"/>
      <c r="P36" s="30"/>
      <c r="Q36" s="314"/>
      <c r="R36" s="30"/>
      <c r="S36" s="314"/>
      <c r="T36" s="30"/>
      <c r="U36" s="314"/>
      <c r="V36" s="30"/>
      <c r="W36" s="314"/>
      <c r="X36" s="30"/>
      <c r="Y36" s="314"/>
    </row>
    <row r="37" spans="1:25">
      <c r="A37" s="6" t="s">
        <v>17</v>
      </c>
      <c r="B37" s="31"/>
      <c r="C37" s="32"/>
      <c r="D37" s="31"/>
      <c r="E37" s="32"/>
      <c r="F37" s="31"/>
      <c r="G37" s="32"/>
      <c r="H37" s="31"/>
      <c r="I37" s="32"/>
      <c r="J37" s="31"/>
      <c r="K37" s="32"/>
      <c r="L37" s="31"/>
      <c r="M37" s="32"/>
      <c r="N37" s="31"/>
      <c r="O37" s="32"/>
      <c r="P37" s="31"/>
      <c r="Q37" s="32"/>
      <c r="R37" s="31"/>
      <c r="S37" s="32"/>
      <c r="T37" s="31"/>
      <c r="U37" s="32"/>
      <c r="V37" s="31"/>
      <c r="W37" s="32"/>
      <c r="X37" s="31"/>
      <c r="Y37" s="32"/>
    </row>
    <row r="38" spans="1:25">
      <c r="A38" s="6" t="s">
        <v>31</v>
      </c>
      <c r="B38" s="30"/>
      <c r="C38" s="314"/>
      <c r="D38" s="30"/>
      <c r="E38" s="314"/>
      <c r="F38" s="30"/>
      <c r="G38" s="314"/>
      <c r="H38" s="30"/>
      <c r="I38" s="314"/>
      <c r="J38" s="218"/>
      <c r="K38" s="216"/>
      <c r="L38" s="30"/>
      <c r="M38" s="314"/>
      <c r="N38" s="218"/>
      <c r="O38" s="216"/>
      <c r="P38" s="30"/>
      <c r="Q38" s="314"/>
      <c r="R38" s="30"/>
      <c r="S38" s="314"/>
      <c r="T38" s="30"/>
      <c r="U38" s="314"/>
      <c r="V38" s="30"/>
      <c r="W38" s="314"/>
      <c r="X38" s="30"/>
      <c r="Y38" s="314"/>
    </row>
    <row r="39" spans="1:25">
      <c r="A39" s="6" t="s">
        <v>32</v>
      </c>
      <c r="B39" s="31"/>
      <c r="C39" s="32"/>
      <c r="D39" s="31"/>
      <c r="E39" s="32"/>
      <c r="F39" s="31"/>
      <c r="G39" s="32"/>
      <c r="H39" s="31"/>
      <c r="I39" s="32"/>
      <c r="J39" s="219"/>
      <c r="K39" s="220"/>
      <c r="L39" s="31"/>
      <c r="M39" s="32"/>
      <c r="N39" s="219"/>
      <c r="O39" s="220"/>
      <c r="P39" s="31"/>
      <c r="Q39" s="32"/>
      <c r="R39" s="31"/>
      <c r="S39" s="32"/>
      <c r="T39" s="31"/>
      <c r="U39" s="32"/>
      <c r="V39" s="31"/>
      <c r="W39" s="32"/>
      <c r="X39" s="31"/>
      <c r="Y39" s="32"/>
    </row>
    <row r="40" spans="1:25">
      <c r="A40" s="6" t="s">
        <v>33</v>
      </c>
      <c r="B40" s="30"/>
      <c r="C40" s="314"/>
      <c r="D40" s="30"/>
      <c r="E40" s="314"/>
      <c r="F40" s="30"/>
      <c r="G40" s="314"/>
      <c r="H40" s="30"/>
      <c r="I40" s="314"/>
      <c r="J40" s="30"/>
      <c r="K40" s="314"/>
      <c r="L40" s="30"/>
      <c r="M40" s="314"/>
      <c r="N40" s="30"/>
      <c r="O40" s="314"/>
      <c r="P40" s="30"/>
      <c r="Q40" s="314"/>
      <c r="R40" s="30"/>
      <c r="S40" s="314"/>
      <c r="T40" s="30"/>
      <c r="U40" s="314"/>
      <c r="V40" s="30"/>
      <c r="W40" s="314"/>
      <c r="X40" s="30"/>
      <c r="Y40" s="314"/>
    </row>
    <row r="41" spans="1:25">
      <c r="A41" s="6" t="s">
        <v>34</v>
      </c>
      <c r="B41" s="31"/>
      <c r="C41" s="32"/>
      <c r="D41" s="31"/>
      <c r="E41" s="32"/>
      <c r="F41" s="31"/>
      <c r="G41" s="32"/>
      <c r="H41" s="31"/>
      <c r="I41" s="32"/>
      <c r="J41" s="31"/>
      <c r="K41" s="32"/>
      <c r="L41" s="31"/>
      <c r="M41" s="32"/>
      <c r="N41" s="31"/>
      <c r="O41" s="32"/>
      <c r="P41" s="31"/>
      <c r="Q41" s="32"/>
      <c r="R41" s="31"/>
      <c r="S41" s="32"/>
      <c r="T41" s="31"/>
      <c r="U41" s="32"/>
      <c r="V41" s="31"/>
      <c r="W41" s="32"/>
      <c r="X41" s="31"/>
      <c r="Y41" s="32"/>
    </row>
    <row r="42" spans="1:25">
      <c r="A42" s="6" t="s">
        <v>35</v>
      </c>
      <c r="B42" s="30"/>
      <c r="C42" s="314"/>
      <c r="D42" s="30"/>
      <c r="E42" s="314"/>
      <c r="F42" s="30"/>
      <c r="G42" s="314"/>
      <c r="H42" s="30"/>
      <c r="I42" s="314"/>
      <c r="J42" s="30"/>
      <c r="K42" s="314"/>
      <c r="L42" s="30"/>
      <c r="M42" s="314"/>
      <c r="N42" s="30"/>
      <c r="O42" s="314"/>
      <c r="P42" s="30"/>
      <c r="Q42" s="314"/>
      <c r="R42" s="30"/>
      <c r="S42" s="314"/>
      <c r="T42" s="30"/>
      <c r="U42" s="314"/>
      <c r="V42" s="30"/>
      <c r="W42" s="314"/>
      <c r="X42" s="30"/>
      <c r="Y42" s="314"/>
    </row>
    <row r="43" spans="1:25" ht="16" customHeight="1">
      <c r="A43" s="6" t="s">
        <v>36</v>
      </c>
      <c r="B43" s="31"/>
      <c r="C43" s="32"/>
      <c r="D43" s="31"/>
      <c r="E43" s="32"/>
      <c r="F43" s="31"/>
      <c r="G43" s="32"/>
      <c r="H43" s="31"/>
      <c r="I43" s="32"/>
      <c r="J43" s="31"/>
      <c r="K43" s="32"/>
      <c r="L43" s="31"/>
      <c r="M43" s="32"/>
      <c r="N43" s="31"/>
      <c r="O43" s="32"/>
      <c r="P43" s="31"/>
      <c r="Q43" s="32"/>
      <c r="R43" s="31"/>
      <c r="S43" s="32"/>
      <c r="T43" s="31"/>
      <c r="U43" s="32"/>
      <c r="V43" s="31"/>
      <c r="W43" s="32"/>
      <c r="X43" s="31"/>
      <c r="Y43" s="32"/>
    </row>
    <row r="44" spans="1:25">
      <c r="A44" s="6" t="s">
        <v>37</v>
      </c>
      <c r="B44" s="30"/>
      <c r="C44" s="314"/>
      <c r="D44" s="218"/>
      <c r="E44" s="216"/>
      <c r="F44" s="143"/>
      <c r="G44" s="39"/>
      <c r="H44" s="30"/>
      <c r="I44" s="314"/>
      <c r="J44" s="30"/>
      <c r="K44" s="314"/>
      <c r="L44" s="143"/>
      <c r="M44" s="39"/>
      <c r="N44" s="30"/>
      <c r="O44" s="314"/>
      <c r="P44" s="143"/>
      <c r="Q44" s="39"/>
      <c r="R44" s="30"/>
      <c r="S44" s="314"/>
      <c r="T44" s="218"/>
      <c r="U44" s="216"/>
      <c r="V44" s="143"/>
      <c r="W44" s="39"/>
      <c r="X44" s="30"/>
      <c r="Y44" s="314"/>
    </row>
    <row r="45" spans="1:25">
      <c r="A45" s="6" t="s">
        <v>38</v>
      </c>
      <c r="B45" s="31"/>
      <c r="C45" s="32"/>
      <c r="D45" s="219"/>
      <c r="E45" s="220"/>
      <c r="F45" s="144"/>
      <c r="G45" s="40"/>
      <c r="H45" s="31"/>
      <c r="I45" s="32"/>
      <c r="J45" s="31"/>
      <c r="K45" s="32"/>
      <c r="L45" s="144"/>
      <c r="M45" s="40"/>
      <c r="N45" s="31"/>
      <c r="O45" s="32"/>
      <c r="P45" s="144"/>
      <c r="Q45" s="40"/>
      <c r="R45" s="31"/>
      <c r="S45" s="32"/>
      <c r="T45" s="219"/>
      <c r="U45" s="220"/>
      <c r="V45" s="144"/>
      <c r="W45" s="40"/>
      <c r="X45" s="31"/>
      <c r="Y45" s="32"/>
    </row>
    <row r="46" spans="1:25">
      <c r="A46" s="37"/>
      <c r="B46" s="379" t="s">
        <v>39</v>
      </c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80"/>
    </row>
    <row r="47" spans="1:25" ht="17" thickBot="1">
      <c r="A47" s="38"/>
      <c r="B47" s="377" t="s">
        <v>40</v>
      </c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77"/>
      <c r="Y47" s="378"/>
    </row>
    <row r="48" spans="1:25" ht="17" thickBot="1"/>
    <row r="49" spans="1:26">
      <c r="A49" s="5" t="s">
        <v>41</v>
      </c>
      <c r="B49" s="9" t="s">
        <v>707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9"/>
    </row>
    <row r="50" spans="1:26">
      <c r="A50" s="6"/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>
        <v>14</v>
      </c>
      <c r="P50" s="4">
        <v>15</v>
      </c>
      <c r="Q50" s="4">
        <v>16</v>
      </c>
      <c r="R50" s="4">
        <v>17</v>
      </c>
      <c r="S50" s="4">
        <v>18</v>
      </c>
      <c r="T50" s="4">
        <v>19</v>
      </c>
      <c r="U50" s="4">
        <v>20</v>
      </c>
      <c r="V50" s="4">
        <v>21</v>
      </c>
      <c r="W50" s="4">
        <v>22</v>
      </c>
      <c r="X50" s="4">
        <v>23</v>
      </c>
      <c r="Y50" s="7">
        <v>24</v>
      </c>
    </row>
    <row r="51" spans="1:26">
      <c r="A51" s="6" t="s">
        <v>6</v>
      </c>
      <c r="B51" s="143"/>
      <c r="C51" s="39"/>
      <c r="D51" s="177"/>
      <c r="E51" s="178"/>
      <c r="F51" s="143"/>
      <c r="G51" s="39"/>
      <c r="H51" s="143"/>
      <c r="I51" s="39"/>
      <c r="J51" s="143"/>
      <c r="K51" s="39"/>
      <c r="L51" s="143"/>
      <c r="M51" s="39"/>
      <c r="N51" s="143"/>
      <c r="O51" s="39"/>
      <c r="P51" s="143"/>
      <c r="Q51" s="39"/>
      <c r="R51" s="143"/>
      <c r="S51" s="39"/>
      <c r="T51" s="218"/>
      <c r="U51" s="216"/>
      <c r="V51" s="143"/>
      <c r="W51" s="39"/>
      <c r="X51" s="143"/>
      <c r="Y51" s="39"/>
      <c r="Z51" s="33" t="s">
        <v>541</v>
      </c>
    </row>
    <row r="52" spans="1:26">
      <c r="A52" s="6" t="s">
        <v>9</v>
      </c>
      <c r="B52" s="144"/>
      <c r="C52" s="40"/>
      <c r="D52" s="179"/>
      <c r="E52" s="180"/>
      <c r="F52" s="144"/>
      <c r="G52" s="40"/>
      <c r="H52" s="144"/>
      <c r="I52" s="40"/>
      <c r="J52" s="144"/>
      <c r="K52" s="40"/>
      <c r="L52" s="144"/>
      <c r="M52" s="40"/>
      <c r="N52" s="144"/>
      <c r="O52" s="40"/>
      <c r="P52" s="144"/>
      <c r="Q52" s="40"/>
      <c r="R52" s="144"/>
      <c r="S52" s="40"/>
      <c r="T52" s="219"/>
      <c r="U52" s="220"/>
      <c r="V52" s="144"/>
      <c r="W52" s="40"/>
      <c r="X52" s="144"/>
      <c r="Y52" s="40"/>
      <c r="Z52" s="34" t="s">
        <v>542</v>
      </c>
    </row>
    <row r="53" spans="1:26">
      <c r="A53" s="6" t="s">
        <v>10</v>
      </c>
      <c r="B53" s="30"/>
      <c r="C53" s="314"/>
      <c r="D53" s="30"/>
      <c r="E53" s="314"/>
      <c r="F53" s="30"/>
      <c r="G53" s="314"/>
      <c r="H53" s="30"/>
      <c r="I53" s="314"/>
      <c r="J53" s="30"/>
      <c r="K53" s="314"/>
      <c r="L53" s="30"/>
      <c r="M53" s="314"/>
      <c r="N53" s="30"/>
      <c r="O53" s="314"/>
      <c r="P53" s="30"/>
      <c r="Q53" s="314"/>
      <c r="R53" s="30"/>
      <c r="S53" s="314"/>
      <c r="T53" s="30"/>
      <c r="U53" s="314"/>
      <c r="V53" s="30"/>
      <c r="W53" s="314"/>
      <c r="X53" s="30"/>
      <c r="Y53" s="314"/>
      <c r="Z53" s="35" t="s">
        <v>543</v>
      </c>
    </row>
    <row r="54" spans="1:26">
      <c r="A54" s="6" t="s">
        <v>11</v>
      </c>
      <c r="B54" s="31"/>
      <c r="C54" s="32"/>
      <c r="D54" s="31"/>
      <c r="E54" s="32"/>
      <c r="F54" s="31"/>
      <c r="G54" s="32"/>
      <c r="H54" s="31"/>
      <c r="I54" s="32"/>
      <c r="J54" s="31"/>
      <c r="K54" s="32"/>
      <c r="L54" s="31"/>
      <c r="M54" s="32"/>
      <c r="N54" s="31"/>
      <c r="O54" s="32"/>
      <c r="P54" s="31"/>
      <c r="Q54" s="32"/>
      <c r="R54" s="31"/>
      <c r="S54" s="32"/>
      <c r="T54" s="31"/>
      <c r="U54" s="32"/>
      <c r="V54" s="31"/>
      <c r="W54" s="32"/>
      <c r="X54" s="31"/>
      <c r="Y54" s="32"/>
    </row>
    <row r="55" spans="1:26">
      <c r="A55" s="6" t="s">
        <v>13</v>
      </c>
      <c r="B55" s="30"/>
      <c r="C55" s="314"/>
      <c r="D55" s="30"/>
      <c r="E55" s="314"/>
      <c r="F55" s="30"/>
      <c r="G55" s="314"/>
      <c r="H55" s="30"/>
      <c r="I55" s="314"/>
      <c r="J55" s="30"/>
      <c r="K55" s="314"/>
      <c r="L55" s="30"/>
      <c r="M55" s="314"/>
      <c r="N55" s="30"/>
      <c r="O55" s="314"/>
      <c r="P55" s="30"/>
      <c r="Q55" s="314"/>
      <c r="R55" s="30"/>
      <c r="S55" s="314"/>
      <c r="T55" s="30"/>
      <c r="U55" s="314"/>
      <c r="V55" s="30"/>
      <c r="W55" s="314"/>
      <c r="X55" s="30"/>
      <c r="Y55" s="314"/>
    </row>
    <row r="56" spans="1:26">
      <c r="A56" s="6" t="s">
        <v>15</v>
      </c>
      <c r="B56" s="31"/>
      <c r="C56" s="32"/>
      <c r="D56" s="31"/>
      <c r="E56" s="32"/>
      <c r="F56" s="31"/>
      <c r="G56" s="32"/>
      <c r="H56" s="31"/>
      <c r="I56" s="32"/>
      <c r="J56" s="31"/>
      <c r="K56" s="32"/>
      <c r="L56" s="31"/>
      <c r="M56" s="32"/>
      <c r="N56" s="31"/>
      <c r="O56" s="32"/>
      <c r="P56" s="31"/>
      <c r="Q56" s="32"/>
      <c r="R56" s="31"/>
      <c r="S56" s="32"/>
      <c r="T56" s="31"/>
      <c r="U56" s="32"/>
      <c r="V56" s="31"/>
      <c r="W56" s="32"/>
      <c r="X56" s="31"/>
      <c r="Y56" s="32"/>
    </row>
    <row r="57" spans="1:26">
      <c r="A57" s="6" t="s">
        <v>16</v>
      </c>
      <c r="B57" s="30"/>
      <c r="C57" s="314"/>
      <c r="D57" s="30"/>
      <c r="E57" s="314"/>
      <c r="F57" s="30"/>
      <c r="G57" s="314"/>
      <c r="H57" s="30"/>
      <c r="I57" s="314"/>
      <c r="J57" s="30"/>
      <c r="K57" s="314"/>
      <c r="L57" s="30"/>
      <c r="M57" s="314"/>
      <c r="N57" s="30"/>
      <c r="O57" s="314"/>
      <c r="P57" s="30"/>
      <c r="Q57" s="314"/>
      <c r="R57" s="30"/>
      <c r="S57" s="314"/>
      <c r="T57" s="30"/>
      <c r="U57" s="314"/>
      <c r="V57" s="30"/>
      <c r="W57" s="314"/>
      <c r="X57" s="30"/>
      <c r="Y57" s="314"/>
    </row>
    <row r="58" spans="1:26">
      <c r="A58" s="6" t="s">
        <v>17</v>
      </c>
      <c r="B58" s="31"/>
      <c r="C58" s="32"/>
      <c r="D58" s="31"/>
      <c r="E58" s="32"/>
      <c r="F58" s="31"/>
      <c r="G58" s="32"/>
      <c r="H58" s="31"/>
      <c r="I58" s="32"/>
      <c r="J58" s="31"/>
      <c r="K58" s="32"/>
      <c r="L58" s="31"/>
      <c r="M58" s="32"/>
      <c r="N58" s="31"/>
      <c r="O58" s="32"/>
      <c r="P58" s="31"/>
      <c r="Q58" s="32"/>
      <c r="R58" s="31"/>
      <c r="S58" s="32"/>
      <c r="T58" s="31"/>
      <c r="U58" s="32"/>
      <c r="V58" s="31"/>
      <c r="W58" s="32"/>
      <c r="X58" s="31"/>
      <c r="Y58" s="32"/>
    </row>
    <row r="59" spans="1:26">
      <c r="A59" s="6" t="s">
        <v>31</v>
      </c>
      <c r="B59" s="30"/>
      <c r="C59" s="314"/>
      <c r="D59" s="30"/>
      <c r="E59" s="314"/>
      <c r="F59" s="30"/>
      <c r="G59" s="314"/>
      <c r="H59" s="30"/>
      <c r="I59" s="314"/>
      <c r="J59" s="218"/>
      <c r="K59" s="216"/>
      <c r="L59" s="30"/>
      <c r="M59" s="314"/>
      <c r="N59" s="218"/>
      <c r="O59" s="216"/>
      <c r="P59" s="30"/>
      <c r="Q59" s="314"/>
      <c r="R59" s="30"/>
      <c r="S59" s="314"/>
      <c r="T59" s="30"/>
      <c r="U59" s="314"/>
      <c r="V59" s="30"/>
      <c r="W59" s="314"/>
      <c r="X59" s="30"/>
      <c r="Y59" s="314"/>
    </row>
    <row r="60" spans="1:26">
      <c r="A60" s="6" t="s">
        <v>32</v>
      </c>
      <c r="B60" s="31"/>
      <c r="C60" s="32"/>
      <c r="D60" s="31"/>
      <c r="E60" s="32"/>
      <c r="F60" s="31"/>
      <c r="G60" s="32"/>
      <c r="H60" s="31"/>
      <c r="I60" s="32"/>
      <c r="J60" s="219"/>
      <c r="K60" s="220"/>
      <c r="L60" s="31"/>
      <c r="M60" s="32"/>
      <c r="N60" s="219"/>
      <c r="O60" s="220"/>
      <c r="P60" s="31"/>
      <c r="Q60" s="32"/>
      <c r="R60" s="31"/>
      <c r="S60" s="32"/>
      <c r="T60" s="31"/>
      <c r="U60" s="32"/>
      <c r="V60" s="31"/>
      <c r="W60" s="32"/>
      <c r="X60" s="31"/>
      <c r="Y60" s="32"/>
    </row>
    <row r="61" spans="1:26">
      <c r="A61" s="6" t="s">
        <v>33</v>
      </c>
      <c r="B61" s="30"/>
      <c r="C61" s="314"/>
      <c r="D61" s="30"/>
      <c r="E61" s="314"/>
      <c r="F61" s="30"/>
      <c r="G61" s="314"/>
      <c r="H61" s="30"/>
      <c r="I61" s="314"/>
      <c r="J61" s="30"/>
      <c r="K61" s="314"/>
      <c r="L61" s="30"/>
      <c r="M61" s="314"/>
      <c r="N61" s="30"/>
      <c r="O61" s="314"/>
      <c r="P61" s="30"/>
      <c r="Q61" s="314"/>
      <c r="R61" s="30"/>
      <c r="S61" s="314"/>
      <c r="T61" s="30"/>
      <c r="U61" s="314"/>
      <c r="V61" s="30"/>
      <c r="W61" s="314"/>
      <c r="X61" s="30"/>
      <c r="Y61" s="314"/>
    </row>
    <row r="62" spans="1:26">
      <c r="A62" s="6" t="s">
        <v>34</v>
      </c>
      <c r="B62" s="31"/>
      <c r="C62" s="32"/>
      <c r="D62" s="31"/>
      <c r="E62" s="32"/>
      <c r="F62" s="31"/>
      <c r="G62" s="32"/>
      <c r="H62" s="31"/>
      <c r="I62" s="32"/>
      <c r="J62" s="31"/>
      <c r="K62" s="32"/>
      <c r="L62" s="31"/>
      <c r="M62" s="32"/>
      <c r="N62" s="31"/>
      <c r="O62" s="32"/>
      <c r="P62" s="31"/>
      <c r="Q62" s="32"/>
      <c r="R62" s="31"/>
      <c r="S62" s="32"/>
      <c r="T62" s="31"/>
      <c r="U62" s="32"/>
      <c r="V62" s="31"/>
      <c r="W62" s="32"/>
      <c r="X62" s="31"/>
      <c r="Y62" s="32"/>
    </row>
    <row r="63" spans="1:26">
      <c r="A63" s="6" t="s">
        <v>35</v>
      </c>
      <c r="B63" s="30"/>
      <c r="C63" s="314"/>
      <c r="D63" s="30"/>
      <c r="E63" s="314"/>
      <c r="F63" s="30"/>
      <c r="G63" s="314"/>
      <c r="H63" s="30"/>
      <c r="I63" s="314"/>
      <c r="J63" s="30"/>
      <c r="K63" s="314"/>
      <c r="L63" s="30"/>
      <c r="M63" s="314"/>
      <c r="N63" s="30"/>
      <c r="O63" s="314"/>
      <c r="P63" s="30"/>
      <c r="Q63" s="314"/>
      <c r="R63" s="30"/>
      <c r="S63" s="314"/>
      <c r="T63" s="30"/>
      <c r="U63" s="314"/>
      <c r="V63" s="30"/>
      <c r="W63" s="314"/>
      <c r="X63" s="30"/>
      <c r="Y63" s="314"/>
    </row>
    <row r="64" spans="1:26">
      <c r="A64" s="6" t="s">
        <v>36</v>
      </c>
      <c r="B64" s="31"/>
      <c r="C64" s="32"/>
      <c r="D64" s="31"/>
      <c r="E64" s="32"/>
      <c r="F64" s="31"/>
      <c r="G64" s="32"/>
      <c r="H64" s="31"/>
      <c r="I64" s="32"/>
      <c r="J64" s="31"/>
      <c r="K64" s="32"/>
      <c r="L64" s="31"/>
      <c r="M64" s="32"/>
      <c r="N64" s="31"/>
      <c r="O64" s="32"/>
      <c r="P64" s="31"/>
      <c r="Q64" s="32"/>
      <c r="R64" s="31"/>
      <c r="S64" s="32"/>
      <c r="T64" s="31"/>
      <c r="U64" s="32"/>
      <c r="V64" s="31"/>
      <c r="W64" s="32"/>
      <c r="X64" s="31"/>
      <c r="Y64" s="32"/>
    </row>
    <row r="65" spans="1:26">
      <c r="A65" s="6" t="s">
        <v>37</v>
      </c>
      <c r="B65" s="30"/>
      <c r="C65" s="314"/>
      <c r="D65" s="218"/>
      <c r="E65" s="216"/>
      <c r="F65" s="143"/>
      <c r="G65" s="39"/>
      <c r="H65" s="30"/>
      <c r="I65" s="314"/>
      <c r="J65" s="30"/>
      <c r="K65" s="314"/>
      <c r="L65" s="143"/>
      <c r="M65" s="39"/>
      <c r="N65" s="30"/>
      <c r="O65" s="314"/>
      <c r="P65" s="143"/>
      <c r="Q65" s="39"/>
      <c r="R65" s="30"/>
      <c r="S65" s="314"/>
      <c r="T65" s="218"/>
      <c r="U65" s="216"/>
      <c r="V65" s="143"/>
      <c r="W65" s="39"/>
      <c r="X65" s="30"/>
      <c r="Y65" s="314"/>
    </row>
    <row r="66" spans="1:26">
      <c r="A66" s="6" t="s">
        <v>38</v>
      </c>
      <c r="B66" s="31"/>
      <c r="C66" s="32"/>
      <c r="D66" s="219"/>
      <c r="E66" s="220"/>
      <c r="F66" s="144"/>
      <c r="G66" s="40"/>
      <c r="H66" s="31"/>
      <c r="I66" s="32"/>
      <c r="J66" s="31"/>
      <c r="K66" s="32"/>
      <c r="L66" s="144"/>
      <c r="M66" s="40"/>
      <c r="N66" s="31"/>
      <c r="O66" s="32"/>
      <c r="P66" s="144"/>
      <c r="Q66" s="40"/>
      <c r="R66" s="31"/>
      <c r="S66" s="32"/>
      <c r="T66" s="219"/>
      <c r="U66" s="220"/>
      <c r="V66" s="144"/>
      <c r="W66" s="40"/>
      <c r="X66" s="31"/>
      <c r="Y66" s="32"/>
    </row>
    <row r="67" spans="1:26">
      <c r="A67" s="37"/>
      <c r="B67" s="379" t="s">
        <v>39</v>
      </c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80"/>
    </row>
    <row r="68" spans="1:26" ht="17" thickBot="1">
      <c r="A68" s="38"/>
      <c r="B68" s="377" t="s">
        <v>40</v>
      </c>
      <c r="C68" s="377"/>
      <c r="D68" s="377"/>
      <c r="E68" s="377"/>
      <c r="F68" s="377"/>
      <c r="G68" s="377"/>
      <c r="H68" s="377"/>
      <c r="I68" s="377"/>
      <c r="J68" s="377"/>
      <c r="K68" s="377"/>
      <c r="L68" s="377"/>
      <c r="M68" s="377"/>
      <c r="N68" s="377"/>
      <c r="O68" s="377"/>
      <c r="P68" s="377"/>
      <c r="Q68" s="377"/>
      <c r="R68" s="377"/>
      <c r="S68" s="377"/>
      <c r="T68" s="377"/>
      <c r="U68" s="377"/>
      <c r="V68" s="377"/>
      <c r="W68" s="377"/>
      <c r="X68" s="377"/>
      <c r="Y68" s="378"/>
    </row>
    <row r="69" spans="1:26" ht="17" thickBot="1"/>
    <row r="70" spans="1:26">
      <c r="A70" s="5" t="s">
        <v>544</v>
      </c>
      <c r="B70" s="9" t="s">
        <v>707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9"/>
    </row>
    <row r="71" spans="1:26">
      <c r="A71" s="6"/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>
        <v>14</v>
      </c>
      <c r="P71" s="4">
        <v>15</v>
      </c>
      <c r="Q71" s="4">
        <v>16</v>
      </c>
      <c r="R71" s="4">
        <v>17</v>
      </c>
      <c r="S71" s="4">
        <v>18</v>
      </c>
      <c r="T71" s="4">
        <v>19</v>
      </c>
      <c r="U71" s="4">
        <v>20</v>
      </c>
      <c r="V71" s="4">
        <v>21</v>
      </c>
      <c r="W71" s="4">
        <v>22</v>
      </c>
      <c r="X71" s="4">
        <v>23</v>
      </c>
      <c r="Y71" s="7">
        <v>24</v>
      </c>
    </row>
    <row r="72" spans="1:26">
      <c r="A72" s="6" t="s">
        <v>6</v>
      </c>
      <c r="B72" s="143"/>
      <c r="C72" s="39"/>
      <c r="D72" s="177"/>
      <c r="E72" s="178"/>
      <c r="F72" s="143"/>
      <c r="G72" s="39"/>
      <c r="H72" s="143"/>
      <c r="I72" s="39"/>
      <c r="J72" s="143"/>
      <c r="K72" s="39"/>
      <c r="L72" s="143"/>
      <c r="M72" s="39"/>
      <c r="N72" s="143"/>
      <c r="O72" s="39"/>
      <c r="P72" s="143"/>
      <c r="Q72" s="39"/>
      <c r="R72" s="143"/>
      <c r="S72" s="39"/>
      <c r="T72" s="218"/>
      <c r="U72" s="216"/>
      <c r="V72" s="143"/>
      <c r="W72" s="39"/>
      <c r="X72" s="143"/>
      <c r="Y72" s="39"/>
      <c r="Z72" s="33" t="s">
        <v>541</v>
      </c>
    </row>
    <row r="73" spans="1:26">
      <c r="A73" s="6" t="s">
        <v>9</v>
      </c>
      <c r="B73" s="144"/>
      <c r="C73" s="40"/>
      <c r="D73" s="179"/>
      <c r="E73" s="180"/>
      <c r="F73" s="144"/>
      <c r="G73" s="40"/>
      <c r="H73" s="144"/>
      <c r="I73" s="40"/>
      <c r="J73" s="144"/>
      <c r="K73" s="40"/>
      <c r="L73" s="144"/>
      <c r="M73" s="40"/>
      <c r="N73" s="144"/>
      <c r="O73" s="40"/>
      <c r="P73" s="144"/>
      <c r="Q73" s="40"/>
      <c r="R73" s="144"/>
      <c r="S73" s="40"/>
      <c r="T73" s="219"/>
      <c r="U73" s="220"/>
      <c r="V73" s="144"/>
      <c r="W73" s="40"/>
      <c r="X73" s="144"/>
      <c r="Y73" s="40"/>
      <c r="Z73" s="34" t="s">
        <v>542</v>
      </c>
    </row>
    <row r="74" spans="1:26">
      <c r="A74" s="6" t="s">
        <v>10</v>
      </c>
      <c r="B74" s="30"/>
      <c r="C74" s="314"/>
      <c r="D74" s="30"/>
      <c r="E74" s="314"/>
      <c r="F74" s="30"/>
      <c r="G74" s="314"/>
      <c r="H74" s="30"/>
      <c r="I74" s="314"/>
      <c r="J74" s="30"/>
      <c r="K74" s="314"/>
      <c r="L74" s="30"/>
      <c r="M74" s="314"/>
      <c r="N74" s="30"/>
      <c r="O74" s="314"/>
      <c r="P74" s="30"/>
      <c r="Q74" s="314"/>
      <c r="R74" s="30"/>
      <c r="S74" s="314"/>
      <c r="T74" s="30"/>
      <c r="U74" s="314"/>
      <c r="V74" s="30"/>
      <c r="W74" s="314"/>
      <c r="X74" s="30"/>
      <c r="Y74" s="314"/>
      <c r="Z74" s="35" t="s">
        <v>543</v>
      </c>
    </row>
    <row r="75" spans="1:26">
      <c r="A75" s="6" t="s">
        <v>11</v>
      </c>
      <c r="B75" s="31"/>
      <c r="C75" s="32"/>
      <c r="D75" s="31"/>
      <c r="E75" s="32"/>
      <c r="F75" s="31"/>
      <c r="G75" s="32"/>
      <c r="H75" s="31"/>
      <c r="I75" s="32"/>
      <c r="J75" s="31"/>
      <c r="K75" s="32"/>
      <c r="L75" s="31"/>
      <c r="M75" s="32"/>
      <c r="N75" s="31"/>
      <c r="O75" s="32"/>
      <c r="P75" s="31"/>
      <c r="Q75" s="32"/>
      <c r="R75" s="31"/>
      <c r="S75" s="32"/>
      <c r="T75" s="31"/>
      <c r="U75" s="32"/>
      <c r="V75" s="31"/>
      <c r="W75" s="32"/>
      <c r="X75" s="31"/>
      <c r="Y75" s="32"/>
    </row>
    <row r="76" spans="1:26">
      <c r="A76" s="6" t="s">
        <v>13</v>
      </c>
      <c r="B76" s="30"/>
      <c r="C76" s="314"/>
      <c r="D76" s="30"/>
      <c r="E76" s="314"/>
      <c r="F76" s="30"/>
      <c r="G76" s="314"/>
      <c r="H76" s="30"/>
      <c r="I76" s="314"/>
      <c r="J76" s="30"/>
      <c r="K76" s="314"/>
      <c r="L76" s="30"/>
      <c r="M76" s="314"/>
      <c r="N76" s="30"/>
      <c r="O76" s="314"/>
      <c r="P76" s="30"/>
      <c r="Q76" s="314"/>
      <c r="R76" s="30"/>
      <c r="S76" s="314"/>
      <c r="T76" s="30"/>
      <c r="U76" s="314"/>
      <c r="V76" s="30"/>
      <c r="W76" s="314"/>
      <c r="X76" s="30"/>
      <c r="Y76" s="314"/>
    </row>
    <row r="77" spans="1:26">
      <c r="A77" s="6" t="s">
        <v>15</v>
      </c>
      <c r="B77" s="31"/>
      <c r="C77" s="32"/>
      <c r="D77" s="31"/>
      <c r="E77" s="32"/>
      <c r="F77" s="31"/>
      <c r="G77" s="32"/>
      <c r="H77" s="31"/>
      <c r="I77" s="32"/>
      <c r="J77" s="31"/>
      <c r="K77" s="32"/>
      <c r="L77" s="31"/>
      <c r="M77" s="32"/>
      <c r="N77" s="31"/>
      <c r="O77" s="32"/>
      <c r="P77" s="31"/>
      <c r="Q77" s="32"/>
      <c r="R77" s="31"/>
      <c r="S77" s="32"/>
      <c r="T77" s="31"/>
      <c r="U77" s="32"/>
      <c r="V77" s="31"/>
      <c r="W77" s="32"/>
      <c r="X77" s="31"/>
      <c r="Y77" s="32"/>
    </row>
    <row r="78" spans="1:26">
      <c r="A78" s="6" t="s">
        <v>16</v>
      </c>
      <c r="B78" s="30"/>
      <c r="C78" s="314"/>
      <c r="D78" s="30"/>
      <c r="E78" s="314"/>
      <c r="F78" s="30"/>
      <c r="G78" s="314"/>
      <c r="H78" s="30"/>
      <c r="I78" s="314"/>
      <c r="J78" s="30"/>
      <c r="K78" s="314"/>
      <c r="L78" s="30"/>
      <c r="M78" s="314"/>
      <c r="N78" s="30"/>
      <c r="O78" s="314"/>
      <c r="P78" s="30"/>
      <c r="Q78" s="314"/>
      <c r="R78" s="30"/>
      <c r="S78" s="314"/>
      <c r="T78" s="30"/>
      <c r="U78" s="314"/>
      <c r="V78" s="30"/>
      <c r="W78" s="314"/>
      <c r="X78" s="30"/>
      <c r="Y78" s="314"/>
    </row>
    <row r="79" spans="1:26">
      <c r="A79" s="6" t="s">
        <v>17</v>
      </c>
      <c r="B79" s="31"/>
      <c r="C79" s="32"/>
      <c r="D79" s="31"/>
      <c r="E79" s="32"/>
      <c r="F79" s="31"/>
      <c r="G79" s="32"/>
      <c r="H79" s="31"/>
      <c r="I79" s="32"/>
      <c r="J79" s="31"/>
      <c r="K79" s="32"/>
      <c r="L79" s="31"/>
      <c r="M79" s="32"/>
      <c r="N79" s="31"/>
      <c r="O79" s="32"/>
      <c r="P79" s="31"/>
      <c r="Q79" s="32"/>
      <c r="R79" s="31"/>
      <c r="S79" s="32"/>
      <c r="T79" s="31"/>
      <c r="U79" s="32"/>
      <c r="V79" s="31"/>
      <c r="W79" s="32"/>
      <c r="X79" s="31"/>
      <c r="Y79" s="32"/>
    </row>
    <row r="80" spans="1:26">
      <c r="A80" s="6" t="s">
        <v>31</v>
      </c>
      <c r="B80" s="30"/>
      <c r="C80" s="314"/>
      <c r="D80" s="30"/>
      <c r="E80" s="314"/>
      <c r="F80" s="30"/>
      <c r="G80" s="314"/>
      <c r="H80" s="30"/>
      <c r="I80" s="314"/>
      <c r="J80" s="218"/>
      <c r="K80" s="216"/>
      <c r="L80" s="30"/>
      <c r="M80" s="314"/>
      <c r="N80" s="218"/>
      <c r="O80" s="216"/>
      <c r="P80" s="30"/>
      <c r="Q80" s="314"/>
      <c r="R80" s="30"/>
      <c r="S80" s="314"/>
      <c r="T80" s="30"/>
      <c r="U80" s="314"/>
      <c r="V80" s="30"/>
      <c r="W80" s="314"/>
      <c r="X80" s="30"/>
      <c r="Y80" s="314"/>
    </row>
    <row r="81" spans="1:79">
      <c r="A81" s="6" t="s">
        <v>32</v>
      </c>
      <c r="B81" s="31"/>
      <c r="C81" s="32"/>
      <c r="D81" s="31"/>
      <c r="E81" s="32"/>
      <c r="F81" s="31"/>
      <c r="G81" s="32"/>
      <c r="H81" s="31"/>
      <c r="I81" s="32"/>
      <c r="J81" s="219"/>
      <c r="K81" s="220"/>
      <c r="L81" s="31"/>
      <c r="M81" s="32"/>
      <c r="N81" s="219"/>
      <c r="O81" s="220"/>
      <c r="P81" s="31"/>
      <c r="Q81" s="32"/>
      <c r="R81" s="31"/>
      <c r="S81" s="32"/>
      <c r="T81" s="31"/>
      <c r="U81" s="32"/>
      <c r="V81" s="31"/>
      <c r="W81" s="32"/>
      <c r="X81" s="31"/>
      <c r="Y81" s="32"/>
    </row>
    <row r="82" spans="1:79">
      <c r="A82" s="6" t="s">
        <v>33</v>
      </c>
      <c r="B82" s="30"/>
      <c r="C82" s="314"/>
      <c r="D82" s="30"/>
      <c r="E82" s="314"/>
      <c r="F82" s="30"/>
      <c r="G82" s="314"/>
      <c r="H82" s="30"/>
      <c r="I82" s="314"/>
      <c r="J82" s="30"/>
      <c r="K82" s="314"/>
      <c r="L82" s="30"/>
      <c r="M82" s="314"/>
      <c r="N82" s="30"/>
      <c r="O82" s="314"/>
      <c r="P82" s="30"/>
      <c r="Q82" s="314"/>
      <c r="R82" s="30"/>
      <c r="S82" s="314"/>
      <c r="T82" s="30"/>
      <c r="U82" s="314"/>
      <c r="V82" s="30"/>
      <c r="W82" s="314"/>
      <c r="X82" s="30"/>
      <c r="Y82" s="314"/>
    </row>
    <row r="83" spans="1:79">
      <c r="A83" s="6" t="s">
        <v>34</v>
      </c>
      <c r="B83" s="31"/>
      <c r="C83" s="32"/>
      <c r="D83" s="31"/>
      <c r="E83" s="32"/>
      <c r="F83" s="31"/>
      <c r="G83" s="32"/>
      <c r="H83" s="31"/>
      <c r="I83" s="32"/>
      <c r="J83" s="31"/>
      <c r="K83" s="32"/>
      <c r="L83" s="31"/>
      <c r="M83" s="32"/>
      <c r="N83" s="31"/>
      <c r="O83" s="32"/>
      <c r="P83" s="31"/>
      <c r="Q83" s="32"/>
      <c r="R83" s="31"/>
      <c r="S83" s="32"/>
      <c r="T83" s="31"/>
      <c r="U83" s="32"/>
      <c r="V83" s="31"/>
      <c r="W83" s="32"/>
      <c r="X83" s="31"/>
      <c r="Y83" s="32"/>
    </row>
    <row r="84" spans="1:79">
      <c r="A84" s="6" t="s">
        <v>35</v>
      </c>
      <c r="B84" s="30"/>
      <c r="C84" s="314"/>
      <c r="D84" s="30"/>
      <c r="E84" s="314"/>
      <c r="F84" s="30"/>
      <c r="G84" s="314"/>
      <c r="H84" s="30"/>
      <c r="I84" s="314"/>
      <c r="J84" s="30"/>
      <c r="K84" s="314"/>
      <c r="L84" s="30"/>
      <c r="M84" s="314"/>
      <c r="N84" s="30"/>
      <c r="O84" s="314"/>
      <c r="P84" s="30"/>
      <c r="Q84" s="314"/>
      <c r="R84" s="30"/>
      <c r="S84" s="314"/>
      <c r="T84" s="30"/>
      <c r="U84" s="314"/>
      <c r="V84" s="30"/>
      <c r="W84" s="314"/>
      <c r="X84" s="30"/>
      <c r="Y84" s="314"/>
    </row>
    <row r="85" spans="1:79">
      <c r="A85" s="6" t="s">
        <v>36</v>
      </c>
      <c r="B85" s="31"/>
      <c r="C85" s="32"/>
      <c r="D85" s="31"/>
      <c r="E85" s="32"/>
      <c r="F85" s="31"/>
      <c r="G85" s="32"/>
      <c r="H85" s="31"/>
      <c r="I85" s="32"/>
      <c r="J85" s="31"/>
      <c r="K85" s="32"/>
      <c r="L85" s="31"/>
      <c r="M85" s="32"/>
      <c r="N85" s="31"/>
      <c r="O85" s="32"/>
      <c r="P85" s="31"/>
      <c r="Q85" s="32"/>
      <c r="R85" s="31"/>
      <c r="S85" s="32"/>
      <c r="T85" s="31"/>
      <c r="U85" s="32"/>
      <c r="V85" s="31"/>
      <c r="W85" s="32"/>
      <c r="X85" s="31"/>
      <c r="Y85" s="32"/>
    </row>
    <row r="86" spans="1:79">
      <c r="A86" s="6" t="s">
        <v>37</v>
      </c>
      <c r="B86" s="30"/>
      <c r="C86" s="314"/>
      <c r="D86" s="218"/>
      <c r="E86" s="216"/>
      <c r="F86" s="143"/>
      <c r="G86" s="39"/>
      <c r="H86" s="30"/>
      <c r="I86" s="314"/>
      <c r="J86" s="30"/>
      <c r="K86" s="314"/>
      <c r="L86" s="143"/>
      <c r="M86" s="39"/>
      <c r="N86" s="30"/>
      <c r="O86" s="314"/>
      <c r="P86" s="143"/>
      <c r="Q86" s="39"/>
      <c r="R86" s="30"/>
      <c r="S86" s="314"/>
      <c r="T86" s="218"/>
      <c r="U86" s="216"/>
      <c r="V86" s="143"/>
      <c r="W86" s="39"/>
      <c r="X86" s="30"/>
      <c r="Y86" s="314"/>
    </row>
    <row r="87" spans="1:79">
      <c r="A87" s="6" t="s">
        <v>38</v>
      </c>
      <c r="B87" s="31"/>
      <c r="C87" s="32"/>
      <c r="D87" s="219"/>
      <c r="E87" s="220"/>
      <c r="F87" s="144"/>
      <c r="G87" s="40"/>
      <c r="H87" s="31"/>
      <c r="I87" s="32"/>
      <c r="J87" s="31"/>
      <c r="K87" s="32"/>
      <c r="L87" s="144"/>
      <c r="M87" s="40"/>
      <c r="N87" s="31"/>
      <c r="O87" s="32"/>
      <c r="P87" s="144"/>
      <c r="Q87" s="40"/>
      <c r="R87" s="31"/>
      <c r="S87" s="32"/>
      <c r="T87" s="219"/>
      <c r="U87" s="220"/>
      <c r="V87" s="144"/>
      <c r="W87" s="40"/>
      <c r="X87" s="31"/>
      <c r="Y87" s="32"/>
    </row>
    <row r="88" spans="1:79">
      <c r="A88" s="37"/>
      <c r="B88" s="379" t="s">
        <v>39</v>
      </c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  <c r="Y88" s="380"/>
    </row>
    <row r="89" spans="1:79" ht="17" thickBot="1">
      <c r="A89" s="38"/>
      <c r="B89" s="377" t="s">
        <v>40</v>
      </c>
      <c r="C89" s="377"/>
      <c r="D89" s="377"/>
      <c r="E89" s="377"/>
      <c r="F89" s="377"/>
      <c r="G89" s="377"/>
      <c r="H89" s="377"/>
      <c r="I89" s="377"/>
      <c r="J89" s="377"/>
      <c r="K89" s="377"/>
      <c r="L89" s="377"/>
      <c r="M89" s="377"/>
      <c r="N89" s="377"/>
      <c r="O89" s="377"/>
      <c r="P89" s="377"/>
      <c r="Q89" s="377"/>
      <c r="R89" s="377"/>
      <c r="S89" s="377"/>
      <c r="T89" s="377"/>
      <c r="U89" s="377"/>
      <c r="V89" s="377"/>
      <c r="W89" s="377"/>
      <c r="X89" s="377"/>
      <c r="Y89" s="378"/>
    </row>
    <row r="90" spans="1:79" ht="17" thickBot="1"/>
    <row r="91" spans="1:79">
      <c r="A91" s="5" t="s">
        <v>545</v>
      </c>
      <c r="B91" s="9" t="s">
        <v>707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9"/>
    </row>
    <row r="92" spans="1:79">
      <c r="A92" s="6"/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>
        <v>14</v>
      </c>
      <c r="P92" s="4">
        <v>15</v>
      </c>
      <c r="Q92" s="4">
        <v>16</v>
      </c>
      <c r="R92" s="4">
        <v>17</v>
      </c>
      <c r="S92" s="4">
        <v>18</v>
      </c>
      <c r="T92" s="4">
        <v>19</v>
      </c>
      <c r="U92" s="4">
        <v>20</v>
      </c>
      <c r="V92" s="4">
        <v>21</v>
      </c>
      <c r="W92" s="4">
        <v>22</v>
      </c>
      <c r="X92" s="4">
        <v>23</v>
      </c>
      <c r="Y92" s="7">
        <v>24</v>
      </c>
    </row>
    <row r="93" spans="1:79">
      <c r="A93" s="6" t="s">
        <v>6</v>
      </c>
      <c r="B93" s="143"/>
      <c r="C93" s="39"/>
      <c r="D93" s="177"/>
      <c r="E93" s="178"/>
      <c r="F93" s="143"/>
      <c r="G93" s="39"/>
      <c r="H93" s="143"/>
      <c r="I93" s="39"/>
      <c r="J93" s="143"/>
      <c r="K93" s="39"/>
      <c r="L93" s="143"/>
      <c r="M93" s="39"/>
      <c r="N93" s="143"/>
      <c r="O93" s="39"/>
      <c r="P93" s="143"/>
      <c r="Q93" s="39"/>
      <c r="R93" s="143"/>
      <c r="S93" s="39"/>
      <c r="T93" s="218"/>
      <c r="U93" s="216"/>
      <c r="V93" s="143"/>
      <c r="W93" s="39"/>
      <c r="X93" s="143"/>
      <c r="Y93" s="39"/>
      <c r="Z93" s="33" t="s">
        <v>541</v>
      </c>
    </row>
    <row r="94" spans="1:79" s="36" customFormat="1">
      <c r="A94" s="6" t="s">
        <v>9</v>
      </c>
      <c r="B94" s="144"/>
      <c r="C94" s="40"/>
      <c r="D94" s="179"/>
      <c r="E94" s="180"/>
      <c r="F94" s="144"/>
      <c r="G94" s="40"/>
      <c r="H94" s="144"/>
      <c r="I94" s="40"/>
      <c r="J94" s="144"/>
      <c r="K94" s="40"/>
      <c r="L94" s="144"/>
      <c r="M94" s="40"/>
      <c r="N94" s="144"/>
      <c r="O94" s="40"/>
      <c r="P94" s="144"/>
      <c r="Q94" s="40"/>
      <c r="R94" s="144"/>
      <c r="S94" s="40"/>
      <c r="T94" s="219"/>
      <c r="U94" s="220"/>
      <c r="V94" s="144"/>
      <c r="W94" s="40"/>
      <c r="X94" s="144"/>
      <c r="Y94" s="40"/>
      <c r="Z94" s="34" t="s">
        <v>542</v>
      </c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</row>
    <row r="95" spans="1:79">
      <c r="A95" s="6" t="s">
        <v>10</v>
      </c>
      <c r="B95" s="30"/>
      <c r="C95" s="314"/>
      <c r="D95" s="30"/>
      <c r="E95" s="314"/>
      <c r="F95" s="30"/>
      <c r="G95" s="314"/>
      <c r="H95" s="30"/>
      <c r="I95" s="314"/>
      <c r="J95" s="30"/>
      <c r="K95" s="314"/>
      <c r="L95" s="30"/>
      <c r="M95" s="314"/>
      <c r="N95" s="30"/>
      <c r="O95" s="314"/>
      <c r="P95" s="30"/>
      <c r="Q95" s="314"/>
      <c r="R95" s="30"/>
      <c r="S95" s="314"/>
      <c r="T95" s="30"/>
      <c r="U95" s="314"/>
      <c r="V95" s="30"/>
      <c r="W95" s="314"/>
      <c r="X95" s="30"/>
      <c r="Y95" s="314"/>
      <c r="Z95" s="35" t="s">
        <v>543</v>
      </c>
    </row>
    <row r="96" spans="1:79">
      <c r="A96" s="6" t="s">
        <v>11</v>
      </c>
      <c r="B96" s="31"/>
      <c r="C96" s="32"/>
      <c r="D96" s="31"/>
      <c r="E96" s="32"/>
      <c r="F96" s="31"/>
      <c r="G96" s="32"/>
      <c r="H96" s="31"/>
      <c r="I96" s="32"/>
      <c r="J96" s="31"/>
      <c r="K96" s="32"/>
      <c r="L96" s="31"/>
      <c r="M96" s="32"/>
      <c r="N96" s="31"/>
      <c r="O96" s="32"/>
      <c r="P96" s="31"/>
      <c r="Q96" s="32"/>
      <c r="R96" s="31"/>
      <c r="S96" s="32"/>
      <c r="T96" s="31"/>
      <c r="U96" s="32"/>
      <c r="V96" s="31"/>
      <c r="W96" s="32"/>
      <c r="X96" s="31"/>
      <c r="Y96" s="32"/>
    </row>
    <row r="97" spans="1:27">
      <c r="A97" s="6" t="s">
        <v>13</v>
      </c>
      <c r="B97" s="30"/>
      <c r="C97" s="314"/>
      <c r="D97" s="30"/>
      <c r="E97" s="314"/>
      <c r="F97" s="30"/>
      <c r="G97" s="314"/>
      <c r="H97" s="30"/>
      <c r="I97" s="314"/>
      <c r="J97" s="30"/>
      <c r="K97" s="314"/>
      <c r="L97" s="30"/>
      <c r="M97" s="314"/>
      <c r="N97" s="30"/>
      <c r="O97" s="314"/>
      <c r="P97" s="30"/>
      <c r="Q97" s="314"/>
      <c r="R97" s="30"/>
      <c r="S97" s="314"/>
      <c r="T97" s="30"/>
      <c r="U97" s="314"/>
      <c r="V97" s="30"/>
      <c r="W97" s="314"/>
      <c r="X97" s="30"/>
      <c r="Y97" s="314"/>
    </row>
    <row r="98" spans="1:27">
      <c r="A98" s="6" t="s">
        <v>15</v>
      </c>
      <c r="B98" s="31"/>
      <c r="C98" s="32"/>
      <c r="D98" s="31"/>
      <c r="E98" s="32"/>
      <c r="F98" s="31"/>
      <c r="G98" s="32"/>
      <c r="H98" s="31"/>
      <c r="I98" s="32"/>
      <c r="J98" s="31"/>
      <c r="K98" s="32"/>
      <c r="L98" s="31"/>
      <c r="M98" s="32"/>
      <c r="N98" s="31"/>
      <c r="O98" s="32"/>
      <c r="P98" s="31"/>
      <c r="Q98" s="32"/>
      <c r="R98" s="31"/>
      <c r="S98" s="32"/>
      <c r="T98" s="31"/>
      <c r="U98" s="32"/>
      <c r="V98" s="31"/>
      <c r="W98" s="32"/>
      <c r="X98" s="31"/>
      <c r="Y98" s="32"/>
    </row>
    <row r="99" spans="1:27">
      <c r="A99" s="6" t="s">
        <v>16</v>
      </c>
      <c r="B99" s="30"/>
      <c r="C99" s="314"/>
      <c r="D99" s="30"/>
      <c r="E99" s="314"/>
      <c r="F99" s="30"/>
      <c r="G99" s="314"/>
      <c r="H99" s="30"/>
      <c r="I99" s="314"/>
      <c r="J99" s="30"/>
      <c r="K99" s="314"/>
      <c r="L99" s="30"/>
      <c r="M99" s="314"/>
      <c r="N99" s="30"/>
      <c r="O99" s="314"/>
      <c r="P99" s="30"/>
      <c r="Q99" s="314"/>
      <c r="R99" s="30"/>
      <c r="S99" s="314"/>
      <c r="T99" s="30"/>
      <c r="U99" s="314"/>
      <c r="V99" s="30"/>
      <c r="W99" s="314"/>
      <c r="X99" s="30"/>
      <c r="Y99" s="314"/>
    </row>
    <row r="100" spans="1:27">
      <c r="A100" s="6" t="s">
        <v>17</v>
      </c>
      <c r="B100" s="31"/>
      <c r="C100" s="32"/>
      <c r="D100" s="31"/>
      <c r="E100" s="32"/>
      <c r="F100" s="31"/>
      <c r="G100" s="32"/>
      <c r="H100" s="31"/>
      <c r="I100" s="32"/>
      <c r="J100" s="31"/>
      <c r="K100" s="32"/>
      <c r="L100" s="31"/>
      <c r="M100" s="32"/>
      <c r="N100" s="31"/>
      <c r="O100" s="32"/>
      <c r="P100" s="31"/>
      <c r="Q100" s="32"/>
      <c r="R100" s="31"/>
      <c r="S100" s="32"/>
      <c r="T100" s="31"/>
      <c r="U100" s="32"/>
      <c r="V100" s="31"/>
      <c r="W100" s="32"/>
      <c r="X100" s="31"/>
      <c r="Y100" s="32"/>
    </row>
    <row r="101" spans="1:27">
      <c r="A101" s="6" t="s">
        <v>31</v>
      </c>
      <c r="B101" s="30"/>
      <c r="C101" s="314"/>
      <c r="D101" s="30"/>
      <c r="E101" s="314"/>
      <c r="F101" s="30"/>
      <c r="G101" s="314"/>
      <c r="H101" s="30"/>
      <c r="I101" s="314"/>
      <c r="J101" s="218"/>
      <c r="K101" s="216"/>
      <c r="L101" s="30"/>
      <c r="M101" s="314"/>
      <c r="N101" s="218"/>
      <c r="O101" s="216"/>
      <c r="P101" s="30"/>
      <c r="Q101" s="314"/>
      <c r="R101" s="30"/>
      <c r="S101" s="314"/>
      <c r="T101" s="30"/>
      <c r="U101" s="314"/>
      <c r="V101" s="30"/>
      <c r="W101" s="314"/>
      <c r="X101" s="30"/>
      <c r="Y101" s="314"/>
    </row>
    <row r="102" spans="1:27">
      <c r="A102" s="6" t="s">
        <v>32</v>
      </c>
      <c r="B102" s="31"/>
      <c r="C102" s="32"/>
      <c r="D102" s="31"/>
      <c r="E102" s="32"/>
      <c r="F102" s="31"/>
      <c r="G102" s="32"/>
      <c r="H102" s="31"/>
      <c r="I102" s="32"/>
      <c r="J102" s="219"/>
      <c r="K102" s="220"/>
      <c r="L102" s="31"/>
      <c r="M102" s="32"/>
      <c r="N102" s="219"/>
      <c r="O102" s="220"/>
      <c r="P102" s="31"/>
      <c r="Q102" s="32"/>
      <c r="R102" s="31"/>
      <c r="S102" s="32"/>
      <c r="T102" s="31"/>
      <c r="U102" s="32"/>
      <c r="V102" s="31"/>
      <c r="W102" s="32"/>
      <c r="X102" s="31"/>
      <c r="Y102" s="32"/>
    </row>
    <row r="103" spans="1:27">
      <c r="A103" s="6" t="s">
        <v>33</v>
      </c>
      <c r="B103" s="30"/>
      <c r="C103" s="314"/>
      <c r="D103" s="30"/>
      <c r="E103" s="314"/>
      <c r="F103" s="30"/>
      <c r="G103" s="314"/>
      <c r="H103" s="30"/>
      <c r="I103" s="314"/>
      <c r="J103" s="30"/>
      <c r="K103" s="314"/>
      <c r="L103" s="30"/>
      <c r="M103" s="314"/>
      <c r="N103" s="30"/>
      <c r="O103" s="314"/>
      <c r="P103" s="30"/>
      <c r="Q103" s="314"/>
      <c r="R103" s="30"/>
      <c r="S103" s="314"/>
      <c r="T103" s="30"/>
      <c r="U103" s="314"/>
      <c r="V103" s="30"/>
      <c r="W103" s="314"/>
      <c r="X103" s="30"/>
      <c r="Y103" s="314"/>
    </row>
    <row r="104" spans="1:27">
      <c r="A104" s="6" t="s">
        <v>34</v>
      </c>
      <c r="B104" s="31"/>
      <c r="C104" s="32"/>
      <c r="D104" s="31"/>
      <c r="E104" s="32"/>
      <c r="F104" s="31"/>
      <c r="G104" s="32"/>
      <c r="H104" s="31"/>
      <c r="I104" s="32"/>
      <c r="J104" s="31"/>
      <c r="K104" s="32"/>
      <c r="L104" s="31"/>
      <c r="M104" s="32"/>
      <c r="N104" s="31"/>
      <c r="O104" s="32"/>
      <c r="P104" s="31"/>
      <c r="Q104" s="32"/>
      <c r="R104" s="31"/>
      <c r="S104" s="32"/>
      <c r="T104" s="31"/>
      <c r="U104" s="32"/>
      <c r="V104" s="31"/>
      <c r="W104" s="32"/>
      <c r="X104" s="31"/>
      <c r="Y104" s="32"/>
    </row>
    <row r="105" spans="1:27">
      <c r="A105" s="6" t="s">
        <v>35</v>
      </c>
      <c r="B105" s="30"/>
      <c r="C105" s="314"/>
      <c r="D105" s="30"/>
      <c r="E105" s="314"/>
      <c r="F105" s="30"/>
      <c r="G105" s="314"/>
      <c r="H105" s="30"/>
      <c r="I105" s="314"/>
      <c r="J105" s="30"/>
      <c r="K105" s="314"/>
      <c r="L105" s="30"/>
      <c r="M105" s="314"/>
      <c r="N105" s="30"/>
      <c r="O105" s="314"/>
      <c r="P105" s="30"/>
      <c r="Q105" s="314"/>
      <c r="R105" s="30"/>
      <c r="S105" s="314"/>
      <c r="T105" s="30"/>
      <c r="U105" s="314"/>
      <c r="V105" s="30"/>
      <c r="W105" s="314"/>
      <c r="X105" s="30"/>
      <c r="Y105" s="314"/>
    </row>
    <row r="106" spans="1:27">
      <c r="A106" s="6" t="s">
        <v>36</v>
      </c>
      <c r="B106" s="31"/>
      <c r="C106" s="32"/>
      <c r="D106" s="31"/>
      <c r="E106" s="32"/>
      <c r="F106" s="31"/>
      <c r="G106" s="32"/>
      <c r="H106" s="31"/>
      <c r="I106" s="32"/>
      <c r="J106" s="31"/>
      <c r="K106" s="32"/>
      <c r="L106" s="31"/>
      <c r="M106" s="32"/>
      <c r="N106" s="31"/>
      <c r="O106" s="32"/>
      <c r="P106" s="31"/>
      <c r="Q106" s="32"/>
      <c r="R106" s="31"/>
      <c r="S106" s="32"/>
      <c r="T106" s="31"/>
      <c r="U106" s="32"/>
      <c r="V106" s="31"/>
      <c r="W106" s="32"/>
      <c r="X106" s="31"/>
      <c r="Y106" s="32"/>
    </row>
    <row r="107" spans="1:27">
      <c r="A107" s="6" t="s">
        <v>37</v>
      </c>
      <c r="B107" s="30"/>
      <c r="C107" s="314"/>
      <c r="D107" s="218"/>
      <c r="E107" s="216"/>
      <c r="F107" s="143"/>
      <c r="G107" s="39"/>
      <c r="H107" s="30"/>
      <c r="I107" s="314"/>
      <c r="J107" s="30"/>
      <c r="K107" s="314"/>
      <c r="L107" s="143"/>
      <c r="M107" s="39"/>
      <c r="N107" s="30"/>
      <c r="O107" s="314"/>
      <c r="P107" s="143"/>
      <c r="Q107" s="39"/>
      <c r="R107" s="30"/>
      <c r="S107" s="314"/>
      <c r="T107" s="218"/>
      <c r="U107" s="216"/>
      <c r="V107" s="143"/>
      <c r="W107" s="39"/>
      <c r="X107" s="30"/>
      <c r="Y107" s="314"/>
    </row>
    <row r="108" spans="1:27">
      <c r="A108" s="6" t="s">
        <v>38</v>
      </c>
      <c r="B108" s="31"/>
      <c r="C108" s="32"/>
      <c r="D108" s="219"/>
      <c r="E108" s="220"/>
      <c r="F108" s="144"/>
      <c r="G108" s="40"/>
      <c r="H108" s="31"/>
      <c r="I108" s="32"/>
      <c r="J108" s="31"/>
      <c r="K108" s="32"/>
      <c r="L108" s="144"/>
      <c r="M108" s="40"/>
      <c r="N108" s="31"/>
      <c r="O108" s="32"/>
      <c r="P108" s="144"/>
      <c r="Q108" s="40"/>
      <c r="R108" s="31"/>
      <c r="S108" s="32"/>
      <c r="T108" s="219"/>
      <c r="U108" s="220"/>
      <c r="V108" s="144"/>
      <c r="W108" s="40"/>
      <c r="X108" s="31"/>
      <c r="Y108" s="32"/>
    </row>
    <row r="109" spans="1:27">
      <c r="A109" s="37"/>
      <c r="B109" s="379" t="s">
        <v>39</v>
      </c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80"/>
    </row>
    <row r="110" spans="1:27" ht="17" thickBot="1">
      <c r="A110" s="38"/>
      <c r="B110" s="377" t="s">
        <v>40</v>
      </c>
      <c r="C110" s="377"/>
      <c r="D110" s="377"/>
      <c r="E110" s="377"/>
      <c r="F110" s="377"/>
      <c r="G110" s="377"/>
      <c r="H110" s="377"/>
      <c r="I110" s="377"/>
      <c r="J110" s="377"/>
      <c r="K110" s="377"/>
      <c r="L110" s="377"/>
      <c r="M110" s="377"/>
      <c r="N110" s="377"/>
      <c r="O110" s="377"/>
      <c r="P110" s="377"/>
      <c r="Q110" s="377"/>
      <c r="R110" s="377"/>
      <c r="S110" s="377"/>
      <c r="T110" s="377"/>
      <c r="U110" s="377"/>
      <c r="V110" s="377"/>
      <c r="W110" s="377"/>
      <c r="X110" s="377"/>
      <c r="Y110" s="378"/>
    </row>
    <row r="111" spans="1:27">
      <c r="A111" s="27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36"/>
    </row>
    <row r="112" spans="1:27" ht="21">
      <c r="A112" s="82" t="s">
        <v>42</v>
      </c>
      <c r="B112" s="83"/>
      <c r="C112" s="84">
        <v>1</v>
      </c>
      <c r="D112" s="365" t="s">
        <v>706</v>
      </c>
      <c r="E112" s="83"/>
      <c r="F112" s="83"/>
      <c r="G112" s="83"/>
      <c r="H112" s="83"/>
      <c r="I112" s="83"/>
      <c r="J112" s="83"/>
      <c r="K112" s="83"/>
      <c r="L112" s="83"/>
      <c r="M112" s="85"/>
      <c r="N112" s="86"/>
      <c r="O112" s="82" t="s">
        <v>552</v>
      </c>
      <c r="P112" s="83"/>
      <c r="Q112" s="84" t="s">
        <v>530</v>
      </c>
      <c r="R112" s="84"/>
      <c r="S112" s="84"/>
      <c r="T112" s="173" t="s">
        <v>692</v>
      </c>
      <c r="U112" s="173"/>
      <c r="V112" s="83"/>
      <c r="W112" s="83"/>
      <c r="X112" s="83"/>
      <c r="Y112" s="83"/>
      <c r="Z112" s="83"/>
      <c r="AA112" s="85"/>
    </row>
    <row r="113" spans="1:27" ht="21">
      <c r="A113" s="87"/>
      <c r="B113" s="88">
        <v>1</v>
      </c>
      <c r="C113" s="88">
        <v>2</v>
      </c>
      <c r="D113" s="88">
        <v>3</v>
      </c>
      <c r="E113" s="88">
        <v>4</v>
      </c>
      <c r="F113" s="88">
        <v>5</v>
      </c>
      <c r="G113" s="88">
        <v>6</v>
      </c>
      <c r="H113" s="88">
        <v>7</v>
      </c>
      <c r="I113" s="88">
        <v>8</v>
      </c>
      <c r="J113" s="88">
        <v>9</v>
      </c>
      <c r="K113" s="88">
        <v>10</v>
      </c>
      <c r="L113" s="88">
        <v>11</v>
      </c>
      <c r="M113" s="89">
        <v>12</v>
      </c>
      <c r="N113" s="86"/>
      <c r="O113" s="90"/>
      <c r="P113" s="91">
        <v>1</v>
      </c>
      <c r="Q113" s="91">
        <v>2</v>
      </c>
      <c r="R113" s="91">
        <v>3</v>
      </c>
      <c r="S113" s="91">
        <v>4</v>
      </c>
      <c r="T113" s="91">
        <v>5</v>
      </c>
      <c r="U113" s="91">
        <v>6</v>
      </c>
      <c r="V113" s="91">
        <v>7</v>
      </c>
      <c r="W113" s="91">
        <v>8</v>
      </c>
      <c r="X113" s="91">
        <v>9</v>
      </c>
      <c r="Y113" s="91">
        <v>10</v>
      </c>
      <c r="Z113" s="91">
        <v>11</v>
      </c>
      <c r="AA113" s="92">
        <v>12</v>
      </c>
    </row>
    <row r="114" spans="1:27" ht="21">
      <c r="A114" s="90" t="s">
        <v>6</v>
      </c>
      <c r="B114" s="221">
        <v>0</v>
      </c>
      <c r="C114" s="174">
        <f>(10+(10*4*4))*1.1</f>
        <v>187.00000000000003</v>
      </c>
      <c r="D114" s="95">
        <v>0</v>
      </c>
      <c r="E114" s="95">
        <v>0</v>
      </c>
      <c r="F114" s="95">
        <v>0</v>
      </c>
      <c r="G114" s="95">
        <v>0</v>
      </c>
      <c r="H114" s="95">
        <v>0</v>
      </c>
      <c r="I114" s="95">
        <v>0</v>
      </c>
      <c r="J114" s="95">
        <v>0</v>
      </c>
      <c r="K114" s="174">
        <f>(10+(10*4*4))*1.1</f>
        <v>187.00000000000003</v>
      </c>
      <c r="L114" s="95">
        <v>0</v>
      </c>
      <c r="M114" s="175">
        <v>0</v>
      </c>
      <c r="N114" s="86"/>
      <c r="O114" s="90" t="s">
        <v>6</v>
      </c>
      <c r="P114" s="221">
        <v>0</v>
      </c>
      <c r="Q114" s="222">
        <f>50+($Q$124*4*$Q$126)</f>
        <v>530</v>
      </c>
      <c r="R114" s="95">
        <v>0</v>
      </c>
      <c r="S114" s="95">
        <v>0</v>
      </c>
      <c r="T114" s="95">
        <v>0</v>
      </c>
      <c r="U114" s="95">
        <v>0</v>
      </c>
      <c r="V114" s="95">
        <v>0</v>
      </c>
      <c r="W114" s="95">
        <v>0</v>
      </c>
      <c r="X114" s="95">
        <v>0</v>
      </c>
      <c r="Y114" s="222">
        <f>50+($Q$124*4*$Q$126)</f>
        <v>530</v>
      </c>
      <c r="Z114" s="95">
        <v>0</v>
      </c>
      <c r="AA114" s="175">
        <v>0</v>
      </c>
    </row>
    <row r="115" spans="1:27" ht="21">
      <c r="A115" s="90" t="s">
        <v>9</v>
      </c>
      <c r="B115" s="323">
        <f t="shared" ref="B115:M121" si="1">(10+(10*4*4))*1.1</f>
        <v>187.00000000000003</v>
      </c>
      <c r="C115" s="93">
        <f t="shared" si="1"/>
        <v>187.00000000000003</v>
      </c>
      <c r="D115" s="93">
        <f t="shared" si="1"/>
        <v>187.00000000000003</v>
      </c>
      <c r="E115" s="93">
        <f t="shared" si="1"/>
        <v>187.00000000000003</v>
      </c>
      <c r="F115" s="93">
        <f t="shared" si="1"/>
        <v>187.00000000000003</v>
      </c>
      <c r="G115" s="93">
        <f t="shared" si="1"/>
        <v>187.00000000000003</v>
      </c>
      <c r="H115" s="93">
        <f t="shared" si="1"/>
        <v>187.00000000000003</v>
      </c>
      <c r="I115" s="93">
        <f t="shared" si="1"/>
        <v>187.00000000000003</v>
      </c>
      <c r="J115" s="93">
        <f t="shared" si="1"/>
        <v>187.00000000000003</v>
      </c>
      <c r="K115" s="93">
        <f t="shared" si="1"/>
        <v>187.00000000000003</v>
      </c>
      <c r="L115" s="93">
        <f t="shared" si="1"/>
        <v>187.00000000000003</v>
      </c>
      <c r="M115" s="315">
        <f t="shared" si="1"/>
        <v>187.00000000000003</v>
      </c>
      <c r="N115" s="86"/>
      <c r="O115" s="90" t="s">
        <v>9</v>
      </c>
      <c r="P115" s="325">
        <f t="shared" ref="P115:AA121" si="2">50+($Q$124*4*$Q$126)</f>
        <v>530</v>
      </c>
      <c r="Q115" s="94">
        <f t="shared" si="2"/>
        <v>530</v>
      </c>
      <c r="R115" s="94">
        <f t="shared" si="2"/>
        <v>530</v>
      </c>
      <c r="S115" s="94">
        <f t="shared" si="2"/>
        <v>530</v>
      </c>
      <c r="T115" s="94">
        <f t="shared" si="2"/>
        <v>530</v>
      </c>
      <c r="U115" s="94">
        <f t="shared" si="2"/>
        <v>530</v>
      </c>
      <c r="V115" s="94">
        <f t="shared" si="2"/>
        <v>530</v>
      </c>
      <c r="W115" s="94">
        <f t="shared" si="2"/>
        <v>530</v>
      </c>
      <c r="X115" s="94">
        <f t="shared" si="2"/>
        <v>530</v>
      </c>
      <c r="Y115" s="94">
        <f t="shared" si="2"/>
        <v>530</v>
      </c>
      <c r="Z115" s="94">
        <f t="shared" si="2"/>
        <v>530</v>
      </c>
      <c r="AA115" s="317">
        <f t="shared" si="2"/>
        <v>530</v>
      </c>
    </row>
    <row r="116" spans="1:27" ht="21">
      <c r="A116" s="90" t="s">
        <v>10</v>
      </c>
      <c r="B116" s="323">
        <f t="shared" si="1"/>
        <v>187.00000000000003</v>
      </c>
      <c r="C116" s="93">
        <f t="shared" si="1"/>
        <v>187.00000000000003</v>
      </c>
      <c r="D116" s="93">
        <f t="shared" si="1"/>
        <v>187.00000000000003</v>
      </c>
      <c r="E116" s="93">
        <f t="shared" si="1"/>
        <v>187.00000000000003</v>
      </c>
      <c r="F116" s="93">
        <f t="shared" si="1"/>
        <v>187.00000000000003</v>
      </c>
      <c r="G116" s="93">
        <f t="shared" si="1"/>
        <v>187.00000000000003</v>
      </c>
      <c r="H116" s="93">
        <f t="shared" si="1"/>
        <v>187.00000000000003</v>
      </c>
      <c r="I116" s="93">
        <f t="shared" si="1"/>
        <v>187.00000000000003</v>
      </c>
      <c r="J116" s="93">
        <f t="shared" si="1"/>
        <v>187.00000000000003</v>
      </c>
      <c r="K116" s="93">
        <f t="shared" si="1"/>
        <v>187.00000000000003</v>
      </c>
      <c r="L116" s="93">
        <f t="shared" si="1"/>
        <v>187.00000000000003</v>
      </c>
      <c r="M116" s="315">
        <f t="shared" si="1"/>
        <v>187.00000000000003</v>
      </c>
      <c r="N116" s="86"/>
      <c r="O116" s="90" t="s">
        <v>10</v>
      </c>
      <c r="P116" s="325">
        <f t="shared" si="2"/>
        <v>530</v>
      </c>
      <c r="Q116" s="94">
        <f t="shared" si="2"/>
        <v>530</v>
      </c>
      <c r="R116" s="94">
        <f t="shared" si="2"/>
        <v>530</v>
      </c>
      <c r="S116" s="94">
        <f t="shared" si="2"/>
        <v>530</v>
      </c>
      <c r="T116" s="94">
        <f t="shared" si="2"/>
        <v>530</v>
      </c>
      <c r="U116" s="94">
        <f t="shared" si="2"/>
        <v>530</v>
      </c>
      <c r="V116" s="94">
        <f t="shared" si="2"/>
        <v>530</v>
      </c>
      <c r="W116" s="94">
        <f t="shared" si="2"/>
        <v>530</v>
      </c>
      <c r="X116" s="94">
        <f t="shared" si="2"/>
        <v>530</v>
      </c>
      <c r="Y116" s="94">
        <f t="shared" si="2"/>
        <v>530</v>
      </c>
      <c r="Z116" s="94">
        <f t="shared" si="2"/>
        <v>530</v>
      </c>
      <c r="AA116" s="317">
        <f t="shared" si="2"/>
        <v>530</v>
      </c>
    </row>
    <row r="117" spans="1:27" ht="21">
      <c r="A117" s="90" t="s">
        <v>11</v>
      </c>
      <c r="B117" s="323">
        <f t="shared" si="1"/>
        <v>187.00000000000003</v>
      </c>
      <c r="C117" s="93">
        <f t="shared" si="1"/>
        <v>187.00000000000003</v>
      </c>
      <c r="D117" s="93">
        <f t="shared" si="1"/>
        <v>187.00000000000003</v>
      </c>
      <c r="E117" s="93">
        <f t="shared" si="1"/>
        <v>187.00000000000003</v>
      </c>
      <c r="F117" s="93">
        <f t="shared" si="1"/>
        <v>187.00000000000003</v>
      </c>
      <c r="G117" s="93">
        <f t="shared" si="1"/>
        <v>187.00000000000003</v>
      </c>
      <c r="H117" s="93">
        <f t="shared" si="1"/>
        <v>187.00000000000003</v>
      </c>
      <c r="I117" s="93">
        <f t="shared" si="1"/>
        <v>187.00000000000003</v>
      </c>
      <c r="J117" s="93">
        <f t="shared" si="1"/>
        <v>187.00000000000003</v>
      </c>
      <c r="K117" s="93">
        <f t="shared" si="1"/>
        <v>187.00000000000003</v>
      </c>
      <c r="L117" s="93">
        <f t="shared" si="1"/>
        <v>187.00000000000003</v>
      </c>
      <c r="M117" s="315">
        <f t="shared" si="1"/>
        <v>187.00000000000003</v>
      </c>
      <c r="N117" s="86"/>
      <c r="O117" s="90" t="s">
        <v>11</v>
      </c>
      <c r="P117" s="325">
        <f t="shared" si="2"/>
        <v>530</v>
      </c>
      <c r="Q117" s="94">
        <f t="shared" si="2"/>
        <v>530</v>
      </c>
      <c r="R117" s="94">
        <f t="shared" si="2"/>
        <v>530</v>
      </c>
      <c r="S117" s="94">
        <f t="shared" si="2"/>
        <v>530</v>
      </c>
      <c r="T117" s="94">
        <f t="shared" si="2"/>
        <v>530</v>
      </c>
      <c r="U117" s="94">
        <f t="shared" si="2"/>
        <v>530</v>
      </c>
      <c r="V117" s="94">
        <f t="shared" si="2"/>
        <v>530</v>
      </c>
      <c r="W117" s="94">
        <f t="shared" si="2"/>
        <v>530</v>
      </c>
      <c r="X117" s="94">
        <f t="shared" si="2"/>
        <v>530</v>
      </c>
      <c r="Y117" s="94">
        <f t="shared" si="2"/>
        <v>530</v>
      </c>
      <c r="Z117" s="94">
        <f t="shared" si="2"/>
        <v>530</v>
      </c>
      <c r="AA117" s="317">
        <f t="shared" si="2"/>
        <v>530</v>
      </c>
    </row>
    <row r="118" spans="1:27" ht="21">
      <c r="A118" s="90" t="s">
        <v>13</v>
      </c>
      <c r="B118" s="323">
        <f t="shared" si="1"/>
        <v>187.00000000000003</v>
      </c>
      <c r="C118" s="93">
        <f t="shared" si="1"/>
        <v>187.00000000000003</v>
      </c>
      <c r="D118" s="93">
        <f t="shared" si="1"/>
        <v>187.00000000000003</v>
      </c>
      <c r="E118" s="93">
        <f t="shared" si="1"/>
        <v>187.00000000000003</v>
      </c>
      <c r="F118" s="93">
        <f t="shared" si="1"/>
        <v>187.00000000000003</v>
      </c>
      <c r="G118" s="93">
        <f t="shared" si="1"/>
        <v>187.00000000000003</v>
      </c>
      <c r="H118" s="93">
        <f t="shared" si="1"/>
        <v>187.00000000000003</v>
      </c>
      <c r="I118" s="93">
        <f t="shared" si="1"/>
        <v>187.00000000000003</v>
      </c>
      <c r="J118" s="93">
        <f t="shared" si="1"/>
        <v>187.00000000000003</v>
      </c>
      <c r="K118" s="93">
        <f t="shared" si="1"/>
        <v>187.00000000000003</v>
      </c>
      <c r="L118" s="93">
        <f t="shared" si="1"/>
        <v>187.00000000000003</v>
      </c>
      <c r="M118" s="315">
        <f t="shared" si="1"/>
        <v>187.00000000000003</v>
      </c>
      <c r="N118" s="86"/>
      <c r="O118" s="90" t="s">
        <v>13</v>
      </c>
      <c r="P118" s="325">
        <f t="shared" si="2"/>
        <v>530</v>
      </c>
      <c r="Q118" s="94">
        <f t="shared" si="2"/>
        <v>530</v>
      </c>
      <c r="R118" s="94">
        <f t="shared" si="2"/>
        <v>530</v>
      </c>
      <c r="S118" s="94">
        <f t="shared" si="2"/>
        <v>530</v>
      </c>
      <c r="T118" s="172">
        <f t="shared" si="2"/>
        <v>530</v>
      </c>
      <c r="U118" s="94">
        <f t="shared" si="2"/>
        <v>530</v>
      </c>
      <c r="V118" s="172">
        <f t="shared" si="2"/>
        <v>530</v>
      </c>
      <c r="W118" s="94">
        <f t="shared" si="2"/>
        <v>530</v>
      </c>
      <c r="X118" s="94">
        <f t="shared" si="2"/>
        <v>530</v>
      </c>
      <c r="Y118" s="94">
        <f t="shared" si="2"/>
        <v>530</v>
      </c>
      <c r="Z118" s="94">
        <f t="shared" si="2"/>
        <v>530</v>
      </c>
      <c r="AA118" s="317">
        <f t="shared" si="2"/>
        <v>530</v>
      </c>
    </row>
    <row r="119" spans="1:27" ht="21">
      <c r="A119" s="90" t="s">
        <v>15</v>
      </c>
      <c r="B119" s="323">
        <f t="shared" si="1"/>
        <v>187.00000000000003</v>
      </c>
      <c r="C119" s="93">
        <f t="shared" si="1"/>
        <v>187.00000000000003</v>
      </c>
      <c r="D119" s="93">
        <f t="shared" si="1"/>
        <v>187.00000000000003</v>
      </c>
      <c r="E119" s="93">
        <f t="shared" si="1"/>
        <v>187.00000000000003</v>
      </c>
      <c r="F119" s="93">
        <f t="shared" si="1"/>
        <v>187.00000000000003</v>
      </c>
      <c r="G119" s="93">
        <f t="shared" si="1"/>
        <v>187.00000000000003</v>
      </c>
      <c r="H119" s="93">
        <f t="shared" si="1"/>
        <v>187.00000000000003</v>
      </c>
      <c r="I119" s="93">
        <f t="shared" si="1"/>
        <v>187.00000000000003</v>
      </c>
      <c r="J119" s="93">
        <f t="shared" si="1"/>
        <v>187.00000000000003</v>
      </c>
      <c r="K119" s="93">
        <f t="shared" si="1"/>
        <v>187.00000000000003</v>
      </c>
      <c r="L119" s="93">
        <f t="shared" si="1"/>
        <v>187.00000000000003</v>
      </c>
      <c r="M119" s="315">
        <f t="shared" si="1"/>
        <v>187.00000000000003</v>
      </c>
      <c r="N119" s="86"/>
      <c r="O119" s="90" t="s">
        <v>15</v>
      </c>
      <c r="P119" s="325">
        <f t="shared" si="2"/>
        <v>530</v>
      </c>
      <c r="Q119" s="94">
        <f t="shared" si="2"/>
        <v>530</v>
      </c>
      <c r="R119" s="94">
        <f t="shared" si="2"/>
        <v>530</v>
      </c>
      <c r="S119" s="94">
        <f t="shared" si="2"/>
        <v>530</v>
      </c>
      <c r="T119" s="94">
        <f t="shared" si="2"/>
        <v>530</v>
      </c>
      <c r="U119" s="94">
        <f t="shared" si="2"/>
        <v>530</v>
      </c>
      <c r="V119" s="94">
        <f t="shared" si="2"/>
        <v>530</v>
      </c>
      <c r="W119" s="94">
        <f t="shared" si="2"/>
        <v>530</v>
      </c>
      <c r="X119" s="94">
        <f t="shared" si="2"/>
        <v>530</v>
      </c>
      <c r="Y119" s="94">
        <f t="shared" si="2"/>
        <v>530</v>
      </c>
      <c r="Z119" s="94">
        <f t="shared" si="2"/>
        <v>530</v>
      </c>
      <c r="AA119" s="317">
        <f t="shared" si="2"/>
        <v>530</v>
      </c>
    </row>
    <row r="120" spans="1:27" ht="21">
      <c r="A120" s="90" t="s">
        <v>16</v>
      </c>
      <c r="B120" s="323">
        <f t="shared" si="1"/>
        <v>187.00000000000003</v>
      </c>
      <c r="C120" s="93">
        <f t="shared" si="1"/>
        <v>187.00000000000003</v>
      </c>
      <c r="D120" s="93">
        <f t="shared" si="1"/>
        <v>187.00000000000003</v>
      </c>
      <c r="E120" s="93">
        <f t="shared" si="1"/>
        <v>187.00000000000003</v>
      </c>
      <c r="F120" s="93">
        <f t="shared" si="1"/>
        <v>187.00000000000003</v>
      </c>
      <c r="G120" s="93">
        <f t="shared" si="1"/>
        <v>187.00000000000003</v>
      </c>
      <c r="H120" s="93">
        <f t="shared" si="1"/>
        <v>187.00000000000003</v>
      </c>
      <c r="I120" s="93">
        <f t="shared" si="1"/>
        <v>187.00000000000003</v>
      </c>
      <c r="J120" s="93">
        <f t="shared" si="1"/>
        <v>187.00000000000003</v>
      </c>
      <c r="K120" s="93">
        <f t="shared" si="1"/>
        <v>187.00000000000003</v>
      </c>
      <c r="L120" s="93">
        <f t="shared" si="1"/>
        <v>187.00000000000003</v>
      </c>
      <c r="M120" s="315">
        <f t="shared" si="1"/>
        <v>187.00000000000003</v>
      </c>
      <c r="N120" s="86"/>
      <c r="O120" s="90" t="s">
        <v>16</v>
      </c>
      <c r="P120" s="325">
        <f t="shared" si="2"/>
        <v>530</v>
      </c>
      <c r="Q120" s="94">
        <f t="shared" si="2"/>
        <v>530</v>
      </c>
      <c r="R120" s="94">
        <f t="shared" si="2"/>
        <v>530</v>
      </c>
      <c r="S120" s="94">
        <f t="shared" si="2"/>
        <v>530</v>
      </c>
      <c r="T120" s="94">
        <f t="shared" si="2"/>
        <v>530</v>
      </c>
      <c r="U120" s="94">
        <f t="shared" si="2"/>
        <v>530</v>
      </c>
      <c r="V120" s="94">
        <f t="shared" si="2"/>
        <v>530</v>
      </c>
      <c r="W120" s="94">
        <f t="shared" si="2"/>
        <v>530</v>
      </c>
      <c r="X120" s="94">
        <f t="shared" si="2"/>
        <v>530</v>
      </c>
      <c r="Y120" s="94">
        <f t="shared" si="2"/>
        <v>530</v>
      </c>
      <c r="Z120" s="94">
        <f t="shared" si="2"/>
        <v>530</v>
      </c>
      <c r="AA120" s="317">
        <f t="shared" si="2"/>
        <v>530</v>
      </c>
    </row>
    <row r="121" spans="1:27" ht="21">
      <c r="A121" s="122" t="s">
        <v>17</v>
      </c>
      <c r="B121" s="324">
        <f t="shared" si="1"/>
        <v>187.00000000000003</v>
      </c>
      <c r="C121" s="171">
        <f t="shared" si="1"/>
        <v>187.00000000000003</v>
      </c>
      <c r="D121" s="176">
        <v>0</v>
      </c>
      <c r="E121" s="171">
        <f t="shared" si="1"/>
        <v>187.00000000000003</v>
      </c>
      <c r="F121" s="171">
        <f t="shared" si="1"/>
        <v>187.00000000000003</v>
      </c>
      <c r="G121" s="176">
        <v>0</v>
      </c>
      <c r="H121" s="171">
        <f t="shared" si="1"/>
        <v>187.00000000000003</v>
      </c>
      <c r="I121" s="176">
        <v>0</v>
      </c>
      <c r="J121" s="171">
        <f t="shared" si="1"/>
        <v>187.00000000000003</v>
      </c>
      <c r="K121" s="171">
        <f t="shared" si="1"/>
        <v>187.00000000000003</v>
      </c>
      <c r="L121" s="176">
        <v>0</v>
      </c>
      <c r="M121" s="316">
        <f t="shared" si="1"/>
        <v>187.00000000000003</v>
      </c>
      <c r="N121" s="86"/>
      <c r="O121" s="90" t="s">
        <v>17</v>
      </c>
      <c r="P121" s="326">
        <f t="shared" si="2"/>
        <v>530</v>
      </c>
      <c r="Q121" s="223">
        <f t="shared" si="2"/>
        <v>530</v>
      </c>
      <c r="R121" s="176">
        <v>0</v>
      </c>
      <c r="S121" s="224">
        <f t="shared" si="2"/>
        <v>530</v>
      </c>
      <c r="T121" s="224">
        <f t="shared" si="2"/>
        <v>530</v>
      </c>
      <c r="U121" s="176">
        <v>0</v>
      </c>
      <c r="V121" s="224">
        <f t="shared" si="2"/>
        <v>530</v>
      </c>
      <c r="W121" s="176">
        <v>0</v>
      </c>
      <c r="X121" s="224">
        <f t="shared" si="2"/>
        <v>530</v>
      </c>
      <c r="Y121" s="223">
        <f t="shared" si="2"/>
        <v>530</v>
      </c>
      <c r="Z121" s="176">
        <v>0</v>
      </c>
      <c r="AA121" s="318">
        <f t="shared" si="2"/>
        <v>530</v>
      </c>
    </row>
    <row r="122" spans="1:27" ht="21">
      <c r="A122" s="95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7"/>
      <c r="O122" s="98"/>
      <c r="P122" s="124" t="s">
        <v>540</v>
      </c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5"/>
    </row>
    <row r="123" spans="1:27" ht="21">
      <c r="A123" s="99" t="s">
        <v>504</v>
      </c>
      <c r="B123" s="99"/>
      <c r="C123" s="99"/>
      <c r="D123" s="86"/>
      <c r="E123" s="86"/>
      <c r="F123" s="86"/>
      <c r="G123" s="86" t="s">
        <v>712</v>
      </c>
      <c r="H123" s="86"/>
      <c r="I123" s="86"/>
      <c r="J123" s="86"/>
      <c r="K123" s="86"/>
      <c r="L123" s="86"/>
      <c r="M123" s="97"/>
      <c r="N123" s="97"/>
      <c r="O123" s="95" t="s">
        <v>484</v>
      </c>
      <c r="P123" s="86"/>
      <c r="Q123" s="86"/>
      <c r="R123" s="86"/>
      <c r="S123" s="86"/>
      <c r="T123" s="86"/>
      <c r="U123" s="86" t="s">
        <v>691</v>
      </c>
      <c r="V123" s="86"/>
      <c r="W123" s="86"/>
      <c r="X123" s="86"/>
      <c r="Y123" s="86"/>
      <c r="Z123" s="86"/>
      <c r="AA123" s="86"/>
    </row>
    <row r="124" spans="1:27" ht="21">
      <c r="A124" s="99" t="s">
        <v>43</v>
      </c>
      <c r="B124" s="86"/>
      <c r="C124" s="366">
        <f>SUM(B114:M121)*1.1/1000</f>
        <v>16.867400000000004</v>
      </c>
      <c r="D124" s="99" t="s">
        <v>44</v>
      </c>
      <c r="E124" s="86" t="s">
        <v>708</v>
      </c>
      <c r="F124" s="86"/>
      <c r="G124" s="86" t="s">
        <v>713</v>
      </c>
      <c r="H124" s="86"/>
      <c r="I124" s="373" t="s">
        <v>43</v>
      </c>
      <c r="J124" s="1"/>
      <c r="K124" s="374">
        <f>C124+(G125/1000)</f>
        <v>19.507400000000004</v>
      </c>
      <c r="L124" s="373" t="s">
        <v>44</v>
      </c>
      <c r="M124" s="86"/>
      <c r="N124" s="86"/>
      <c r="O124" s="86" t="s">
        <v>45</v>
      </c>
      <c r="P124" s="86"/>
      <c r="Q124" s="86">
        <v>30</v>
      </c>
      <c r="R124" s="86" t="s">
        <v>46</v>
      </c>
      <c r="S124" s="86" t="s">
        <v>47</v>
      </c>
      <c r="T124" s="86"/>
      <c r="U124" s="117">
        <f>(SUM(P114:AA121)-SUM(Q114,Q121,T118,V118,Y121,Y114))/1000*1.1</f>
        <v>44.308000000000007</v>
      </c>
      <c r="V124" s="86" t="s">
        <v>44</v>
      </c>
      <c r="W124" s="101" t="s">
        <v>693</v>
      </c>
      <c r="Y124" s="117">
        <f>U124</f>
        <v>44.308000000000007</v>
      </c>
      <c r="Z124" s="86" t="s">
        <v>44</v>
      </c>
      <c r="AA124" s="102" t="s">
        <v>30</v>
      </c>
    </row>
    <row r="125" spans="1:27" ht="21">
      <c r="A125" s="103" t="s">
        <v>48</v>
      </c>
      <c r="B125" s="86"/>
      <c r="C125" s="367">
        <f>0.3*C124</f>
        <v>5.0602200000000011</v>
      </c>
      <c r="D125" s="103" t="s">
        <v>44</v>
      </c>
      <c r="E125" s="86"/>
      <c r="F125" s="86"/>
      <c r="G125" s="86">
        <f>96*25*1.1</f>
        <v>2640</v>
      </c>
      <c r="H125" s="86"/>
      <c r="I125" s="375" t="s">
        <v>48</v>
      </c>
      <c r="J125" s="1"/>
      <c r="K125" s="376">
        <f>0.3*K124</f>
        <v>5.8522200000000009</v>
      </c>
      <c r="L125" s="375" t="s">
        <v>44</v>
      </c>
      <c r="N125" s="86"/>
      <c r="O125" s="86" t="s">
        <v>49</v>
      </c>
      <c r="P125" s="86"/>
      <c r="Q125" s="97">
        <v>6</v>
      </c>
      <c r="R125" s="86"/>
      <c r="S125" s="86" t="s">
        <v>50</v>
      </c>
      <c r="T125" s="86"/>
      <c r="U125" s="86">
        <f>Q125*U124*1000</f>
        <v>265848.00000000006</v>
      </c>
      <c r="V125" s="105" t="s">
        <v>490</v>
      </c>
      <c r="W125" s="86" t="s">
        <v>537</v>
      </c>
      <c r="Y125" s="117">
        <f>Y124-((Y126*2+Y127*3)/1000)</f>
        <v>43.731996000000009</v>
      </c>
      <c r="Z125" s="86" t="s">
        <v>44</v>
      </c>
      <c r="AA125" s="86"/>
    </row>
    <row r="126" spans="1:27" ht="21">
      <c r="A126" s="103" t="s">
        <v>51</v>
      </c>
      <c r="B126" s="86"/>
      <c r="C126" s="367">
        <f>C124*0.7</f>
        <v>11.807180000000002</v>
      </c>
      <c r="D126" s="103" t="s">
        <v>44</v>
      </c>
      <c r="E126" s="86"/>
      <c r="F126" s="86"/>
      <c r="G126" s="86"/>
      <c r="H126" s="86"/>
      <c r="I126" s="375" t="s">
        <v>51</v>
      </c>
      <c r="J126" s="1"/>
      <c r="K126" s="376">
        <f>K124*0.7</f>
        <v>13.655180000000001</v>
      </c>
      <c r="L126" s="375" t="s">
        <v>44</v>
      </c>
      <c r="N126" s="86"/>
      <c r="O126" s="86" t="s">
        <v>485</v>
      </c>
      <c r="P126" s="86"/>
      <c r="Q126" s="86">
        <v>4</v>
      </c>
      <c r="R126" s="86"/>
      <c r="S126" s="86"/>
      <c r="T126" s="86"/>
      <c r="U126" s="86"/>
      <c r="V126" s="86"/>
      <c r="W126" s="86" t="s">
        <v>507</v>
      </c>
      <c r="Y126" s="117">
        <f>Y124/200*1000</f>
        <v>221.54000000000005</v>
      </c>
      <c r="Z126" s="86" t="s">
        <v>46</v>
      </c>
      <c r="AA126" s="86"/>
    </row>
    <row r="127" spans="1:27" ht="21">
      <c r="A127" s="103"/>
      <c r="B127" s="86"/>
      <c r="C127" s="104"/>
      <c r="D127" s="103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 t="s">
        <v>52</v>
      </c>
      <c r="T127" s="86"/>
      <c r="U127" s="372">
        <f>SUM(Q114,Q121,T118,V118,Y121,Y114)*1.1/1000</f>
        <v>3.4980000000000007</v>
      </c>
      <c r="V127" s="86" t="s">
        <v>44</v>
      </c>
      <c r="W127" s="86" t="s">
        <v>508</v>
      </c>
      <c r="Y127" s="117">
        <f>Y124</f>
        <v>44.308000000000007</v>
      </c>
      <c r="Z127" s="86" t="s">
        <v>46</v>
      </c>
      <c r="AA127" s="86"/>
    </row>
    <row r="128" spans="1:27" ht="21">
      <c r="A128" s="103"/>
      <c r="B128" s="86"/>
      <c r="C128" s="104"/>
      <c r="D128" s="103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100"/>
      <c r="V128" s="86"/>
      <c r="W128" s="86"/>
      <c r="Y128" s="100"/>
      <c r="Z128" s="86"/>
      <c r="AA128" s="86"/>
    </row>
    <row r="129" spans="1:36" ht="21">
      <c r="A129" s="82" t="s">
        <v>533</v>
      </c>
      <c r="B129" s="83"/>
      <c r="C129" s="42"/>
      <c r="D129" s="84" t="s">
        <v>531</v>
      </c>
      <c r="E129" s="84"/>
      <c r="F129" s="83"/>
      <c r="G129" s="83"/>
      <c r="H129" s="83"/>
      <c r="I129" s="83"/>
      <c r="J129" s="83"/>
      <c r="K129" s="83"/>
      <c r="L129" s="83"/>
      <c r="M129" s="85"/>
    </row>
    <row r="130" spans="1:36" ht="21">
      <c r="A130" s="90"/>
      <c r="B130" s="91">
        <v>1</v>
      </c>
      <c r="C130" s="91">
        <v>2</v>
      </c>
      <c r="D130" s="91">
        <v>3</v>
      </c>
      <c r="E130" s="91">
        <v>4</v>
      </c>
      <c r="F130" s="91">
        <v>5</v>
      </c>
      <c r="G130" s="91">
        <v>6</v>
      </c>
      <c r="H130" s="91">
        <v>7</v>
      </c>
      <c r="I130" s="91">
        <v>8</v>
      </c>
      <c r="J130" s="91">
        <v>9</v>
      </c>
      <c r="K130" s="91">
        <v>10</v>
      </c>
      <c r="L130" s="91">
        <v>11</v>
      </c>
      <c r="M130" s="92">
        <v>12</v>
      </c>
    </row>
    <row r="131" spans="1:36" ht="21">
      <c r="A131" s="90" t="s">
        <v>6</v>
      </c>
      <c r="B131" s="221">
        <v>0</v>
      </c>
      <c r="C131" s="225">
        <f t="shared" ref="C131:C138" si="3">15+($E$140*4)</f>
        <v>175</v>
      </c>
      <c r="D131" s="95">
        <v>0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  <c r="J131" s="95">
        <v>0</v>
      </c>
      <c r="K131" s="225">
        <f t="shared" ref="K131:K138" si="4">15+($E$140*4)</f>
        <v>175</v>
      </c>
      <c r="L131" s="95">
        <v>0</v>
      </c>
      <c r="M131" s="175">
        <v>0</v>
      </c>
    </row>
    <row r="132" spans="1:36" ht="21">
      <c r="A132" s="90" t="s">
        <v>9</v>
      </c>
      <c r="B132" s="321">
        <f t="shared" ref="B132:B138" si="5">15+($E$140*4)</f>
        <v>175</v>
      </c>
      <c r="C132" s="106">
        <f t="shared" si="3"/>
        <v>175</v>
      </c>
      <c r="D132" s="106">
        <f t="shared" ref="D132:J137" si="6">15+($E$140*4)</f>
        <v>175</v>
      </c>
      <c r="E132" s="106">
        <f t="shared" si="6"/>
        <v>175</v>
      </c>
      <c r="F132" s="106">
        <f t="shared" si="6"/>
        <v>175</v>
      </c>
      <c r="G132" s="106">
        <f t="shared" si="6"/>
        <v>175</v>
      </c>
      <c r="H132" s="106">
        <f t="shared" si="6"/>
        <v>175</v>
      </c>
      <c r="I132" s="106">
        <f t="shared" si="6"/>
        <v>175</v>
      </c>
      <c r="J132" s="106">
        <f t="shared" si="6"/>
        <v>175</v>
      </c>
      <c r="K132" s="106">
        <f t="shared" si="4"/>
        <v>175</v>
      </c>
      <c r="L132" s="106">
        <f t="shared" ref="L132:M137" si="7">15+($E$140*4)</f>
        <v>175</v>
      </c>
      <c r="M132" s="319">
        <f t="shared" si="7"/>
        <v>175</v>
      </c>
    </row>
    <row r="133" spans="1:36" ht="21">
      <c r="A133" s="90" t="s">
        <v>10</v>
      </c>
      <c r="B133" s="321">
        <f t="shared" si="5"/>
        <v>175</v>
      </c>
      <c r="C133" s="106">
        <f t="shared" si="3"/>
        <v>175</v>
      </c>
      <c r="D133" s="106">
        <f t="shared" si="6"/>
        <v>175</v>
      </c>
      <c r="E133" s="106">
        <f t="shared" si="6"/>
        <v>175</v>
      </c>
      <c r="F133" s="106">
        <f t="shared" si="6"/>
        <v>175</v>
      </c>
      <c r="G133" s="106">
        <f t="shared" si="6"/>
        <v>175</v>
      </c>
      <c r="H133" s="106">
        <f t="shared" si="6"/>
        <v>175</v>
      </c>
      <c r="I133" s="106">
        <f t="shared" si="6"/>
        <v>175</v>
      </c>
      <c r="J133" s="106">
        <f t="shared" si="6"/>
        <v>175</v>
      </c>
      <c r="K133" s="106">
        <f t="shared" si="4"/>
        <v>175</v>
      </c>
      <c r="L133" s="106">
        <f t="shared" si="7"/>
        <v>175</v>
      </c>
      <c r="M133" s="319">
        <f t="shared" si="7"/>
        <v>175</v>
      </c>
    </row>
    <row r="134" spans="1:36" ht="21">
      <c r="A134" s="90" t="s">
        <v>11</v>
      </c>
      <c r="B134" s="321">
        <f t="shared" si="5"/>
        <v>175</v>
      </c>
      <c r="C134" s="106">
        <f t="shared" si="3"/>
        <v>175</v>
      </c>
      <c r="D134" s="106">
        <f t="shared" si="6"/>
        <v>175</v>
      </c>
      <c r="E134" s="106">
        <f t="shared" si="6"/>
        <v>175</v>
      </c>
      <c r="F134" s="106">
        <f t="shared" si="6"/>
        <v>175</v>
      </c>
      <c r="G134" s="106">
        <f t="shared" si="6"/>
        <v>175</v>
      </c>
      <c r="H134" s="106">
        <f t="shared" si="6"/>
        <v>175</v>
      </c>
      <c r="I134" s="106">
        <f t="shared" si="6"/>
        <v>175</v>
      </c>
      <c r="J134" s="106">
        <f t="shared" si="6"/>
        <v>175</v>
      </c>
      <c r="K134" s="106">
        <f t="shared" si="4"/>
        <v>175</v>
      </c>
      <c r="L134" s="106">
        <f t="shared" si="7"/>
        <v>175</v>
      </c>
      <c r="M134" s="319">
        <f t="shared" si="7"/>
        <v>175</v>
      </c>
    </row>
    <row r="135" spans="1:36" ht="21">
      <c r="A135" s="90" t="s">
        <v>13</v>
      </c>
      <c r="B135" s="321">
        <f t="shared" si="5"/>
        <v>175</v>
      </c>
      <c r="C135" s="106">
        <f t="shared" si="3"/>
        <v>175</v>
      </c>
      <c r="D135" s="106">
        <f t="shared" si="6"/>
        <v>175</v>
      </c>
      <c r="E135" s="106">
        <f t="shared" si="6"/>
        <v>175</v>
      </c>
      <c r="F135" s="106">
        <f t="shared" si="6"/>
        <v>175</v>
      </c>
      <c r="G135" s="106">
        <f t="shared" si="6"/>
        <v>175</v>
      </c>
      <c r="H135" s="106">
        <f t="shared" si="6"/>
        <v>175</v>
      </c>
      <c r="I135" s="106">
        <f t="shared" si="6"/>
        <v>175</v>
      </c>
      <c r="J135" s="106">
        <f t="shared" si="6"/>
        <v>175</v>
      </c>
      <c r="K135" s="106">
        <f t="shared" si="4"/>
        <v>175</v>
      </c>
      <c r="L135" s="106">
        <f t="shared" si="7"/>
        <v>175</v>
      </c>
      <c r="M135" s="319">
        <f t="shared" si="7"/>
        <v>175</v>
      </c>
    </row>
    <row r="136" spans="1:36" ht="21">
      <c r="A136" s="90" t="s">
        <v>15</v>
      </c>
      <c r="B136" s="321">
        <f t="shared" si="5"/>
        <v>175</v>
      </c>
      <c r="C136" s="106">
        <f t="shared" si="3"/>
        <v>175</v>
      </c>
      <c r="D136" s="106">
        <f t="shared" si="6"/>
        <v>175</v>
      </c>
      <c r="E136" s="106">
        <f t="shared" si="6"/>
        <v>175</v>
      </c>
      <c r="F136" s="106">
        <f t="shared" si="6"/>
        <v>175</v>
      </c>
      <c r="G136" s="106">
        <f t="shared" si="6"/>
        <v>175</v>
      </c>
      <c r="H136" s="106">
        <f t="shared" si="6"/>
        <v>175</v>
      </c>
      <c r="I136" s="106">
        <f t="shared" si="6"/>
        <v>175</v>
      </c>
      <c r="J136" s="106">
        <f t="shared" si="6"/>
        <v>175</v>
      </c>
      <c r="K136" s="106">
        <f t="shared" si="4"/>
        <v>175</v>
      </c>
      <c r="L136" s="106">
        <f t="shared" si="7"/>
        <v>175</v>
      </c>
      <c r="M136" s="319">
        <f t="shared" si="7"/>
        <v>175</v>
      </c>
    </row>
    <row r="137" spans="1:36" ht="21">
      <c r="A137" s="90" t="s">
        <v>16</v>
      </c>
      <c r="B137" s="321">
        <f t="shared" si="5"/>
        <v>175</v>
      </c>
      <c r="C137" s="106">
        <f t="shared" si="3"/>
        <v>175</v>
      </c>
      <c r="D137" s="106">
        <f t="shared" si="6"/>
        <v>175</v>
      </c>
      <c r="E137" s="106">
        <f t="shared" si="6"/>
        <v>175</v>
      </c>
      <c r="F137" s="106">
        <f t="shared" si="6"/>
        <v>175</v>
      </c>
      <c r="G137" s="106">
        <f t="shared" si="6"/>
        <v>175</v>
      </c>
      <c r="H137" s="106">
        <f t="shared" si="6"/>
        <v>175</v>
      </c>
      <c r="I137" s="106">
        <f t="shared" si="6"/>
        <v>175</v>
      </c>
      <c r="J137" s="106">
        <f t="shared" si="6"/>
        <v>175</v>
      </c>
      <c r="K137" s="106">
        <f t="shared" si="4"/>
        <v>175</v>
      </c>
      <c r="L137" s="106">
        <f t="shared" si="7"/>
        <v>175</v>
      </c>
      <c r="M137" s="319">
        <f t="shared" si="7"/>
        <v>175</v>
      </c>
    </row>
    <row r="138" spans="1:36" ht="21">
      <c r="A138" s="122" t="s">
        <v>17</v>
      </c>
      <c r="B138" s="322">
        <f t="shared" si="5"/>
        <v>175</v>
      </c>
      <c r="C138" s="123">
        <f t="shared" si="3"/>
        <v>175</v>
      </c>
      <c r="D138" s="176">
        <v>0</v>
      </c>
      <c r="E138" s="123">
        <f>15+($E$140*4)</f>
        <v>175</v>
      </c>
      <c r="F138" s="123">
        <f>15+($E$140*4)</f>
        <v>175</v>
      </c>
      <c r="G138" s="176">
        <v>0</v>
      </c>
      <c r="H138" s="123">
        <f>15+($E$140*4)</f>
        <v>175</v>
      </c>
      <c r="I138" s="176">
        <v>0</v>
      </c>
      <c r="J138" s="123">
        <f>15+($E$140*4)</f>
        <v>175</v>
      </c>
      <c r="K138" s="123">
        <f t="shared" si="4"/>
        <v>175</v>
      </c>
      <c r="L138" s="176">
        <v>0</v>
      </c>
      <c r="M138" s="320">
        <f>15+($E$140*4)</f>
        <v>175</v>
      </c>
    </row>
    <row r="139" spans="1:36" ht="21">
      <c r="A139" s="99"/>
      <c r="B139" s="99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AC139" s="86"/>
      <c r="AD139" s="86"/>
      <c r="AE139" s="86"/>
      <c r="AF139" s="86"/>
      <c r="AG139" s="86"/>
      <c r="AH139" s="86"/>
      <c r="AI139" s="86"/>
    </row>
    <row r="140" spans="1:36" ht="21">
      <c r="A140" s="86" t="s">
        <v>534</v>
      </c>
      <c r="B140" s="86"/>
      <c r="E140" s="86">
        <f>40</f>
        <v>40</v>
      </c>
      <c r="F140" s="86" t="s">
        <v>46</v>
      </c>
      <c r="G140" s="86"/>
      <c r="H140" s="86"/>
      <c r="I140" s="86"/>
      <c r="J140" s="86"/>
      <c r="K140" s="86"/>
      <c r="L140" s="86"/>
      <c r="M140" s="86"/>
      <c r="AC140" s="86"/>
      <c r="AD140" s="86"/>
      <c r="AE140" s="86"/>
      <c r="AF140" s="86"/>
      <c r="AG140" s="86"/>
      <c r="AH140" s="86"/>
      <c r="AI140" s="86"/>
      <c r="AJ140" s="86"/>
    </row>
    <row r="141" spans="1:36" ht="21">
      <c r="A141" s="99" t="s">
        <v>538</v>
      </c>
      <c r="B141" s="99"/>
      <c r="E141" s="86">
        <f>SUM(B131:M138)*1.1/1000</f>
        <v>15.785000000000002</v>
      </c>
      <c r="F141" s="86" t="s">
        <v>44</v>
      </c>
      <c r="G141" s="86"/>
      <c r="H141" s="86"/>
      <c r="I141" s="86"/>
      <c r="J141" s="86"/>
      <c r="K141" s="86"/>
      <c r="L141" s="86"/>
      <c r="M141" s="86"/>
    </row>
    <row r="142" spans="1:36" ht="21">
      <c r="O142" s="86"/>
      <c r="P142" s="86"/>
      <c r="Q142" s="86"/>
      <c r="R142" s="86"/>
      <c r="S142" s="86"/>
      <c r="T142" s="86"/>
      <c r="U142" s="100"/>
      <c r="V142" s="86"/>
      <c r="W142" s="86"/>
      <c r="Y142" s="100"/>
      <c r="Z142" s="86"/>
      <c r="AA142" s="86"/>
    </row>
    <row r="143" spans="1:36" ht="17" thickBot="1"/>
    <row r="144" spans="1:36" ht="21">
      <c r="A144" s="120" t="s">
        <v>536</v>
      </c>
      <c r="B144" s="121"/>
      <c r="C144" s="121" t="s">
        <v>503</v>
      </c>
      <c r="D144" s="108"/>
      <c r="E144" s="121" t="s">
        <v>502</v>
      </c>
      <c r="F144" s="121"/>
      <c r="G144" s="121" t="s">
        <v>503</v>
      </c>
      <c r="H144" s="108"/>
      <c r="I144" s="86"/>
      <c r="J144" s="120" t="s">
        <v>536</v>
      </c>
      <c r="K144" s="107"/>
      <c r="L144" s="121" t="s">
        <v>509</v>
      </c>
      <c r="M144" s="108"/>
      <c r="N144" s="121" t="s">
        <v>502</v>
      </c>
      <c r="O144" s="121"/>
      <c r="P144" s="121" t="s">
        <v>509</v>
      </c>
      <c r="Q144" s="108"/>
    </row>
    <row r="145" spans="1:31" ht="21">
      <c r="A145" s="109"/>
      <c r="B145" s="105"/>
      <c r="C145" s="105"/>
      <c r="D145" s="110"/>
      <c r="E145" s="105"/>
      <c r="F145" s="105"/>
      <c r="G145" s="105"/>
      <c r="H145" s="110"/>
      <c r="I145" s="86"/>
      <c r="J145" s="109"/>
      <c r="K145" s="105"/>
      <c r="L145" s="105"/>
      <c r="M145" s="110"/>
      <c r="N145" s="105"/>
      <c r="O145" s="105"/>
      <c r="P145" s="105"/>
      <c r="Q145" s="110"/>
    </row>
    <row r="146" spans="1:31" ht="21">
      <c r="A146" s="109" t="s">
        <v>506</v>
      </c>
      <c r="B146" s="105"/>
      <c r="C146" s="368">
        <f>Y124</f>
        <v>44.308000000000007</v>
      </c>
      <c r="D146" s="110" t="s">
        <v>44</v>
      </c>
      <c r="E146" s="105" t="s">
        <v>505</v>
      </c>
      <c r="F146" s="105"/>
      <c r="G146" s="368">
        <f>C153</f>
        <v>11.807180000000002</v>
      </c>
      <c r="H146" s="110" t="s">
        <v>44</v>
      </c>
      <c r="I146" s="86"/>
      <c r="J146" s="109" t="s">
        <v>506</v>
      </c>
      <c r="K146" s="105"/>
      <c r="L146" s="368">
        <f>10+(30*4*384)/1000</f>
        <v>56.08</v>
      </c>
      <c r="M146" s="110" t="s">
        <v>44</v>
      </c>
      <c r="N146" s="105" t="s">
        <v>537</v>
      </c>
      <c r="O146" s="105"/>
      <c r="P146" s="368">
        <f>L147</f>
        <v>55.350960000000001</v>
      </c>
      <c r="Q146" s="110" t="s">
        <v>44</v>
      </c>
    </row>
    <row r="147" spans="1:31" ht="21">
      <c r="A147" s="109" t="s">
        <v>537</v>
      </c>
      <c r="B147" s="105"/>
      <c r="C147" s="368">
        <f>Y125</f>
        <v>43.731996000000009</v>
      </c>
      <c r="D147" s="110" t="s">
        <v>44</v>
      </c>
      <c r="E147" s="105"/>
      <c r="F147" s="105"/>
      <c r="G147" s="368"/>
      <c r="H147" s="110"/>
      <c r="I147" s="86"/>
      <c r="J147" s="109" t="s">
        <v>537</v>
      </c>
      <c r="K147" s="217"/>
      <c r="L147" s="368">
        <f>L146-((L148*2+L149*3)/1000)</f>
        <v>55.350960000000001</v>
      </c>
      <c r="M147" s="110" t="s">
        <v>44</v>
      </c>
      <c r="N147" s="105"/>
      <c r="O147" s="105"/>
      <c r="P147" s="368"/>
      <c r="Q147" s="110"/>
    </row>
    <row r="148" spans="1:31" ht="22" thickBot="1">
      <c r="A148" s="109" t="s">
        <v>522</v>
      </c>
      <c r="B148" s="105"/>
      <c r="C148" s="368">
        <f>C146/200*1000</f>
        <v>221.54000000000005</v>
      </c>
      <c r="D148" s="110" t="s">
        <v>46</v>
      </c>
      <c r="E148" s="105" t="s">
        <v>535</v>
      </c>
      <c r="F148" s="105"/>
      <c r="G148" s="368">
        <f>C152+C157+C155</f>
        <v>24.343220000000006</v>
      </c>
      <c r="H148" s="110" t="s">
        <v>44</v>
      </c>
      <c r="I148" s="86"/>
      <c r="J148" s="109" t="s">
        <v>522</v>
      </c>
      <c r="K148" s="105"/>
      <c r="L148" s="368">
        <f>L146/200*1000</f>
        <v>280.39999999999998</v>
      </c>
      <c r="M148" s="110" t="s">
        <v>46</v>
      </c>
      <c r="N148" s="112" t="s">
        <v>554</v>
      </c>
      <c r="O148" s="112"/>
      <c r="P148" s="369">
        <f xml:space="preserve"> (L146)/200*1000</f>
        <v>280.39999999999998</v>
      </c>
      <c r="Q148" s="113" t="s">
        <v>46</v>
      </c>
    </row>
    <row r="149" spans="1:31" ht="21">
      <c r="A149" s="109" t="s">
        <v>508</v>
      </c>
      <c r="B149" s="105"/>
      <c r="C149" s="368">
        <f>C146</f>
        <v>44.308000000000007</v>
      </c>
      <c r="D149" s="110" t="s">
        <v>46</v>
      </c>
      <c r="E149" s="105"/>
      <c r="F149" s="105"/>
      <c r="G149" s="368"/>
      <c r="H149" s="110"/>
      <c r="I149" s="86"/>
      <c r="J149" s="109" t="s">
        <v>508</v>
      </c>
      <c r="K149" s="105"/>
      <c r="L149" s="368">
        <f>L146</f>
        <v>56.08</v>
      </c>
      <c r="M149" s="110" t="s">
        <v>46</v>
      </c>
    </row>
    <row r="150" spans="1:31" ht="21">
      <c r="A150" s="109"/>
      <c r="B150" s="105"/>
      <c r="C150" s="368"/>
      <c r="D150" s="110"/>
      <c r="E150" s="105" t="s">
        <v>537</v>
      </c>
      <c r="F150" s="105"/>
      <c r="G150" s="368">
        <f>C147</f>
        <v>43.731996000000009</v>
      </c>
      <c r="H150" s="110" t="s">
        <v>44</v>
      </c>
      <c r="I150" s="86"/>
      <c r="J150" s="109"/>
      <c r="K150" s="105"/>
      <c r="L150" s="368"/>
      <c r="M150" s="110"/>
    </row>
    <row r="151" spans="1:31" ht="22" thickBot="1">
      <c r="A151" s="109" t="s">
        <v>505</v>
      </c>
      <c r="B151" s="105"/>
      <c r="C151" s="368">
        <f>C124*C112</f>
        <v>16.867400000000004</v>
      </c>
      <c r="D151" s="110"/>
      <c r="E151" s="105"/>
      <c r="F151" s="105"/>
      <c r="G151" s="370"/>
      <c r="H151" s="110"/>
      <c r="I151" s="86"/>
      <c r="J151" s="111" t="s">
        <v>528</v>
      </c>
      <c r="K151" s="112"/>
      <c r="L151" s="112"/>
      <c r="M151" s="113"/>
    </row>
    <row r="152" spans="1:31" ht="21">
      <c r="A152" s="114" t="s">
        <v>48</v>
      </c>
      <c r="B152" s="105"/>
      <c r="C152" s="371">
        <f>0.3*C151</f>
        <v>5.0602200000000011</v>
      </c>
      <c r="D152" s="115" t="s">
        <v>44</v>
      </c>
      <c r="E152" s="105" t="s">
        <v>694</v>
      </c>
      <c r="F152" s="105"/>
      <c r="G152" s="370">
        <f>U125</f>
        <v>265848.00000000006</v>
      </c>
      <c r="H152" s="354" t="s">
        <v>490</v>
      </c>
      <c r="I152" s="86"/>
      <c r="J152" s="105"/>
      <c r="K152" s="217"/>
      <c r="L152" s="368"/>
      <c r="M152" s="105"/>
      <c r="N152" s="217"/>
    </row>
    <row r="153" spans="1:31" ht="21">
      <c r="A153" s="114" t="s">
        <v>51</v>
      </c>
      <c r="B153" s="105"/>
      <c r="C153" s="371">
        <f>C151*0.7</f>
        <v>11.807180000000002</v>
      </c>
      <c r="D153" s="115" t="s">
        <v>44</v>
      </c>
      <c r="E153" s="105"/>
      <c r="F153" s="105"/>
      <c r="G153" s="370"/>
      <c r="H153" s="110"/>
      <c r="I153" s="86"/>
      <c r="J153" s="105"/>
      <c r="K153" s="105"/>
      <c r="L153" s="368"/>
      <c r="M153" s="105"/>
      <c r="N153" s="217"/>
    </row>
    <row r="154" spans="1:31" ht="22" thickBot="1">
      <c r="A154" s="109"/>
      <c r="B154" s="105"/>
      <c r="C154" s="368"/>
      <c r="D154" s="110"/>
      <c r="E154" s="112" t="s">
        <v>554</v>
      </c>
      <c r="F154" s="112"/>
      <c r="G154" s="369">
        <f xml:space="preserve"> (C146)/200*1000</f>
        <v>221.54000000000005</v>
      </c>
      <c r="H154" s="113" t="s">
        <v>46</v>
      </c>
      <c r="I154" s="86"/>
      <c r="J154" s="105"/>
      <c r="K154" s="105"/>
      <c r="L154" s="368"/>
      <c r="M154" s="105"/>
      <c r="N154" s="217"/>
      <c r="AA154" s="105"/>
      <c r="AB154" s="105"/>
      <c r="AC154" s="105"/>
      <c r="AD154" s="105"/>
      <c r="AE154" s="105"/>
    </row>
    <row r="155" spans="1:31" ht="21">
      <c r="A155" s="355" t="s">
        <v>696</v>
      </c>
      <c r="B155" s="105"/>
      <c r="C155" s="368">
        <f>U127</f>
        <v>3.4980000000000007</v>
      </c>
      <c r="D155" s="110" t="s">
        <v>44</v>
      </c>
      <c r="AA155" s="105"/>
      <c r="AB155" s="105"/>
      <c r="AC155" s="105"/>
      <c r="AD155" s="105"/>
    </row>
    <row r="156" spans="1:31" ht="21">
      <c r="A156" s="109"/>
      <c r="B156" s="105"/>
      <c r="C156" s="368"/>
      <c r="D156" s="110"/>
      <c r="J156" s="105"/>
      <c r="K156" s="105"/>
      <c r="L156" s="105"/>
      <c r="M156" s="105"/>
      <c r="AB156" s="105"/>
      <c r="AC156" s="105"/>
      <c r="AD156" s="105"/>
    </row>
    <row r="157" spans="1:31" ht="22" thickBot="1">
      <c r="A157" s="116" t="s">
        <v>695</v>
      </c>
      <c r="B157" s="112"/>
      <c r="C157" s="369">
        <f>E141</f>
        <v>15.785000000000002</v>
      </c>
      <c r="D157" s="113" t="s">
        <v>44</v>
      </c>
      <c r="J157" s="105"/>
      <c r="K157" s="105"/>
      <c r="L157" s="105"/>
      <c r="M157" s="105"/>
      <c r="N157" s="86"/>
    </row>
    <row r="158" spans="1:31" ht="21">
      <c r="N158" s="86"/>
      <c r="O158" s="86"/>
      <c r="R158" s="86"/>
    </row>
    <row r="159" spans="1:31" ht="21">
      <c r="A159" s="101" t="s">
        <v>698</v>
      </c>
      <c r="B159" s="86"/>
      <c r="C159" s="86"/>
      <c r="D159" s="86"/>
      <c r="E159" s="86"/>
      <c r="F159" s="86"/>
      <c r="J159" s="86"/>
      <c r="K159" s="86"/>
      <c r="N159" s="86"/>
      <c r="R159" s="86"/>
    </row>
    <row r="160" spans="1:31" ht="21">
      <c r="A160" s="103" t="s">
        <v>703</v>
      </c>
      <c r="B160" s="86"/>
      <c r="C160" s="103" t="s">
        <v>532</v>
      </c>
      <c r="D160" s="86"/>
      <c r="E160" s="86" t="s">
        <v>697</v>
      </c>
      <c r="F160" s="86"/>
      <c r="G160" s="190" t="s">
        <v>549</v>
      </c>
      <c r="H160" s="86"/>
      <c r="I160" s="86"/>
      <c r="M160" s="11"/>
      <c r="N160" s="86"/>
      <c r="O160" s="190" t="s">
        <v>550</v>
      </c>
      <c r="P160" s="190"/>
      <c r="R160" s="86"/>
    </row>
    <row r="161" spans="1:26" ht="21">
      <c r="A161" s="103" t="s">
        <v>709</v>
      </c>
      <c r="B161" s="86"/>
      <c r="C161" s="86">
        <f>E140*4</f>
        <v>160</v>
      </c>
      <c r="D161" s="86" t="s">
        <v>46</v>
      </c>
      <c r="E161" s="86" t="s">
        <v>555</v>
      </c>
      <c r="F161" s="86"/>
      <c r="G161" s="191" t="s">
        <v>548</v>
      </c>
      <c r="H161" s="191" t="s">
        <v>547</v>
      </c>
      <c r="I161" s="86"/>
      <c r="M161" s="11"/>
      <c r="N161" s="86"/>
      <c r="O161" s="191" t="s">
        <v>548</v>
      </c>
      <c r="P161" s="191" t="s">
        <v>547</v>
      </c>
    </row>
    <row r="162" spans="1:26" ht="21">
      <c r="A162" s="86" t="s">
        <v>568</v>
      </c>
      <c r="B162" s="86"/>
      <c r="C162" s="86"/>
      <c r="D162" s="86"/>
      <c r="E162" s="86"/>
      <c r="G162" s="191" t="s">
        <v>547</v>
      </c>
      <c r="H162" s="191" t="s">
        <v>547</v>
      </c>
      <c r="M162" s="86"/>
      <c r="N162" s="86"/>
      <c r="O162" s="191" t="s">
        <v>548</v>
      </c>
      <c r="P162" s="191" t="s">
        <v>547</v>
      </c>
    </row>
    <row r="163" spans="1:26" ht="21">
      <c r="N163" s="86"/>
    </row>
    <row r="164" spans="1:26" ht="22" thickBot="1">
      <c r="N164" s="86"/>
    </row>
    <row r="165" spans="1:26" ht="24">
      <c r="A165" s="118" t="s">
        <v>502</v>
      </c>
      <c r="B165" s="119" t="s">
        <v>514</v>
      </c>
      <c r="C165" s="71"/>
      <c r="D165" s="81"/>
      <c r="E165" s="80"/>
      <c r="F165" s="80"/>
      <c r="G165" s="80"/>
      <c r="H165" s="80"/>
      <c r="I165" s="80"/>
      <c r="J165" s="80"/>
      <c r="K165" s="80"/>
      <c r="L165" s="81"/>
      <c r="M165" s="79"/>
      <c r="N165" s="44" t="s">
        <v>560</v>
      </c>
      <c r="O165" s="45"/>
      <c r="P165" s="46"/>
      <c r="Q165" s="46"/>
      <c r="R165" s="46" t="s">
        <v>536</v>
      </c>
      <c r="S165" s="46"/>
      <c r="T165" s="46"/>
      <c r="U165" s="47"/>
      <c r="V165" s="47"/>
      <c r="W165" s="47"/>
      <c r="X165" s="47"/>
      <c r="Y165" s="47"/>
      <c r="Z165" s="48"/>
    </row>
    <row r="166" spans="1:26" ht="24">
      <c r="A166" s="72" t="s">
        <v>54</v>
      </c>
      <c r="B166" s="73"/>
      <c r="C166" s="73"/>
      <c r="D166" s="74"/>
      <c r="E166" s="73" t="s">
        <v>519</v>
      </c>
      <c r="F166" s="73"/>
      <c r="G166" s="363">
        <f>(Q180+Q202+Q191+Q213)</f>
        <v>53.346499999999999</v>
      </c>
      <c r="H166" s="73" t="s">
        <v>44</v>
      </c>
      <c r="I166" s="73" t="s">
        <v>526</v>
      </c>
      <c r="J166" s="73"/>
      <c r="K166" s="73">
        <v>60</v>
      </c>
      <c r="L166" s="74" t="s">
        <v>46</v>
      </c>
      <c r="N166" s="50"/>
      <c r="O166" s="51">
        <v>1</v>
      </c>
      <c r="P166" s="51">
        <v>2</v>
      </c>
      <c r="Q166" s="51">
        <v>3</v>
      </c>
      <c r="R166" s="51">
        <v>4</v>
      </c>
      <c r="S166" s="51">
        <v>5</v>
      </c>
      <c r="T166" s="51">
        <v>6</v>
      </c>
      <c r="U166" s="51">
        <v>7</v>
      </c>
      <c r="V166" s="51">
        <v>8</v>
      </c>
      <c r="W166" s="51">
        <v>9</v>
      </c>
      <c r="X166" s="51">
        <v>10</v>
      </c>
      <c r="Y166" s="51">
        <v>11</v>
      </c>
      <c r="Z166" s="52">
        <v>12</v>
      </c>
    </row>
    <row r="167" spans="1:26" ht="24">
      <c r="A167" s="72" t="s">
        <v>511</v>
      </c>
      <c r="B167" s="363">
        <f>8*(384)*4*1.1/1000</f>
        <v>13.516800000000002</v>
      </c>
      <c r="C167" s="73" t="s">
        <v>44</v>
      </c>
      <c r="D167" s="74"/>
      <c r="E167" s="73" t="s">
        <v>520</v>
      </c>
      <c r="F167" s="73"/>
      <c r="G167" s="363">
        <f>(Q182+Q204+Q193+Q215)</f>
        <v>43.167499999999997</v>
      </c>
      <c r="H167" s="73" t="s">
        <v>44</v>
      </c>
      <c r="I167" s="73" t="s">
        <v>527</v>
      </c>
      <c r="J167" s="73"/>
      <c r="K167" s="73">
        <f>10+(K166*384*4)*3/1000</f>
        <v>286.48</v>
      </c>
      <c r="L167" s="74" t="s">
        <v>44</v>
      </c>
      <c r="N167" s="53" t="s">
        <v>6</v>
      </c>
      <c r="O167" s="221">
        <v>0</v>
      </c>
      <c r="P167" s="226">
        <f t="shared" ref="P167" si="8">15+(30*1*4)</f>
        <v>135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226">
        <f t="shared" ref="X167" si="9">15+(30*1*4)</f>
        <v>135</v>
      </c>
      <c r="Y167" s="95">
        <v>0</v>
      </c>
      <c r="Z167" s="175">
        <v>0</v>
      </c>
    </row>
    <row r="168" spans="1:26" ht="24">
      <c r="A168" s="72"/>
      <c r="B168" s="73"/>
      <c r="C168" s="73"/>
      <c r="D168" s="74"/>
      <c r="E168" s="73" t="s">
        <v>521</v>
      </c>
      <c r="F168" s="73"/>
      <c r="G168" s="363">
        <f>G167</f>
        <v>43.167499999999997</v>
      </c>
      <c r="H168" s="73" t="s">
        <v>46</v>
      </c>
      <c r="I168" s="73"/>
      <c r="J168" s="73"/>
      <c r="K168" s="73"/>
      <c r="L168" s="74"/>
      <c r="N168" s="53" t="s">
        <v>9</v>
      </c>
      <c r="O168" s="227">
        <v>135</v>
      </c>
      <c r="P168" s="187">
        <v>135</v>
      </c>
      <c r="Q168" s="227">
        <v>135</v>
      </c>
      <c r="R168" s="187">
        <v>135</v>
      </c>
      <c r="S168" s="227">
        <v>135</v>
      </c>
      <c r="T168" s="187">
        <v>135</v>
      </c>
      <c r="U168" s="227">
        <v>135</v>
      </c>
      <c r="V168" s="187">
        <v>135</v>
      </c>
      <c r="W168" s="227">
        <v>135</v>
      </c>
      <c r="X168" s="187">
        <v>135</v>
      </c>
      <c r="Y168" s="227">
        <v>135</v>
      </c>
      <c r="Z168" s="187">
        <v>135</v>
      </c>
    </row>
    <row r="169" spans="1:26" ht="24">
      <c r="A169" s="72" t="s">
        <v>515</v>
      </c>
      <c r="B169" s="73"/>
      <c r="C169" s="73" t="s">
        <v>512</v>
      </c>
      <c r="D169" s="74"/>
      <c r="G169" s="359"/>
      <c r="I169" s="73"/>
      <c r="J169" s="73"/>
      <c r="K169" s="73"/>
      <c r="L169" s="74"/>
      <c r="N169" s="53" t="s">
        <v>10</v>
      </c>
      <c r="O169" s="55">
        <f t="shared" ref="O169:Z174" si="10">15+(30*1*4)</f>
        <v>135</v>
      </c>
      <c r="P169" s="227">
        <v>135</v>
      </c>
      <c r="Q169" s="55">
        <f t="shared" si="10"/>
        <v>135</v>
      </c>
      <c r="R169" s="227">
        <v>135</v>
      </c>
      <c r="S169" s="55">
        <f t="shared" si="10"/>
        <v>135</v>
      </c>
      <c r="T169" s="227">
        <v>135</v>
      </c>
      <c r="U169" s="55">
        <f t="shared" si="10"/>
        <v>135</v>
      </c>
      <c r="V169" s="227">
        <v>135</v>
      </c>
      <c r="W169" s="55">
        <f t="shared" si="10"/>
        <v>135</v>
      </c>
      <c r="X169" s="227">
        <v>135</v>
      </c>
      <c r="Y169" s="55">
        <f t="shared" ref="X169:Y174" si="11">15+(30*1*4)</f>
        <v>135</v>
      </c>
      <c r="Z169" s="227">
        <v>135</v>
      </c>
    </row>
    <row r="170" spans="1:26" ht="24">
      <c r="A170" s="72" t="s">
        <v>43</v>
      </c>
      <c r="B170" s="73"/>
      <c r="C170" s="363">
        <f>(15*(384)*4*2*1.1)/1000</f>
        <v>50.688000000000009</v>
      </c>
      <c r="D170" s="74" t="s">
        <v>44</v>
      </c>
      <c r="E170" s="73"/>
      <c r="F170" s="73"/>
      <c r="G170" s="363"/>
      <c r="H170" s="73"/>
      <c r="I170" s="73"/>
      <c r="J170" s="73"/>
      <c r="K170" s="73"/>
      <c r="L170" s="74"/>
      <c r="N170" s="53" t="s">
        <v>11</v>
      </c>
      <c r="O170" s="187">
        <v>135</v>
      </c>
      <c r="P170" s="55">
        <f t="shared" si="10"/>
        <v>135</v>
      </c>
      <c r="Q170" s="187">
        <v>135</v>
      </c>
      <c r="R170" s="182">
        <v>135</v>
      </c>
      <c r="S170" s="187">
        <v>135</v>
      </c>
      <c r="T170" s="182">
        <v>135</v>
      </c>
      <c r="U170" s="187">
        <v>135</v>
      </c>
      <c r="V170" s="182">
        <v>135</v>
      </c>
      <c r="W170" s="187">
        <v>135</v>
      </c>
      <c r="X170" s="182">
        <v>135</v>
      </c>
      <c r="Y170" s="187">
        <v>135</v>
      </c>
      <c r="Z170" s="182">
        <v>135</v>
      </c>
    </row>
    <row r="171" spans="1:26" ht="24">
      <c r="A171" s="72" t="s">
        <v>516</v>
      </c>
      <c r="B171" s="73"/>
      <c r="C171" s="363">
        <f>C170-C172</f>
        <v>48.153600000000012</v>
      </c>
      <c r="D171" s="74" t="s">
        <v>44</v>
      </c>
      <c r="E171" s="75" t="s">
        <v>529</v>
      </c>
      <c r="F171" s="73"/>
      <c r="G171" s="363">
        <f>G166+G167+K167</f>
        <v>382.99400000000003</v>
      </c>
      <c r="H171" s="73" t="s">
        <v>44</v>
      </c>
      <c r="I171" s="73"/>
      <c r="J171" s="73"/>
      <c r="K171" s="73"/>
      <c r="L171" s="74"/>
      <c r="N171" s="53" t="s">
        <v>13</v>
      </c>
      <c r="O171" s="55">
        <f t="shared" ref="O171" si="12">15+(30*1*4)</f>
        <v>135</v>
      </c>
      <c r="P171" s="227">
        <v>135</v>
      </c>
      <c r="Q171" s="55">
        <f t="shared" si="10"/>
        <v>135</v>
      </c>
      <c r="R171" s="227">
        <v>135</v>
      </c>
      <c r="S171" s="181">
        <f t="shared" si="10"/>
        <v>135</v>
      </c>
      <c r="T171" s="227">
        <v>135</v>
      </c>
      <c r="U171" s="181">
        <f t="shared" si="10"/>
        <v>135</v>
      </c>
      <c r="V171" s="227">
        <v>135</v>
      </c>
      <c r="W171" s="55">
        <f t="shared" si="10"/>
        <v>135</v>
      </c>
      <c r="X171" s="227">
        <v>135</v>
      </c>
      <c r="Y171" s="55">
        <f t="shared" si="11"/>
        <v>135</v>
      </c>
      <c r="Z171" s="227">
        <v>135</v>
      </c>
    </row>
    <row r="172" spans="1:26" ht="25" thickBot="1">
      <c r="A172" s="76" t="s">
        <v>513</v>
      </c>
      <c r="B172" s="77"/>
      <c r="C172" s="364">
        <f>C170/20</f>
        <v>2.5344000000000007</v>
      </c>
      <c r="D172" s="78" t="s">
        <v>44</v>
      </c>
      <c r="E172" s="77"/>
      <c r="F172" s="77"/>
      <c r="G172" s="77"/>
      <c r="H172" s="77"/>
      <c r="I172" s="77"/>
      <c r="J172" s="77"/>
      <c r="K172" s="77"/>
      <c r="L172" s="78"/>
      <c r="N172" s="53" t="s">
        <v>15</v>
      </c>
      <c r="O172" s="187">
        <v>135</v>
      </c>
      <c r="P172" s="55">
        <f t="shared" si="10"/>
        <v>135</v>
      </c>
      <c r="Q172" s="187">
        <v>135</v>
      </c>
      <c r="R172" s="55">
        <f t="shared" si="10"/>
        <v>135</v>
      </c>
      <c r="S172" s="187">
        <v>135</v>
      </c>
      <c r="T172" s="55">
        <f t="shared" si="10"/>
        <v>135</v>
      </c>
      <c r="U172" s="187">
        <v>135</v>
      </c>
      <c r="V172" s="55">
        <f t="shared" si="10"/>
        <v>135</v>
      </c>
      <c r="W172" s="187">
        <v>135</v>
      </c>
      <c r="X172" s="55">
        <f t="shared" si="10"/>
        <v>135</v>
      </c>
      <c r="Y172" s="187">
        <v>135</v>
      </c>
      <c r="Z172" s="55">
        <f t="shared" si="10"/>
        <v>135</v>
      </c>
    </row>
    <row r="173" spans="1:26" ht="24">
      <c r="N173" s="53" t="s">
        <v>16</v>
      </c>
      <c r="O173" s="227">
        <v>135</v>
      </c>
      <c r="P173" s="187">
        <v>135</v>
      </c>
      <c r="Q173" s="227">
        <v>135</v>
      </c>
      <c r="R173" s="187">
        <v>135</v>
      </c>
      <c r="S173" s="227">
        <v>135</v>
      </c>
      <c r="T173" s="187">
        <v>135</v>
      </c>
      <c r="U173" s="227">
        <v>135</v>
      </c>
      <c r="V173" s="187">
        <v>135</v>
      </c>
      <c r="W173" s="227">
        <v>135</v>
      </c>
      <c r="X173" s="187">
        <v>135</v>
      </c>
      <c r="Y173" s="227">
        <v>135</v>
      </c>
      <c r="Z173" s="187">
        <v>135</v>
      </c>
    </row>
    <row r="174" spans="1:26" ht="24">
      <c r="N174" s="64" t="s">
        <v>17</v>
      </c>
      <c r="O174" s="59">
        <f t="shared" si="10"/>
        <v>135</v>
      </c>
      <c r="P174" s="228">
        <f t="shared" si="10"/>
        <v>135</v>
      </c>
      <c r="Q174" s="176">
        <v>0</v>
      </c>
      <c r="R174" s="187">
        <v>135</v>
      </c>
      <c r="S174" s="59">
        <f t="shared" si="10"/>
        <v>135</v>
      </c>
      <c r="T174" s="176">
        <v>0</v>
      </c>
      <c r="U174" s="59">
        <f t="shared" si="10"/>
        <v>135</v>
      </c>
      <c r="V174" s="176">
        <v>0</v>
      </c>
      <c r="W174" s="229">
        <v>135</v>
      </c>
      <c r="X174" s="228">
        <f t="shared" si="11"/>
        <v>135</v>
      </c>
      <c r="Y174" s="176">
        <v>0</v>
      </c>
      <c r="Z174" s="187">
        <v>135</v>
      </c>
    </row>
    <row r="175" spans="1:26" ht="24">
      <c r="N175" s="184" t="s">
        <v>561</v>
      </c>
      <c r="O175" s="187" t="s">
        <v>562</v>
      </c>
      <c r="P175" s="186" t="s">
        <v>564</v>
      </c>
      <c r="Q175" s="183" t="s">
        <v>563</v>
      </c>
    </row>
    <row r="176" spans="1:26" s="8" customFormat="1" ht="2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86">
        <f>COUNT(P167,X167,U171,S171,P174,X174)*4</f>
        <v>24</v>
      </c>
      <c r="O176" s="86">
        <f>COUNT(P168,R168,T168,V168,X168,Z168,Y170,W170,U170,S170,Q170,O170,P173,R173,T173,V173,X173,Z173,Y172,W172,U172,S172,Q172,O172,Z174,R174)</f>
        <v>26</v>
      </c>
      <c r="P176" s="86">
        <f>COUNT(O169,Q169,S169,U169,W169,Y169,Z170,Y171,X170,W171,V170,T170,R170,Q171,P170,O171,P172,R172,T172,V172,X172,Z172,U174,S174,O174)</f>
        <v>25</v>
      </c>
      <c r="Q176" s="185">
        <f>COUNT(O168,Q168,S168,U168,W168,Y168,P169,R169,T169,V169,X169,Z169,Z171,X171,V171,T171,R171,P171,O173,Q173,S173,U173,W173,Y173,W174)</f>
        <v>25</v>
      </c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18" ht="24">
      <c r="A177" s="43" t="s">
        <v>510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</row>
    <row r="178" spans="1:18" ht="24">
      <c r="A178" s="44" t="s">
        <v>580</v>
      </c>
      <c r="B178" s="45"/>
      <c r="C178" s="46"/>
      <c r="D178" s="46"/>
      <c r="E178" s="46" t="s">
        <v>557</v>
      </c>
      <c r="F178" s="46"/>
      <c r="G178" s="46"/>
      <c r="H178" s="47"/>
      <c r="I178" s="47"/>
      <c r="J178" s="47"/>
      <c r="K178" s="47"/>
      <c r="L178" s="47"/>
      <c r="M178" s="48"/>
      <c r="N178" s="43"/>
      <c r="O178" s="43"/>
      <c r="P178" s="43"/>
      <c r="Q178" s="359"/>
    </row>
    <row r="179" spans="1:18" ht="24">
      <c r="A179" s="50"/>
      <c r="B179" s="51">
        <v>1</v>
      </c>
      <c r="C179" s="51">
        <v>2</v>
      </c>
      <c r="D179" s="51">
        <v>3</v>
      </c>
      <c r="E179" s="51">
        <v>4</v>
      </c>
      <c r="F179" s="51">
        <v>5</v>
      </c>
      <c r="G179" s="51">
        <v>6</v>
      </c>
      <c r="H179" s="51">
        <v>7</v>
      </c>
      <c r="I179" s="51">
        <v>8</v>
      </c>
      <c r="J179" s="51">
        <v>9</v>
      </c>
      <c r="K179" s="51">
        <v>10</v>
      </c>
      <c r="L179" s="51">
        <v>11</v>
      </c>
      <c r="M179" s="52">
        <v>12</v>
      </c>
      <c r="N179" s="43"/>
      <c r="O179" s="43"/>
      <c r="P179" s="56"/>
      <c r="Q179" s="359"/>
    </row>
    <row r="180" spans="1:18" ht="24">
      <c r="A180" s="53" t="s">
        <v>6</v>
      </c>
      <c r="B180" s="221">
        <v>0</v>
      </c>
      <c r="C180" s="54">
        <f>40+(30*3*4)</f>
        <v>400</v>
      </c>
      <c r="D180" s="95">
        <v>0</v>
      </c>
      <c r="E180" s="95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0</v>
      </c>
      <c r="K180" s="54">
        <f>40+(30*3*4)</f>
        <v>400</v>
      </c>
      <c r="L180" s="95">
        <v>0</v>
      </c>
      <c r="M180" s="175">
        <v>0</v>
      </c>
      <c r="N180" s="43" t="s">
        <v>517</v>
      </c>
      <c r="O180" s="43"/>
      <c r="P180" s="43"/>
      <c r="Q180" s="360">
        <f>SUM(B180:M187)/1000*1.1</f>
        <v>36.08</v>
      </c>
      <c r="R180" s="43" t="s">
        <v>44</v>
      </c>
    </row>
    <row r="181" spans="1:18" ht="24">
      <c r="A181" s="53" t="s">
        <v>9</v>
      </c>
      <c r="B181" s="327">
        <f>40+(30*3*4)</f>
        <v>400</v>
      </c>
      <c r="C181" s="55">
        <f t="shared" ref="C181:M186" si="13">40+(30*3*4)</f>
        <v>400</v>
      </c>
      <c r="D181" s="55">
        <f t="shared" si="13"/>
        <v>400</v>
      </c>
      <c r="E181" s="55">
        <f t="shared" si="13"/>
        <v>400</v>
      </c>
      <c r="F181" s="55">
        <f t="shared" si="13"/>
        <v>400</v>
      </c>
      <c r="G181" s="55">
        <f t="shared" si="13"/>
        <v>400</v>
      </c>
      <c r="H181" s="55">
        <f t="shared" si="13"/>
        <v>400</v>
      </c>
      <c r="I181" s="55">
        <f t="shared" si="13"/>
        <v>400</v>
      </c>
      <c r="J181" s="55">
        <f t="shared" si="13"/>
        <v>400</v>
      </c>
      <c r="K181" s="55">
        <f t="shared" si="13"/>
        <v>400</v>
      </c>
      <c r="L181" s="55">
        <f t="shared" si="13"/>
        <v>400</v>
      </c>
      <c r="M181" s="328">
        <f t="shared" si="13"/>
        <v>400</v>
      </c>
      <c r="N181" s="43"/>
      <c r="O181" s="43"/>
      <c r="P181" s="43"/>
      <c r="Q181" s="361"/>
      <c r="R181" s="43"/>
    </row>
    <row r="182" spans="1:18" ht="24">
      <c r="A182" s="53" t="s">
        <v>10</v>
      </c>
      <c r="B182" s="327">
        <f t="shared" ref="B182:B186" si="14">40+(30*3*4)</f>
        <v>400</v>
      </c>
      <c r="C182" s="55">
        <f t="shared" si="13"/>
        <v>400</v>
      </c>
      <c r="D182" s="55">
        <f t="shared" si="13"/>
        <v>400</v>
      </c>
      <c r="E182" s="55">
        <f t="shared" si="13"/>
        <v>400</v>
      </c>
      <c r="F182" s="55">
        <f t="shared" si="13"/>
        <v>400</v>
      </c>
      <c r="G182" s="55">
        <f t="shared" si="13"/>
        <v>400</v>
      </c>
      <c r="H182" s="55">
        <f t="shared" si="13"/>
        <v>400</v>
      </c>
      <c r="I182" s="55">
        <f t="shared" si="13"/>
        <v>400</v>
      </c>
      <c r="J182" s="55">
        <f t="shared" si="13"/>
        <v>400</v>
      </c>
      <c r="K182" s="55">
        <f t="shared" si="13"/>
        <v>400</v>
      </c>
      <c r="L182" s="55">
        <f t="shared" si="13"/>
        <v>400</v>
      </c>
      <c r="M182" s="328">
        <f t="shared" si="13"/>
        <v>400</v>
      </c>
      <c r="N182" s="58" t="s">
        <v>518</v>
      </c>
      <c r="O182" s="43"/>
      <c r="P182" s="43"/>
      <c r="Q182" s="360">
        <v>0</v>
      </c>
      <c r="R182" s="43" t="s">
        <v>44</v>
      </c>
    </row>
    <row r="183" spans="1:18" ht="24">
      <c r="A183" s="53" t="s">
        <v>11</v>
      </c>
      <c r="B183" s="327">
        <f t="shared" si="14"/>
        <v>400</v>
      </c>
      <c r="C183" s="55">
        <f t="shared" si="13"/>
        <v>400</v>
      </c>
      <c r="D183" s="55">
        <f t="shared" si="13"/>
        <v>400</v>
      </c>
      <c r="E183" s="55">
        <f t="shared" si="13"/>
        <v>400</v>
      </c>
      <c r="F183" s="55">
        <f t="shared" si="13"/>
        <v>400</v>
      </c>
      <c r="G183" s="55">
        <f t="shared" si="13"/>
        <v>400</v>
      </c>
      <c r="H183" s="55">
        <f t="shared" si="13"/>
        <v>400</v>
      </c>
      <c r="I183" s="55">
        <f t="shared" si="13"/>
        <v>400</v>
      </c>
      <c r="J183" s="55">
        <f t="shared" si="13"/>
        <v>400</v>
      </c>
      <c r="K183" s="55">
        <f t="shared" si="13"/>
        <v>400</v>
      </c>
      <c r="L183" s="55">
        <f t="shared" si="13"/>
        <v>400</v>
      </c>
      <c r="M183" s="328">
        <f t="shared" si="13"/>
        <v>400</v>
      </c>
      <c r="N183" s="43"/>
      <c r="O183" s="43"/>
      <c r="P183" s="43"/>
      <c r="Q183" s="362"/>
      <c r="R183" s="43"/>
    </row>
    <row r="184" spans="1:18" ht="24">
      <c r="A184" s="53" t="s">
        <v>13</v>
      </c>
      <c r="B184" s="327">
        <f t="shared" si="14"/>
        <v>400</v>
      </c>
      <c r="C184" s="55">
        <f t="shared" si="13"/>
        <v>400</v>
      </c>
      <c r="D184" s="55">
        <f t="shared" si="13"/>
        <v>400</v>
      </c>
      <c r="E184" s="55">
        <f t="shared" si="13"/>
        <v>400</v>
      </c>
      <c r="F184" s="55">
        <f t="shared" si="13"/>
        <v>400</v>
      </c>
      <c r="G184" s="55">
        <f t="shared" si="13"/>
        <v>400</v>
      </c>
      <c r="H184" s="55">
        <f t="shared" si="13"/>
        <v>400</v>
      </c>
      <c r="I184" s="55">
        <f t="shared" si="13"/>
        <v>400</v>
      </c>
      <c r="J184" s="55">
        <f t="shared" si="13"/>
        <v>400</v>
      </c>
      <c r="K184" s="55">
        <f t="shared" si="13"/>
        <v>400</v>
      </c>
      <c r="L184" s="55">
        <f t="shared" si="13"/>
        <v>400</v>
      </c>
      <c r="M184" s="328">
        <f t="shared" si="13"/>
        <v>400</v>
      </c>
      <c r="N184" s="43"/>
      <c r="O184" s="43"/>
      <c r="P184" s="43"/>
      <c r="Q184" s="362"/>
      <c r="R184" s="43"/>
    </row>
    <row r="185" spans="1:18" ht="24">
      <c r="A185" s="53" t="s">
        <v>15</v>
      </c>
      <c r="B185" s="327">
        <f t="shared" si="14"/>
        <v>400</v>
      </c>
      <c r="C185" s="55">
        <f t="shared" si="13"/>
        <v>400</v>
      </c>
      <c r="D185" s="55">
        <f t="shared" si="13"/>
        <v>400</v>
      </c>
      <c r="E185" s="55">
        <f t="shared" si="13"/>
        <v>400</v>
      </c>
      <c r="F185" s="55">
        <f t="shared" si="13"/>
        <v>400</v>
      </c>
      <c r="G185" s="55">
        <f t="shared" si="13"/>
        <v>400</v>
      </c>
      <c r="H185" s="55">
        <f t="shared" si="13"/>
        <v>400</v>
      </c>
      <c r="I185" s="55">
        <f t="shared" si="13"/>
        <v>400</v>
      </c>
      <c r="J185" s="55">
        <f t="shared" si="13"/>
        <v>400</v>
      </c>
      <c r="K185" s="55">
        <f t="shared" si="13"/>
        <v>400</v>
      </c>
      <c r="L185" s="55">
        <f t="shared" si="13"/>
        <v>400</v>
      </c>
      <c r="M185" s="328">
        <f t="shared" si="13"/>
        <v>400</v>
      </c>
      <c r="N185" s="43"/>
      <c r="O185" s="70"/>
      <c r="P185" s="43"/>
      <c r="Q185" s="362"/>
      <c r="R185" s="43"/>
    </row>
    <row r="186" spans="1:18" ht="24">
      <c r="A186" s="53" t="s">
        <v>16</v>
      </c>
      <c r="B186" s="327">
        <f t="shared" si="14"/>
        <v>400</v>
      </c>
      <c r="C186" s="55">
        <f t="shared" si="13"/>
        <v>400</v>
      </c>
      <c r="D186" s="55">
        <f t="shared" si="13"/>
        <v>400</v>
      </c>
      <c r="E186" s="55">
        <f t="shared" si="13"/>
        <v>400</v>
      </c>
      <c r="F186" s="55">
        <f t="shared" si="13"/>
        <v>400</v>
      </c>
      <c r="G186" s="55">
        <f t="shared" si="13"/>
        <v>400</v>
      </c>
      <c r="H186" s="55">
        <f t="shared" si="13"/>
        <v>400</v>
      </c>
      <c r="I186" s="55">
        <f t="shared" si="13"/>
        <v>400</v>
      </c>
      <c r="J186" s="55">
        <f t="shared" si="13"/>
        <v>400</v>
      </c>
      <c r="K186" s="55">
        <f t="shared" si="13"/>
        <v>400</v>
      </c>
      <c r="L186" s="55">
        <f t="shared" si="13"/>
        <v>400</v>
      </c>
      <c r="M186" s="328">
        <f t="shared" si="13"/>
        <v>400</v>
      </c>
      <c r="N186" s="43"/>
      <c r="O186" s="43"/>
      <c r="P186" s="43"/>
      <c r="Q186" s="362"/>
      <c r="R186" s="43"/>
    </row>
    <row r="187" spans="1:18" ht="24">
      <c r="A187" s="53" t="s">
        <v>17</v>
      </c>
      <c r="B187" s="329">
        <f>40+(30*3*4)</f>
        <v>400</v>
      </c>
      <c r="C187" s="59">
        <f>40+(30*3*4)</f>
        <v>400</v>
      </c>
      <c r="D187" s="176">
        <v>0</v>
      </c>
      <c r="E187" s="59">
        <f>40+(30*3*4)</f>
        <v>400</v>
      </c>
      <c r="F187" s="59">
        <f>40+(30*3*4)</f>
        <v>400</v>
      </c>
      <c r="G187" s="176">
        <v>0</v>
      </c>
      <c r="H187" s="59">
        <f>40+(30*3*4)</f>
        <v>400</v>
      </c>
      <c r="I187" s="176">
        <v>0</v>
      </c>
      <c r="J187" s="59">
        <f>40+(30*3*4)</f>
        <v>400</v>
      </c>
      <c r="K187" s="59">
        <f>40+(30*3*4)</f>
        <v>400</v>
      </c>
      <c r="L187" s="176">
        <v>0</v>
      </c>
      <c r="M187" s="330">
        <f>40+(30*3*4)</f>
        <v>400</v>
      </c>
      <c r="N187" s="43"/>
      <c r="O187" s="43"/>
      <c r="P187" s="43"/>
      <c r="Q187" s="362"/>
      <c r="R187" s="43"/>
    </row>
    <row r="188" spans="1:18" ht="24">
      <c r="A188" s="60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133"/>
      <c r="N188" s="43"/>
      <c r="O188" s="43"/>
      <c r="P188" s="43"/>
      <c r="Q188" s="362"/>
      <c r="R188" s="43"/>
    </row>
    <row r="189" spans="1:18" ht="24">
      <c r="A189" s="62" t="s">
        <v>581</v>
      </c>
      <c r="B189" s="45"/>
      <c r="C189" s="46"/>
      <c r="D189" s="46"/>
      <c r="E189" s="46" t="s">
        <v>556</v>
      </c>
      <c r="F189" s="46"/>
      <c r="G189" s="46"/>
      <c r="H189" s="47"/>
      <c r="I189" s="47"/>
      <c r="J189" s="47"/>
      <c r="K189" s="47"/>
      <c r="L189" s="47"/>
      <c r="M189" s="63"/>
      <c r="N189" s="43"/>
      <c r="O189" s="43"/>
      <c r="P189" s="43"/>
      <c r="Q189" s="362"/>
      <c r="R189" s="43"/>
    </row>
    <row r="190" spans="1:18" ht="24">
      <c r="A190" s="50"/>
      <c r="B190" s="51">
        <v>1</v>
      </c>
      <c r="C190" s="51">
        <v>2</v>
      </c>
      <c r="D190" s="51">
        <v>3</v>
      </c>
      <c r="E190" s="51">
        <v>4</v>
      </c>
      <c r="F190" s="51">
        <v>5</v>
      </c>
      <c r="G190" s="51">
        <v>6</v>
      </c>
      <c r="H190" s="51">
        <v>7</v>
      </c>
      <c r="I190" s="51">
        <v>8</v>
      </c>
      <c r="J190" s="51">
        <v>9</v>
      </c>
      <c r="K190" s="51">
        <v>10</v>
      </c>
      <c r="L190" s="51">
        <v>11</v>
      </c>
      <c r="M190" s="52">
        <v>12</v>
      </c>
      <c r="N190" s="43"/>
      <c r="O190" s="43"/>
      <c r="P190" s="56"/>
      <c r="Q190" s="362"/>
      <c r="R190" s="43"/>
    </row>
    <row r="191" spans="1:18" ht="24">
      <c r="A191" s="53" t="s">
        <v>6</v>
      </c>
      <c r="B191" s="221">
        <v>0</v>
      </c>
      <c r="C191" s="54">
        <f>15+(30*1*4)</f>
        <v>135</v>
      </c>
      <c r="D191" s="95">
        <v>0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  <c r="J191" s="95">
        <v>0</v>
      </c>
      <c r="K191" s="54">
        <f>15+(30*1*4)</f>
        <v>135</v>
      </c>
      <c r="L191" s="95">
        <v>0</v>
      </c>
      <c r="M191" s="175">
        <v>0</v>
      </c>
      <c r="N191" s="43" t="s">
        <v>517</v>
      </c>
      <c r="O191" s="43"/>
      <c r="P191" s="43"/>
      <c r="Q191" s="360">
        <f>SUM(B191:M198)/1000*1.1 -Q193</f>
        <v>8.8020000000000014</v>
      </c>
      <c r="R191" s="43" t="s">
        <v>44</v>
      </c>
    </row>
    <row r="192" spans="1:18" ht="24">
      <c r="A192" s="53" t="s">
        <v>9</v>
      </c>
      <c r="B192" s="342">
        <f>15+(30*1*4)</f>
        <v>135</v>
      </c>
      <c r="C192" s="233">
        <f t="shared" ref="C192:M197" si="15">15+(30*1*4)</f>
        <v>135</v>
      </c>
      <c r="D192" s="182">
        <f t="shared" si="15"/>
        <v>135</v>
      </c>
      <c r="E192" s="230">
        <f t="shared" si="15"/>
        <v>135</v>
      </c>
      <c r="F192" s="182">
        <f t="shared" si="15"/>
        <v>135</v>
      </c>
      <c r="G192" s="230">
        <f t="shared" si="15"/>
        <v>135</v>
      </c>
      <c r="H192" s="182">
        <f t="shared" si="15"/>
        <v>135</v>
      </c>
      <c r="I192" s="230">
        <f t="shared" si="15"/>
        <v>135</v>
      </c>
      <c r="J192" s="182">
        <f t="shared" si="15"/>
        <v>135</v>
      </c>
      <c r="K192" s="233">
        <f t="shared" si="15"/>
        <v>135</v>
      </c>
      <c r="L192" s="55">
        <f t="shared" si="15"/>
        <v>135</v>
      </c>
      <c r="M192" s="343">
        <f t="shared" si="15"/>
        <v>135</v>
      </c>
      <c r="N192" s="43"/>
      <c r="O192" s="43"/>
      <c r="P192" s="43"/>
      <c r="Q192" s="361"/>
      <c r="R192" s="43"/>
    </row>
    <row r="193" spans="1:19" ht="24">
      <c r="A193" s="53" t="s">
        <v>10</v>
      </c>
      <c r="B193" s="327">
        <f t="shared" ref="B193:B197" si="16">15+(30*1*4)</f>
        <v>135</v>
      </c>
      <c r="C193" s="55">
        <f t="shared" si="15"/>
        <v>135</v>
      </c>
      <c r="D193" s="55">
        <f t="shared" si="15"/>
        <v>135</v>
      </c>
      <c r="E193" s="55">
        <f t="shared" si="15"/>
        <v>135</v>
      </c>
      <c r="F193" s="55">
        <f t="shared" si="15"/>
        <v>135</v>
      </c>
      <c r="G193" s="55">
        <f t="shared" si="15"/>
        <v>135</v>
      </c>
      <c r="H193" s="55">
        <f t="shared" si="15"/>
        <v>135</v>
      </c>
      <c r="I193" s="55">
        <f t="shared" si="15"/>
        <v>135</v>
      </c>
      <c r="J193" s="55">
        <f t="shared" si="15"/>
        <v>135</v>
      </c>
      <c r="K193" s="55">
        <f t="shared" si="15"/>
        <v>135</v>
      </c>
      <c r="L193" s="55">
        <f t="shared" si="15"/>
        <v>135</v>
      </c>
      <c r="M193" s="328">
        <f t="shared" si="15"/>
        <v>135</v>
      </c>
      <c r="N193" s="58" t="s">
        <v>518</v>
      </c>
      <c r="O193" s="43"/>
      <c r="P193" s="43"/>
      <c r="Q193" s="360">
        <f>SUM(C192,K197,M197,L196,J196,H196,F196,D196,B196,E198,M198,G192,I192,K192,M192,L194,J194,H194,F194,D194,B194,C197,E197,G197,I197)/1000</f>
        <v>3.375</v>
      </c>
      <c r="R193" s="43" t="s">
        <v>44</v>
      </c>
      <c r="S193" s="8"/>
    </row>
    <row r="194" spans="1:19" ht="24">
      <c r="A194" s="53" t="s">
        <v>11</v>
      </c>
      <c r="B194" s="344">
        <f t="shared" si="16"/>
        <v>135</v>
      </c>
      <c r="C194" s="55">
        <f t="shared" si="15"/>
        <v>135</v>
      </c>
      <c r="D194" s="230">
        <f t="shared" si="15"/>
        <v>135</v>
      </c>
      <c r="E194" s="182">
        <f t="shared" si="15"/>
        <v>135</v>
      </c>
      <c r="F194" s="230">
        <f t="shared" si="15"/>
        <v>135</v>
      </c>
      <c r="G194" s="182">
        <f t="shared" si="15"/>
        <v>135</v>
      </c>
      <c r="H194" s="230">
        <f t="shared" si="15"/>
        <v>135</v>
      </c>
      <c r="I194" s="182">
        <f t="shared" si="15"/>
        <v>135</v>
      </c>
      <c r="J194" s="230">
        <f t="shared" si="15"/>
        <v>135</v>
      </c>
      <c r="K194" s="234">
        <f t="shared" si="15"/>
        <v>135</v>
      </c>
      <c r="L194" s="230">
        <f t="shared" si="15"/>
        <v>135</v>
      </c>
      <c r="M194" s="345">
        <f t="shared" si="15"/>
        <v>135</v>
      </c>
      <c r="N194" s="43"/>
      <c r="O194" s="43"/>
      <c r="P194" s="43"/>
      <c r="Q194" s="362"/>
      <c r="R194" s="43"/>
    </row>
    <row r="195" spans="1:19" ht="24">
      <c r="A195" s="53" t="s">
        <v>13</v>
      </c>
      <c r="B195" s="327">
        <f t="shared" si="16"/>
        <v>135</v>
      </c>
      <c r="C195" s="55">
        <f t="shared" si="15"/>
        <v>135</v>
      </c>
      <c r="D195" s="55">
        <f t="shared" si="15"/>
        <v>135</v>
      </c>
      <c r="E195" s="55">
        <f t="shared" si="15"/>
        <v>135</v>
      </c>
      <c r="F195" s="55">
        <f t="shared" si="15"/>
        <v>135</v>
      </c>
      <c r="G195" s="55">
        <f t="shared" si="15"/>
        <v>135</v>
      </c>
      <c r="H195" s="55">
        <f t="shared" si="15"/>
        <v>135</v>
      </c>
      <c r="I195" s="55">
        <f t="shared" si="15"/>
        <v>135</v>
      </c>
      <c r="J195" s="55">
        <f t="shared" si="15"/>
        <v>135</v>
      </c>
      <c r="K195" s="55">
        <f t="shared" si="15"/>
        <v>135</v>
      </c>
      <c r="L195" s="55">
        <f t="shared" si="15"/>
        <v>135</v>
      </c>
      <c r="M195" s="328">
        <f t="shared" si="15"/>
        <v>135</v>
      </c>
      <c r="N195" s="43"/>
      <c r="O195" s="43"/>
      <c r="P195" s="43"/>
      <c r="Q195" s="362"/>
      <c r="R195" s="43"/>
    </row>
    <row r="196" spans="1:19" ht="22" customHeight="1">
      <c r="A196" s="53" t="s">
        <v>15</v>
      </c>
      <c r="B196" s="344">
        <f t="shared" si="16"/>
        <v>135</v>
      </c>
      <c r="C196" s="55">
        <f t="shared" si="15"/>
        <v>135</v>
      </c>
      <c r="D196" s="230">
        <f t="shared" si="15"/>
        <v>135</v>
      </c>
      <c r="E196" s="182">
        <f t="shared" si="15"/>
        <v>135</v>
      </c>
      <c r="F196" s="230">
        <f t="shared" si="15"/>
        <v>135</v>
      </c>
      <c r="G196" s="55">
        <f t="shared" si="15"/>
        <v>135</v>
      </c>
      <c r="H196" s="230">
        <f t="shared" si="15"/>
        <v>135</v>
      </c>
      <c r="I196" s="182">
        <f t="shared" si="15"/>
        <v>135</v>
      </c>
      <c r="J196" s="230">
        <f t="shared" si="15"/>
        <v>135</v>
      </c>
      <c r="K196" s="234">
        <f t="shared" si="15"/>
        <v>135</v>
      </c>
      <c r="L196" s="230">
        <f t="shared" si="15"/>
        <v>135</v>
      </c>
      <c r="M196" s="345">
        <f t="shared" si="15"/>
        <v>135</v>
      </c>
      <c r="N196" s="43"/>
      <c r="O196" s="70"/>
      <c r="P196" s="43"/>
      <c r="Q196" s="362"/>
      <c r="R196" s="43"/>
    </row>
    <row r="197" spans="1:19" ht="24">
      <c r="A197" s="53" t="s">
        <v>16</v>
      </c>
      <c r="B197" s="342">
        <f t="shared" si="16"/>
        <v>135</v>
      </c>
      <c r="C197" s="233">
        <f t="shared" si="15"/>
        <v>135</v>
      </c>
      <c r="D197" s="182">
        <f t="shared" si="15"/>
        <v>135</v>
      </c>
      <c r="E197" s="230">
        <f t="shared" si="15"/>
        <v>135</v>
      </c>
      <c r="F197" s="182">
        <f t="shared" si="15"/>
        <v>135</v>
      </c>
      <c r="G197" s="230">
        <f t="shared" si="15"/>
        <v>135</v>
      </c>
      <c r="H197" s="182">
        <f t="shared" si="15"/>
        <v>135</v>
      </c>
      <c r="I197" s="230">
        <f t="shared" si="15"/>
        <v>135</v>
      </c>
      <c r="J197" s="182">
        <f t="shared" si="15"/>
        <v>135</v>
      </c>
      <c r="K197" s="233">
        <f t="shared" si="15"/>
        <v>135</v>
      </c>
      <c r="L197" s="55">
        <f t="shared" si="15"/>
        <v>135</v>
      </c>
      <c r="M197" s="343">
        <f t="shared" si="15"/>
        <v>135</v>
      </c>
      <c r="N197" s="43"/>
      <c r="O197" s="43"/>
      <c r="P197" s="43"/>
      <c r="Q197" s="362"/>
    </row>
    <row r="198" spans="1:19" ht="24">
      <c r="A198" s="64" t="s">
        <v>17</v>
      </c>
      <c r="B198" s="329">
        <f>15+(30*1*4)</f>
        <v>135</v>
      </c>
      <c r="C198" s="59">
        <f>15+(30*1*4)</f>
        <v>135</v>
      </c>
      <c r="D198" s="176">
        <v>0</v>
      </c>
      <c r="E198" s="231">
        <f>15+(30*1*4)</f>
        <v>135</v>
      </c>
      <c r="F198" s="59">
        <f>15+(30*1*4)</f>
        <v>135</v>
      </c>
      <c r="G198" s="176">
        <v>0</v>
      </c>
      <c r="H198" s="59">
        <f>15+(30*1*4)</f>
        <v>135</v>
      </c>
      <c r="I198" s="176">
        <v>0</v>
      </c>
      <c r="J198" s="59">
        <f>15+(30*1*4)</f>
        <v>135</v>
      </c>
      <c r="K198" s="59">
        <f>15+(30*1*4)</f>
        <v>135</v>
      </c>
      <c r="L198" s="176">
        <v>0</v>
      </c>
      <c r="M198" s="346">
        <f>15+(30*1*4)</f>
        <v>135</v>
      </c>
      <c r="N198" s="43"/>
      <c r="O198" s="43"/>
      <c r="P198" s="43"/>
      <c r="Q198" s="362"/>
      <c r="R198" s="43"/>
    </row>
    <row r="199" spans="1:19" ht="24">
      <c r="A199" s="43"/>
      <c r="B199" s="43"/>
      <c r="C199" s="43"/>
      <c r="D199" s="43"/>
      <c r="E199" s="43"/>
      <c r="F199" s="43"/>
      <c r="G199" s="43"/>
      <c r="H199" s="49"/>
      <c r="I199" s="49"/>
      <c r="J199" s="49"/>
      <c r="K199" s="49"/>
      <c r="L199" s="49"/>
      <c r="M199" s="43"/>
      <c r="N199" s="43"/>
      <c r="O199" s="43"/>
      <c r="P199" s="43"/>
      <c r="Q199" s="362"/>
      <c r="R199" s="43"/>
    </row>
    <row r="200" spans="1:19" ht="24">
      <c r="A200" s="65" t="s">
        <v>582</v>
      </c>
      <c r="B200" s="46"/>
      <c r="C200" s="46"/>
      <c r="D200" s="46"/>
      <c r="E200" s="46" t="s">
        <v>558</v>
      </c>
      <c r="F200" s="46"/>
      <c r="G200" s="46"/>
      <c r="H200" s="47"/>
      <c r="I200" s="47"/>
      <c r="J200" s="47"/>
      <c r="K200" s="47"/>
      <c r="L200" s="47"/>
      <c r="M200" s="66"/>
      <c r="N200" s="43"/>
      <c r="O200" s="43"/>
      <c r="P200" s="43"/>
      <c r="Q200" s="362"/>
      <c r="R200" s="43"/>
    </row>
    <row r="201" spans="1:19" ht="24">
      <c r="A201" s="50"/>
      <c r="B201" s="51">
        <v>1</v>
      </c>
      <c r="C201" s="51">
        <v>2</v>
      </c>
      <c r="D201" s="51">
        <v>3</v>
      </c>
      <c r="E201" s="51">
        <v>4</v>
      </c>
      <c r="F201" s="51">
        <v>5</v>
      </c>
      <c r="G201" s="51">
        <v>6</v>
      </c>
      <c r="H201" s="51">
        <v>7</v>
      </c>
      <c r="I201" s="51">
        <v>8</v>
      </c>
      <c r="J201" s="51">
        <v>9</v>
      </c>
      <c r="K201" s="51">
        <v>10</v>
      </c>
      <c r="L201" s="51">
        <v>11</v>
      </c>
      <c r="M201" s="52">
        <v>12</v>
      </c>
      <c r="N201" s="43"/>
      <c r="O201" s="43"/>
      <c r="P201" s="56"/>
      <c r="Q201" s="362"/>
      <c r="R201" s="43"/>
    </row>
    <row r="202" spans="1:19" ht="24">
      <c r="A202" s="53" t="s">
        <v>6</v>
      </c>
      <c r="B202" s="221">
        <v>0</v>
      </c>
      <c r="C202" s="67">
        <f>40+(30*3*4)</f>
        <v>400</v>
      </c>
      <c r="D202" s="95">
        <v>0</v>
      </c>
      <c r="E202" s="95">
        <v>0</v>
      </c>
      <c r="F202" s="95">
        <v>0</v>
      </c>
      <c r="G202" s="95">
        <v>0</v>
      </c>
      <c r="H202" s="95">
        <v>0</v>
      </c>
      <c r="I202" s="95">
        <v>0</v>
      </c>
      <c r="J202" s="95">
        <v>0</v>
      </c>
      <c r="K202" s="67">
        <f>40+(30*3*4)</f>
        <v>400</v>
      </c>
      <c r="L202" s="95">
        <v>0</v>
      </c>
      <c r="M202" s="175">
        <v>0</v>
      </c>
      <c r="N202" s="43" t="s">
        <v>517</v>
      </c>
      <c r="O202" s="43"/>
      <c r="P202" s="43"/>
      <c r="Q202" s="362">
        <v>0</v>
      </c>
      <c r="R202" s="43" t="s">
        <v>44</v>
      </c>
    </row>
    <row r="203" spans="1:19" ht="24">
      <c r="A203" s="53" t="s">
        <v>9</v>
      </c>
      <c r="B203" s="347">
        <f>40+(30*3*4)</f>
        <v>400</v>
      </c>
      <c r="C203" s="68">
        <f t="shared" ref="C203:M208" si="17">40+(30*3*4)</f>
        <v>400</v>
      </c>
      <c r="D203" s="68">
        <f t="shared" si="17"/>
        <v>400</v>
      </c>
      <c r="E203" s="68">
        <f t="shared" si="17"/>
        <v>400</v>
      </c>
      <c r="F203" s="68">
        <f t="shared" si="17"/>
        <v>400</v>
      </c>
      <c r="G203" s="68">
        <f t="shared" si="17"/>
        <v>400</v>
      </c>
      <c r="H203" s="68">
        <f t="shared" si="17"/>
        <v>400</v>
      </c>
      <c r="I203" s="68">
        <f t="shared" si="17"/>
        <v>400</v>
      </c>
      <c r="J203" s="68">
        <f t="shared" si="17"/>
        <v>400</v>
      </c>
      <c r="K203" s="68">
        <f t="shared" si="17"/>
        <v>400</v>
      </c>
      <c r="L203" s="68">
        <f t="shared" si="17"/>
        <v>400</v>
      </c>
      <c r="M203" s="348">
        <f t="shared" si="17"/>
        <v>400</v>
      </c>
      <c r="N203" s="43"/>
      <c r="O203" s="43"/>
      <c r="P203" s="43"/>
      <c r="Q203" s="361"/>
      <c r="R203" s="43"/>
    </row>
    <row r="204" spans="1:19" ht="24">
      <c r="A204" s="53" t="s">
        <v>10</v>
      </c>
      <c r="B204" s="347">
        <f t="shared" ref="B204:B208" si="18">40+(30*3*4)</f>
        <v>400</v>
      </c>
      <c r="C204" s="68">
        <f t="shared" si="17"/>
        <v>400</v>
      </c>
      <c r="D204" s="68">
        <f t="shared" si="17"/>
        <v>400</v>
      </c>
      <c r="E204" s="68">
        <f t="shared" si="17"/>
        <v>400</v>
      </c>
      <c r="F204" s="68">
        <f t="shared" si="17"/>
        <v>400</v>
      </c>
      <c r="G204" s="68">
        <f t="shared" si="17"/>
        <v>400</v>
      </c>
      <c r="H204" s="68">
        <f t="shared" si="17"/>
        <v>400</v>
      </c>
      <c r="I204" s="68">
        <f t="shared" si="17"/>
        <v>400</v>
      </c>
      <c r="J204" s="68">
        <f t="shared" si="17"/>
        <v>400</v>
      </c>
      <c r="K204" s="68">
        <f t="shared" si="17"/>
        <v>400</v>
      </c>
      <c r="L204" s="68">
        <f t="shared" si="17"/>
        <v>400</v>
      </c>
      <c r="M204" s="348">
        <f t="shared" si="17"/>
        <v>400</v>
      </c>
      <c r="N204" s="58" t="s">
        <v>518</v>
      </c>
      <c r="O204" s="43"/>
      <c r="P204" s="43"/>
      <c r="Q204" s="360">
        <f>SUM(B202:M209)/1000*1.1</f>
        <v>36.08</v>
      </c>
      <c r="R204" s="43" t="s">
        <v>44</v>
      </c>
    </row>
    <row r="205" spans="1:19" ht="24">
      <c r="A205" s="53" t="s">
        <v>11</v>
      </c>
      <c r="B205" s="347">
        <f t="shared" si="18"/>
        <v>400</v>
      </c>
      <c r="C205" s="68">
        <f t="shared" si="17"/>
        <v>400</v>
      </c>
      <c r="D205" s="68">
        <f t="shared" si="17"/>
        <v>400</v>
      </c>
      <c r="E205" s="68">
        <f t="shared" si="17"/>
        <v>400</v>
      </c>
      <c r="F205" s="68">
        <f t="shared" si="17"/>
        <v>400</v>
      </c>
      <c r="G205" s="68">
        <f t="shared" si="17"/>
        <v>400</v>
      </c>
      <c r="H205" s="68">
        <f t="shared" si="17"/>
        <v>400</v>
      </c>
      <c r="I205" s="68">
        <f t="shared" si="17"/>
        <v>400</v>
      </c>
      <c r="J205" s="68">
        <f t="shared" si="17"/>
        <v>400</v>
      </c>
      <c r="K205" s="68">
        <f t="shared" si="17"/>
        <v>400</v>
      </c>
      <c r="L205" s="68">
        <f t="shared" si="17"/>
        <v>400</v>
      </c>
      <c r="M205" s="348">
        <f t="shared" si="17"/>
        <v>400</v>
      </c>
      <c r="N205" s="43"/>
      <c r="O205" s="43"/>
      <c r="P205" s="43"/>
      <c r="Q205" s="362"/>
      <c r="R205" s="49"/>
    </row>
    <row r="206" spans="1:19" ht="24">
      <c r="A206" s="53" t="s">
        <v>13</v>
      </c>
      <c r="B206" s="347">
        <f t="shared" si="18"/>
        <v>400</v>
      </c>
      <c r="C206" s="68">
        <f t="shared" si="17"/>
        <v>400</v>
      </c>
      <c r="D206" s="68">
        <f t="shared" si="17"/>
        <v>400</v>
      </c>
      <c r="E206" s="68">
        <f t="shared" si="17"/>
        <v>400</v>
      </c>
      <c r="F206" s="68">
        <f t="shared" si="17"/>
        <v>400</v>
      </c>
      <c r="G206" s="68">
        <f t="shared" si="17"/>
        <v>400</v>
      </c>
      <c r="H206" s="68">
        <f t="shared" si="17"/>
        <v>400</v>
      </c>
      <c r="I206" s="68">
        <f t="shared" si="17"/>
        <v>400</v>
      </c>
      <c r="J206" s="68">
        <f t="shared" si="17"/>
        <v>400</v>
      </c>
      <c r="K206" s="68">
        <f t="shared" si="17"/>
        <v>400</v>
      </c>
      <c r="L206" s="68">
        <f t="shared" si="17"/>
        <v>400</v>
      </c>
      <c r="M206" s="348">
        <f t="shared" si="17"/>
        <v>400</v>
      </c>
      <c r="N206" s="43"/>
      <c r="O206" s="43"/>
      <c r="P206" s="43"/>
      <c r="Q206" s="362"/>
      <c r="R206" s="43"/>
    </row>
    <row r="207" spans="1:19" ht="24">
      <c r="A207" s="53" t="s">
        <v>15</v>
      </c>
      <c r="B207" s="347">
        <f t="shared" si="18"/>
        <v>400</v>
      </c>
      <c r="C207" s="68">
        <f t="shared" si="17"/>
        <v>400</v>
      </c>
      <c r="D207" s="68">
        <f t="shared" si="17"/>
        <v>400</v>
      </c>
      <c r="E207" s="68">
        <f t="shared" si="17"/>
        <v>400</v>
      </c>
      <c r="F207" s="68">
        <f t="shared" si="17"/>
        <v>400</v>
      </c>
      <c r="G207" s="68">
        <f t="shared" si="17"/>
        <v>400</v>
      </c>
      <c r="H207" s="68">
        <f t="shared" si="17"/>
        <v>400</v>
      </c>
      <c r="I207" s="68">
        <f t="shared" si="17"/>
        <v>400</v>
      </c>
      <c r="J207" s="68">
        <f t="shared" si="17"/>
        <v>400</v>
      </c>
      <c r="K207" s="68">
        <f t="shared" si="17"/>
        <v>400</v>
      </c>
      <c r="L207" s="68">
        <f t="shared" si="17"/>
        <v>400</v>
      </c>
      <c r="M207" s="348">
        <f t="shared" si="17"/>
        <v>400</v>
      </c>
      <c r="N207" s="43"/>
      <c r="O207" s="70"/>
      <c r="P207" s="43"/>
      <c r="Q207" s="362"/>
      <c r="R207" s="43"/>
    </row>
    <row r="208" spans="1:19" ht="24">
      <c r="A208" s="53" t="s">
        <v>16</v>
      </c>
      <c r="B208" s="347">
        <f t="shared" si="18"/>
        <v>400</v>
      </c>
      <c r="C208" s="68">
        <f t="shared" si="17"/>
        <v>400</v>
      </c>
      <c r="D208" s="68">
        <f t="shared" si="17"/>
        <v>400</v>
      </c>
      <c r="E208" s="68">
        <f t="shared" si="17"/>
        <v>400</v>
      </c>
      <c r="F208" s="68">
        <f t="shared" si="17"/>
        <v>400</v>
      </c>
      <c r="G208" s="68">
        <f t="shared" si="17"/>
        <v>400</v>
      </c>
      <c r="H208" s="68">
        <f t="shared" si="17"/>
        <v>400</v>
      </c>
      <c r="I208" s="68">
        <f t="shared" si="17"/>
        <v>400</v>
      </c>
      <c r="J208" s="68">
        <f t="shared" si="17"/>
        <v>400</v>
      </c>
      <c r="K208" s="68">
        <f t="shared" si="17"/>
        <v>400</v>
      </c>
      <c r="L208" s="68">
        <f t="shared" si="17"/>
        <v>400</v>
      </c>
      <c r="M208" s="348">
        <f t="shared" si="17"/>
        <v>400</v>
      </c>
      <c r="N208" s="43"/>
      <c r="O208" s="43"/>
      <c r="P208" s="43"/>
      <c r="Q208" s="362"/>
      <c r="R208" s="43"/>
    </row>
    <row r="209" spans="1:18" ht="24">
      <c r="A209" s="64" t="s">
        <v>17</v>
      </c>
      <c r="B209" s="349">
        <f>40+(30*3*4)</f>
        <v>400</v>
      </c>
      <c r="C209" s="69">
        <f>40+(30*3*4)</f>
        <v>400</v>
      </c>
      <c r="D209" s="176">
        <v>0</v>
      </c>
      <c r="E209" s="69">
        <f>40+(30*3*4)</f>
        <v>400</v>
      </c>
      <c r="F209" s="69">
        <f>40+(30*3*4)</f>
        <v>400</v>
      </c>
      <c r="G209" s="176">
        <v>0</v>
      </c>
      <c r="H209" s="69">
        <f>40+(30*3*4)</f>
        <v>400</v>
      </c>
      <c r="I209" s="176">
        <v>0</v>
      </c>
      <c r="J209" s="69">
        <f>40+(30*3*4)</f>
        <v>400</v>
      </c>
      <c r="K209" s="69">
        <f>40+(30*3*4)</f>
        <v>400</v>
      </c>
      <c r="L209" s="176">
        <v>0</v>
      </c>
      <c r="M209" s="350">
        <f>40+(30*3*4)</f>
        <v>400</v>
      </c>
      <c r="N209" s="43"/>
      <c r="O209" s="43"/>
      <c r="P209" s="43"/>
      <c r="Q209" s="362"/>
      <c r="R209" s="43"/>
    </row>
    <row r="210" spans="1:18" ht="24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362"/>
      <c r="R210" s="43"/>
    </row>
    <row r="211" spans="1:18" ht="24">
      <c r="A211" s="65" t="s">
        <v>583</v>
      </c>
      <c r="B211" s="46"/>
      <c r="C211" s="46"/>
      <c r="D211" s="46"/>
      <c r="E211" s="46" t="s">
        <v>559</v>
      </c>
      <c r="F211" s="46"/>
      <c r="G211" s="46"/>
      <c r="H211" s="47"/>
      <c r="I211" s="47"/>
      <c r="J211" s="47"/>
      <c r="K211" s="47"/>
      <c r="L211" s="47"/>
      <c r="M211" s="66"/>
      <c r="N211" s="43"/>
      <c r="O211" s="43"/>
      <c r="P211" s="43"/>
      <c r="Q211" s="362"/>
      <c r="R211" s="43"/>
    </row>
    <row r="212" spans="1:18" ht="24">
      <c r="A212" s="50"/>
      <c r="B212" s="51">
        <v>1</v>
      </c>
      <c r="C212" s="51">
        <v>2</v>
      </c>
      <c r="D212" s="51">
        <v>3</v>
      </c>
      <c r="E212" s="51">
        <v>4</v>
      </c>
      <c r="F212" s="51">
        <v>5</v>
      </c>
      <c r="G212" s="51">
        <v>6</v>
      </c>
      <c r="H212" s="51">
        <v>7</v>
      </c>
      <c r="I212" s="51">
        <v>8</v>
      </c>
      <c r="J212" s="51">
        <v>9</v>
      </c>
      <c r="K212" s="51">
        <v>10</v>
      </c>
      <c r="L212" s="51">
        <v>11</v>
      </c>
      <c r="M212" s="52">
        <v>12</v>
      </c>
      <c r="N212" s="43"/>
      <c r="O212" s="43"/>
      <c r="P212" s="56"/>
      <c r="Q212" s="362"/>
      <c r="R212" s="43"/>
    </row>
    <row r="213" spans="1:18" ht="24">
      <c r="A213" s="53" t="s">
        <v>6</v>
      </c>
      <c r="B213" s="221">
        <v>0</v>
      </c>
      <c r="C213" s="54">
        <f>15+(30*1*4)</f>
        <v>135</v>
      </c>
      <c r="D213" s="95">
        <v>0</v>
      </c>
      <c r="E213" s="95">
        <v>0</v>
      </c>
      <c r="F213" s="95">
        <v>0</v>
      </c>
      <c r="G213" s="95">
        <v>0</v>
      </c>
      <c r="H213" s="95">
        <v>0</v>
      </c>
      <c r="I213" s="95">
        <v>0</v>
      </c>
      <c r="J213" s="95">
        <v>0</v>
      </c>
      <c r="K213" s="54">
        <f>15+(30*1*4)</f>
        <v>135</v>
      </c>
      <c r="L213" s="95">
        <v>0</v>
      </c>
      <c r="M213" s="175">
        <v>0</v>
      </c>
      <c r="N213" s="43" t="s">
        <v>517</v>
      </c>
      <c r="O213" s="43"/>
      <c r="P213" s="43"/>
      <c r="Q213" s="362">
        <f>SUM(B213:M220)/1000*1.1-Q215</f>
        <v>8.464500000000001</v>
      </c>
      <c r="R213" s="43" t="s">
        <v>44</v>
      </c>
    </row>
    <row r="214" spans="1:18" ht="24">
      <c r="A214" s="53" t="s">
        <v>9</v>
      </c>
      <c r="B214" s="351">
        <f>15+(30*1*4)</f>
        <v>135</v>
      </c>
      <c r="C214" s="232">
        <f t="shared" ref="C214:M219" si="19">15+(30*1*4)</f>
        <v>135</v>
      </c>
      <c r="D214" s="233">
        <f t="shared" si="19"/>
        <v>135</v>
      </c>
      <c r="E214" s="232">
        <f t="shared" si="19"/>
        <v>135</v>
      </c>
      <c r="F214" s="233">
        <f t="shared" si="19"/>
        <v>135</v>
      </c>
      <c r="G214" s="232">
        <f t="shared" si="19"/>
        <v>135</v>
      </c>
      <c r="H214" s="233">
        <f t="shared" si="19"/>
        <v>135</v>
      </c>
      <c r="I214" s="232">
        <f t="shared" si="19"/>
        <v>135</v>
      </c>
      <c r="J214" s="233">
        <f t="shared" si="19"/>
        <v>135</v>
      </c>
      <c r="K214" s="232">
        <f t="shared" si="19"/>
        <v>135</v>
      </c>
      <c r="L214" s="233">
        <f t="shared" si="19"/>
        <v>135</v>
      </c>
      <c r="M214" s="352">
        <f t="shared" si="19"/>
        <v>135</v>
      </c>
      <c r="N214" s="43"/>
      <c r="P214" s="43"/>
      <c r="Q214" s="361"/>
      <c r="R214" s="43"/>
    </row>
    <row r="215" spans="1:18" ht="24">
      <c r="A215" s="53" t="s">
        <v>10</v>
      </c>
      <c r="B215" s="327">
        <f t="shared" ref="B215:B219" si="20">15+(30*1*4)</f>
        <v>135</v>
      </c>
      <c r="C215" s="233">
        <f t="shared" si="19"/>
        <v>135</v>
      </c>
      <c r="D215" s="55">
        <f t="shared" si="19"/>
        <v>135</v>
      </c>
      <c r="E215" s="233">
        <f t="shared" si="19"/>
        <v>135</v>
      </c>
      <c r="F215" s="55">
        <f t="shared" si="19"/>
        <v>135</v>
      </c>
      <c r="G215" s="233">
        <f t="shared" si="19"/>
        <v>135</v>
      </c>
      <c r="H215" s="55">
        <f t="shared" si="19"/>
        <v>135</v>
      </c>
      <c r="I215" s="233">
        <f t="shared" si="19"/>
        <v>135</v>
      </c>
      <c r="J215" s="55">
        <f t="shared" si="19"/>
        <v>135</v>
      </c>
      <c r="K215" s="233">
        <f t="shared" si="19"/>
        <v>135</v>
      </c>
      <c r="L215" s="55">
        <f t="shared" si="19"/>
        <v>135</v>
      </c>
      <c r="M215" s="343">
        <f t="shared" si="19"/>
        <v>135</v>
      </c>
      <c r="N215" s="58" t="s">
        <v>518</v>
      </c>
      <c r="P215" s="43"/>
      <c r="Q215" s="360">
        <f>SUM(B214,D214,F214,H214,J214,L214,M215,K215,I215,G215,E215,C215,C217,E217,G217,I217,K217,M217,L219,J219,H219,F219,D219,B219,J220)/1000*1.1</f>
        <v>3.7125000000000004</v>
      </c>
      <c r="R215" s="43" t="s">
        <v>44</v>
      </c>
    </row>
    <row r="216" spans="1:18" ht="24">
      <c r="A216" s="53" t="s">
        <v>11</v>
      </c>
      <c r="B216" s="353">
        <f t="shared" si="20"/>
        <v>135</v>
      </c>
      <c r="C216" s="55">
        <f t="shared" si="19"/>
        <v>135</v>
      </c>
      <c r="D216" s="232">
        <f t="shared" si="19"/>
        <v>135</v>
      </c>
      <c r="E216" s="234">
        <f t="shared" si="19"/>
        <v>135</v>
      </c>
      <c r="F216" s="232">
        <f t="shared" si="19"/>
        <v>135</v>
      </c>
      <c r="G216" s="234">
        <f t="shared" si="19"/>
        <v>135</v>
      </c>
      <c r="H216" s="232">
        <f t="shared" si="19"/>
        <v>135</v>
      </c>
      <c r="I216" s="234">
        <f t="shared" si="19"/>
        <v>135</v>
      </c>
      <c r="J216" s="232">
        <f t="shared" si="19"/>
        <v>135</v>
      </c>
      <c r="K216" s="234">
        <f t="shared" si="19"/>
        <v>135</v>
      </c>
      <c r="L216" s="232">
        <f t="shared" si="19"/>
        <v>135</v>
      </c>
      <c r="M216" s="345">
        <f t="shared" si="19"/>
        <v>135</v>
      </c>
      <c r="N216" s="43"/>
      <c r="P216" s="43"/>
      <c r="Q216" s="43"/>
      <c r="R216" s="49"/>
    </row>
    <row r="217" spans="1:18" ht="24">
      <c r="A217" s="53" t="s">
        <v>13</v>
      </c>
      <c r="B217" s="327">
        <f t="shared" si="20"/>
        <v>135</v>
      </c>
      <c r="C217" s="233">
        <f t="shared" si="19"/>
        <v>135</v>
      </c>
      <c r="D217" s="55">
        <f t="shared" si="19"/>
        <v>135</v>
      </c>
      <c r="E217" s="233">
        <f t="shared" si="19"/>
        <v>135</v>
      </c>
      <c r="F217" s="55">
        <f t="shared" si="19"/>
        <v>135</v>
      </c>
      <c r="G217" s="233">
        <f t="shared" si="19"/>
        <v>135</v>
      </c>
      <c r="H217" s="55">
        <f t="shared" si="19"/>
        <v>135</v>
      </c>
      <c r="I217" s="233">
        <f t="shared" si="19"/>
        <v>135</v>
      </c>
      <c r="J217" s="55">
        <f t="shared" si="19"/>
        <v>135</v>
      </c>
      <c r="K217" s="233">
        <f t="shared" si="19"/>
        <v>135</v>
      </c>
      <c r="L217" s="55">
        <f t="shared" si="19"/>
        <v>135</v>
      </c>
      <c r="M217" s="343">
        <f t="shared" si="19"/>
        <v>135</v>
      </c>
      <c r="N217" s="43"/>
      <c r="P217" s="43"/>
      <c r="Q217" s="43"/>
      <c r="R217" s="43"/>
    </row>
    <row r="218" spans="1:18" ht="24">
      <c r="A218" s="53" t="s">
        <v>15</v>
      </c>
      <c r="B218" s="353">
        <f t="shared" si="20"/>
        <v>135</v>
      </c>
      <c r="C218" s="55">
        <f t="shared" si="19"/>
        <v>135</v>
      </c>
      <c r="D218" s="232">
        <f t="shared" si="19"/>
        <v>135</v>
      </c>
      <c r="E218" s="234">
        <f t="shared" si="19"/>
        <v>135</v>
      </c>
      <c r="F218" s="232">
        <f t="shared" si="19"/>
        <v>135</v>
      </c>
      <c r="G218" s="234">
        <f t="shared" si="19"/>
        <v>135</v>
      </c>
      <c r="H218" s="232">
        <f t="shared" si="19"/>
        <v>135</v>
      </c>
      <c r="I218" s="234">
        <f t="shared" si="19"/>
        <v>135</v>
      </c>
      <c r="J218" s="232">
        <f t="shared" si="19"/>
        <v>135</v>
      </c>
      <c r="K218" s="234">
        <f t="shared" si="19"/>
        <v>135</v>
      </c>
      <c r="L218" s="232">
        <f t="shared" si="19"/>
        <v>135</v>
      </c>
      <c r="M218" s="345">
        <f t="shared" si="19"/>
        <v>135</v>
      </c>
    </row>
    <row r="219" spans="1:18" ht="24">
      <c r="A219" s="53" t="s">
        <v>16</v>
      </c>
      <c r="B219" s="351">
        <f t="shared" si="20"/>
        <v>135</v>
      </c>
      <c r="C219" s="232">
        <f t="shared" si="19"/>
        <v>135</v>
      </c>
      <c r="D219" s="233">
        <f t="shared" si="19"/>
        <v>135</v>
      </c>
      <c r="E219" s="232">
        <f t="shared" si="19"/>
        <v>135</v>
      </c>
      <c r="F219" s="233">
        <f t="shared" si="19"/>
        <v>135</v>
      </c>
      <c r="G219" s="232">
        <f t="shared" si="19"/>
        <v>135</v>
      </c>
      <c r="H219" s="233">
        <f t="shared" si="19"/>
        <v>135</v>
      </c>
      <c r="I219" s="232">
        <f t="shared" si="19"/>
        <v>135</v>
      </c>
      <c r="J219" s="233">
        <f t="shared" si="19"/>
        <v>135</v>
      </c>
      <c r="K219" s="232">
        <f t="shared" si="19"/>
        <v>135</v>
      </c>
      <c r="L219" s="233">
        <f t="shared" si="19"/>
        <v>135</v>
      </c>
      <c r="M219" s="352">
        <f t="shared" si="19"/>
        <v>135</v>
      </c>
      <c r="N219" s="43"/>
      <c r="P219" s="43"/>
      <c r="Q219" s="43"/>
      <c r="R219" s="43"/>
    </row>
    <row r="220" spans="1:18" ht="24">
      <c r="A220" s="64" t="s">
        <v>17</v>
      </c>
      <c r="B220" s="329">
        <f>15+(30*1*4)</f>
        <v>135</v>
      </c>
      <c r="C220" s="59">
        <f>15+(30*1*4)</f>
        <v>135</v>
      </c>
      <c r="D220" s="176">
        <v>0</v>
      </c>
      <c r="E220" s="59">
        <f>15+(30*1*4)</f>
        <v>135</v>
      </c>
      <c r="F220" s="59">
        <f>15+(30*1*4)</f>
        <v>135</v>
      </c>
      <c r="G220" s="176">
        <v>0</v>
      </c>
      <c r="H220" s="59">
        <f>15+(30*1*4)</f>
        <v>135</v>
      </c>
      <c r="I220" s="176">
        <v>0</v>
      </c>
      <c r="J220" s="69">
        <f>15+(30*1*4)</f>
        <v>135</v>
      </c>
      <c r="K220" s="59">
        <f>15+(30*1*4)</f>
        <v>135</v>
      </c>
      <c r="L220" s="176">
        <v>0</v>
      </c>
      <c r="M220" s="330">
        <f>15+(30*1*4)</f>
        <v>135</v>
      </c>
      <c r="N220" s="43"/>
      <c r="P220" s="43"/>
      <c r="Q220" s="43"/>
      <c r="R220" s="43"/>
    </row>
    <row r="221" spans="1:18" ht="24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</row>
    <row r="222" spans="1:18" ht="24">
      <c r="A222" s="57" t="s">
        <v>53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</row>
    <row r="223" spans="1:18" ht="24">
      <c r="A223" s="57" t="s">
        <v>523</v>
      </c>
      <c r="B223" s="43"/>
      <c r="D223" s="43" t="s">
        <v>524</v>
      </c>
      <c r="E223" s="43"/>
      <c r="F223" s="43"/>
      <c r="G223" s="43" t="s">
        <v>525</v>
      </c>
      <c r="H223" s="43"/>
      <c r="J223" s="381" t="s">
        <v>565</v>
      </c>
      <c r="K223" s="382"/>
      <c r="L223" s="381" t="s">
        <v>566</v>
      </c>
      <c r="M223" s="382"/>
    </row>
    <row r="224" spans="1:18" ht="24">
      <c r="A224" s="43"/>
      <c r="B224" s="43"/>
      <c r="D224" s="43" t="s">
        <v>553</v>
      </c>
      <c r="E224" s="43" t="s">
        <v>551</v>
      </c>
      <c r="F224" s="43"/>
      <c r="G224" s="43" t="s">
        <v>553</v>
      </c>
      <c r="H224" s="43" t="s">
        <v>551</v>
      </c>
      <c r="J224" s="381" t="s">
        <v>566</v>
      </c>
      <c r="K224" s="382"/>
      <c r="L224" s="381" t="s">
        <v>566</v>
      </c>
      <c r="M224" s="382"/>
    </row>
    <row r="225" spans="1:13" ht="24">
      <c r="A225" s="43"/>
      <c r="B225" s="43"/>
      <c r="D225" s="43" t="s">
        <v>565</v>
      </c>
      <c r="E225" s="43" t="s">
        <v>566</v>
      </c>
      <c r="F225" s="43"/>
      <c r="G225" s="43" t="s">
        <v>565</v>
      </c>
      <c r="H225" s="43" t="s">
        <v>566</v>
      </c>
      <c r="I225" s="43"/>
      <c r="J225" s="43"/>
      <c r="K225" s="43"/>
      <c r="L225" s="43"/>
      <c r="M225" s="43"/>
    </row>
    <row r="226" spans="1:13" ht="24">
      <c r="A226" s="43"/>
      <c r="B226" s="43"/>
      <c r="C226" s="43"/>
      <c r="D226" s="43"/>
      <c r="E226" s="43"/>
      <c r="F226" s="43"/>
    </row>
  </sheetData>
  <mergeCells count="12">
    <mergeCell ref="B109:Y109"/>
    <mergeCell ref="B110:Y110"/>
    <mergeCell ref="J223:K223"/>
    <mergeCell ref="L223:M223"/>
    <mergeCell ref="J224:K224"/>
    <mergeCell ref="L224:M224"/>
    <mergeCell ref="B89:Y89"/>
    <mergeCell ref="B46:Y46"/>
    <mergeCell ref="B47:Y47"/>
    <mergeCell ref="B67:Y67"/>
    <mergeCell ref="B68:Y68"/>
    <mergeCell ref="B88:Y88"/>
  </mergeCells>
  <phoneticPr fontId="8" type="noConversion"/>
  <pageMargins left="0.25" right="0.25" top="0.75" bottom="0.75" header="0.3" footer="0.3"/>
  <pageSetup scale="17" orientation="portrait" horizontalDpi="4294967292" verticalDpi="4294967292" copies="2"/>
  <extLst>
    <ext xmlns:mx="http://schemas.microsoft.com/office/mac/excel/2008/main" uri="{64002731-A6B0-56B0-2670-7721B7C09600}">
      <mx:PLV Mode="1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48523"/>
  <sheetViews>
    <sheetView topLeftCell="A41" zoomScale="75" zoomScaleNormal="75" zoomScalePageLayoutView="75" workbookViewId="0">
      <selection activeCell="L71" sqref="L71"/>
    </sheetView>
  </sheetViews>
  <sheetFormatPr baseColWidth="10" defaultColWidth="10.83203125" defaultRowHeight="16"/>
  <cols>
    <col min="1" max="13" width="10.83203125" style="11"/>
    <col min="14" max="14" width="10.83203125" style="12"/>
    <col min="15" max="16384" width="10.83203125" style="11"/>
  </cols>
  <sheetData>
    <row r="1" spans="1:28">
      <c r="A1" s="13" t="s">
        <v>4</v>
      </c>
      <c r="B1" s="13"/>
      <c r="C1" s="13"/>
      <c r="D1" s="13" t="s">
        <v>5</v>
      </c>
      <c r="E1" s="13"/>
      <c r="F1" s="18" t="s">
        <v>477</v>
      </c>
      <c r="G1" s="3"/>
      <c r="H1" s="3"/>
      <c r="I1" s="3"/>
      <c r="J1" s="3"/>
      <c r="K1" s="3"/>
      <c r="L1" s="3"/>
      <c r="M1" s="3"/>
      <c r="N1" s="11"/>
    </row>
    <row r="2" spans="1:28">
      <c r="A2" s="20"/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11"/>
    </row>
    <row r="3" spans="1:28" ht="33">
      <c r="A3" s="20" t="s">
        <v>6</v>
      </c>
      <c r="B3" s="126"/>
      <c r="C3" s="127" t="s">
        <v>56</v>
      </c>
      <c r="D3" s="127" t="s">
        <v>57</v>
      </c>
      <c r="E3" s="127" t="s">
        <v>58</v>
      </c>
      <c r="F3" s="127" t="s">
        <v>59</v>
      </c>
      <c r="G3" s="127" t="s">
        <v>60</v>
      </c>
      <c r="H3" s="127" t="s">
        <v>61</v>
      </c>
      <c r="I3" s="127" t="s">
        <v>62</v>
      </c>
      <c r="J3" s="299" t="s">
        <v>63</v>
      </c>
      <c r="K3" s="127" t="s">
        <v>64</v>
      </c>
      <c r="L3" s="127" t="s">
        <v>65</v>
      </c>
      <c r="M3" s="127" t="s">
        <v>55</v>
      </c>
      <c r="N3" s="11"/>
    </row>
    <row r="4" spans="1:28" ht="22">
      <c r="A4" s="20" t="s">
        <v>9</v>
      </c>
      <c r="B4" s="128" t="s">
        <v>67</v>
      </c>
      <c r="C4" s="129" t="s">
        <v>68</v>
      </c>
      <c r="D4" s="129" t="s">
        <v>69</v>
      </c>
      <c r="E4" s="129" t="s">
        <v>70</v>
      </c>
      <c r="F4" s="129" t="s">
        <v>71</v>
      </c>
      <c r="G4" s="129" t="s">
        <v>72</v>
      </c>
      <c r="H4" s="130"/>
      <c r="I4" s="129" t="s">
        <v>74</v>
      </c>
      <c r="J4" s="129" t="s">
        <v>75</v>
      </c>
      <c r="K4" s="129" t="s">
        <v>76</v>
      </c>
      <c r="L4" s="129" t="s">
        <v>77</v>
      </c>
      <c r="M4" s="129" t="s">
        <v>73</v>
      </c>
      <c r="N4" s="11"/>
    </row>
    <row r="5" spans="1:28" ht="22">
      <c r="A5" s="20" t="s">
        <v>10</v>
      </c>
      <c r="B5" s="128" t="s">
        <v>78</v>
      </c>
      <c r="C5" s="301" t="s">
        <v>79</v>
      </c>
      <c r="D5" s="129" t="s">
        <v>80</v>
      </c>
      <c r="E5" s="130"/>
      <c r="F5" s="129" t="s">
        <v>82</v>
      </c>
      <c r="G5" s="129" t="s">
        <v>83</v>
      </c>
      <c r="H5" s="129" t="s">
        <v>84</v>
      </c>
      <c r="I5" s="129" t="s">
        <v>85</v>
      </c>
      <c r="J5" s="129" t="s">
        <v>86</v>
      </c>
      <c r="K5" s="129" t="s">
        <v>87</v>
      </c>
      <c r="L5" s="129" t="s">
        <v>88</v>
      </c>
      <c r="M5" s="129" t="s">
        <v>81</v>
      </c>
      <c r="N5" s="11"/>
      <c r="U5" s="3"/>
      <c r="V5" s="3"/>
      <c r="W5" s="3"/>
      <c r="X5" s="3"/>
      <c r="Y5" s="3"/>
      <c r="Z5" s="3"/>
      <c r="AA5" s="3"/>
      <c r="AB5" s="3"/>
    </row>
    <row r="6" spans="1:28" ht="22">
      <c r="A6" s="20" t="s">
        <v>11</v>
      </c>
      <c r="B6" s="128" t="s">
        <v>89</v>
      </c>
      <c r="C6" s="129" t="s">
        <v>90</v>
      </c>
      <c r="D6" s="298" t="s">
        <v>91</v>
      </c>
      <c r="E6" s="129" t="s">
        <v>92</v>
      </c>
      <c r="F6" s="129" t="s">
        <v>93</v>
      </c>
      <c r="G6" s="129" t="s">
        <v>94</v>
      </c>
      <c r="H6" s="129" t="s">
        <v>95</v>
      </c>
      <c r="I6" s="129" t="s">
        <v>96</v>
      </c>
      <c r="J6" s="130"/>
      <c r="K6" s="129" t="s">
        <v>98</v>
      </c>
      <c r="L6" s="129" t="s">
        <v>99</v>
      </c>
      <c r="M6" s="129" t="s">
        <v>97</v>
      </c>
      <c r="N6" s="11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2">
      <c r="A7" s="20" t="s">
        <v>13</v>
      </c>
      <c r="B7" s="128" t="s">
        <v>100</v>
      </c>
      <c r="C7" s="129" t="s">
        <v>101</v>
      </c>
      <c r="D7" s="129" t="s">
        <v>102</v>
      </c>
      <c r="E7" s="129" t="s">
        <v>103</v>
      </c>
      <c r="F7" s="129" t="s">
        <v>104</v>
      </c>
      <c r="G7" s="303" t="s">
        <v>105</v>
      </c>
      <c r="H7" s="129" t="s">
        <v>106</v>
      </c>
      <c r="I7" s="129" t="s">
        <v>107</v>
      </c>
      <c r="J7" s="129" t="s">
        <v>108</v>
      </c>
      <c r="K7" s="129" t="s">
        <v>109</v>
      </c>
      <c r="L7" s="129" t="s">
        <v>110</v>
      </c>
      <c r="M7" s="130"/>
      <c r="N7" s="1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33">
      <c r="A8" s="20" t="s">
        <v>15</v>
      </c>
      <c r="B8" s="300" t="s">
        <v>111</v>
      </c>
      <c r="C8" s="129" t="s">
        <v>112</v>
      </c>
      <c r="D8" s="301" t="s">
        <v>113</v>
      </c>
      <c r="E8" s="130"/>
      <c r="F8" s="129" t="s">
        <v>115</v>
      </c>
      <c r="G8" s="129" t="s">
        <v>116</v>
      </c>
      <c r="H8" s="129" t="s">
        <v>117</v>
      </c>
      <c r="I8" s="129" t="s">
        <v>118</v>
      </c>
      <c r="J8" s="129" t="s">
        <v>119</v>
      </c>
      <c r="K8" s="129" t="s">
        <v>120</v>
      </c>
      <c r="L8" s="129" t="s">
        <v>121</v>
      </c>
      <c r="M8" s="129" t="s">
        <v>114</v>
      </c>
      <c r="N8" s="11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33">
      <c r="A9" s="20" t="s">
        <v>16</v>
      </c>
      <c r="B9" s="128" t="s">
        <v>122</v>
      </c>
      <c r="C9" s="129" t="s">
        <v>123</v>
      </c>
      <c r="D9" s="129" t="s">
        <v>124</v>
      </c>
      <c r="E9" s="129" t="s">
        <v>125</v>
      </c>
      <c r="F9" s="129" t="s">
        <v>126</v>
      </c>
      <c r="G9" s="129" t="s">
        <v>127</v>
      </c>
      <c r="H9" s="129" t="s">
        <v>128</v>
      </c>
      <c r="I9" s="130"/>
      <c r="J9" s="129" t="s">
        <v>130</v>
      </c>
      <c r="K9" s="129" t="s">
        <v>131</v>
      </c>
      <c r="L9" s="129" t="s">
        <v>132</v>
      </c>
      <c r="M9" s="129" t="s">
        <v>129</v>
      </c>
      <c r="N9" s="11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33">
      <c r="A10" s="20" t="s">
        <v>17</v>
      </c>
      <c r="B10" s="128" t="s">
        <v>133</v>
      </c>
      <c r="C10" s="130"/>
      <c r="D10" s="129" t="s">
        <v>135</v>
      </c>
      <c r="E10" s="129" t="s">
        <v>136</v>
      </c>
      <c r="F10" s="298" t="s">
        <v>137</v>
      </c>
      <c r="G10" s="129" t="s">
        <v>138</v>
      </c>
      <c r="H10" s="129" t="s">
        <v>139</v>
      </c>
      <c r="I10" s="129" t="s">
        <v>140</v>
      </c>
      <c r="J10" s="129" t="s">
        <v>141</v>
      </c>
      <c r="K10" s="129" t="s">
        <v>142</v>
      </c>
      <c r="L10" s="129" t="s">
        <v>143</v>
      </c>
      <c r="M10" s="129" t="s">
        <v>134</v>
      </c>
      <c r="N10" s="1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s="13" t="s">
        <v>18</v>
      </c>
      <c r="B12" s="13"/>
      <c r="C12" s="13"/>
      <c r="D12" s="13" t="s">
        <v>5</v>
      </c>
      <c r="E12" s="13"/>
      <c r="F12" s="18" t="s">
        <v>478</v>
      </c>
      <c r="G12" s="3"/>
      <c r="H12" s="3"/>
      <c r="I12" s="3"/>
      <c r="J12" s="3"/>
      <c r="K12" s="3"/>
      <c r="L12" s="3"/>
      <c r="M12" s="3"/>
      <c r="N12" s="1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s="20"/>
      <c r="B13" s="20">
        <v>1</v>
      </c>
      <c r="C13" s="20">
        <v>2</v>
      </c>
      <c r="D13" s="20">
        <v>3</v>
      </c>
      <c r="E13" s="20">
        <v>4</v>
      </c>
      <c r="F13" s="20">
        <v>5</v>
      </c>
      <c r="G13" s="20">
        <v>6</v>
      </c>
      <c r="H13" s="20">
        <v>7</v>
      </c>
      <c r="I13" s="20">
        <v>8</v>
      </c>
      <c r="J13" s="20">
        <v>9</v>
      </c>
      <c r="K13" s="20">
        <v>10</v>
      </c>
      <c r="L13" s="20">
        <v>11</v>
      </c>
      <c r="M13" s="20">
        <v>12</v>
      </c>
      <c r="N13" s="11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2">
      <c r="A14" s="20" t="s">
        <v>6</v>
      </c>
      <c r="B14" s="126"/>
      <c r="C14" s="127" t="s">
        <v>145</v>
      </c>
      <c r="D14" s="127" t="s">
        <v>146</v>
      </c>
      <c r="E14" s="127" t="s">
        <v>147</v>
      </c>
      <c r="F14" s="127" t="s">
        <v>148</v>
      </c>
      <c r="G14" s="127" t="s">
        <v>149</v>
      </c>
      <c r="H14" s="127" t="s">
        <v>150</v>
      </c>
      <c r="I14" s="127" t="s">
        <v>151</v>
      </c>
      <c r="J14" s="127" t="s">
        <v>152</v>
      </c>
      <c r="K14" s="127" t="s">
        <v>153</v>
      </c>
      <c r="L14" s="127" t="s">
        <v>154</v>
      </c>
      <c r="M14" s="127" t="s">
        <v>144</v>
      </c>
      <c r="N14" s="11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2">
      <c r="A15" s="20" t="s">
        <v>9</v>
      </c>
      <c r="B15" s="128" t="s">
        <v>155</v>
      </c>
      <c r="C15" s="129" t="s">
        <v>156</v>
      </c>
      <c r="D15" s="129" t="s">
        <v>157</v>
      </c>
      <c r="E15" s="129" t="s">
        <v>158</v>
      </c>
      <c r="F15" s="129" t="s">
        <v>159</v>
      </c>
      <c r="G15" s="129" t="s">
        <v>160</v>
      </c>
      <c r="H15" s="130"/>
      <c r="I15" s="129" t="s">
        <v>162</v>
      </c>
      <c r="J15" s="129" t="s">
        <v>163</v>
      </c>
      <c r="K15" s="129" t="s">
        <v>164</v>
      </c>
      <c r="L15" s="129" t="s">
        <v>165</v>
      </c>
      <c r="M15" s="129" t="s">
        <v>161</v>
      </c>
      <c r="N15" s="11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33">
      <c r="A16" s="20" t="s">
        <v>10</v>
      </c>
      <c r="B16" s="128" t="s">
        <v>166</v>
      </c>
      <c r="C16" s="129" t="s">
        <v>167</v>
      </c>
      <c r="D16" s="129" t="s">
        <v>168</v>
      </c>
      <c r="E16" s="130"/>
      <c r="F16" s="129" t="s">
        <v>170</v>
      </c>
      <c r="G16" s="129" t="s">
        <v>171</v>
      </c>
      <c r="H16" s="129" t="s">
        <v>172</v>
      </c>
      <c r="I16" s="129" t="s">
        <v>173</v>
      </c>
      <c r="J16" s="129" t="s">
        <v>174</v>
      </c>
      <c r="K16" s="129" t="s">
        <v>175</v>
      </c>
      <c r="L16" s="129" t="s">
        <v>176</v>
      </c>
      <c r="M16" s="129" t="s">
        <v>169</v>
      </c>
      <c r="N16" s="11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3" ht="33">
      <c r="A17" s="20" t="s">
        <v>11</v>
      </c>
      <c r="B17" s="128" t="s">
        <v>177</v>
      </c>
      <c r="C17" s="129" t="s">
        <v>178</v>
      </c>
      <c r="D17" s="129" t="s">
        <v>8</v>
      </c>
      <c r="E17" s="129" t="s">
        <v>179</v>
      </c>
      <c r="F17" s="129" t="s">
        <v>180</v>
      </c>
      <c r="G17" s="129" t="s">
        <v>181</v>
      </c>
      <c r="H17" s="129" t="s">
        <v>182</v>
      </c>
      <c r="I17" s="129" t="s">
        <v>183</v>
      </c>
      <c r="J17" s="130"/>
      <c r="K17" s="129" t="s">
        <v>185</v>
      </c>
      <c r="L17" s="129" t="s">
        <v>186</v>
      </c>
      <c r="M17" s="129" t="s">
        <v>184</v>
      </c>
      <c r="N17" s="11"/>
      <c r="P17" s="3"/>
      <c r="Q17" s="3"/>
      <c r="R17" s="3"/>
      <c r="S17" s="3"/>
      <c r="T17" s="3"/>
      <c r="U17" s="3"/>
      <c r="V17" s="3"/>
      <c r="W17" s="3"/>
    </row>
    <row r="18" spans="1:23" ht="22">
      <c r="A18" s="20" t="s">
        <v>13</v>
      </c>
      <c r="B18" s="128" t="s">
        <v>187</v>
      </c>
      <c r="C18" s="301" t="s">
        <v>14</v>
      </c>
      <c r="D18" s="129" t="s">
        <v>188</v>
      </c>
      <c r="E18" s="129" t="s">
        <v>189</v>
      </c>
      <c r="F18" s="129" t="s">
        <v>190</v>
      </c>
      <c r="G18" s="129" t="s">
        <v>191</v>
      </c>
      <c r="H18" s="129" t="s">
        <v>192</v>
      </c>
      <c r="I18" s="129" t="s">
        <v>193</v>
      </c>
      <c r="J18" s="129" t="s">
        <v>194</v>
      </c>
      <c r="K18" s="129" t="s">
        <v>195</v>
      </c>
      <c r="L18" s="129" t="s">
        <v>196</v>
      </c>
      <c r="M18" s="130"/>
      <c r="N18" s="11"/>
    </row>
    <row r="19" spans="1:23" ht="22">
      <c r="A19" s="20" t="s">
        <v>15</v>
      </c>
      <c r="B19" s="128" t="s">
        <v>197</v>
      </c>
      <c r="C19" s="129" t="s">
        <v>198</v>
      </c>
      <c r="D19" s="298" t="s">
        <v>199</v>
      </c>
      <c r="E19" s="130"/>
      <c r="F19" s="129" t="s">
        <v>201</v>
      </c>
      <c r="G19" s="129" t="s">
        <v>202</v>
      </c>
      <c r="H19" s="129" t="s">
        <v>203</v>
      </c>
      <c r="I19" s="129" t="s">
        <v>204</v>
      </c>
      <c r="J19" s="129" t="s">
        <v>205</v>
      </c>
      <c r="K19" s="129" t="s">
        <v>206</v>
      </c>
      <c r="L19" s="129" t="s">
        <v>207</v>
      </c>
      <c r="M19" s="129" t="s">
        <v>200</v>
      </c>
      <c r="N19" s="11"/>
    </row>
    <row r="20" spans="1:23" ht="22">
      <c r="A20" s="20" t="s">
        <v>16</v>
      </c>
      <c r="B20" s="302" t="s">
        <v>208</v>
      </c>
      <c r="C20" s="129" t="s">
        <v>209</v>
      </c>
      <c r="D20" s="129" t="s">
        <v>210</v>
      </c>
      <c r="E20" s="129" t="s">
        <v>211</v>
      </c>
      <c r="F20" s="129" t="s">
        <v>212</v>
      </c>
      <c r="G20" s="129" t="s">
        <v>213</v>
      </c>
      <c r="H20" s="129" t="s">
        <v>214</v>
      </c>
      <c r="I20" s="130"/>
      <c r="J20" s="129" t="s">
        <v>216</v>
      </c>
      <c r="K20" s="129" t="s">
        <v>217</v>
      </c>
      <c r="L20" s="129" t="s">
        <v>218</v>
      </c>
      <c r="M20" s="129" t="s">
        <v>215</v>
      </c>
      <c r="N20" s="11"/>
    </row>
    <row r="21" spans="1:23" ht="22">
      <c r="A21" s="20" t="s">
        <v>17</v>
      </c>
      <c r="B21" s="128" t="s">
        <v>219</v>
      </c>
      <c r="C21" s="130"/>
      <c r="D21" s="129" t="s">
        <v>221</v>
      </c>
      <c r="E21" s="129" t="s">
        <v>222</v>
      </c>
      <c r="F21" s="303" t="s">
        <v>223</v>
      </c>
      <c r="G21" s="129" t="s">
        <v>224</v>
      </c>
      <c r="H21" s="129" t="s">
        <v>225</v>
      </c>
      <c r="I21" s="129" t="s">
        <v>226</v>
      </c>
      <c r="J21" s="129" t="s">
        <v>227</v>
      </c>
      <c r="K21" s="129" t="s">
        <v>228</v>
      </c>
      <c r="L21" s="129" t="s">
        <v>229</v>
      </c>
      <c r="M21" s="129" t="s">
        <v>220</v>
      </c>
      <c r="N21" s="11"/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1"/>
    </row>
    <row r="23" spans="1:23">
      <c r="A23" s="13" t="s">
        <v>25</v>
      </c>
      <c r="B23" s="13"/>
      <c r="C23" s="13"/>
      <c r="D23" s="13" t="s">
        <v>5</v>
      </c>
      <c r="E23" s="13"/>
      <c r="F23" s="18" t="s">
        <v>479</v>
      </c>
      <c r="G23" s="3"/>
      <c r="H23" s="3"/>
      <c r="I23" s="3"/>
      <c r="J23" s="3"/>
      <c r="K23" s="3"/>
      <c r="L23" s="3"/>
      <c r="M23" s="3"/>
      <c r="N23" s="11"/>
    </row>
    <row r="24" spans="1:23">
      <c r="A24" s="20"/>
      <c r="B24" s="20">
        <v>1</v>
      </c>
      <c r="C24" s="20">
        <v>2</v>
      </c>
      <c r="D24" s="20">
        <v>3</v>
      </c>
      <c r="E24" s="20">
        <v>4</v>
      </c>
      <c r="F24" s="20">
        <v>5</v>
      </c>
      <c r="G24" s="20">
        <v>6</v>
      </c>
      <c r="H24" s="20">
        <v>7</v>
      </c>
      <c r="I24" s="20">
        <v>8</v>
      </c>
      <c r="J24" s="20">
        <v>9</v>
      </c>
      <c r="K24" s="20">
        <v>10</v>
      </c>
      <c r="L24" s="20">
        <v>11</v>
      </c>
      <c r="M24" s="20">
        <v>12</v>
      </c>
      <c r="N24" s="11"/>
    </row>
    <row r="25" spans="1:23" ht="22">
      <c r="A25" s="20" t="s">
        <v>6</v>
      </c>
      <c r="B25" s="126"/>
      <c r="C25" s="127" t="s">
        <v>231</v>
      </c>
      <c r="D25" s="127" t="s">
        <v>232</v>
      </c>
      <c r="E25" s="127" t="s">
        <v>233</v>
      </c>
      <c r="F25" s="127" t="s">
        <v>234</v>
      </c>
      <c r="G25" s="127" t="s">
        <v>235</v>
      </c>
      <c r="H25" s="127" t="s">
        <v>236</v>
      </c>
      <c r="I25" s="127" t="s">
        <v>237</v>
      </c>
      <c r="J25" s="127" t="s">
        <v>238</v>
      </c>
      <c r="K25" s="127" t="s">
        <v>239</v>
      </c>
      <c r="L25" s="127" t="s">
        <v>240</v>
      </c>
      <c r="M25" s="127" t="s">
        <v>230</v>
      </c>
      <c r="N25" s="11"/>
    </row>
    <row r="26" spans="1:23" ht="33">
      <c r="A26" s="20" t="s">
        <v>9</v>
      </c>
      <c r="B26" s="128" t="s">
        <v>241</v>
      </c>
      <c r="C26" s="129" t="s">
        <v>242</v>
      </c>
      <c r="D26" s="129" t="s">
        <v>243</v>
      </c>
      <c r="E26" s="129" t="s">
        <v>244</v>
      </c>
      <c r="F26" s="129" t="s">
        <v>245</v>
      </c>
      <c r="G26" s="129" t="s">
        <v>246</v>
      </c>
      <c r="H26" s="130"/>
      <c r="I26" s="129" t="s">
        <v>248</v>
      </c>
      <c r="J26" s="129" t="s">
        <v>249</v>
      </c>
      <c r="K26" s="129" t="s">
        <v>250</v>
      </c>
      <c r="L26" s="129" t="s">
        <v>251</v>
      </c>
      <c r="M26" s="129" t="s">
        <v>247</v>
      </c>
      <c r="N26" s="11"/>
    </row>
    <row r="27" spans="1:23" ht="22">
      <c r="A27" s="20" t="s">
        <v>10</v>
      </c>
      <c r="B27" s="128" t="s">
        <v>252</v>
      </c>
      <c r="C27" s="129" t="s">
        <v>253</v>
      </c>
      <c r="D27" s="129" t="s">
        <v>254</v>
      </c>
      <c r="E27" s="130"/>
      <c r="F27" s="129" t="s">
        <v>255</v>
      </c>
      <c r="G27" s="129" t="s">
        <v>256</v>
      </c>
      <c r="H27" s="129" t="s">
        <v>257</v>
      </c>
      <c r="I27" s="129" t="s">
        <v>258</v>
      </c>
      <c r="J27" s="129" t="s">
        <v>259</v>
      </c>
      <c r="K27" s="129" t="s">
        <v>260</v>
      </c>
      <c r="L27" s="129" t="s">
        <v>261</v>
      </c>
      <c r="M27" s="129" t="s">
        <v>12</v>
      </c>
      <c r="N27" s="11"/>
    </row>
    <row r="28" spans="1:23" ht="33">
      <c r="A28" s="20" t="s">
        <v>11</v>
      </c>
      <c r="B28" s="128" t="s">
        <v>262</v>
      </c>
      <c r="C28" s="129" t="s">
        <v>263</v>
      </c>
      <c r="D28" s="129" t="s">
        <v>264</v>
      </c>
      <c r="E28" s="129" t="s">
        <v>265</v>
      </c>
      <c r="F28" s="129" t="s">
        <v>266</v>
      </c>
      <c r="G28" s="129" t="s">
        <v>267</v>
      </c>
      <c r="H28" s="129" t="s">
        <v>268</v>
      </c>
      <c r="I28" s="129" t="s">
        <v>269</v>
      </c>
      <c r="J28" s="130"/>
      <c r="K28" s="129" t="s">
        <v>271</v>
      </c>
      <c r="L28" s="129" t="s">
        <v>272</v>
      </c>
      <c r="M28" s="129" t="s">
        <v>270</v>
      </c>
      <c r="N28" s="11"/>
    </row>
    <row r="29" spans="1:23" ht="22">
      <c r="A29" s="20" t="s">
        <v>13</v>
      </c>
      <c r="B29" s="302" t="s">
        <v>273</v>
      </c>
      <c r="C29" s="129" t="s">
        <v>274</v>
      </c>
      <c r="D29" s="129" t="s">
        <v>275</v>
      </c>
      <c r="E29" s="129" t="s">
        <v>276</v>
      </c>
      <c r="F29" s="129" t="s">
        <v>277</v>
      </c>
      <c r="G29" s="129" t="s">
        <v>278</v>
      </c>
      <c r="H29" s="129" t="s">
        <v>279</v>
      </c>
      <c r="I29" s="129" t="s">
        <v>280</v>
      </c>
      <c r="J29" s="129" t="s">
        <v>281</v>
      </c>
      <c r="K29" s="129" t="s">
        <v>282</v>
      </c>
      <c r="L29" s="129" t="s">
        <v>283</v>
      </c>
      <c r="M29" s="130"/>
      <c r="N29" s="11"/>
    </row>
    <row r="30" spans="1:23" ht="22">
      <c r="A30" s="20" t="s">
        <v>15</v>
      </c>
      <c r="B30" s="300" t="s">
        <v>284</v>
      </c>
      <c r="C30" s="129" t="s">
        <v>285</v>
      </c>
      <c r="D30" s="298" t="s">
        <v>286</v>
      </c>
      <c r="E30" s="130"/>
      <c r="F30" s="129" t="s">
        <v>288</v>
      </c>
      <c r="G30" s="301" t="s">
        <v>289</v>
      </c>
      <c r="H30" s="129" t="s">
        <v>290</v>
      </c>
      <c r="I30" s="129" t="s">
        <v>291</v>
      </c>
      <c r="J30" s="129" t="s">
        <v>292</v>
      </c>
      <c r="K30" s="129" t="s">
        <v>293</v>
      </c>
      <c r="L30" s="129" t="s">
        <v>294</v>
      </c>
      <c r="M30" s="129" t="s">
        <v>287</v>
      </c>
      <c r="N30" s="11"/>
    </row>
    <row r="31" spans="1:23" ht="22">
      <c r="A31" s="20" t="s">
        <v>16</v>
      </c>
      <c r="B31" s="128" t="s">
        <v>295</v>
      </c>
      <c r="C31" s="129" t="s">
        <v>296</v>
      </c>
      <c r="D31" s="303" t="s">
        <v>297</v>
      </c>
      <c r="E31" s="129" t="s">
        <v>298</v>
      </c>
      <c r="F31" s="129" t="s">
        <v>299</v>
      </c>
      <c r="G31" s="129" t="s">
        <v>300</v>
      </c>
      <c r="H31" s="129" t="s">
        <v>301</v>
      </c>
      <c r="I31" s="130"/>
      <c r="J31" s="129" t="s">
        <v>303</v>
      </c>
      <c r="K31" s="129" t="s">
        <v>304</v>
      </c>
      <c r="L31" s="129" t="s">
        <v>305</v>
      </c>
      <c r="M31" s="129" t="s">
        <v>302</v>
      </c>
      <c r="N31" s="11"/>
    </row>
    <row r="32" spans="1:23" ht="44">
      <c r="A32" s="20" t="s">
        <v>17</v>
      </c>
      <c r="B32" s="128" t="s">
        <v>306</v>
      </c>
      <c r="C32" s="130"/>
      <c r="D32" s="129" t="s">
        <v>308</v>
      </c>
      <c r="E32" s="129" t="s">
        <v>309</v>
      </c>
      <c r="F32" s="129" t="s">
        <v>310</v>
      </c>
      <c r="G32" s="129" t="s">
        <v>311</v>
      </c>
      <c r="H32" s="129" t="s">
        <v>312</v>
      </c>
      <c r="I32" s="129" t="s">
        <v>313</v>
      </c>
      <c r="J32" s="129" t="s">
        <v>314</v>
      </c>
      <c r="K32" s="129" t="s">
        <v>19</v>
      </c>
      <c r="L32" s="129" t="s">
        <v>315</v>
      </c>
      <c r="M32" s="129" t="s">
        <v>307</v>
      </c>
      <c r="N32" s="11"/>
    </row>
    <row r="33" spans="1:14">
      <c r="A33" s="3"/>
      <c r="B33" s="23"/>
      <c r="C33" s="3"/>
      <c r="D33" s="3"/>
      <c r="E33" s="3"/>
      <c r="F33" s="3"/>
      <c r="G33" s="3"/>
      <c r="H33" s="3"/>
      <c r="I33" s="3"/>
      <c r="J33" s="3"/>
      <c r="K33" s="3"/>
      <c r="L33" s="3"/>
      <c r="M33" s="23"/>
      <c r="N33" s="11"/>
    </row>
    <row r="34" spans="1:14">
      <c r="A34" s="13" t="s">
        <v>482</v>
      </c>
      <c r="B34" s="13"/>
      <c r="C34" s="13"/>
      <c r="D34" s="13" t="s">
        <v>5</v>
      </c>
      <c r="E34" s="13"/>
      <c r="F34" s="18" t="s">
        <v>480</v>
      </c>
      <c r="G34" s="3"/>
      <c r="H34" s="3"/>
      <c r="I34" s="3"/>
      <c r="J34" s="3"/>
      <c r="K34" s="3"/>
      <c r="L34" s="3"/>
      <c r="M34" s="3"/>
      <c r="N34" s="11"/>
    </row>
    <row r="35" spans="1:14">
      <c r="A35" s="20"/>
      <c r="B35" s="20">
        <v>1</v>
      </c>
      <c r="C35" s="20">
        <v>2</v>
      </c>
      <c r="D35" s="20">
        <v>3</v>
      </c>
      <c r="E35" s="20">
        <v>4</v>
      </c>
      <c r="F35" s="20">
        <v>5</v>
      </c>
      <c r="G35" s="20">
        <v>6</v>
      </c>
      <c r="H35" s="20">
        <v>7</v>
      </c>
      <c r="I35" s="20">
        <v>8</v>
      </c>
      <c r="J35" s="20">
        <v>9</v>
      </c>
      <c r="K35" s="20">
        <v>10</v>
      </c>
      <c r="L35" s="20">
        <v>11</v>
      </c>
      <c r="M35" s="20">
        <v>12</v>
      </c>
      <c r="N35" s="11"/>
    </row>
    <row r="36" spans="1:14" ht="22">
      <c r="A36" s="20" t="s">
        <v>6</v>
      </c>
      <c r="B36" s="126"/>
      <c r="C36" s="127" t="s">
        <v>317</v>
      </c>
      <c r="D36" s="127" t="s">
        <v>318</v>
      </c>
      <c r="E36" s="127" t="s">
        <v>319</v>
      </c>
      <c r="F36" s="127" t="s">
        <v>320</v>
      </c>
      <c r="G36" s="127" t="s">
        <v>321</v>
      </c>
      <c r="H36" s="127" t="s">
        <v>322</v>
      </c>
      <c r="I36" s="127" t="s">
        <v>323</v>
      </c>
      <c r="J36" s="127" t="s">
        <v>324</v>
      </c>
      <c r="K36" s="127" t="s">
        <v>325</v>
      </c>
      <c r="L36" s="127" t="s">
        <v>21</v>
      </c>
      <c r="M36" s="127" t="s">
        <v>316</v>
      </c>
      <c r="N36" s="11"/>
    </row>
    <row r="37" spans="1:14" ht="22">
      <c r="A37" s="20" t="s">
        <v>9</v>
      </c>
      <c r="B37" s="128" t="s">
        <v>326</v>
      </c>
      <c r="C37" s="129" t="s">
        <v>327</v>
      </c>
      <c r="D37" s="129" t="s">
        <v>328</v>
      </c>
      <c r="E37" s="129" t="s">
        <v>329</v>
      </c>
      <c r="F37" s="129" t="s">
        <v>330</v>
      </c>
      <c r="G37" s="129" t="s">
        <v>331</v>
      </c>
      <c r="H37" s="130"/>
      <c r="I37" s="129" t="s">
        <v>333</v>
      </c>
      <c r="J37" s="129" t="s">
        <v>334</v>
      </c>
      <c r="K37" s="129" t="s">
        <v>335</v>
      </c>
      <c r="L37" s="129" t="s">
        <v>336</v>
      </c>
      <c r="M37" s="129" t="s">
        <v>332</v>
      </c>
      <c r="N37" s="11"/>
    </row>
    <row r="38" spans="1:14" ht="22">
      <c r="A38" s="20" t="s">
        <v>10</v>
      </c>
      <c r="B38" s="128" t="s">
        <v>337</v>
      </c>
      <c r="C38" s="129" t="s">
        <v>338</v>
      </c>
      <c r="D38" s="129" t="s">
        <v>339</v>
      </c>
      <c r="E38" s="130"/>
      <c r="F38" s="129" t="s">
        <v>341</v>
      </c>
      <c r="G38" s="129" t="s">
        <v>342</v>
      </c>
      <c r="H38" s="129" t="s">
        <v>343</v>
      </c>
      <c r="I38" s="129" t="s">
        <v>344</v>
      </c>
      <c r="J38" s="129" t="s">
        <v>345</v>
      </c>
      <c r="K38" s="129" t="s">
        <v>346</v>
      </c>
      <c r="L38" s="129" t="s">
        <v>347</v>
      </c>
      <c r="M38" s="129" t="s">
        <v>340</v>
      </c>
      <c r="N38" s="11"/>
    </row>
    <row r="39" spans="1:14" ht="22">
      <c r="A39" s="20" t="s">
        <v>11</v>
      </c>
      <c r="B39" s="128" t="s">
        <v>348</v>
      </c>
      <c r="C39" s="129" t="s">
        <v>349</v>
      </c>
      <c r="D39" s="129" t="s">
        <v>350</v>
      </c>
      <c r="E39" s="129" t="s">
        <v>351</v>
      </c>
      <c r="F39" s="129" t="s">
        <v>352</v>
      </c>
      <c r="G39" s="129" t="s">
        <v>353</v>
      </c>
      <c r="H39" s="129" t="s">
        <v>354</v>
      </c>
      <c r="I39" s="129" t="s">
        <v>355</v>
      </c>
      <c r="J39" s="130"/>
      <c r="K39" s="129" t="s">
        <v>357</v>
      </c>
      <c r="L39" s="129" t="s">
        <v>358</v>
      </c>
      <c r="M39" s="129" t="s">
        <v>356</v>
      </c>
      <c r="N39" s="11"/>
    </row>
    <row r="40" spans="1:14" ht="22">
      <c r="A40" s="20" t="s">
        <v>13</v>
      </c>
      <c r="B40" s="128" t="s">
        <v>359</v>
      </c>
      <c r="C40" s="129" t="s">
        <v>360</v>
      </c>
      <c r="D40" s="129" t="s">
        <v>361</v>
      </c>
      <c r="E40" s="129" t="s">
        <v>362</v>
      </c>
      <c r="F40" s="129" t="s">
        <v>363</v>
      </c>
      <c r="G40" s="129" t="s">
        <v>364</v>
      </c>
      <c r="H40" s="129" t="s">
        <v>365</v>
      </c>
      <c r="I40" s="129" t="s">
        <v>366</v>
      </c>
      <c r="J40" s="129" t="s">
        <v>367</v>
      </c>
      <c r="K40" s="129" t="s">
        <v>368</v>
      </c>
      <c r="L40" s="129" t="s">
        <v>369</v>
      </c>
      <c r="M40" s="130"/>
      <c r="N40" s="11"/>
    </row>
    <row r="41" spans="1:14">
      <c r="A41" s="20" t="s">
        <v>15</v>
      </c>
      <c r="B41" s="128" t="s">
        <v>370</v>
      </c>
      <c r="C41" s="129" t="s">
        <v>371</v>
      </c>
      <c r="D41" s="129" t="s">
        <v>372</v>
      </c>
      <c r="E41" s="130"/>
      <c r="F41" s="129" t="s">
        <v>374</v>
      </c>
      <c r="G41" s="129" t="s">
        <v>375</v>
      </c>
      <c r="H41" s="129" t="s">
        <v>376</v>
      </c>
      <c r="I41" s="129" t="s">
        <v>377</v>
      </c>
      <c r="J41" s="129" t="s">
        <v>378</v>
      </c>
      <c r="K41" s="129" t="s">
        <v>379</v>
      </c>
      <c r="L41" s="129" t="s">
        <v>380</v>
      </c>
      <c r="M41" s="129" t="s">
        <v>373</v>
      </c>
      <c r="N41" s="11"/>
    </row>
    <row r="42" spans="1:14" ht="22">
      <c r="A42" s="20" t="s">
        <v>16</v>
      </c>
      <c r="B42" s="128" t="s">
        <v>381</v>
      </c>
      <c r="C42" s="129" t="s">
        <v>382</v>
      </c>
      <c r="D42" s="129" t="s">
        <v>383</v>
      </c>
      <c r="E42" s="129" t="s">
        <v>384</v>
      </c>
      <c r="F42" s="129" t="s">
        <v>385</v>
      </c>
      <c r="G42" s="129" t="s">
        <v>386</v>
      </c>
      <c r="H42" s="129" t="s">
        <v>387</v>
      </c>
      <c r="I42" s="130"/>
      <c r="J42" s="129" t="s">
        <v>389</v>
      </c>
      <c r="K42" s="129" t="s">
        <v>23</v>
      </c>
      <c r="L42" s="129" t="s">
        <v>390</v>
      </c>
      <c r="M42" s="129" t="s">
        <v>388</v>
      </c>
      <c r="N42" s="11"/>
    </row>
    <row r="43" spans="1:14" ht="44">
      <c r="A43" s="20" t="s">
        <v>17</v>
      </c>
      <c r="B43" s="128" t="s">
        <v>391</v>
      </c>
      <c r="C43" s="130"/>
      <c r="D43" s="129" t="s">
        <v>393</v>
      </c>
      <c r="E43" s="129" t="s">
        <v>28</v>
      </c>
      <c r="F43" s="129" t="s">
        <v>394</v>
      </c>
      <c r="G43" s="129" t="s">
        <v>395</v>
      </c>
      <c r="H43" s="129" t="s">
        <v>396</v>
      </c>
      <c r="I43" s="129" t="s">
        <v>397</v>
      </c>
      <c r="J43" s="129" t="s">
        <v>398</v>
      </c>
      <c r="K43" s="129" t="s">
        <v>399</v>
      </c>
      <c r="L43" s="129" t="s">
        <v>400</v>
      </c>
      <c r="M43" s="129" t="s">
        <v>392</v>
      </c>
      <c r="N43" s="11"/>
    </row>
    <row r="44" spans="1:1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1"/>
    </row>
    <row r="45" spans="1:14">
      <c r="A45" s="13" t="s">
        <v>483</v>
      </c>
      <c r="B45" s="13"/>
      <c r="C45" s="13"/>
      <c r="D45" s="13" t="s">
        <v>5</v>
      </c>
      <c r="E45" s="13"/>
      <c r="F45" s="18" t="s">
        <v>481</v>
      </c>
      <c r="G45" s="3"/>
      <c r="H45" s="3"/>
      <c r="I45" s="3"/>
      <c r="J45" s="3"/>
      <c r="K45" s="3"/>
      <c r="L45" s="3"/>
      <c r="M45" s="3"/>
      <c r="N45" s="11"/>
    </row>
    <row r="46" spans="1:14">
      <c r="A46" s="20"/>
      <c r="B46" s="20">
        <v>1</v>
      </c>
      <c r="C46" s="20">
        <v>2</v>
      </c>
      <c r="D46" s="20">
        <v>3</v>
      </c>
      <c r="E46" s="20">
        <v>4</v>
      </c>
      <c r="F46" s="20">
        <v>5</v>
      </c>
      <c r="G46" s="20">
        <v>6</v>
      </c>
      <c r="H46" s="20">
        <v>7</v>
      </c>
      <c r="I46" s="20">
        <v>8</v>
      </c>
      <c r="J46" s="20">
        <v>9</v>
      </c>
      <c r="K46" s="20">
        <v>10</v>
      </c>
      <c r="L46" s="20">
        <v>11</v>
      </c>
      <c r="M46" s="20">
        <v>12</v>
      </c>
      <c r="N46" s="11"/>
    </row>
    <row r="47" spans="1:14" ht="22">
      <c r="A47" s="20" t="s">
        <v>6</v>
      </c>
      <c r="B47" s="126"/>
      <c r="C47" s="127" t="s">
        <v>402</v>
      </c>
      <c r="D47" s="127" t="s">
        <v>403</v>
      </c>
      <c r="E47" s="127" t="s">
        <v>404</v>
      </c>
      <c r="F47" s="127" t="s">
        <v>26</v>
      </c>
      <c r="G47" s="127" t="s">
        <v>405</v>
      </c>
      <c r="H47" s="127" t="s">
        <v>406</v>
      </c>
      <c r="I47" s="127" t="s">
        <v>407</v>
      </c>
      <c r="J47" s="127" t="s">
        <v>408</v>
      </c>
      <c r="K47" s="127" t="s">
        <v>409</v>
      </c>
      <c r="L47" s="127" t="s">
        <v>410</v>
      </c>
      <c r="M47" s="127" t="s">
        <v>401</v>
      </c>
      <c r="N47" s="11"/>
    </row>
    <row r="48" spans="1:14" ht="33">
      <c r="A48" s="20" t="s">
        <v>9</v>
      </c>
      <c r="B48" s="128" t="s">
        <v>411</v>
      </c>
      <c r="C48" s="129" t="s">
        <v>412</v>
      </c>
      <c r="D48" s="129" t="s">
        <v>413</v>
      </c>
      <c r="E48" s="129" t="s">
        <v>414</v>
      </c>
      <c r="F48" s="129" t="s">
        <v>415</v>
      </c>
      <c r="G48" s="129" t="s">
        <v>27</v>
      </c>
      <c r="H48" s="130"/>
      <c r="I48" s="129" t="s">
        <v>417</v>
      </c>
      <c r="J48" s="129" t="s">
        <v>418</v>
      </c>
      <c r="K48" s="129" t="s">
        <v>419</v>
      </c>
      <c r="L48" s="129" t="s">
        <v>66</v>
      </c>
      <c r="M48" s="129" t="s">
        <v>416</v>
      </c>
      <c r="N48" s="11"/>
    </row>
    <row r="49" spans="1:14">
      <c r="A49" s="20" t="s">
        <v>10</v>
      </c>
      <c r="B49" s="128" t="s">
        <v>420</v>
      </c>
      <c r="C49" s="129" t="s">
        <v>421</v>
      </c>
      <c r="D49" s="129" t="s">
        <v>422</v>
      </c>
      <c r="E49" s="130"/>
      <c r="F49" s="129" t="s">
        <v>424</v>
      </c>
      <c r="G49" s="129" t="s">
        <v>425</v>
      </c>
      <c r="H49" s="129" t="s">
        <v>426</v>
      </c>
      <c r="I49" s="129" t="s">
        <v>427</v>
      </c>
      <c r="J49" s="129" t="s">
        <v>428</v>
      </c>
      <c r="K49" s="129" t="s">
        <v>429</v>
      </c>
      <c r="L49" s="129" t="s">
        <v>66</v>
      </c>
      <c r="M49" s="129" t="s">
        <v>423</v>
      </c>
      <c r="N49" s="11"/>
    </row>
    <row r="50" spans="1:14" ht="22">
      <c r="A50" s="20" t="s">
        <v>11</v>
      </c>
      <c r="B50" s="128" t="s">
        <v>430</v>
      </c>
      <c r="C50" s="129" t="s">
        <v>431</v>
      </c>
      <c r="D50" s="129" t="s">
        <v>432</v>
      </c>
      <c r="E50" s="129" t="s">
        <v>433</v>
      </c>
      <c r="F50" s="129" t="s">
        <v>434</v>
      </c>
      <c r="G50" s="129" t="s">
        <v>435</v>
      </c>
      <c r="H50" s="129" t="s">
        <v>436</v>
      </c>
      <c r="I50" s="129" t="s">
        <v>437</v>
      </c>
      <c r="J50" s="130"/>
      <c r="K50" s="129" t="s">
        <v>439</v>
      </c>
      <c r="L50" s="129" t="s">
        <v>66</v>
      </c>
      <c r="M50" s="129" t="s">
        <v>438</v>
      </c>
      <c r="N50" s="11"/>
    </row>
    <row r="51" spans="1:14" ht="22">
      <c r="A51" s="20" t="s">
        <v>13</v>
      </c>
      <c r="B51" s="128" t="s">
        <v>440</v>
      </c>
      <c r="C51" s="129" t="s">
        <v>441</v>
      </c>
      <c r="D51" s="129" t="s">
        <v>442</v>
      </c>
      <c r="E51" s="129" t="s">
        <v>443</v>
      </c>
      <c r="F51" s="129" t="s">
        <v>444</v>
      </c>
      <c r="G51" s="129" t="s">
        <v>445</v>
      </c>
      <c r="H51" s="129" t="s">
        <v>446</v>
      </c>
      <c r="I51" s="129" t="s">
        <v>447</v>
      </c>
      <c r="J51" s="129" t="s">
        <v>448</v>
      </c>
      <c r="K51" s="129" t="s">
        <v>449</v>
      </c>
      <c r="L51" s="129" t="s">
        <v>66</v>
      </c>
      <c r="M51" s="130"/>
      <c r="N51" s="11"/>
    </row>
    <row r="52" spans="1:14" ht="22">
      <c r="A52" s="20" t="s">
        <v>15</v>
      </c>
      <c r="B52" s="128" t="s">
        <v>450</v>
      </c>
      <c r="C52" s="129" t="s">
        <v>451</v>
      </c>
      <c r="D52" s="129" t="s">
        <v>452</v>
      </c>
      <c r="E52" s="130"/>
      <c r="F52" s="129" t="s">
        <v>454</v>
      </c>
      <c r="G52" s="129" t="s">
        <v>455</v>
      </c>
      <c r="H52" s="129" t="s">
        <v>456</v>
      </c>
      <c r="I52" s="129" t="s">
        <v>457</v>
      </c>
      <c r="J52" s="129" t="s">
        <v>458</v>
      </c>
      <c r="K52" s="129" t="s">
        <v>24</v>
      </c>
      <c r="L52" s="129" t="s">
        <v>66</v>
      </c>
      <c r="M52" s="129" t="s">
        <v>453</v>
      </c>
      <c r="N52" s="11"/>
    </row>
    <row r="53" spans="1:14" ht="22">
      <c r="A53" s="20" t="s">
        <v>16</v>
      </c>
      <c r="B53" s="128" t="s">
        <v>459</v>
      </c>
      <c r="C53" s="129" t="s">
        <v>460</v>
      </c>
      <c r="D53" s="129" t="s">
        <v>461</v>
      </c>
      <c r="E53" s="129" t="s">
        <v>22</v>
      </c>
      <c r="F53" s="129" t="s">
        <v>462</v>
      </c>
      <c r="G53" s="129" t="s">
        <v>463</v>
      </c>
      <c r="H53" s="129" t="s">
        <v>464</v>
      </c>
      <c r="I53" s="130"/>
      <c r="J53" s="129" t="s">
        <v>466</v>
      </c>
      <c r="K53" s="129" t="s">
        <v>467</v>
      </c>
      <c r="L53" s="129" t="s">
        <v>66</v>
      </c>
      <c r="M53" s="129" t="s">
        <v>465</v>
      </c>
      <c r="N53" s="11"/>
    </row>
    <row r="54" spans="1:14" ht="33">
      <c r="A54" s="20" t="s">
        <v>17</v>
      </c>
      <c r="B54" s="128" t="s">
        <v>20</v>
      </c>
      <c r="C54" s="130"/>
      <c r="D54" s="298" t="s">
        <v>469</v>
      </c>
      <c r="E54" s="331" t="s">
        <v>470</v>
      </c>
      <c r="F54" s="129" t="s">
        <v>471</v>
      </c>
      <c r="G54" s="129" t="s">
        <v>472</v>
      </c>
      <c r="H54" s="129" t="s">
        <v>473</v>
      </c>
      <c r="I54" s="129" t="s">
        <v>474</v>
      </c>
      <c r="J54" s="129" t="s">
        <v>475</v>
      </c>
      <c r="K54" s="129" t="s">
        <v>476</v>
      </c>
      <c r="L54" s="129" t="s">
        <v>66</v>
      </c>
      <c r="M54" s="129" t="s">
        <v>468</v>
      </c>
      <c r="N54" s="11"/>
    </row>
    <row r="56" spans="1:14">
      <c r="A56" s="293" t="s">
        <v>669</v>
      </c>
      <c r="B56" s="293" t="s">
        <v>566</v>
      </c>
      <c r="C56" s="338"/>
      <c r="D56" s="338"/>
      <c r="E56" s="293" t="s">
        <v>670</v>
      </c>
      <c r="F56" s="293"/>
      <c r="G56" s="293" t="s">
        <v>671</v>
      </c>
      <c r="H56" s="293" t="s">
        <v>672</v>
      </c>
      <c r="N56" s="11"/>
    </row>
    <row r="57" spans="1:14">
      <c r="A57" s="294">
        <v>1</v>
      </c>
      <c r="B57" s="339" t="s">
        <v>469</v>
      </c>
      <c r="C57" s="339"/>
      <c r="D57" s="339"/>
      <c r="E57" s="294" t="s">
        <v>590</v>
      </c>
      <c r="F57" s="294"/>
      <c r="G57" s="294">
        <v>5</v>
      </c>
      <c r="H57" s="294" t="s">
        <v>680</v>
      </c>
      <c r="J57" s="341" t="s">
        <v>689</v>
      </c>
      <c r="N57" s="11"/>
    </row>
    <row r="58" spans="1:14">
      <c r="A58" s="294">
        <v>2</v>
      </c>
      <c r="B58" s="332" t="s">
        <v>137</v>
      </c>
      <c r="C58" s="332"/>
      <c r="D58" s="332"/>
      <c r="E58" s="333" t="s">
        <v>590</v>
      </c>
      <c r="F58" s="333"/>
      <c r="G58" s="333">
        <v>1</v>
      </c>
      <c r="H58" s="333" t="s">
        <v>673</v>
      </c>
      <c r="N58" s="11"/>
    </row>
    <row r="59" spans="1:14">
      <c r="A59" s="294">
        <v>3</v>
      </c>
      <c r="B59" s="339" t="s">
        <v>63</v>
      </c>
      <c r="C59" s="339"/>
      <c r="D59" s="339"/>
      <c r="E59" s="294" t="s">
        <v>590</v>
      </c>
      <c r="F59" s="294"/>
      <c r="G59" s="294">
        <v>1</v>
      </c>
      <c r="H59" s="294" t="s">
        <v>681</v>
      </c>
      <c r="N59" s="11"/>
    </row>
    <row r="60" spans="1:14">
      <c r="A60" s="294">
        <v>4</v>
      </c>
      <c r="B60" s="332" t="s">
        <v>286</v>
      </c>
      <c r="C60" s="332"/>
      <c r="D60" s="332"/>
      <c r="E60" s="333" t="s">
        <v>590</v>
      </c>
      <c r="F60" s="333"/>
      <c r="G60" s="333">
        <v>3</v>
      </c>
      <c r="H60" s="333" t="s">
        <v>674</v>
      </c>
      <c r="N60" s="11"/>
    </row>
    <row r="61" spans="1:14">
      <c r="A61" s="294">
        <v>5</v>
      </c>
      <c r="B61" s="332" t="s">
        <v>91</v>
      </c>
      <c r="C61" s="332"/>
      <c r="D61" s="332"/>
      <c r="E61" s="333" t="s">
        <v>675</v>
      </c>
      <c r="F61" s="333"/>
      <c r="G61" s="333">
        <v>1</v>
      </c>
      <c r="H61" s="333" t="s">
        <v>579</v>
      </c>
      <c r="N61" s="11"/>
    </row>
    <row r="62" spans="1:14">
      <c r="A62" s="294">
        <v>6</v>
      </c>
      <c r="B62" s="332" t="s">
        <v>199</v>
      </c>
      <c r="C62" s="332"/>
      <c r="D62" s="332"/>
      <c r="E62" s="333" t="s">
        <v>589</v>
      </c>
      <c r="F62" s="333"/>
      <c r="G62" s="333">
        <v>2</v>
      </c>
      <c r="H62" s="333" t="s">
        <v>674</v>
      </c>
      <c r="N62" s="11"/>
    </row>
    <row r="63" spans="1:14">
      <c r="A63" s="295">
        <v>7</v>
      </c>
      <c r="B63" s="334" t="s">
        <v>295</v>
      </c>
      <c r="C63" s="335"/>
      <c r="D63" s="335"/>
      <c r="E63" s="334" t="s">
        <v>676</v>
      </c>
      <c r="F63" s="334"/>
      <c r="G63" s="334">
        <v>3</v>
      </c>
      <c r="H63" s="334" t="s">
        <v>677</v>
      </c>
      <c r="N63" s="11"/>
    </row>
    <row r="64" spans="1:14">
      <c r="A64" s="295">
        <v>8</v>
      </c>
      <c r="B64" s="296" t="s">
        <v>111</v>
      </c>
      <c r="C64" s="296"/>
      <c r="D64" s="296"/>
      <c r="E64" s="295" t="s">
        <v>590</v>
      </c>
      <c r="F64" s="295"/>
      <c r="G64" s="295">
        <v>1</v>
      </c>
      <c r="H64" s="295" t="s">
        <v>682</v>
      </c>
      <c r="N64" s="11"/>
    </row>
    <row r="65" spans="1:16384">
      <c r="A65" s="295">
        <v>9</v>
      </c>
      <c r="B65" s="296" t="s">
        <v>289</v>
      </c>
      <c r="C65" s="296"/>
      <c r="D65" s="296"/>
      <c r="E65" s="295" t="s">
        <v>590</v>
      </c>
      <c r="F65" s="295"/>
      <c r="G65" s="295">
        <v>3</v>
      </c>
      <c r="H65" s="295" t="s">
        <v>683</v>
      </c>
      <c r="N65" s="11"/>
    </row>
    <row r="66" spans="1:16384">
      <c r="A66" s="295">
        <v>10</v>
      </c>
      <c r="B66" s="296" t="s">
        <v>79</v>
      </c>
      <c r="C66" s="296"/>
      <c r="D66" s="296"/>
      <c r="E66" s="295" t="s">
        <v>676</v>
      </c>
      <c r="F66" s="295"/>
      <c r="G66" s="295">
        <v>1</v>
      </c>
      <c r="H66" s="295" t="s">
        <v>684</v>
      </c>
      <c r="N66" s="11"/>
    </row>
    <row r="67" spans="1:16384">
      <c r="A67" s="295">
        <v>11</v>
      </c>
      <c r="B67" s="334" t="s">
        <v>14</v>
      </c>
      <c r="C67" s="335"/>
      <c r="D67" s="335"/>
      <c r="E67" s="334" t="s">
        <v>589</v>
      </c>
      <c r="F67" s="334"/>
      <c r="G67" s="334">
        <v>2</v>
      </c>
      <c r="H67" s="334" t="s">
        <v>678</v>
      </c>
      <c r="N67" s="11"/>
    </row>
    <row r="68" spans="1:16384">
      <c r="A68" s="295">
        <v>12</v>
      </c>
      <c r="B68" s="296" t="s">
        <v>284</v>
      </c>
      <c r="C68" s="296"/>
      <c r="D68" s="296"/>
      <c r="E68" s="295" t="s">
        <v>589</v>
      </c>
      <c r="F68" s="295"/>
      <c r="G68" s="295">
        <v>3</v>
      </c>
      <c r="H68" s="295" t="s">
        <v>682</v>
      </c>
      <c r="N68" s="11"/>
    </row>
    <row r="69" spans="1:16384">
      <c r="A69" s="297">
        <v>13</v>
      </c>
      <c r="B69" s="297" t="s">
        <v>113</v>
      </c>
      <c r="C69" s="340"/>
      <c r="D69" s="340"/>
      <c r="E69" s="297" t="s">
        <v>676</v>
      </c>
      <c r="F69" s="297"/>
      <c r="G69" s="297">
        <v>1</v>
      </c>
      <c r="H69" s="297" t="s">
        <v>674</v>
      </c>
      <c r="N69" s="11"/>
    </row>
    <row r="70" spans="1:16384">
      <c r="A70" s="297">
        <v>14</v>
      </c>
      <c r="B70" s="297" t="s">
        <v>273</v>
      </c>
      <c r="C70" s="340"/>
      <c r="D70" s="340"/>
      <c r="E70" s="297" t="s">
        <v>676</v>
      </c>
      <c r="F70" s="297"/>
      <c r="G70" s="297">
        <v>3</v>
      </c>
      <c r="H70" s="297" t="s">
        <v>685</v>
      </c>
      <c r="N70" s="11"/>
    </row>
    <row r="71" spans="1:16384">
      <c r="A71" s="297">
        <v>15</v>
      </c>
      <c r="B71" s="297" t="s">
        <v>105</v>
      </c>
      <c r="C71" s="340"/>
      <c r="D71" s="340"/>
      <c r="E71" s="297" t="s">
        <v>590</v>
      </c>
      <c r="F71" s="297"/>
      <c r="G71" s="297">
        <v>1</v>
      </c>
      <c r="H71" s="297" t="s">
        <v>686</v>
      </c>
      <c r="N71" s="11"/>
    </row>
    <row r="72" spans="1:16384">
      <c r="A72" s="297">
        <v>16</v>
      </c>
      <c r="B72" s="336" t="s">
        <v>208</v>
      </c>
      <c r="C72" s="337"/>
      <c r="D72" s="337"/>
      <c r="E72" s="336" t="s">
        <v>591</v>
      </c>
      <c r="F72" s="336"/>
      <c r="G72" s="336">
        <v>2</v>
      </c>
      <c r="H72" s="336" t="s">
        <v>677</v>
      </c>
      <c r="N72" s="11"/>
    </row>
    <row r="73" spans="1:16384">
      <c r="A73" s="297">
        <v>17</v>
      </c>
      <c r="B73" s="297" t="s">
        <v>223</v>
      </c>
      <c r="C73" s="340"/>
      <c r="D73" s="340"/>
      <c r="E73" s="297" t="s">
        <v>590</v>
      </c>
      <c r="F73" s="297"/>
      <c r="G73" s="297">
        <v>2</v>
      </c>
      <c r="H73" s="297" t="s">
        <v>673</v>
      </c>
      <c r="N73" s="11"/>
    </row>
    <row r="74" spans="1:16384">
      <c r="A74" s="297">
        <v>18</v>
      </c>
      <c r="B74" s="297" t="s">
        <v>297</v>
      </c>
      <c r="C74" s="340"/>
      <c r="D74" s="340"/>
      <c r="E74" s="297" t="s">
        <v>590</v>
      </c>
      <c r="F74" s="297"/>
      <c r="G74" s="297">
        <v>3</v>
      </c>
      <c r="H74" s="297" t="s">
        <v>687</v>
      </c>
      <c r="N74" s="11"/>
    </row>
    <row r="75" spans="1:16384">
      <c r="A75" s="297">
        <v>19</v>
      </c>
      <c r="B75" s="297" t="s">
        <v>470</v>
      </c>
      <c r="C75" s="340"/>
      <c r="D75" s="340"/>
      <c r="E75" s="297" t="s">
        <v>590</v>
      </c>
      <c r="F75" s="297"/>
      <c r="G75" s="297">
        <v>5</v>
      </c>
      <c r="H75" s="297" t="s">
        <v>688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  <c r="ANF75"/>
      <c r="ANG75"/>
      <c r="ANH75"/>
      <c r="ANI75"/>
      <c r="ANJ75"/>
      <c r="ANK75"/>
      <c r="ANL75"/>
      <c r="ANM75"/>
      <c r="ANN75"/>
      <c r="ANO75"/>
      <c r="ANP75"/>
      <c r="ANQ75"/>
      <c r="ANR75"/>
      <c r="ANS75"/>
      <c r="ANT75"/>
      <c r="ANU75"/>
      <c r="ANV75"/>
      <c r="ANW75"/>
      <c r="ANX75"/>
      <c r="ANY75"/>
      <c r="ANZ75"/>
      <c r="AOA75"/>
      <c r="AOB75"/>
      <c r="AOC75"/>
      <c r="AOD75"/>
      <c r="AOE75"/>
      <c r="AOF75"/>
      <c r="AOG75"/>
      <c r="AOH75"/>
      <c r="AOI75"/>
      <c r="AOJ75"/>
      <c r="AOK75"/>
      <c r="AOL75"/>
      <c r="AOM75"/>
      <c r="AON75"/>
      <c r="AOO75"/>
      <c r="AOP75"/>
      <c r="AOQ75"/>
      <c r="AOR75"/>
      <c r="AOS75"/>
      <c r="AOT75"/>
      <c r="AOU75"/>
      <c r="AOV75"/>
      <c r="AOW75"/>
      <c r="AOX75"/>
      <c r="AOY75"/>
      <c r="AOZ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PO75"/>
      <c r="APP75"/>
      <c r="APQ75"/>
      <c r="APR75"/>
      <c r="APS75"/>
      <c r="APT75"/>
      <c r="APU75"/>
      <c r="APV75"/>
      <c r="APW75"/>
      <c r="APX75"/>
      <c r="APY75"/>
      <c r="APZ75"/>
      <c r="AQA75"/>
      <c r="AQB75"/>
      <c r="AQC75"/>
      <c r="AQD75"/>
      <c r="AQE75"/>
      <c r="AQF75"/>
      <c r="AQG75"/>
      <c r="AQH75"/>
      <c r="AQI75"/>
      <c r="AQJ75"/>
      <c r="AQK75"/>
      <c r="AQL75"/>
      <c r="AQM75"/>
      <c r="AQN75"/>
      <c r="AQO75"/>
      <c r="AQP75"/>
      <c r="AQQ75"/>
      <c r="AQR75"/>
      <c r="AQS75"/>
      <c r="AQT75"/>
      <c r="AQU75"/>
      <c r="AQV75"/>
      <c r="AQW75"/>
      <c r="AQX75"/>
      <c r="AQY75"/>
      <c r="AQZ75"/>
      <c r="ARA75"/>
      <c r="ARB75"/>
      <c r="ARC75"/>
      <c r="ARD75"/>
      <c r="ARE75"/>
      <c r="ARF75"/>
      <c r="ARG75"/>
      <c r="ARH75"/>
      <c r="ARI75"/>
      <c r="ARJ75"/>
      <c r="ARK75"/>
      <c r="ARL75"/>
      <c r="ARM75"/>
      <c r="ARN75"/>
      <c r="ARO75"/>
      <c r="ARP75"/>
      <c r="ARQ75"/>
      <c r="ARR75"/>
      <c r="ARS75"/>
      <c r="ART75"/>
      <c r="ARU75"/>
      <c r="ARV75"/>
      <c r="ARW75"/>
      <c r="ARX75"/>
      <c r="ARY75"/>
      <c r="ARZ75"/>
      <c r="ASA75"/>
      <c r="ASB75"/>
      <c r="ASC75"/>
      <c r="ASD75"/>
      <c r="ASE75"/>
      <c r="ASF75"/>
      <c r="ASG75"/>
      <c r="ASH75"/>
      <c r="ASI75"/>
      <c r="ASJ75"/>
      <c r="ASK75"/>
      <c r="ASL75"/>
      <c r="ASM75"/>
      <c r="ASN75"/>
      <c r="ASO75"/>
      <c r="ASP75"/>
      <c r="ASQ75"/>
      <c r="ASR75"/>
      <c r="ASS75"/>
      <c r="AST75"/>
      <c r="ASU75"/>
      <c r="ASV75"/>
      <c r="ASW75"/>
      <c r="ASX75"/>
      <c r="ASY75"/>
      <c r="ASZ75"/>
      <c r="ATA75"/>
      <c r="ATB75"/>
      <c r="ATC75"/>
      <c r="ATD75"/>
      <c r="ATE75"/>
      <c r="ATF75"/>
      <c r="ATG75"/>
      <c r="ATH75"/>
      <c r="ATI75"/>
      <c r="ATJ75"/>
      <c r="ATK75"/>
      <c r="ATL75"/>
      <c r="ATM75"/>
      <c r="ATN75"/>
      <c r="ATO75"/>
      <c r="ATP75"/>
      <c r="ATQ75"/>
      <c r="ATR75"/>
      <c r="ATS75"/>
      <c r="ATT75"/>
      <c r="ATU75"/>
      <c r="ATV75"/>
      <c r="ATW75"/>
      <c r="ATX75"/>
      <c r="ATY75"/>
      <c r="ATZ75"/>
      <c r="AUA75"/>
      <c r="AUB75"/>
      <c r="AUC75"/>
      <c r="AUD75"/>
      <c r="AUE75"/>
      <c r="AUF75"/>
      <c r="AUG75"/>
      <c r="AUH75"/>
      <c r="AUI75"/>
      <c r="AUJ75"/>
      <c r="AUK75"/>
      <c r="AUL75"/>
      <c r="AUM75"/>
      <c r="AUN75"/>
      <c r="AUO75"/>
      <c r="AUP75"/>
      <c r="AUQ75"/>
      <c r="AUR75"/>
      <c r="AUS75"/>
      <c r="AUT75"/>
      <c r="AUU75"/>
      <c r="AUV75"/>
      <c r="AUW75"/>
      <c r="AUX75"/>
      <c r="AUY75"/>
      <c r="AUZ75"/>
      <c r="AVA75"/>
      <c r="AVB75"/>
      <c r="AVC75"/>
      <c r="AVD75"/>
      <c r="AVE75"/>
      <c r="AVF75"/>
      <c r="AVG75"/>
      <c r="AVH75"/>
      <c r="AVI75"/>
      <c r="AVJ75"/>
      <c r="AVK75"/>
      <c r="AVL75"/>
      <c r="AVM75"/>
      <c r="AVN75"/>
      <c r="AVO75"/>
      <c r="AVP75"/>
      <c r="AVQ75"/>
      <c r="AVR75"/>
      <c r="AVS75"/>
      <c r="AVT75"/>
      <c r="AVU75"/>
      <c r="AVV75"/>
      <c r="AVW75"/>
      <c r="AVX75"/>
      <c r="AVY75"/>
      <c r="AVZ75"/>
      <c r="AWA75"/>
      <c r="AWB75"/>
      <c r="AWC75"/>
      <c r="AWD75"/>
      <c r="AWE75"/>
      <c r="AWF75"/>
      <c r="AWG75"/>
      <c r="AWH75"/>
      <c r="AWI75"/>
      <c r="AWJ75"/>
      <c r="AWK75"/>
      <c r="AWL75"/>
      <c r="AWM75"/>
      <c r="AWN75"/>
      <c r="AWO75"/>
      <c r="AWP75"/>
      <c r="AWQ75"/>
      <c r="AWR75"/>
      <c r="AWS75"/>
      <c r="AWT75"/>
      <c r="AWU75"/>
      <c r="AWV75"/>
      <c r="AWW75"/>
      <c r="AWX75"/>
      <c r="AWY75"/>
      <c r="AWZ75"/>
      <c r="AXA75"/>
      <c r="AXB75"/>
      <c r="AXC75"/>
      <c r="AXD75"/>
      <c r="AXE75"/>
      <c r="AXF75"/>
      <c r="AXG75"/>
      <c r="AXH75"/>
      <c r="AXI75"/>
      <c r="AXJ75"/>
      <c r="AXK75"/>
      <c r="AXL75"/>
      <c r="AXM75"/>
      <c r="AXN75"/>
      <c r="AXO75"/>
      <c r="AXP75"/>
      <c r="AXQ75"/>
      <c r="AXR75"/>
      <c r="AXS75"/>
      <c r="AXT75"/>
      <c r="AXU75"/>
      <c r="AXV75"/>
      <c r="AXW75"/>
      <c r="AXX75"/>
      <c r="AXY75"/>
      <c r="AXZ75"/>
      <c r="AYA75"/>
      <c r="AYB75"/>
      <c r="AYC75"/>
      <c r="AYD75"/>
      <c r="AYE75"/>
      <c r="AYF75"/>
      <c r="AYG75"/>
      <c r="AYH75"/>
      <c r="AYI75"/>
      <c r="AYJ75"/>
      <c r="AYK75"/>
      <c r="AYL75"/>
      <c r="AYM75"/>
      <c r="AYN75"/>
      <c r="AYO75"/>
      <c r="AYP75"/>
      <c r="AYQ75"/>
      <c r="AYR75"/>
      <c r="AYS75"/>
      <c r="AYT75"/>
      <c r="AYU75"/>
      <c r="AYV75"/>
      <c r="AYW75"/>
      <c r="AYX75"/>
      <c r="AYY75"/>
      <c r="AYZ75"/>
      <c r="AZA75"/>
      <c r="AZB75"/>
      <c r="AZC75"/>
      <c r="AZD75"/>
      <c r="AZE75"/>
      <c r="AZF75"/>
      <c r="AZG75"/>
      <c r="AZH75"/>
      <c r="AZI75"/>
      <c r="AZJ75"/>
      <c r="AZK75"/>
      <c r="AZL75"/>
      <c r="AZM75"/>
      <c r="AZN75"/>
      <c r="AZO75"/>
      <c r="AZP75"/>
      <c r="AZQ75"/>
      <c r="AZR75"/>
      <c r="AZS75"/>
      <c r="AZT75"/>
      <c r="AZU75"/>
      <c r="AZV75"/>
      <c r="AZW75"/>
      <c r="AZX75"/>
      <c r="AZY75"/>
      <c r="AZZ75"/>
      <c r="BAA75"/>
      <c r="BAB75"/>
      <c r="BAC75"/>
      <c r="BAD75"/>
      <c r="BAE75"/>
      <c r="BAF75"/>
      <c r="BAG75"/>
      <c r="BAH75"/>
      <c r="BAI75"/>
      <c r="BAJ75"/>
      <c r="BAK75"/>
      <c r="BAL75"/>
      <c r="BAM75"/>
      <c r="BAN75"/>
      <c r="BAO75"/>
      <c r="BAP75"/>
      <c r="BAQ75"/>
      <c r="BAR75"/>
      <c r="BAS75"/>
      <c r="BAT75"/>
      <c r="BAU75"/>
      <c r="BAV75"/>
      <c r="BAW75"/>
      <c r="BAX75"/>
      <c r="BAY75"/>
      <c r="BAZ75"/>
      <c r="BBA75"/>
      <c r="BBB75"/>
      <c r="BBC75"/>
      <c r="BBD75"/>
      <c r="BBE75"/>
      <c r="BBF75"/>
      <c r="BBG75"/>
      <c r="BBH75"/>
      <c r="BBI75"/>
      <c r="BBJ75"/>
      <c r="BBK75"/>
      <c r="BBL75"/>
      <c r="BBM75"/>
      <c r="BBN75"/>
      <c r="BBO75"/>
      <c r="BBP75"/>
      <c r="BBQ75"/>
      <c r="BBR75"/>
      <c r="BBS75"/>
      <c r="BBT75"/>
      <c r="BBU75"/>
      <c r="BBV75"/>
      <c r="BBW75"/>
      <c r="BBX75"/>
      <c r="BBY75"/>
      <c r="BBZ75"/>
      <c r="BCA75"/>
      <c r="BCB75"/>
      <c r="BCC75"/>
      <c r="BCD75"/>
      <c r="BCE75"/>
      <c r="BCF75"/>
      <c r="BCG75"/>
      <c r="BCH75"/>
      <c r="BCI75"/>
      <c r="BCJ75"/>
      <c r="BCK75"/>
      <c r="BCL75"/>
      <c r="BCM75"/>
      <c r="BCN75"/>
      <c r="BCO75"/>
      <c r="BCP75"/>
      <c r="BCQ75"/>
      <c r="BCR75"/>
      <c r="BCS75"/>
      <c r="BCT75"/>
      <c r="BCU75"/>
      <c r="BCV75"/>
      <c r="BCW75"/>
      <c r="BCX75"/>
      <c r="BCY75"/>
      <c r="BCZ75"/>
      <c r="BDA75"/>
      <c r="BDB75"/>
      <c r="BDC75"/>
      <c r="BDD75"/>
      <c r="BDE75"/>
      <c r="BDF75"/>
      <c r="BDG75"/>
      <c r="BDH75"/>
      <c r="BDI75"/>
      <c r="BDJ75"/>
      <c r="BDK75"/>
      <c r="BDL75"/>
      <c r="BDM75"/>
      <c r="BDN75"/>
      <c r="BDO75"/>
      <c r="BDP75"/>
      <c r="BDQ75"/>
      <c r="BDR75"/>
      <c r="BDS75"/>
      <c r="BDT75"/>
      <c r="BDU75"/>
      <c r="BDV75"/>
      <c r="BDW75"/>
      <c r="BDX75"/>
      <c r="BDY75"/>
      <c r="BDZ75"/>
      <c r="BEA75"/>
      <c r="BEB75"/>
      <c r="BEC75"/>
      <c r="BED75"/>
      <c r="BEE75"/>
      <c r="BEF75"/>
      <c r="BEG75"/>
      <c r="BEH75"/>
      <c r="BEI75"/>
      <c r="BEJ75"/>
      <c r="BEK75"/>
      <c r="BEL75"/>
      <c r="BEM75"/>
      <c r="BEN75"/>
      <c r="BEO75"/>
      <c r="BEP75"/>
      <c r="BEQ75"/>
      <c r="BER75"/>
      <c r="BES75"/>
      <c r="BET75"/>
      <c r="BEU75"/>
      <c r="BEV75"/>
      <c r="BEW75"/>
      <c r="BEX75"/>
      <c r="BEY75"/>
      <c r="BEZ75"/>
      <c r="BFA75"/>
      <c r="BFB75"/>
      <c r="BFC75"/>
      <c r="BFD75"/>
      <c r="BFE75"/>
      <c r="BFF75"/>
      <c r="BFG75"/>
      <c r="BFH75"/>
      <c r="BFI75"/>
      <c r="BFJ75"/>
      <c r="BFK75"/>
      <c r="BFL75"/>
      <c r="BFM75"/>
      <c r="BFN75"/>
      <c r="BFO75"/>
      <c r="BFP75"/>
      <c r="BFQ75"/>
      <c r="BFR75"/>
      <c r="BFS75"/>
      <c r="BFT75"/>
      <c r="BFU75"/>
      <c r="BFV75"/>
      <c r="BFW75"/>
      <c r="BFX75"/>
      <c r="BFY75"/>
      <c r="BFZ75"/>
      <c r="BGA75"/>
      <c r="BGB75"/>
      <c r="BGC75"/>
      <c r="BGD75"/>
      <c r="BGE75"/>
      <c r="BGF75"/>
      <c r="BGG75"/>
      <c r="BGH75"/>
      <c r="BGI75"/>
      <c r="BGJ75"/>
      <c r="BGK75"/>
      <c r="BGL75"/>
      <c r="BGM75"/>
      <c r="BGN75"/>
      <c r="BGO75"/>
      <c r="BGP75"/>
      <c r="BGQ75"/>
      <c r="BGR75"/>
      <c r="BGS75"/>
      <c r="BGT75"/>
      <c r="BGU75"/>
      <c r="BGV75"/>
      <c r="BGW75"/>
      <c r="BGX75"/>
      <c r="BGY75"/>
      <c r="BGZ75"/>
      <c r="BHA75"/>
      <c r="BHB75"/>
      <c r="BHC75"/>
      <c r="BHD75"/>
      <c r="BHE75"/>
      <c r="BHF75"/>
      <c r="BHG75"/>
      <c r="BHH75"/>
      <c r="BHI75"/>
      <c r="BHJ75"/>
      <c r="BHK75"/>
      <c r="BHL75"/>
      <c r="BHM75"/>
      <c r="BHN75"/>
      <c r="BHO75"/>
      <c r="BHP75"/>
      <c r="BHQ75"/>
      <c r="BHR75"/>
      <c r="BHS75"/>
      <c r="BHT75"/>
      <c r="BHU75"/>
      <c r="BHV75"/>
      <c r="BHW75"/>
      <c r="BHX75"/>
      <c r="BHY75"/>
      <c r="BHZ75"/>
      <c r="BIA75"/>
      <c r="BIB75"/>
      <c r="BIC75"/>
      <c r="BID75"/>
      <c r="BIE75"/>
      <c r="BIF75"/>
      <c r="BIG75"/>
      <c r="BIH75"/>
      <c r="BII75"/>
      <c r="BIJ75"/>
      <c r="BIK75"/>
      <c r="BIL75"/>
      <c r="BIM75"/>
      <c r="BIN75"/>
      <c r="BIO75"/>
      <c r="BIP75"/>
      <c r="BIQ75"/>
      <c r="BIR75"/>
      <c r="BIS75"/>
      <c r="BIT75"/>
      <c r="BIU75"/>
      <c r="BIV75"/>
      <c r="BIW75"/>
      <c r="BIX75"/>
      <c r="BIY75"/>
      <c r="BIZ75"/>
      <c r="BJA75"/>
      <c r="BJB75"/>
      <c r="BJC75"/>
      <c r="BJD75"/>
      <c r="BJE75"/>
      <c r="BJF75"/>
      <c r="BJG75"/>
      <c r="BJH75"/>
      <c r="BJI75"/>
      <c r="BJJ75"/>
      <c r="BJK75"/>
      <c r="BJL75"/>
      <c r="BJM75"/>
      <c r="BJN75"/>
      <c r="BJO75"/>
      <c r="BJP75"/>
      <c r="BJQ75"/>
      <c r="BJR75"/>
      <c r="BJS75"/>
      <c r="BJT75"/>
      <c r="BJU75"/>
      <c r="BJV75"/>
      <c r="BJW75"/>
      <c r="BJX75"/>
      <c r="BJY75"/>
      <c r="BJZ75"/>
      <c r="BKA75"/>
      <c r="BKB75"/>
      <c r="BKC75"/>
      <c r="BKD75"/>
      <c r="BKE75"/>
      <c r="BKF75"/>
      <c r="BKG75"/>
      <c r="BKH75"/>
      <c r="BKI75"/>
      <c r="BKJ75"/>
      <c r="BKK75"/>
      <c r="BKL75"/>
      <c r="BKM75"/>
      <c r="BKN75"/>
      <c r="BKO75"/>
      <c r="BKP75"/>
      <c r="BKQ75"/>
      <c r="BKR75"/>
      <c r="BKS75"/>
      <c r="BKT75"/>
      <c r="BKU75"/>
      <c r="BKV75"/>
      <c r="BKW75"/>
      <c r="BKX75"/>
      <c r="BKY75"/>
      <c r="BKZ75"/>
      <c r="BLA75"/>
      <c r="BLB75"/>
      <c r="BLC75"/>
      <c r="BLD75"/>
      <c r="BLE75"/>
      <c r="BLF75"/>
      <c r="BLG75"/>
      <c r="BLH75"/>
      <c r="BLI75"/>
      <c r="BLJ75"/>
      <c r="BLK75"/>
      <c r="BLL75"/>
      <c r="BLM75"/>
      <c r="BLN75"/>
      <c r="BLO75"/>
      <c r="BLP75"/>
      <c r="BLQ75"/>
      <c r="BLR75"/>
      <c r="BLS75"/>
      <c r="BLT75"/>
      <c r="BLU75"/>
      <c r="BLV75"/>
      <c r="BLW75"/>
      <c r="BLX75"/>
      <c r="BLY75"/>
      <c r="BLZ75"/>
      <c r="BMA75"/>
      <c r="BMB75"/>
      <c r="BMC75"/>
      <c r="BMD75"/>
      <c r="BME75"/>
      <c r="BMF75"/>
      <c r="BMG75"/>
      <c r="BMH75"/>
      <c r="BMI75"/>
      <c r="BMJ75"/>
      <c r="BMK75"/>
      <c r="BML75"/>
      <c r="BMM75"/>
      <c r="BMN75"/>
      <c r="BMO75"/>
      <c r="BMP75"/>
      <c r="BMQ75"/>
      <c r="BMR75"/>
      <c r="BMS75"/>
      <c r="BMT75"/>
      <c r="BMU75"/>
      <c r="BMV75"/>
      <c r="BMW75"/>
      <c r="BMX75"/>
      <c r="BMY75"/>
      <c r="BMZ75"/>
      <c r="BNA75"/>
      <c r="BNB75"/>
      <c r="BNC75"/>
      <c r="BND75"/>
      <c r="BNE75"/>
      <c r="BNF75"/>
      <c r="BNG75"/>
      <c r="BNH75"/>
      <c r="BNI75"/>
      <c r="BNJ75"/>
      <c r="BNK75"/>
      <c r="BNL75"/>
      <c r="BNM75"/>
      <c r="BNN75"/>
      <c r="BNO75"/>
      <c r="BNP75"/>
      <c r="BNQ75"/>
      <c r="BNR75"/>
      <c r="BNS75"/>
      <c r="BNT75"/>
      <c r="BNU75"/>
      <c r="BNV75"/>
      <c r="BNW75"/>
      <c r="BNX75"/>
      <c r="BNY75"/>
      <c r="BNZ75"/>
      <c r="BOA75"/>
      <c r="BOB75"/>
      <c r="BOC75"/>
      <c r="BOD75"/>
      <c r="BOE75"/>
      <c r="BOF75"/>
      <c r="BOG75"/>
      <c r="BOH75"/>
      <c r="BOI75"/>
      <c r="BOJ75"/>
      <c r="BOK75"/>
      <c r="BOL75"/>
      <c r="BOM75"/>
      <c r="BON75"/>
      <c r="BOO75"/>
      <c r="BOP75"/>
      <c r="BOQ75"/>
      <c r="BOR75"/>
      <c r="BOS75"/>
      <c r="BOT75"/>
      <c r="BOU75"/>
      <c r="BOV75"/>
      <c r="BOW75"/>
      <c r="BOX75"/>
      <c r="BOY75"/>
      <c r="BOZ75"/>
      <c r="BPA75"/>
      <c r="BPB75"/>
      <c r="BPC75"/>
      <c r="BPD75"/>
      <c r="BPE75"/>
      <c r="BPF75"/>
      <c r="BPG75"/>
      <c r="BPH75"/>
      <c r="BPI75"/>
      <c r="BPJ75"/>
      <c r="BPK75"/>
      <c r="BPL75"/>
      <c r="BPM75"/>
      <c r="BPN75"/>
      <c r="BPO75"/>
      <c r="BPP75"/>
      <c r="BPQ75"/>
      <c r="BPR75"/>
      <c r="BPS75"/>
      <c r="BPT75"/>
      <c r="BPU75"/>
      <c r="BPV75"/>
      <c r="BPW75"/>
      <c r="BPX75"/>
      <c r="BPY75"/>
      <c r="BPZ75"/>
      <c r="BQA75"/>
      <c r="BQB75"/>
      <c r="BQC75"/>
      <c r="BQD75"/>
      <c r="BQE75"/>
      <c r="BQF75"/>
      <c r="BQG75"/>
      <c r="BQH75"/>
      <c r="BQI75"/>
      <c r="BQJ75"/>
      <c r="BQK75"/>
      <c r="BQL75"/>
      <c r="BQM75"/>
      <c r="BQN75"/>
      <c r="BQO75"/>
      <c r="BQP75"/>
      <c r="BQQ75"/>
      <c r="BQR75"/>
      <c r="BQS75"/>
      <c r="BQT75"/>
      <c r="BQU75"/>
      <c r="BQV75"/>
      <c r="BQW75"/>
      <c r="BQX75"/>
      <c r="BQY75"/>
      <c r="BQZ75"/>
      <c r="BRA75"/>
      <c r="BRB75"/>
      <c r="BRC75"/>
      <c r="BRD75"/>
      <c r="BRE75"/>
      <c r="BRF75"/>
      <c r="BRG75"/>
      <c r="BRH75"/>
      <c r="BRI75"/>
      <c r="BRJ75"/>
      <c r="BRK75"/>
      <c r="BRL75"/>
      <c r="BRM75"/>
      <c r="BRN75"/>
      <c r="BRO75"/>
      <c r="BRP75"/>
      <c r="BRQ75"/>
      <c r="BRR75"/>
      <c r="BRS75"/>
      <c r="BRT75"/>
      <c r="BRU75"/>
      <c r="BRV75"/>
      <c r="BRW75"/>
      <c r="BRX75"/>
      <c r="BRY75"/>
      <c r="BRZ75"/>
      <c r="BSA75"/>
      <c r="BSB75"/>
      <c r="BSC75"/>
      <c r="BSD75"/>
      <c r="BSE75"/>
      <c r="BSF75"/>
      <c r="BSG75"/>
      <c r="BSH75"/>
      <c r="BSI75"/>
      <c r="BSJ75"/>
      <c r="BSK75"/>
      <c r="BSL75"/>
      <c r="BSM75"/>
      <c r="BSN75"/>
      <c r="BSO75"/>
      <c r="BSP75"/>
      <c r="BSQ75"/>
      <c r="BSR75"/>
      <c r="BSS75"/>
      <c r="BST75"/>
      <c r="BSU75"/>
      <c r="BSV75"/>
      <c r="BSW75"/>
      <c r="BSX75"/>
      <c r="BSY75"/>
      <c r="BSZ75"/>
      <c r="BTA75"/>
      <c r="BTB75"/>
      <c r="BTC75"/>
      <c r="BTD75"/>
      <c r="BTE75"/>
      <c r="BTF75"/>
      <c r="BTG75"/>
      <c r="BTH75"/>
      <c r="BTI75"/>
      <c r="BTJ75"/>
      <c r="BTK75"/>
      <c r="BTL75"/>
      <c r="BTM75"/>
      <c r="BTN75"/>
      <c r="BTO75"/>
      <c r="BTP75"/>
      <c r="BTQ75"/>
      <c r="BTR75"/>
      <c r="BTS75"/>
      <c r="BTT75"/>
      <c r="BTU75"/>
      <c r="BTV75"/>
      <c r="BTW75"/>
      <c r="BTX75"/>
      <c r="BTY75"/>
      <c r="BTZ75"/>
      <c r="BUA75"/>
      <c r="BUB75"/>
      <c r="BUC75"/>
      <c r="BUD75"/>
      <c r="BUE75"/>
      <c r="BUF75"/>
      <c r="BUG75"/>
      <c r="BUH75"/>
      <c r="BUI75"/>
      <c r="BUJ75"/>
      <c r="BUK75"/>
      <c r="BUL75"/>
      <c r="BUM75"/>
      <c r="BUN75"/>
      <c r="BUO75"/>
      <c r="BUP75"/>
      <c r="BUQ75"/>
      <c r="BUR75"/>
      <c r="BUS75"/>
      <c r="BUT75"/>
      <c r="BUU75"/>
      <c r="BUV75"/>
      <c r="BUW75"/>
      <c r="BUX75"/>
      <c r="BUY75"/>
      <c r="BUZ75"/>
      <c r="BVA75"/>
      <c r="BVB75"/>
      <c r="BVC75"/>
      <c r="BVD75"/>
      <c r="BVE75"/>
      <c r="BVF75"/>
      <c r="BVG75"/>
      <c r="BVH75"/>
      <c r="BVI75"/>
      <c r="BVJ75"/>
      <c r="BVK75"/>
      <c r="BVL75"/>
      <c r="BVM75"/>
      <c r="BVN75"/>
      <c r="BVO75"/>
      <c r="BVP75"/>
      <c r="BVQ75"/>
      <c r="BVR75"/>
      <c r="BVS75"/>
      <c r="BVT75"/>
      <c r="BVU75"/>
      <c r="BVV75"/>
      <c r="BVW75"/>
      <c r="BVX75"/>
      <c r="BVY75"/>
      <c r="BVZ75"/>
      <c r="BWA75"/>
      <c r="BWB75"/>
      <c r="BWC75"/>
      <c r="BWD75"/>
      <c r="BWE75"/>
      <c r="BWF75"/>
      <c r="BWG75"/>
      <c r="BWH75"/>
      <c r="BWI75"/>
      <c r="BWJ75"/>
      <c r="BWK75"/>
      <c r="BWL75"/>
      <c r="BWM75"/>
      <c r="BWN75"/>
      <c r="BWO75"/>
      <c r="BWP75"/>
      <c r="BWQ75"/>
      <c r="BWR75"/>
      <c r="BWS75"/>
      <c r="BWT75"/>
      <c r="BWU75"/>
      <c r="BWV75"/>
      <c r="BWW75"/>
      <c r="BWX75"/>
      <c r="BWY75"/>
      <c r="BWZ75"/>
      <c r="BXA75"/>
      <c r="BXB75"/>
      <c r="BXC75"/>
      <c r="BXD75"/>
      <c r="BXE75"/>
      <c r="BXF75"/>
      <c r="BXG75"/>
      <c r="BXH75"/>
      <c r="BXI75"/>
      <c r="BXJ75"/>
      <c r="BXK75"/>
      <c r="BXL75"/>
      <c r="BXM75"/>
      <c r="BXN75"/>
      <c r="BXO75"/>
      <c r="BXP75"/>
      <c r="BXQ75"/>
      <c r="BXR75"/>
      <c r="BXS75"/>
      <c r="BXT75"/>
      <c r="BXU75"/>
      <c r="BXV75"/>
      <c r="BXW75"/>
      <c r="BXX75"/>
      <c r="BXY75"/>
      <c r="BXZ75"/>
      <c r="BYA75"/>
      <c r="BYB75"/>
      <c r="BYC75"/>
      <c r="BYD75"/>
      <c r="BYE75"/>
      <c r="BYF75"/>
      <c r="BYG75"/>
      <c r="BYH75"/>
      <c r="BYI75"/>
      <c r="BYJ75"/>
      <c r="BYK75"/>
      <c r="BYL75"/>
      <c r="BYM75"/>
      <c r="BYN75"/>
      <c r="BYO75"/>
      <c r="BYP75"/>
      <c r="BYQ75"/>
      <c r="BYR75"/>
      <c r="BYS75"/>
      <c r="BYT75"/>
      <c r="BYU75"/>
      <c r="BYV75"/>
      <c r="BYW75"/>
      <c r="BYX75"/>
      <c r="BYY75"/>
      <c r="BYZ75"/>
      <c r="BZA75"/>
      <c r="BZB75"/>
      <c r="BZC75"/>
      <c r="BZD75"/>
      <c r="BZE75"/>
      <c r="BZF75"/>
      <c r="BZG75"/>
      <c r="BZH75"/>
      <c r="BZI75"/>
      <c r="BZJ75"/>
      <c r="BZK75"/>
      <c r="BZL75"/>
      <c r="BZM75"/>
      <c r="BZN75"/>
      <c r="BZO75"/>
      <c r="BZP75"/>
      <c r="BZQ75"/>
      <c r="BZR75"/>
      <c r="BZS75"/>
      <c r="BZT75"/>
      <c r="BZU75"/>
      <c r="BZV75"/>
      <c r="BZW75"/>
      <c r="BZX75"/>
      <c r="BZY75"/>
      <c r="BZZ75"/>
      <c r="CAA75"/>
      <c r="CAB75"/>
      <c r="CAC75"/>
      <c r="CAD75"/>
      <c r="CAE75"/>
      <c r="CAF75"/>
      <c r="CAG75"/>
      <c r="CAH75"/>
      <c r="CAI75"/>
      <c r="CAJ75"/>
      <c r="CAK75"/>
      <c r="CAL75"/>
      <c r="CAM75"/>
      <c r="CAN75"/>
      <c r="CAO75"/>
      <c r="CAP75"/>
      <c r="CAQ75"/>
      <c r="CAR75"/>
      <c r="CAS75"/>
      <c r="CAT75"/>
      <c r="CAU75"/>
      <c r="CAV75"/>
      <c r="CAW75"/>
      <c r="CAX75"/>
      <c r="CAY75"/>
      <c r="CAZ75"/>
      <c r="CBA75"/>
      <c r="CBB75"/>
      <c r="CBC75"/>
      <c r="CBD75"/>
      <c r="CBE75"/>
      <c r="CBF75"/>
      <c r="CBG75"/>
      <c r="CBH75"/>
      <c r="CBI75"/>
      <c r="CBJ75"/>
      <c r="CBK75"/>
      <c r="CBL75"/>
      <c r="CBM75"/>
      <c r="CBN75"/>
      <c r="CBO75"/>
      <c r="CBP75"/>
      <c r="CBQ75"/>
      <c r="CBR75"/>
      <c r="CBS75"/>
      <c r="CBT75"/>
      <c r="CBU75"/>
      <c r="CBV75"/>
      <c r="CBW75"/>
      <c r="CBX75"/>
      <c r="CBY75"/>
      <c r="CBZ75"/>
      <c r="CCA75"/>
      <c r="CCB75"/>
      <c r="CCC75"/>
      <c r="CCD75"/>
      <c r="CCE75"/>
      <c r="CCF75"/>
      <c r="CCG75"/>
      <c r="CCH75"/>
      <c r="CCI75"/>
      <c r="CCJ75"/>
      <c r="CCK75"/>
      <c r="CCL75"/>
      <c r="CCM75"/>
      <c r="CCN75"/>
      <c r="CCO75"/>
      <c r="CCP75"/>
      <c r="CCQ75"/>
      <c r="CCR75"/>
      <c r="CCS75"/>
      <c r="CCT75"/>
      <c r="CCU75"/>
      <c r="CCV75"/>
      <c r="CCW75"/>
      <c r="CCX75"/>
      <c r="CCY75"/>
      <c r="CCZ75"/>
      <c r="CDA75"/>
      <c r="CDB75"/>
      <c r="CDC75"/>
      <c r="CDD75"/>
      <c r="CDE75"/>
      <c r="CDF75"/>
      <c r="CDG75"/>
      <c r="CDH75"/>
      <c r="CDI75"/>
      <c r="CDJ75"/>
      <c r="CDK75"/>
      <c r="CDL75"/>
      <c r="CDM75"/>
      <c r="CDN75"/>
      <c r="CDO75"/>
      <c r="CDP75"/>
      <c r="CDQ75"/>
      <c r="CDR75"/>
      <c r="CDS75"/>
      <c r="CDT75"/>
      <c r="CDU75"/>
      <c r="CDV75"/>
      <c r="CDW75"/>
      <c r="CDX75"/>
      <c r="CDY75"/>
      <c r="CDZ75"/>
      <c r="CEA75"/>
      <c r="CEB75"/>
      <c r="CEC75"/>
      <c r="CED75"/>
      <c r="CEE75"/>
      <c r="CEF75"/>
      <c r="CEG75"/>
      <c r="CEH75"/>
      <c r="CEI75"/>
      <c r="CEJ75"/>
      <c r="CEK75"/>
      <c r="CEL75"/>
      <c r="CEM75"/>
      <c r="CEN75"/>
      <c r="CEO75"/>
      <c r="CEP75"/>
      <c r="CEQ75"/>
      <c r="CER75"/>
      <c r="CES75"/>
      <c r="CET75"/>
      <c r="CEU75"/>
      <c r="CEV75"/>
      <c r="CEW75"/>
      <c r="CEX75"/>
      <c r="CEY75"/>
      <c r="CEZ75"/>
      <c r="CFA75"/>
      <c r="CFB75"/>
      <c r="CFC75"/>
      <c r="CFD75"/>
      <c r="CFE75"/>
      <c r="CFF75"/>
      <c r="CFG75"/>
      <c r="CFH75"/>
      <c r="CFI75"/>
      <c r="CFJ75"/>
      <c r="CFK75"/>
      <c r="CFL75"/>
      <c r="CFM75"/>
      <c r="CFN75"/>
      <c r="CFO75"/>
      <c r="CFP75"/>
      <c r="CFQ75"/>
      <c r="CFR75"/>
      <c r="CFS75"/>
      <c r="CFT75"/>
      <c r="CFU75"/>
      <c r="CFV75"/>
      <c r="CFW75"/>
      <c r="CFX75"/>
      <c r="CFY75"/>
      <c r="CFZ75"/>
      <c r="CGA75"/>
      <c r="CGB75"/>
      <c r="CGC75"/>
      <c r="CGD75"/>
      <c r="CGE75"/>
      <c r="CGF75"/>
      <c r="CGG75"/>
      <c r="CGH75"/>
      <c r="CGI75"/>
      <c r="CGJ75"/>
      <c r="CGK75"/>
      <c r="CGL75"/>
      <c r="CGM75"/>
      <c r="CGN75"/>
      <c r="CGO75"/>
      <c r="CGP75"/>
      <c r="CGQ75"/>
      <c r="CGR75"/>
      <c r="CGS75"/>
      <c r="CGT75"/>
      <c r="CGU75"/>
      <c r="CGV75"/>
      <c r="CGW75"/>
      <c r="CGX75"/>
      <c r="CGY75"/>
      <c r="CGZ75"/>
      <c r="CHA75"/>
      <c r="CHB75"/>
      <c r="CHC75"/>
      <c r="CHD75"/>
      <c r="CHE75"/>
      <c r="CHF75"/>
      <c r="CHG75"/>
      <c r="CHH75"/>
      <c r="CHI75"/>
      <c r="CHJ75"/>
      <c r="CHK75"/>
      <c r="CHL75"/>
      <c r="CHM75"/>
      <c r="CHN75"/>
      <c r="CHO75"/>
      <c r="CHP75"/>
      <c r="CHQ75"/>
      <c r="CHR75"/>
      <c r="CHS75"/>
      <c r="CHT75"/>
      <c r="CHU75"/>
      <c r="CHV75"/>
      <c r="CHW75"/>
      <c r="CHX75"/>
      <c r="CHY75"/>
      <c r="CHZ75"/>
      <c r="CIA75"/>
      <c r="CIB75"/>
      <c r="CIC75"/>
      <c r="CID75"/>
      <c r="CIE75"/>
      <c r="CIF75"/>
      <c r="CIG75"/>
      <c r="CIH75"/>
      <c r="CII75"/>
      <c r="CIJ75"/>
      <c r="CIK75"/>
      <c r="CIL75"/>
      <c r="CIM75"/>
      <c r="CIN75"/>
      <c r="CIO75"/>
      <c r="CIP75"/>
      <c r="CIQ75"/>
      <c r="CIR75"/>
      <c r="CIS75"/>
      <c r="CIT75"/>
      <c r="CIU75"/>
      <c r="CIV75"/>
      <c r="CIW75"/>
      <c r="CIX75"/>
      <c r="CIY75"/>
      <c r="CIZ75"/>
      <c r="CJA75"/>
      <c r="CJB75"/>
      <c r="CJC75"/>
      <c r="CJD75"/>
      <c r="CJE75"/>
      <c r="CJF75"/>
      <c r="CJG75"/>
      <c r="CJH75"/>
      <c r="CJI75"/>
      <c r="CJJ75"/>
      <c r="CJK75"/>
      <c r="CJL75"/>
      <c r="CJM75"/>
      <c r="CJN75"/>
      <c r="CJO75"/>
      <c r="CJP75"/>
      <c r="CJQ75"/>
      <c r="CJR75"/>
      <c r="CJS75"/>
      <c r="CJT75"/>
      <c r="CJU75"/>
      <c r="CJV75"/>
      <c r="CJW75"/>
      <c r="CJX75"/>
      <c r="CJY75"/>
      <c r="CJZ75"/>
      <c r="CKA75"/>
      <c r="CKB75"/>
      <c r="CKC75"/>
      <c r="CKD75"/>
      <c r="CKE75"/>
      <c r="CKF75"/>
      <c r="CKG75"/>
      <c r="CKH75"/>
      <c r="CKI75"/>
      <c r="CKJ75"/>
      <c r="CKK75"/>
      <c r="CKL75"/>
      <c r="CKM75"/>
      <c r="CKN75"/>
      <c r="CKO75"/>
      <c r="CKP75"/>
      <c r="CKQ75"/>
      <c r="CKR75"/>
      <c r="CKS75"/>
      <c r="CKT75"/>
      <c r="CKU75"/>
      <c r="CKV75"/>
      <c r="CKW75"/>
      <c r="CKX75"/>
      <c r="CKY75"/>
      <c r="CKZ75"/>
      <c r="CLA75"/>
      <c r="CLB75"/>
      <c r="CLC75"/>
      <c r="CLD75"/>
      <c r="CLE75"/>
      <c r="CLF75"/>
      <c r="CLG75"/>
      <c r="CLH75"/>
      <c r="CLI75"/>
      <c r="CLJ75"/>
      <c r="CLK75"/>
      <c r="CLL75"/>
      <c r="CLM75"/>
      <c r="CLN75"/>
      <c r="CLO75"/>
      <c r="CLP75"/>
      <c r="CLQ75"/>
      <c r="CLR75"/>
      <c r="CLS75"/>
      <c r="CLT75"/>
      <c r="CLU75"/>
      <c r="CLV75"/>
      <c r="CLW75"/>
      <c r="CLX75"/>
      <c r="CLY75"/>
      <c r="CLZ75"/>
      <c r="CMA75"/>
      <c r="CMB75"/>
      <c r="CMC75"/>
      <c r="CMD75"/>
      <c r="CME75"/>
      <c r="CMF75"/>
      <c r="CMG75"/>
      <c r="CMH75"/>
      <c r="CMI75"/>
      <c r="CMJ75"/>
      <c r="CMK75"/>
      <c r="CML75"/>
      <c r="CMM75"/>
      <c r="CMN75"/>
      <c r="CMO75"/>
      <c r="CMP75"/>
      <c r="CMQ75"/>
      <c r="CMR75"/>
      <c r="CMS75"/>
      <c r="CMT75"/>
      <c r="CMU75"/>
      <c r="CMV75"/>
      <c r="CMW75"/>
      <c r="CMX75"/>
      <c r="CMY75"/>
      <c r="CMZ75"/>
      <c r="CNA75"/>
      <c r="CNB75"/>
      <c r="CNC75"/>
      <c r="CND75"/>
      <c r="CNE75"/>
      <c r="CNF75"/>
      <c r="CNG75"/>
      <c r="CNH75"/>
      <c r="CNI75"/>
      <c r="CNJ75"/>
      <c r="CNK75"/>
      <c r="CNL75"/>
      <c r="CNM75"/>
      <c r="CNN75"/>
      <c r="CNO75"/>
      <c r="CNP75"/>
      <c r="CNQ75"/>
      <c r="CNR75"/>
      <c r="CNS75"/>
      <c r="CNT75"/>
      <c r="CNU75"/>
      <c r="CNV75"/>
      <c r="CNW75"/>
      <c r="CNX75"/>
      <c r="CNY75"/>
      <c r="CNZ75"/>
      <c r="COA75"/>
      <c r="COB75"/>
      <c r="COC75"/>
      <c r="COD75"/>
      <c r="COE75"/>
      <c r="COF75"/>
      <c r="COG75"/>
      <c r="COH75"/>
      <c r="COI75"/>
      <c r="COJ75"/>
      <c r="COK75"/>
      <c r="COL75"/>
      <c r="COM75"/>
      <c r="CON75"/>
      <c r="COO75"/>
      <c r="COP75"/>
      <c r="COQ75"/>
      <c r="COR75"/>
      <c r="COS75"/>
      <c r="COT75"/>
      <c r="COU75"/>
      <c r="COV75"/>
      <c r="COW75"/>
      <c r="COX75"/>
      <c r="COY75"/>
      <c r="COZ75"/>
      <c r="CPA75"/>
      <c r="CPB75"/>
      <c r="CPC75"/>
      <c r="CPD75"/>
      <c r="CPE75"/>
      <c r="CPF75"/>
      <c r="CPG75"/>
      <c r="CPH75"/>
      <c r="CPI75"/>
      <c r="CPJ75"/>
      <c r="CPK75"/>
      <c r="CPL75"/>
      <c r="CPM75"/>
      <c r="CPN75"/>
      <c r="CPO75"/>
      <c r="CPP75"/>
      <c r="CPQ75"/>
      <c r="CPR75"/>
      <c r="CPS75"/>
      <c r="CPT75"/>
      <c r="CPU75"/>
      <c r="CPV75"/>
      <c r="CPW75"/>
      <c r="CPX75"/>
      <c r="CPY75"/>
      <c r="CPZ75"/>
      <c r="CQA75"/>
      <c r="CQB75"/>
      <c r="CQC75"/>
      <c r="CQD75"/>
      <c r="CQE75"/>
      <c r="CQF75"/>
      <c r="CQG75"/>
      <c r="CQH75"/>
      <c r="CQI75"/>
      <c r="CQJ75"/>
      <c r="CQK75"/>
      <c r="CQL75"/>
      <c r="CQM75"/>
      <c r="CQN75"/>
      <c r="CQO75"/>
      <c r="CQP75"/>
      <c r="CQQ75"/>
      <c r="CQR75"/>
      <c r="CQS75"/>
      <c r="CQT75"/>
      <c r="CQU75"/>
      <c r="CQV75"/>
      <c r="CQW75"/>
      <c r="CQX75"/>
      <c r="CQY75"/>
      <c r="CQZ75"/>
      <c r="CRA75"/>
      <c r="CRB75"/>
      <c r="CRC75"/>
      <c r="CRD75"/>
      <c r="CRE75"/>
      <c r="CRF75"/>
      <c r="CRG75"/>
      <c r="CRH75"/>
      <c r="CRI75"/>
      <c r="CRJ75"/>
      <c r="CRK75"/>
      <c r="CRL75"/>
      <c r="CRM75"/>
      <c r="CRN75"/>
      <c r="CRO75"/>
      <c r="CRP75"/>
      <c r="CRQ75"/>
      <c r="CRR75"/>
      <c r="CRS75"/>
      <c r="CRT75"/>
      <c r="CRU75"/>
      <c r="CRV75"/>
      <c r="CRW75"/>
      <c r="CRX75"/>
      <c r="CRY75"/>
      <c r="CRZ75"/>
      <c r="CSA75"/>
      <c r="CSB75"/>
      <c r="CSC75"/>
      <c r="CSD75"/>
      <c r="CSE75"/>
      <c r="CSF75"/>
      <c r="CSG75"/>
      <c r="CSH75"/>
      <c r="CSI75"/>
      <c r="CSJ75"/>
      <c r="CSK75"/>
      <c r="CSL75"/>
      <c r="CSM75"/>
      <c r="CSN75"/>
      <c r="CSO75"/>
      <c r="CSP75"/>
      <c r="CSQ75"/>
      <c r="CSR75"/>
      <c r="CSS75"/>
      <c r="CST75"/>
      <c r="CSU75"/>
      <c r="CSV75"/>
      <c r="CSW75"/>
      <c r="CSX75"/>
      <c r="CSY75"/>
      <c r="CSZ75"/>
      <c r="CTA75"/>
      <c r="CTB75"/>
      <c r="CTC75"/>
      <c r="CTD75"/>
      <c r="CTE75"/>
      <c r="CTF75"/>
      <c r="CTG75"/>
      <c r="CTH75"/>
      <c r="CTI75"/>
      <c r="CTJ75"/>
      <c r="CTK75"/>
      <c r="CTL75"/>
      <c r="CTM75"/>
      <c r="CTN75"/>
      <c r="CTO75"/>
      <c r="CTP75"/>
      <c r="CTQ75"/>
      <c r="CTR75"/>
      <c r="CTS75"/>
      <c r="CTT75"/>
      <c r="CTU75"/>
      <c r="CTV75"/>
      <c r="CTW75"/>
      <c r="CTX75"/>
      <c r="CTY75"/>
      <c r="CTZ75"/>
      <c r="CUA75"/>
      <c r="CUB75"/>
      <c r="CUC75"/>
      <c r="CUD75"/>
      <c r="CUE75"/>
      <c r="CUF75"/>
      <c r="CUG75"/>
      <c r="CUH75"/>
      <c r="CUI75"/>
      <c r="CUJ75"/>
      <c r="CUK75"/>
      <c r="CUL75"/>
      <c r="CUM75"/>
      <c r="CUN75"/>
      <c r="CUO75"/>
      <c r="CUP75"/>
      <c r="CUQ75"/>
      <c r="CUR75"/>
      <c r="CUS75"/>
      <c r="CUT75"/>
      <c r="CUU75"/>
      <c r="CUV75"/>
      <c r="CUW75"/>
      <c r="CUX75"/>
      <c r="CUY75"/>
      <c r="CUZ75"/>
      <c r="CVA75"/>
      <c r="CVB75"/>
      <c r="CVC75"/>
      <c r="CVD75"/>
      <c r="CVE75"/>
      <c r="CVF75"/>
      <c r="CVG75"/>
      <c r="CVH75"/>
      <c r="CVI75"/>
      <c r="CVJ75"/>
      <c r="CVK75"/>
      <c r="CVL75"/>
      <c r="CVM75"/>
      <c r="CVN75"/>
      <c r="CVO75"/>
      <c r="CVP75"/>
      <c r="CVQ75"/>
      <c r="CVR75"/>
      <c r="CVS75"/>
      <c r="CVT75"/>
      <c r="CVU75"/>
      <c r="CVV75"/>
      <c r="CVW75"/>
      <c r="CVX75"/>
      <c r="CVY75"/>
      <c r="CVZ75"/>
      <c r="CWA75"/>
      <c r="CWB75"/>
      <c r="CWC75"/>
      <c r="CWD75"/>
      <c r="CWE75"/>
      <c r="CWF75"/>
      <c r="CWG75"/>
      <c r="CWH75"/>
      <c r="CWI75"/>
      <c r="CWJ75"/>
      <c r="CWK75"/>
      <c r="CWL75"/>
      <c r="CWM75"/>
      <c r="CWN75"/>
      <c r="CWO75"/>
      <c r="CWP75"/>
      <c r="CWQ75"/>
      <c r="CWR75"/>
      <c r="CWS75"/>
      <c r="CWT75"/>
      <c r="CWU75"/>
      <c r="CWV75"/>
      <c r="CWW75"/>
      <c r="CWX75"/>
      <c r="CWY75"/>
      <c r="CWZ75"/>
      <c r="CXA75"/>
      <c r="CXB75"/>
      <c r="CXC75"/>
      <c r="CXD75"/>
      <c r="CXE75"/>
      <c r="CXF75"/>
      <c r="CXG75"/>
      <c r="CXH75"/>
      <c r="CXI75"/>
      <c r="CXJ75"/>
      <c r="CXK75"/>
      <c r="CXL75"/>
      <c r="CXM75"/>
      <c r="CXN75"/>
      <c r="CXO75"/>
      <c r="CXP75"/>
      <c r="CXQ75"/>
      <c r="CXR75"/>
      <c r="CXS75"/>
      <c r="CXT75"/>
      <c r="CXU75"/>
      <c r="CXV75"/>
      <c r="CXW75"/>
      <c r="CXX75"/>
      <c r="CXY75"/>
      <c r="CXZ75"/>
      <c r="CYA75"/>
      <c r="CYB75"/>
      <c r="CYC75"/>
      <c r="CYD75"/>
      <c r="CYE75"/>
      <c r="CYF75"/>
      <c r="CYG75"/>
      <c r="CYH75"/>
      <c r="CYI75"/>
      <c r="CYJ75"/>
      <c r="CYK75"/>
      <c r="CYL75"/>
      <c r="CYM75"/>
      <c r="CYN75"/>
      <c r="CYO75"/>
      <c r="CYP75"/>
      <c r="CYQ75"/>
      <c r="CYR75"/>
      <c r="CYS75"/>
      <c r="CYT75"/>
      <c r="CYU75"/>
      <c r="CYV75"/>
      <c r="CYW75"/>
      <c r="CYX75"/>
      <c r="CYY75"/>
      <c r="CYZ75"/>
      <c r="CZA75"/>
      <c r="CZB75"/>
      <c r="CZC75"/>
      <c r="CZD75"/>
      <c r="CZE75"/>
      <c r="CZF75"/>
      <c r="CZG75"/>
      <c r="CZH75"/>
      <c r="CZI75"/>
      <c r="CZJ75"/>
      <c r="CZK75"/>
      <c r="CZL75"/>
      <c r="CZM75"/>
      <c r="CZN75"/>
      <c r="CZO75"/>
      <c r="CZP75"/>
      <c r="CZQ75"/>
      <c r="CZR75"/>
      <c r="CZS75"/>
      <c r="CZT75"/>
      <c r="CZU75"/>
      <c r="CZV75"/>
      <c r="CZW75"/>
      <c r="CZX75"/>
      <c r="CZY75"/>
      <c r="CZZ75"/>
      <c r="DAA75"/>
      <c r="DAB75"/>
      <c r="DAC75"/>
      <c r="DAD75"/>
      <c r="DAE75"/>
      <c r="DAF75"/>
      <c r="DAG75"/>
      <c r="DAH75"/>
      <c r="DAI75"/>
      <c r="DAJ75"/>
      <c r="DAK75"/>
      <c r="DAL75"/>
      <c r="DAM75"/>
      <c r="DAN75"/>
      <c r="DAO75"/>
      <c r="DAP75"/>
      <c r="DAQ75"/>
      <c r="DAR75"/>
      <c r="DAS75"/>
      <c r="DAT75"/>
      <c r="DAU75"/>
      <c r="DAV75"/>
      <c r="DAW75"/>
      <c r="DAX75"/>
      <c r="DAY75"/>
      <c r="DAZ75"/>
      <c r="DBA75"/>
      <c r="DBB75"/>
      <c r="DBC75"/>
      <c r="DBD75"/>
      <c r="DBE75"/>
      <c r="DBF75"/>
      <c r="DBG75"/>
      <c r="DBH75"/>
      <c r="DBI75"/>
      <c r="DBJ75"/>
      <c r="DBK75"/>
      <c r="DBL75"/>
      <c r="DBM75"/>
      <c r="DBN75"/>
      <c r="DBO75"/>
      <c r="DBP75"/>
      <c r="DBQ75"/>
      <c r="DBR75"/>
      <c r="DBS75"/>
      <c r="DBT75"/>
      <c r="DBU75"/>
      <c r="DBV75"/>
      <c r="DBW75"/>
      <c r="DBX75"/>
      <c r="DBY75"/>
      <c r="DBZ75"/>
      <c r="DCA75"/>
      <c r="DCB75"/>
      <c r="DCC75"/>
      <c r="DCD75"/>
      <c r="DCE75"/>
      <c r="DCF75"/>
      <c r="DCG75"/>
      <c r="DCH75"/>
      <c r="DCI75"/>
      <c r="DCJ75"/>
      <c r="DCK75"/>
      <c r="DCL75"/>
      <c r="DCM75"/>
      <c r="DCN75"/>
      <c r="DCO75"/>
      <c r="DCP75"/>
      <c r="DCQ75"/>
      <c r="DCR75"/>
      <c r="DCS75"/>
      <c r="DCT75"/>
      <c r="DCU75"/>
      <c r="DCV75"/>
      <c r="DCW75"/>
      <c r="DCX75"/>
      <c r="DCY75"/>
      <c r="DCZ75"/>
      <c r="DDA75"/>
      <c r="DDB75"/>
      <c r="DDC75"/>
      <c r="DDD75"/>
      <c r="DDE75"/>
      <c r="DDF75"/>
      <c r="DDG75"/>
      <c r="DDH75"/>
      <c r="DDI75"/>
      <c r="DDJ75"/>
      <c r="DDK75"/>
      <c r="DDL75"/>
      <c r="DDM75"/>
      <c r="DDN75"/>
      <c r="DDO75"/>
      <c r="DDP75"/>
      <c r="DDQ75"/>
      <c r="DDR75"/>
      <c r="DDS75"/>
      <c r="DDT75"/>
      <c r="DDU75"/>
      <c r="DDV75"/>
      <c r="DDW75"/>
      <c r="DDX75"/>
      <c r="DDY75"/>
      <c r="DDZ75"/>
      <c r="DEA75"/>
      <c r="DEB75"/>
      <c r="DEC75"/>
      <c r="DED75"/>
      <c r="DEE75"/>
      <c r="DEF75"/>
      <c r="DEG75"/>
      <c r="DEH75"/>
      <c r="DEI75"/>
      <c r="DEJ75"/>
      <c r="DEK75"/>
      <c r="DEL75"/>
      <c r="DEM75"/>
      <c r="DEN75"/>
      <c r="DEO75"/>
      <c r="DEP75"/>
      <c r="DEQ75"/>
      <c r="DER75"/>
      <c r="DES75"/>
      <c r="DET75"/>
      <c r="DEU75"/>
      <c r="DEV75"/>
      <c r="DEW75"/>
      <c r="DEX75"/>
      <c r="DEY75"/>
      <c r="DEZ75"/>
      <c r="DFA75"/>
      <c r="DFB75"/>
      <c r="DFC75"/>
      <c r="DFD75"/>
      <c r="DFE75"/>
      <c r="DFF75"/>
      <c r="DFG75"/>
      <c r="DFH75"/>
      <c r="DFI75"/>
      <c r="DFJ75"/>
      <c r="DFK75"/>
      <c r="DFL75"/>
      <c r="DFM75"/>
      <c r="DFN75"/>
      <c r="DFO75"/>
      <c r="DFP75"/>
      <c r="DFQ75"/>
      <c r="DFR75"/>
      <c r="DFS75"/>
      <c r="DFT75"/>
      <c r="DFU75"/>
      <c r="DFV75"/>
      <c r="DFW75"/>
      <c r="DFX75"/>
      <c r="DFY75"/>
      <c r="DFZ75"/>
      <c r="DGA75"/>
      <c r="DGB75"/>
      <c r="DGC75"/>
      <c r="DGD75"/>
      <c r="DGE75"/>
      <c r="DGF75"/>
      <c r="DGG75"/>
      <c r="DGH75"/>
      <c r="DGI75"/>
      <c r="DGJ75"/>
      <c r="DGK75"/>
      <c r="DGL75"/>
      <c r="DGM75"/>
      <c r="DGN75"/>
      <c r="DGO75"/>
      <c r="DGP75"/>
      <c r="DGQ75"/>
      <c r="DGR75"/>
      <c r="DGS75"/>
      <c r="DGT75"/>
      <c r="DGU75"/>
      <c r="DGV75"/>
      <c r="DGW75"/>
      <c r="DGX75"/>
      <c r="DGY75"/>
      <c r="DGZ75"/>
      <c r="DHA75"/>
      <c r="DHB75"/>
      <c r="DHC75"/>
      <c r="DHD75"/>
      <c r="DHE75"/>
      <c r="DHF75"/>
      <c r="DHG75"/>
      <c r="DHH75"/>
      <c r="DHI75"/>
      <c r="DHJ75"/>
      <c r="DHK75"/>
      <c r="DHL75"/>
      <c r="DHM75"/>
      <c r="DHN75"/>
      <c r="DHO75"/>
      <c r="DHP75"/>
      <c r="DHQ75"/>
      <c r="DHR75"/>
      <c r="DHS75"/>
      <c r="DHT75"/>
      <c r="DHU75"/>
      <c r="DHV75"/>
      <c r="DHW75"/>
      <c r="DHX75"/>
      <c r="DHY75"/>
      <c r="DHZ75"/>
      <c r="DIA75"/>
      <c r="DIB75"/>
      <c r="DIC75"/>
      <c r="DID75"/>
      <c r="DIE75"/>
      <c r="DIF75"/>
      <c r="DIG75"/>
      <c r="DIH75"/>
      <c r="DII75"/>
      <c r="DIJ75"/>
      <c r="DIK75"/>
      <c r="DIL75"/>
      <c r="DIM75"/>
      <c r="DIN75"/>
      <c r="DIO75"/>
      <c r="DIP75"/>
      <c r="DIQ75"/>
      <c r="DIR75"/>
      <c r="DIS75"/>
      <c r="DIT75"/>
      <c r="DIU75"/>
      <c r="DIV75"/>
      <c r="DIW75"/>
      <c r="DIX75"/>
      <c r="DIY75"/>
      <c r="DIZ75"/>
      <c r="DJA75"/>
      <c r="DJB75"/>
      <c r="DJC75"/>
      <c r="DJD75"/>
      <c r="DJE75"/>
      <c r="DJF75"/>
      <c r="DJG75"/>
      <c r="DJH75"/>
      <c r="DJI75"/>
      <c r="DJJ75"/>
      <c r="DJK75"/>
      <c r="DJL75"/>
      <c r="DJM75"/>
      <c r="DJN75"/>
      <c r="DJO75"/>
      <c r="DJP75"/>
      <c r="DJQ75"/>
      <c r="DJR75"/>
      <c r="DJS75"/>
      <c r="DJT75"/>
      <c r="DJU75"/>
      <c r="DJV75"/>
      <c r="DJW75"/>
      <c r="DJX75"/>
      <c r="DJY75"/>
      <c r="DJZ75"/>
      <c r="DKA75"/>
      <c r="DKB75"/>
      <c r="DKC75"/>
      <c r="DKD75"/>
      <c r="DKE75"/>
      <c r="DKF75"/>
      <c r="DKG75"/>
      <c r="DKH75"/>
      <c r="DKI75"/>
      <c r="DKJ75"/>
      <c r="DKK75"/>
      <c r="DKL75"/>
      <c r="DKM75"/>
      <c r="DKN75"/>
      <c r="DKO75"/>
      <c r="DKP75"/>
      <c r="DKQ75"/>
      <c r="DKR75"/>
      <c r="DKS75"/>
      <c r="DKT75"/>
      <c r="DKU75"/>
      <c r="DKV75"/>
      <c r="DKW75"/>
      <c r="DKX75"/>
      <c r="DKY75"/>
      <c r="DKZ75"/>
      <c r="DLA75"/>
      <c r="DLB75"/>
      <c r="DLC75"/>
      <c r="DLD75"/>
      <c r="DLE75"/>
      <c r="DLF75"/>
      <c r="DLG75"/>
      <c r="DLH75"/>
      <c r="DLI75"/>
      <c r="DLJ75"/>
      <c r="DLK75"/>
      <c r="DLL75"/>
      <c r="DLM75"/>
      <c r="DLN75"/>
      <c r="DLO75"/>
      <c r="DLP75"/>
      <c r="DLQ75"/>
      <c r="DLR75"/>
      <c r="DLS75"/>
      <c r="DLT75"/>
      <c r="DLU75"/>
      <c r="DLV75"/>
      <c r="DLW75"/>
      <c r="DLX75"/>
      <c r="DLY75"/>
      <c r="DLZ75"/>
      <c r="DMA75"/>
      <c r="DMB75"/>
      <c r="DMC75"/>
      <c r="DMD75"/>
      <c r="DME75"/>
      <c r="DMF75"/>
      <c r="DMG75"/>
      <c r="DMH75"/>
      <c r="DMI75"/>
      <c r="DMJ75"/>
      <c r="DMK75"/>
      <c r="DML75"/>
      <c r="DMM75"/>
      <c r="DMN75"/>
      <c r="DMO75"/>
      <c r="DMP75"/>
      <c r="DMQ75"/>
      <c r="DMR75"/>
      <c r="DMS75"/>
      <c r="DMT75"/>
      <c r="DMU75"/>
      <c r="DMV75"/>
      <c r="DMW75"/>
      <c r="DMX75"/>
      <c r="DMY75"/>
      <c r="DMZ75"/>
      <c r="DNA75"/>
      <c r="DNB75"/>
      <c r="DNC75"/>
      <c r="DND75"/>
      <c r="DNE75"/>
      <c r="DNF75"/>
      <c r="DNG75"/>
      <c r="DNH75"/>
      <c r="DNI75"/>
      <c r="DNJ75"/>
      <c r="DNK75"/>
      <c r="DNL75"/>
      <c r="DNM75"/>
      <c r="DNN75"/>
      <c r="DNO75"/>
      <c r="DNP75"/>
      <c r="DNQ75"/>
      <c r="DNR75"/>
      <c r="DNS75"/>
      <c r="DNT75"/>
      <c r="DNU75"/>
      <c r="DNV75"/>
      <c r="DNW75"/>
      <c r="DNX75"/>
      <c r="DNY75"/>
      <c r="DNZ75"/>
      <c r="DOA75"/>
      <c r="DOB75"/>
      <c r="DOC75"/>
      <c r="DOD75"/>
      <c r="DOE75"/>
      <c r="DOF75"/>
      <c r="DOG75"/>
      <c r="DOH75"/>
      <c r="DOI75"/>
      <c r="DOJ75"/>
      <c r="DOK75"/>
      <c r="DOL75"/>
      <c r="DOM75"/>
      <c r="DON75"/>
      <c r="DOO75"/>
      <c r="DOP75"/>
      <c r="DOQ75"/>
      <c r="DOR75"/>
      <c r="DOS75"/>
      <c r="DOT75"/>
      <c r="DOU75"/>
      <c r="DOV75"/>
      <c r="DOW75"/>
      <c r="DOX75"/>
      <c r="DOY75"/>
      <c r="DOZ75"/>
      <c r="DPA75"/>
      <c r="DPB75"/>
      <c r="DPC75"/>
      <c r="DPD75"/>
      <c r="DPE75"/>
      <c r="DPF75"/>
      <c r="DPG75"/>
      <c r="DPH75"/>
      <c r="DPI75"/>
      <c r="DPJ75"/>
      <c r="DPK75"/>
      <c r="DPL75"/>
      <c r="DPM75"/>
      <c r="DPN75"/>
      <c r="DPO75"/>
      <c r="DPP75"/>
      <c r="DPQ75"/>
      <c r="DPR75"/>
      <c r="DPS75"/>
      <c r="DPT75"/>
      <c r="DPU75"/>
      <c r="DPV75"/>
      <c r="DPW75"/>
      <c r="DPX75"/>
      <c r="DPY75"/>
      <c r="DPZ75"/>
      <c r="DQA75"/>
      <c r="DQB75"/>
      <c r="DQC75"/>
      <c r="DQD75"/>
      <c r="DQE75"/>
      <c r="DQF75"/>
      <c r="DQG75"/>
      <c r="DQH75"/>
      <c r="DQI75"/>
      <c r="DQJ75"/>
      <c r="DQK75"/>
      <c r="DQL75"/>
      <c r="DQM75"/>
      <c r="DQN75"/>
      <c r="DQO75"/>
      <c r="DQP75"/>
      <c r="DQQ75"/>
      <c r="DQR75"/>
      <c r="DQS75"/>
      <c r="DQT75"/>
      <c r="DQU75"/>
      <c r="DQV75"/>
      <c r="DQW75"/>
      <c r="DQX75"/>
      <c r="DQY75"/>
      <c r="DQZ75"/>
      <c r="DRA75"/>
      <c r="DRB75"/>
      <c r="DRC75"/>
      <c r="DRD75"/>
      <c r="DRE75"/>
      <c r="DRF75"/>
      <c r="DRG75"/>
      <c r="DRH75"/>
      <c r="DRI75"/>
      <c r="DRJ75"/>
      <c r="DRK75"/>
      <c r="DRL75"/>
      <c r="DRM75"/>
      <c r="DRN75"/>
      <c r="DRO75"/>
      <c r="DRP75"/>
      <c r="DRQ75"/>
      <c r="DRR75"/>
      <c r="DRS75"/>
      <c r="DRT75"/>
      <c r="DRU75"/>
      <c r="DRV75"/>
      <c r="DRW75"/>
      <c r="DRX75"/>
      <c r="DRY75"/>
      <c r="DRZ75"/>
      <c r="DSA75"/>
      <c r="DSB75"/>
      <c r="DSC75"/>
      <c r="DSD75"/>
      <c r="DSE75"/>
      <c r="DSF75"/>
      <c r="DSG75"/>
      <c r="DSH75"/>
      <c r="DSI75"/>
      <c r="DSJ75"/>
      <c r="DSK75"/>
      <c r="DSL75"/>
      <c r="DSM75"/>
      <c r="DSN75"/>
      <c r="DSO75"/>
      <c r="DSP75"/>
      <c r="DSQ75"/>
      <c r="DSR75"/>
      <c r="DSS75"/>
      <c r="DST75"/>
      <c r="DSU75"/>
      <c r="DSV75"/>
      <c r="DSW75"/>
      <c r="DSX75"/>
      <c r="DSY75"/>
      <c r="DSZ75"/>
      <c r="DTA75"/>
      <c r="DTB75"/>
      <c r="DTC75"/>
      <c r="DTD75"/>
      <c r="DTE75"/>
      <c r="DTF75"/>
      <c r="DTG75"/>
      <c r="DTH75"/>
      <c r="DTI75"/>
      <c r="DTJ75"/>
      <c r="DTK75"/>
      <c r="DTL75"/>
      <c r="DTM75"/>
      <c r="DTN75"/>
      <c r="DTO75"/>
      <c r="DTP75"/>
      <c r="DTQ75"/>
      <c r="DTR75"/>
      <c r="DTS75"/>
      <c r="DTT75"/>
      <c r="DTU75"/>
      <c r="DTV75"/>
      <c r="DTW75"/>
      <c r="DTX75"/>
      <c r="DTY75"/>
      <c r="DTZ75"/>
      <c r="DUA75"/>
      <c r="DUB75"/>
      <c r="DUC75"/>
      <c r="DUD75"/>
      <c r="DUE75"/>
      <c r="DUF75"/>
      <c r="DUG75"/>
      <c r="DUH75"/>
      <c r="DUI75"/>
      <c r="DUJ75"/>
      <c r="DUK75"/>
      <c r="DUL75"/>
      <c r="DUM75"/>
      <c r="DUN75"/>
      <c r="DUO75"/>
      <c r="DUP75"/>
      <c r="DUQ75"/>
      <c r="DUR75"/>
      <c r="DUS75"/>
      <c r="DUT75"/>
      <c r="DUU75"/>
      <c r="DUV75"/>
      <c r="DUW75"/>
      <c r="DUX75"/>
      <c r="DUY75"/>
      <c r="DUZ75"/>
      <c r="DVA75"/>
      <c r="DVB75"/>
      <c r="DVC75"/>
      <c r="DVD75"/>
      <c r="DVE75"/>
      <c r="DVF75"/>
      <c r="DVG75"/>
      <c r="DVH75"/>
      <c r="DVI75"/>
      <c r="DVJ75"/>
      <c r="DVK75"/>
      <c r="DVL75"/>
      <c r="DVM75"/>
      <c r="DVN75"/>
      <c r="DVO75"/>
      <c r="DVP75"/>
      <c r="DVQ75"/>
      <c r="DVR75"/>
      <c r="DVS75"/>
      <c r="DVT75"/>
      <c r="DVU75"/>
      <c r="DVV75"/>
      <c r="DVW75"/>
      <c r="DVX75"/>
      <c r="DVY75"/>
      <c r="DVZ75"/>
      <c r="DWA75"/>
      <c r="DWB75"/>
      <c r="DWC75"/>
      <c r="DWD75"/>
      <c r="DWE75"/>
      <c r="DWF75"/>
      <c r="DWG75"/>
      <c r="DWH75"/>
      <c r="DWI75"/>
      <c r="DWJ75"/>
      <c r="DWK75"/>
      <c r="DWL75"/>
      <c r="DWM75"/>
      <c r="DWN75"/>
      <c r="DWO75"/>
      <c r="DWP75"/>
      <c r="DWQ75"/>
      <c r="DWR75"/>
      <c r="DWS75"/>
      <c r="DWT75"/>
      <c r="DWU75"/>
      <c r="DWV75"/>
      <c r="DWW75"/>
      <c r="DWX75"/>
      <c r="DWY75"/>
      <c r="DWZ75"/>
      <c r="DXA75"/>
      <c r="DXB75"/>
      <c r="DXC75"/>
      <c r="DXD75"/>
      <c r="DXE75"/>
      <c r="DXF75"/>
      <c r="DXG75"/>
      <c r="DXH75"/>
      <c r="DXI75"/>
      <c r="DXJ75"/>
      <c r="DXK75"/>
      <c r="DXL75"/>
      <c r="DXM75"/>
      <c r="DXN75"/>
      <c r="DXO75"/>
      <c r="DXP75"/>
      <c r="DXQ75"/>
      <c r="DXR75"/>
      <c r="DXS75"/>
      <c r="DXT75"/>
      <c r="DXU75"/>
      <c r="DXV75"/>
      <c r="DXW75"/>
      <c r="DXX75"/>
      <c r="DXY75"/>
      <c r="DXZ75"/>
      <c r="DYA75"/>
      <c r="DYB75"/>
      <c r="DYC75"/>
      <c r="DYD75"/>
      <c r="DYE75"/>
      <c r="DYF75"/>
      <c r="DYG75"/>
      <c r="DYH75"/>
      <c r="DYI75"/>
      <c r="DYJ75"/>
      <c r="DYK75"/>
      <c r="DYL75"/>
      <c r="DYM75"/>
      <c r="DYN75"/>
      <c r="DYO75"/>
      <c r="DYP75"/>
      <c r="DYQ75"/>
      <c r="DYR75"/>
      <c r="DYS75"/>
      <c r="DYT75"/>
      <c r="DYU75"/>
      <c r="DYV75"/>
      <c r="DYW75"/>
      <c r="DYX75"/>
      <c r="DYY75"/>
      <c r="DYZ75"/>
      <c r="DZA75"/>
      <c r="DZB75"/>
      <c r="DZC75"/>
      <c r="DZD75"/>
      <c r="DZE75"/>
      <c r="DZF75"/>
      <c r="DZG75"/>
      <c r="DZH75"/>
      <c r="DZI75"/>
      <c r="DZJ75"/>
      <c r="DZK75"/>
      <c r="DZL75"/>
      <c r="DZM75"/>
      <c r="DZN75"/>
      <c r="DZO75"/>
      <c r="DZP75"/>
      <c r="DZQ75"/>
      <c r="DZR75"/>
      <c r="DZS75"/>
      <c r="DZT75"/>
      <c r="DZU75"/>
      <c r="DZV75"/>
      <c r="DZW75"/>
      <c r="DZX75"/>
      <c r="DZY75"/>
      <c r="DZZ75"/>
      <c r="EAA75"/>
      <c r="EAB75"/>
      <c r="EAC75"/>
      <c r="EAD75"/>
      <c r="EAE75"/>
      <c r="EAF75"/>
      <c r="EAG75"/>
      <c r="EAH75"/>
      <c r="EAI75"/>
      <c r="EAJ75"/>
      <c r="EAK75"/>
      <c r="EAL75"/>
      <c r="EAM75"/>
      <c r="EAN75"/>
      <c r="EAO75"/>
      <c r="EAP75"/>
      <c r="EAQ75"/>
      <c r="EAR75"/>
      <c r="EAS75"/>
      <c r="EAT75"/>
      <c r="EAU75"/>
      <c r="EAV75"/>
      <c r="EAW75"/>
      <c r="EAX75"/>
      <c r="EAY75"/>
      <c r="EAZ75"/>
      <c r="EBA75"/>
      <c r="EBB75"/>
      <c r="EBC75"/>
      <c r="EBD75"/>
      <c r="EBE75"/>
      <c r="EBF75"/>
      <c r="EBG75"/>
      <c r="EBH75"/>
      <c r="EBI75"/>
      <c r="EBJ75"/>
      <c r="EBK75"/>
      <c r="EBL75"/>
      <c r="EBM75"/>
      <c r="EBN75"/>
      <c r="EBO75"/>
      <c r="EBP75"/>
      <c r="EBQ75"/>
      <c r="EBR75"/>
      <c r="EBS75"/>
      <c r="EBT75"/>
      <c r="EBU75"/>
      <c r="EBV75"/>
      <c r="EBW75"/>
      <c r="EBX75"/>
      <c r="EBY75"/>
      <c r="EBZ75"/>
      <c r="ECA75"/>
      <c r="ECB75"/>
      <c r="ECC75"/>
      <c r="ECD75"/>
      <c r="ECE75"/>
      <c r="ECF75"/>
      <c r="ECG75"/>
      <c r="ECH75"/>
      <c r="ECI75"/>
      <c r="ECJ75"/>
      <c r="ECK75"/>
      <c r="ECL75"/>
      <c r="ECM75"/>
      <c r="ECN75"/>
      <c r="ECO75"/>
      <c r="ECP75"/>
      <c r="ECQ75"/>
      <c r="ECR75"/>
      <c r="ECS75"/>
      <c r="ECT75"/>
      <c r="ECU75"/>
      <c r="ECV75"/>
      <c r="ECW75"/>
      <c r="ECX75"/>
      <c r="ECY75"/>
      <c r="ECZ75"/>
      <c r="EDA75"/>
      <c r="EDB75"/>
      <c r="EDC75"/>
      <c r="EDD75"/>
      <c r="EDE75"/>
      <c r="EDF75"/>
      <c r="EDG75"/>
      <c r="EDH75"/>
      <c r="EDI75"/>
      <c r="EDJ75"/>
      <c r="EDK75"/>
      <c r="EDL75"/>
      <c r="EDM75"/>
      <c r="EDN75"/>
      <c r="EDO75"/>
      <c r="EDP75"/>
      <c r="EDQ75"/>
      <c r="EDR75"/>
      <c r="EDS75"/>
      <c r="EDT75"/>
      <c r="EDU75"/>
      <c r="EDV75"/>
      <c r="EDW75"/>
      <c r="EDX75"/>
      <c r="EDY75"/>
      <c r="EDZ75"/>
      <c r="EEA75"/>
      <c r="EEB75"/>
      <c r="EEC75"/>
      <c r="EED75"/>
      <c r="EEE75"/>
      <c r="EEF75"/>
      <c r="EEG75"/>
      <c r="EEH75"/>
      <c r="EEI75"/>
      <c r="EEJ75"/>
      <c r="EEK75"/>
      <c r="EEL75"/>
      <c r="EEM75"/>
      <c r="EEN75"/>
      <c r="EEO75"/>
      <c r="EEP75"/>
      <c r="EEQ75"/>
      <c r="EER75"/>
      <c r="EES75"/>
      <c r="EET75"/>
      <c r="EEU75"/>
      <c r="EEV75"/>
      <c r="EEW75"/>
      <c r="EEX75"/>
      <c r="EEY75"/>
      <c r="EEZ75"/>
      <c r="EFA75"/>
      <c r="EFB75"/>
      <c r="EFC75"/>
      <c r="EFD75"/>
      <c r="EFE75"/>
      <c r="EFF75"/>
      <c r="EFG75"/>
      <c r="EFH75"/>
      <c r="EFI75"/>
      <c r="EFJ75"/>
      <c r="EFK75"/>
      <c r="EFL75"/>
      <c r="EFM75"/>
      <c r="EFN75"/>
      <c r="EFO75"/>
      <c r="EFP75"/>
      <c r="EFQ75"/>
      <c r="EFR75"/>
      <c r="EFS75"/>
      <c r="EFT75"/>
      <c r="EFU75"/>
      <c r="EFV75"/>
      <c r="EFW75"/>
      <c r="EFX75"/>
      <c r="EFY75"/>
      <c r="EFZ75"/>
      <c r="EGA75"/>
      <c r="EGB75"/>
      <c r="EGC75"/>
      <c r="EGD75"/>
      <c r="EGE75"/>
      <c r="EGF75"/>
      <c r="EGG75"/>
      <c r="EGH75"/>
      <c r="EGI75"/>
      <c r="EGJ75"/>
      <c r="EGK75"/>
      <c r="EGL75"/>
      <c r="EGM75"/>
      <c r="EGN75"/>
      <c r="EGO75"/>
      <c r="EGP75"/>
      <c r="EGQ75"/>
      <c r="EGR75"/>
      <c r="EGS75"/>
      <c r="EGT75"/>
      <c r="EGU75"/>
      <c r="EGV75"/>
      <c r="EGW75"/>
      <c r="EGX75"/>
      <c r="EGY75"/>
      <c r="EGZ75"/>
      <c r="EHA75"/>
      <c r="EHB75"/>
      <c r="EHC75"/>
      <c r="EHD75"/>
      <c r="EHE75"/>
      <c r="EHF75"/>
      <c r="EHG75"/>
      <c r="EHH75"/>
      <c r="EHI75"/>
      <c r="EHJ75"/>
      <c r="EHK75"/>
      <c r="EHL75"/>
      <c r="EHM75"/>
      <c r="EHN75"/>
      <c r="EHO75"/>
      <c r="EHP75"/>
      <c r="EHQ75"/>
      <c r="EHR75"/>
      <c r="EHS75"/>
      <c r="EHT75"/>
      <c r="EHU75"/>
      <c r="EHV75"/>
      <c r="EHW75"/>
      <c r="EHX75"/>
      <c r="EHY75"/>
      <c r="EHZ75"/>
      <c r="EIA75"/>
      <c r="EIB75"/>
      <c r="EIC75"/>
      <c r="EID75"/>
      <c r="EIE75"/>
      <c r="EIF75"/>
      <c r="EIG75"/>
      <c r="EIH75"/>
      <c r="EII75"/>
      <c r="EIJ75"/>
      <c r="EIK75"/>
      <c r="EIL75"/>
      <c r="EIM75"/>
      <c r="EIN75"/>
      <c r="EIO75"/>
      <c r="EIP75"/>
      <c r="EIQ75"/>
      <c r="EIR75"/>
      <c r="EIS75"/>
      <c r="EIT75"/>
      <c r="EIU75"/>
      <c r="EIV75"/>
      <c r="EIW75"/>
      <c r="EIX75"/>
      <c r="EIY75"/>
      <c r="EIZ75"/>
      <c r="EJA75"/>
      <c r="EJB75"/>
      <c r="EJC75"/>
      <c r="EJD75"/>
      <c r="EJE75"/>
      <c r="EJF75"/>
      <c r="EJG75"/>
      <c r="EJH75"/>
      <c r="EJI75"/>
      <c r="EJJ75"/>
      <c r="EJK75"/>
      <c r="EJL75"/>
      <c r="EJM75"/>
      <c r="EJN75"/>
      <c r="EJO75"/>
      <c r="EJP75"/>
      <c r="EJQ75"/>
      <c r="EJR75"/>
      <c r="EJS75"/>
      <c r="EJT75"/>
      <c r="EJU75"/>
      <c r="EJV75"/>
      <c r="EJW75"/>
      <c r="EJX75"/>
      <c r="EJY75"/>
      <c r="EJZ75"/>
      <c r="EKA75"/>
      <c r="EKB75"/>
      <c r="EKC75"/>
      <c r="EKD75"/>
      <c r="EKE75"/>
      <c r="EKF75"/>
      <c r="EKG75"/>
      <c r="EKH75"/>
      <c r="EKI75"/>
      <c r="EKJ75"/>
      <c r="EKK75"/>
      <c r="EKL75"/>
      <c r="EKM75"/>
      <c r="EKN75"/>
      <c r="EKO75"/>
      <c r="EKP75"/>
      <c r="EKQ75"/>
      <c r="EKR75"/>
      <c r="EKS75"/>
      <c r="EKT75"/>
      <c r="EKU75"/>
      <c r="EKV75"/>
      <c r="EKW75"/>
      <c r="EKX75"/>
      <c r="EKY75"/>
      <c r="EKZ75"/>
      <c r="ELA75"/>
      <c r="ELB75"/>
      <c r="ELC75"/>
      <c r="ELD75"/>
      <c r="ELE75"/>
      <c r="ELF75"/>
      <c r="ELG75"/>
      <c r="ELH75"/>
      <c r="ELI75"/>
      <c r="ELJ75"/>
      <c r="ELK75"/>
      <c r="ELL75"/>
      <c r="ELM75"/>
      <c r="ELN75"/>
      <c r="ELO75"/>
      <c r="ELP75"/>
      <c r="ELQ75"/>
      <c r="ELR75"/>
      <c r="ELS75"/>
      <c r="ELT75"/>
      <c r="ELU75"/>
      <c r="ELV75"/>
      <c r="ELW75"/>
      <c r="ELX75"/>
      <c r="ELY75"/>
      <c r="ELZ75"/>
      <c r="EMA75"/>
      <c r="EMB75"/>
      <c r="EMC75"/>
      <c r="EMD75"/>
      <c r="EME75"/>
      <c r="EMF75"/>
      <c r="EMG75"/>
      <c r="EMH75"/>
      <c r="EMI75"/>
      <c r="EMJ75"/>
      <c r="EMK75"/>
      <c r="EML75"/>
      <c r="EMM75"/>
      <c r="EMN75"/>
      <c r="EMO75"/>
      <c r="EMP75"/>
      <c r="EMQ75"/>
      <c r="EMR75"/>
      <c r="EMS75"/>
      <c r="EMT75"/>
      <c r="EMU75"/>
      <c r="EMV75"/>
      <c r="EMW75"/>
      <c r="EMX75"/>
      <c r="EMY75"/>
      <c r="EMZ75"/>
      <c r="ENA75"/>
      <c r="ENB75"/>
      <c r="ENC75"/>
      <c r="END75"/>
      <c r="ENE75"/>
      <c r="ENF75"/>
      <c r="ENG75"/>
      <c r="ENH75"/>
      <c r="ENI75"/>
      <c r="ENJ75"/>
      <c r="ENK75"/>
      <c r="ENL75"/>
      <c r="ENM75"/>
      <c r="ENN75"/>
      <c r="ENO75"/>
      <c r="ENP75"/>
      <c r="ENQ75"/>
      <c r="ENR75"/>
      <c r="ENS75"/>
      <c r="ENT75"/>
      <c r="ENU75"/>
      <c r="ENV75"/>
      <c r="ENW75"/>
      <c r="ENX75"/>
      <c r="ENY75"/>
      <c r="ENZ75"/>
      <c r="EOA75"/>
      <c r="EOB75"/>
      <c r="EOC75"/>
      <c r="EOD75"/>
      <c r="EOE75"/>
      <c r="EOF75"/>
      <c r="EOG75"/>
      <c r="EOH75"/>
      <c r="EOI75"/>
      <c r="EOJ75"/>
      <c r="EOK75"/>
      <c r="EOL75"/>
      <c r="EOM75"/>
      <c r="EON75"/>
      <c r="EOO75"/>
      <c r="EOP75"/>
      <c r="EOQ75"/>
      <c r="EOR75"/>
      <c r="EOS75"/>
      <c r="EOT75"/>
      <c r="EOU75"/>
      <c r="EOV75"/>
      <c r="EOW75"/>
      <c r="EOX75"/>
      <c r="EOY75"/>
      <c r="EOZ75"/>
      <c r="EPA75"/>
      <c r="EPB75"/>
      <c r="EPC75"/>
      <c r="EPD75"/>
      <c r="EPE75"/>
      <c r="EPF75"/>
      <c r="EPG75"/>
      <c r="EPH75"/>
      <c r="EPI75"/>
      <c r="EPJ75"/>
      <c r="EPK75"/>
      <c r="EPL75"/>
      <c r="EPM75"/>
      <c r="EPN75"/>
      <c r="EPO75"/>
      <c r="EPP75"/>
      <c r="EPQ75"/>
      <c r="EPR75"/>
      <c r="EPS75"/>
      <c r="EPT75"/>
      <c r="EPU75"/>
      <c r="EPV75"/>
      <c r="EPW75"/>
      <c r="EPX75"/>
      <c r="EPY75"/>
      <c r="EPZ75"/>
      <c r="EQA75"/>
      <c r="EQB75"/>
      <c r="EQC75"/>
      <c r="EQD75"/>
      <c r="EQE75"/>
      <c r="EQF75"/>
      <c r="EQG75"/>
      <c r="EQH75"/>
      <c r="EQI75"/>
      <c r="EQJ75"/>
      <c r="EQK75"/>
      <c r="EQL75"/>
      <c r="EQM75"/>
      <c r="EQN75"/>
      <c r="EQO75"/>
      <c r="EQP75"/>
      <c r="EQQ75"/>
      <c r="EQR75"/>
      <c r="EQS75"/>
      <c r="EQT75"/>
      <c r="EQU75"/>
      <c r="EQV75"/>
      <c r="EQW75"/>
      <c r="EQX75"/>
      <c r="EQY75"/>
      <c r="EQZ75"/>
      <c r="ERA75"/>
      <c r="ERB75"/>
      <c r="ERC75"/>
      <c r="ERD75"/>
      <c r="ERE75"/>
      <c r="ERF75"/>
      <c r="ERG75"/>
      <c r="ERH75"/>
      <c r="ERI75"/>
      <c r="ERJ75"/>
      <c r="ERK75"/>
      <c r="ERL75"/>
      <c r="ERM75"/>
      <c r="ERN75"/>
      <c r="ERO75"/>
      <c r="ERP75"/>
      <c r="ERQ75"/>
      <c r="ERR75"/>
      <c r="ERS75"/>
      <c r="ERT75"/>
      <c r="ERU75"/>
      <c r="ERV75"/>
      <c r="ERW75"/>
      <c r="ERX75"/>
      <c r="ERY75"/>
      <c r="ERZ75"/>
      <c r="ESA75"/>
      <c r="ESB75"/>
      <c r="ESC75"/>
      <c r="ESD75"/>
      <c r="ESE75"/>
      <c r="ESF75"/>
      <c r="ESG75"/>
      <c r="ESH75"/>
      <c r="ESI75"/>
      <c r="ESJ75"/>
      <c r="ESK75"/>
      <c r="ESL75"/>
      <c r="ESM75"/>
      <c r="ESN75"/>
      <c r="ESO75"/>
      <c r="ESP75"/>
      <c r="ESQ75"/>
      <c r="ESR75"/>
      <c r="ESS75"/>
      <c r="EST75"/>
      <c r="ESU75"/>
      <c r="ESV75"/>
      <c r="ESW75"/>
      <c r="ESX75"/>
      <c r="ESY75"/>
      <c r="ESZ75"/>
      <c r="ETA75"/>
      <c r="ETB75"/>
      <c r="ETC75"/>
      <c r="ETD75"/>
      <c r="ETE75"/>
      <c r="ETF75"/>
      <c r="ETG75"/>
      <c r="ETH75"/>
      <c r="ETI75"/>
      <c r="ETJ75"/>
      <c r="ETK75"/>
      <c r="ETL75"/>
      <c r="ETM75"/>
      <c r="ETN75"/>
      <c r="ETO75"/>
      <c r="ETP75"/>
      <c r="ETQ75"/>
      <c r="ETR75"/>
      <c r="ETS75"/>
      <c r="ETT75"/>
      <c r="ETU75"/>
      <c r="ETV75"/>
      <c r="ETW75"/>
      <c r="ETX75"/>
      <c r="ETY75"/>
      <c r="ETZ75"/>
      <c r="EUA75"/>
      <c r="EUB75"/>
      <c r="EUC75"/>
      <c r="EUD75"/>
      <c r="EUE75"/>
      <c r="EUF75"/>
      <c r="EUG75"/>
      <c r="EUH75"/>
      <c r="EUI75"/>
      <c r="EUJ75"/>
      <c r="EUK75"/>
      <c r="EUL75"/>
      <c r="EUM75"/>
      <c r="EUN75"/>
      <c r="EUO75"/>
      <c r="EUP75"/>
      <c r="EUQ75"/>
      <c r="EUR75"/>
      <c r="EUS75"/>
      <c r="EUT75"/>
      <c r="EUU75"/>
      <c r="EUV75"/>
      <c r="EUW75"/>
      <c r="EUX75"/>
      <c r="EUY75"/>
      <c r="EUZ75"/>
      <c r="EVA75"/>
      <c r="EVB75"/>
      <c r="EVC75"/>
      <c r="EVD75"/>
      <c r="EVE75"/>
      <c r="EVF75"/>
      <c r="EVG75"/>
      <c r="EVH75"/>
      <c r="EVI75"/>
      <c r="EVJ75"/>
      <c r="EVK75"/>
      <c r="EVL75"/>
      <c r="EVM75"/>
      <c r="EVN75"/>
      <c r="EVO75"/>
      <c r="EVP75"/>
      <c r="EVQ75"/>
      <c r="EVR75"/>
      <c r="EVS75"/>
      <c r="EVT75"/>
      <c r="EVU75"/>
      <c r="EVV75"/>
      <c r="EVW75"/>
      <c r="EVX75"/>
      <c r="EVY75"/>
      <c r="EVZ75"/>
      <c r="EWA75"/>
      <c r="EWB75"/>
      <c r="EWC75"/>
      <c r="EWD75"/>
      <c r="EWE75"/>
      <c r="EWF75"/>
      <c r="EWG75"/>
      <c r="EWH75"/>
      <c r="EWI75"/>
      <c r="EWJ75"/>
      <c r="EWK75"/>
      <c r="EWL75"/>
      <c r="EWM75"/>
      <c r="EWN75"/>
      <c r="EWO75"/>
      <c r="EWP75"/>
      <c r="EWQ75"/>
      <c r="EWR75"/>
      <c r="EWS75"/>
      <c r="EWT75"/>
      <c r="EWU75"/>
      <c r="EWV75"/>
      <c r="EWW75"/>
      <c r="EWX75"/>
      <c r="EWY75"/>
      <c r="EWZ75"/>
      <c r="EXA75"/>
      <c r="EXB75"/>
      <c r="EXC75"/>
      <c r="EXD75"/>
      <c r="EXE75"/>
      <c r="EXF75"/>
      <c r="EXG75"/>
      <c r="EXH75"/>
      <c r="EXI75"/>
      <c r="EXJ75"/>
      <c r="EXK75"/>
      <c r="EXL75"/>
      <c r="EXM75"/>
      <c r="EXN75"/>
      <c r="EXO75"/>
      <c r="EXP75"/>
      <c r="EXQ75"/>
      <c r="EXR75"/>
      <c r="EXS75"/>
      <c r="EXT75"/>
      <c r="EXU75"/>
      <c r="EXV75"/>
      <c r="EXW75"/>
      <c r="EXX75"/>
      <c r="EXY75"/>
      <c r="EXZ75"/>
      <c r="EYA75"/>
      <c r="EYB75"/>
      <c r="EYC75"/>
      <c r="EYD75"/>
      <c r="EYE75"/>
      <c r="EYF75"/>
      <c r="EYG75"/>
      <c r="EYH75"/>
      <c r="EYI75"/>
      <c r="EYJ75"/>
      <c r="EYK75"/>
      <c r="EYL75"/>
      <c r="EYM75"/>
      <c r="EYN75"/>
      <c r="EYO75"/>
      <c r="EYP75"/>
      <c r="EYQ75"/>
      <c r="EYR75"/>
      <c r="EYS75"/>
      <c r="EYT75"/>
      <c r="EYU75"/>
      <c r="EYV75"/>
      <c r="EYW75"/>
      <c r="EYX75"/>
      <c r="EYY75"/>
      <c r="EYZ75"/>
      <c r="EZA75"/>
      <c r="EZB75"/>
      <c r="EZC75"/>
      <c r="EZD75"/>
      <c r="EZE75"/>
      <c r="EZF75"/>
      <c r="EZG75"/>
      <c r="EZH75"/>
      <c r="EZI75"/>
      <c r="EZJ75"/>
      <c r="EZK75"/>
      <c r="EZL75"/>
      <c r="EZM75"/>
      <c r="EZN75"/>
      <c r="EZO75"/>
      <c r="EZP75"/>
      <c r="EZQ75"/>
      <c r="EZR75"/>
      <c r="EZS75"/>
      <c r="EZT75"/>
      <c r="EZU75"/>
      <c r="EZV75"/>
      <c r="EZW75"/>
      <c r="EZX75"/>
      <c r="EZY75"/>
      <c r="EZZ75"/>
      <c r="FAA75"/>
      <c r="FAB75"/>
      <c r="FAC75"/>
      <c r="FAD75"/>
      <c r="FAE75"/>
      <c r="FAF75"/>
      <c r="FAG75"/>
      <c r="FAH75"/>
      <c r="FAI75"/>
      <c r="FAJ75"/>
      <c r="FAK75"/>
      <c r="FAL75"/>
      <c r="FAM75"/>
      <c r="FAN75"/>
      <c r="FAO75"/>
      <c r="FAP75"/>
      <c r="FAQ75"/>
      <c r="FAR75"/>
      <c r="FAS75"/>
      <c r="FAT75"/>
      <c r="FAU75"/>
      <c r="FAV75"/>
      <c r="FAW75"/>
      <c r="FAX75"/>
      <c r="FAY75"/>
      <c r="FAZ75"/>
      <c r="FBA75"/>
      <c r="FBB75"/>
      <c r="FBC75"/>
      <c r="FBD75"/>
      <c r="FBE75"/>
      <c r="FBF75"/>
      <c r="FBG75"/>
      <c r="FBH75"/>
      <c r="FBI75"/>
      <c r="FBJ75"/>
      <c r="FBK75"/>
      <c r="FBL75"/>
      <c r="FBM75"/>
      <c r="FBN75"/>
      <c r="FBO75"/>
      <c r="FBP75"/>
      <c r="FBQ75"/>
      <c r="FBR75"/>
      <c r="FBS75"/>
      <c r="FBT75"/>
      <c r="FBU75"/>
      <c r="FBV75"/>
      <c r="FBW75"/>
      <c r="FBX75"/>
      <c r="FBY75"/>
      <c r="FBZ75"/>
      <c r="FCA75"/>
      <c r="FCB75"/>
      <c r="FCC75"/>
      <c r="FCD75"/>
      <c r="FCE75"/>
      <c r="FCF75"/>
      <c r="FCG75"/>
      <c r="FCH75"/>
      <c r="FCI75"/>
      <c r="FCJ75"/>
      <c r="FCK75"/>
      <c r="FCL75"/>
      <c r="FCM75"/>
      <c r="FCN75"/>
      <c r="FCO75"/>
      <c r="FCP75"/>
      <c r="FCQ75"/>
      <c r="FCR75"/>
      <c r="FCS75"/>
      <c r="FCT75"/>
      <c r="FCU75"/>
      <c r="FCV75"/>
      <c r="FCW75"/>
      <c r="FCX75"/>
      <c r="FCY75"/>
      <c r="FCZ75"/>
      <c r="FDA75"/>
      <c r="FDB75"/>
      <c r="FDC75"/>
      <c r="FDD75"/>
      <c r="FDE75"/>
      <c r="FDF75"/>
      <c r="FDG75"/>
      <c r="FDH75"/>
      <c r="FDI75"/>
      <c r="FDJ75"/>
      <c r="FDK75"/>
      <c r="FDL75"/>
      <c r="FDM75"/>
      <c r="FDN75"/>
      <c r="FDO75"/>
      <c r="FDP75"/>
      <c r="FDQ75"/>
      <c r="FDR75"/>
      <c r="FDS75"/>
      <c r="FDT75"/>
      <c r="FDU75"/>
      <c r="FDV75"/>
      <c r="FDW75"/>
      <c r="FDX75"/>
      <c r="FDY75"/>
      <c r="FDZ75"/>
      <c r="FEA75"/>
      <c r="FEB75"/>
      <c r="FEC75"/>
      <c r="FED75"/>
      <c r="FEE75"/>
      <c r="FEF75"/>
      <c r="FEG75"/>
      <c r="FEH75"/>
      <c r="FEI75"/>
      <c r="FEJ75"/>
      <c r="FEK75"/>
      <c r="FEL75"/>
      <c r="FEM75"/>
      <c r="FEN75"/>
      <c r="FEO75"/>
      <c r="FEP75"/>
      <c r="FEQ75"/>
      <c r="FER75"/>
      <c r="FES75"/>
      <c r="FET75"/>
      <c r="FEU75"/>
      <c r="FEV75"/>
      <c r="FEW75"/>
      <c r="FEX75"/>
      <c r="FEY75"/>
      <c r="FEZ75"/>
      <c r="FFA75"/>
      <c r="FFB75"/>
      <c r="FFC75"/>
      <c r="FFD75"/>
      <c r="FFE75"/>
      <c r="FFF75"/>
      <c r="FFG75"/>
      <c r="FFH75"/>
      <c r="FFI75"/>
      <c r="FFJ75"/>
      <c r="FFK75"/>
      <c r="FFL75"/>
      <c r="FFM75"/>
      <c r="FFN75"/>
      <c r="FFO75"/>
      <c r="FFP75"/>
      <c r="FFQ75"/>
      <c r="FFR75"/>
      <c r="FFS75"/>
      <c r="FFT75"/>
      <c r="FFU75"/>
      <c r="FFV75"/>
      <c r="FFW75"/>
      <c r="FFX75"/>
      <c r="FFY75"/>
      <c r="FFZ75"/>
      <c r="FGA75"/>
      <c r="FGB75"/>
      <c r="FGC75"/>
      <c r="FGD75"/>
      <c r="FGE75"/>
      <c r="FGF75"/>
      <c r="FGG75"/>
      <c r="FGH75"/>
      <c r="FGI75"/>
      <c r="FGJ75"/>
      <c r="FGK75"/>
      <c r="FGL75"/>
      <c r="FGM75"/>
      <c r="FGN75"/>
      <c r="FGO75"/>
      <c r="FGP75"/>
      <c r="FGQ75"/>
      <c r="FGR75"/>
      <c r="FGS75"/>
      <c r="FGT75"/>
      <c r="FGU75"/>
      <c r="FGV75"/>
      <c r="FGW75"/>
      <c r="FGX75"/>
      <c r="FGY75"/>
      <c r="FGZ75"/>
      <c r="FHA75"/>
      <c r="FHB75"/>
      <c r="FHC75"/>
      <c r="FHD75"/>
      <c r="FHE75"/>
      <c r="FHF75"/>
      <c r="FHG75"/>
      <c r="FHH75"/>
      <c r="FHI75"/>
      <c r="FHJ75"/>
      <c r="FHK75"/>
      <c r="FHL75"/>
      <c r="FHM75"/>
      <c r="FHN75"/>
      <c r="FHO75"/>
      <c r="FHP75"/>
      <c r="FHQ75"/>
      <c r="FHR75"/>
      <c r="FHS75"/>
      <c r="FHT75"/>
      <c r="FHU75"/>
      <c r="FHV75"/>
      <c r="FHW75"/>
      <c r="FHX75"/>
      <c r="FHY75"/>
      <c r="FHZ75"/>
      <c r="FIA75"/>
      <c r="FIB75"/>
      <c r="FIC75"/>
      <c r="FID75"/>
      <c r="FIE75"/>
      <c r="FIF75"/>
      <c r="FIG75"/>
      <c r="FIH75"/>
      <c r="FII75"/>
      <c r="FIJ75"/>
      <c r="FIK75"/>
      <c r="FIL75"/>
      <c r="FIM75"/>
      <c r="FIN75"/>
      <c r="FIO75"/>
      <c r="FIP75"/>
      <c r="FIQ75"/>
      <c r="FIR75"/>
      <c r="FIS75"/>
      <c r="FIT75"/>
      <c r="FIU75"/>
      <c r="FIV75"/>
      <c r="FIW75"/>
      <c r="FIX75"/>
      <c r="FIY75"/>
      <c r="FIZ75"/>
      <c r="FJA75"/>
      <c r="FJB75"/>
      <c r="FJC75"/>
      <c r="FJD75"/>
      <c r="FJE75"/>
      <c r="FJF75"/>
      <c r="FJG75"/>
      <c r="FJH75"/>
      <c r="FJI75"/>
      <c r="FJJ75"/>
      <c r="FJK75"/>
      <c r="FJL75"/>
      <c r="FJM75"/>
      <c r="FJN75"/>
      <c r="FJO75"/>
      <c r="FJP75"/>
      <c r="FJQ75"/>
      <c r="FJR75"/>
      <c r="FJS75"/>
      <c r="FJT75"/>
      <c r="FJU75"/>
      <c r="FJV75"/>
      <c r="FJW75"/>
      <c r="FJX75"/>
      <c r="FJY75"/>
      <c r="FJZ75"/>
      <c r="FKA75"/>
      <c r="FKB75"/>
      <c r="FKC75"/>
      <c r="FKD75"/>
      <c r="FKE75"/>
      <c r="FKF75"/>
      <c r="FKG75"/>
      <c r="FKH75"/>
      <c r="FKI75"/>
      <c r="FKJ75"/>
      <c r="FKK75"/>
      <c r="FKL75"/>
      <c r="FKM75"/>
      <c r="FKN75"/>
      <c r="FKO75"/>
      <c r="FKP75"/>
      <c r="FKQ75"/>
      <c r="FKR75"/>
      <c r="FKS75"/>
      <c r="FKT75"/>
      <c r="FKU75"/>
      <c r="FKV75"/>
      <c r="FKW75"/>
      <c r="FKX75"/>
      <c r="FKY75"/>
      <c r="FKZ75"/>
      <c r="FLA75"/>
      <c r="FLB75"/>
      <c r="FLC75"/>
      <c r="FLD75"/>
      <c r="FLE75"/>
      <c r="FLF75"/>
      <c r="FLG75"/>
      <c r="FLH75"/>
      <c r="FLI75"/>
      <c r="FLJ75"/>
      <c r="FLK75"/>
      <c r="FLL75"/>
      <c r="FLM75"/>
      <c r="FLN75"/>
      <c r="FLO75"/>
      <c r="FLP75"/>
      <c r="FLQ75"/>
      <c r="FLR75"/>
      <c r="FLS75"/>
      <c r="FLT75"/>
      <c r="FLU75"/>
      <c r="FLV75"/>
      <c r="FLW75"/>
      <c r="FLX75"/>
      <c r="FLY75"/>
      <c r="FLZ75"/>
      <c r="FMA75"/>
      <c r="FMB75"/>
      <c r="FMC75"/>
      <c r="FMD75"/>
      <c r="FME75"/>
      <c r="FMF75"/>
      <c r="FMG75"/>
      <c r="FMH75"/>
      <c r="FMI75"/>
      <c r="FMJ75"/>
      <c r="FMK75"/>
      <c r="FML75"/>
      <c r="FMM75"/>
      <c r="FMN75"/>
      <c r="FMO75"/>
      <c r="FMP75"/>
      <c r="FMQ75"/>
      <c r="FMR75"/>
      <c r="FMS75"/>
      <c r="FMT75"/>
      <c r="FMU75"/>
      <c r="FMV75"/>
      <c r="FMW75"/>
      <c r="FMX75"/>
      <c r="FMY75"/>
      <c r="FMZ75"/>
      <c r="FNA75"/>
      <c r="FNB75"/>
      <c r="FNC75"/>
      <c r="FND75"/>
      <c r="FNE75"/>
      <c r="FNF75"/>
      <c r="FNG75"/>
      <c r="FNH75"/>
      <c r="FNI75"/>
      <c r="FNJ75"/>
      <c r="FNK75"/>
      <c r="FNL75"/>
      <c r="FNM75"/>
      <c r="FNN75"/>
      <c r="FNO75"/>
      <c r="FNP75"/>
      <c r="FNQ75"/>
      <c r="FNR75"/>
      <c r="FNS75"/>
      <c r="FNT75"/>
      <c r="FNU75"/>
      <c r="FNV75"/>
      <c r="FNW75"/>
      <c r="FNX75"/>
      <c r="FNY75"/>
      <c r="FNZ75"/>
      <c r="FOA75"/>
      <c r="FOB75"/>
      <c r="FOC75"/>
      <c r="FOD75"/>
      <c r="FOE75"/>
      <c r="FOF75"/>
      <c r="FOG75"/>
      <c r="FOH75"/>
      <c r="FOI75"/>
      <c r="FOJ75"/>
      <c r="FOK75"/>
      <c r="FOL75"/>
      <c r="FOM75"/>
      <c r="FON75"/>
      <c r="FOO75"/>
      <c r="FOP75"/>
      <c r="FOQ75"/>
      <c r="FOR75"/>
      <c r="FOS75"/>
      <c r="FOT75"/>
      <c r="FOU75"/>
      <c r="FOV75"/>
      <c r="FOW75"/>
      <c r="FOX75"/>
      <c r="FOY75"/>
      <c r="FOZ75"/>
      <c r="FPA75"/>
      <c r="FPB75"/>
      <c r="FPC75"/>
      <c r="FPD75"/>
      <c r="FPE75"/>
      <c r="FPF75"/>
      <c r="FPG75"/>
      <c r="FPH75"/>
      <c r="FPI75"/>
      <c r="FPJ75"/>
      <c r="FPK75"/>
      <c r="FPL75"/>
      <c r="FPM75"/>
      <c r="FPN75"/>
      <c r="FPO75"/>
      <c r="FPP75"/>
      <c r="FPQ75"/>
      <c r="FPR75"/>
      <c r="FPS75"/>
      <c r="FPT75"/>
      <c r="FPU75"/>
      <c r="FPV75"/>
      <c r="FPW75"/>
      <c r="FPX75"/>
      <c r="FPY75"/>
      <c r="FPZ75"/>
      <c r="FQA75"/>
      <c r="FQB75"/>
      <c r="FQC75"/>
      <c r="FQD75"/>
      <c r="FQE75"/>
      <c r="FQF75"/>
      <c r="FQG75"/>
      <c r="FQH75"/>
      <c r="FQI75"/>
      <c r="FQJ75"/>
      <c r="FQK75"/>
      <c r="FQL75"/>
      <c r="FQM75"/>
      <c r="FQN75"/>
      <c r="FQO75"/>
      <c r="FQP75"/>
      <c r="FQQ75"/>
      <c r="FQR75"/>
      <c r="FQS75"/>
      <c r="FQT75"/>
      <c r="FQU75"/>
      <c r="FQV75"/>
      <c r="FQW75"/>
      <c r="FQX75"/>
      <c r="FQY75"/>
      <c r="FQZ75"/>
      <c r="FRA75"/>
      <c r="FRB75"/>
      <c r="FRC75"/>
      <c r="FRD75"/>
      <c r="FRE75"/>
      <c r="FRF75"/>
      <c r="FRG75"/>
      <c r="FRH75"/>
      <c r="FRI75"/>
      <c r="FRJ75"/>
      <c r="FRK75"/>
      <c r="FRL75"/>
      <c r="FRM75"/>
      <c r="FRN75"/>
      <c r="FRO75"/>
      <c r="FRP75"/>
      <c r="FRQ75"/>
      <c r="FRR75"/>
      <c r="FRS75"/>
      <c r="FRT75"/>
      <c r="FRU75"/>
      <c r="FRV75"/>
      <c r="FRW75"/>
      <c r="FRX75"/>
      <c r="FRY75"/>
      <c r="FRZ75"/>
      <c r="FSA75"/>
      <c r="FSB75"/>
      <c r="FSC75"/>
      <c r="FSD75"/>
      <c r="FSE75"/>
      <c r="FSF75"/>
      <c r="FSG75"/>
      <c r="FSH75"/>
      <c r="FSI75"/>
      <c r="FSJ75"/>
      <c r="FSK75"/>
      <c r="FSL75"/>
      <c r="FSM75"/>
      <c r="FSN75"/>
      <c r="FSO75"/>
      <c r="FSP75"/>
      <c r="FSQ75"/>
      <c r="FSR75"/>
      <c r="FSS75"/>
      <c r="FST75"/>
      <c r="FSU75"/>
      <c r="FSV75"/>
      <c r="FSW75"/>
      <c r="FSX75"/>
      <c r="FSY75"/>
      <c r="FSZ75"/>
      <c r="FTA75"/>
      <c r="FTB75"/>
      <c r="FTC75"/>
      <c r="FTD75"/>
      <c r="FTE75"/>
      <c r="FTF75"/>
      <c r="FTG75"/>
      <c r="FTH75"/>
      <c r="FTI75"/>
      <c r="FTJ75"/>
      <c r="FTK75"/>
      <c r="FTL75"/>
      <c r="FTM75"/>
      <c r="FTN75"/>
      <c r="FTO75"/>
      <c r="FTP75"/>
      <c r="FTQ75"/>
      <c r="FTR75"/>
      <c r="FTS75"/>
      <c r="FTT75"/>
      <c r="FTU75"/>
      <c r="FTV75"/>
      <c r="FTW75"/>
      <c r="FTX75"/>
      <c r="FTY75"/>
      <c r="FTZ75"/>
      <c r="FUA75"/>
      <c r="FUB75"/>
      <c r="FUC75"/>
      <c r="FUD75"/>
      <c r="FUE75"/>
      <c r="FUF75"/>
      <c r="FUG75"/>
      <c r="FUH75"/>
      <c r="FUI75"/>
      <c r="FUJ75"/>
      <c r="FUK75"/>
      <c r="FUL75"/>
      <c r="FUM75"/>
      <c r="FUN75"/>
      <c r="FUO75"/>
      <c r="FUP75"/>
      <c r="FUQ75"/>
      <c r="FUR75"/>
      <c r="FUS75"/>
      <c r="FUT75"/>
      <c r="FUU75"/>
      <c r="FUV75"/>
      <c r="FUW75"/>
      <c r="FUX75"/>
      <c r="FUY75"/>
      <c r="FUZ75"/>
      <c r="FVA75"/>
      <c r="FVB75"/>
      <c r="FVC75"/>
      <c r="FVD75"/>
      <c r="FVE75"/>
      <c r="FVF75"/>
      <c r="FVG75"/>
      <c r="FVH75"/>
      <c r="FVI75"/>
      <c r="FVJ75"/>
      <c r="FVK75"/>
      <c r="FVL75"/>
      <c r="FVM75"/>
      <c r="FVN75"/>
      <c r="FVO75"/>
      <c r="FVP75"/>
      <c r="FVQ75"/>
      <c r="FVR75"/>
      <c r="FVS75"/>
      <c r="FVT75"/>
      <c r="FVU75"/>
      <c r="FVV75"/>
      <c r="FVW75"/>
      <c r="FVX75"/>
      <c r="FVY75"/>
      <c r="FVZ75"/>
      <c r="FWA75"/>
      <c r="FWB75"/>
      <c r="FWC75"/>
      <c r="FWD75"/>
      <c r="FWE75"/>
      <c r="FWF75"/>
      <c r="FWG75"/>
      <c r="FWH75"/>
      <c r="FWI75"/>
      <c r="FWJ75"/>
      <c r="FWK75"/>
      <c r="FWL75"/>
      <c r="FWM75"/>
      <c r="FWN75"/>
      <c r="FWO75"/>
      <c r="FWP75"/>
      <c r="FWQ75"/>
      <c r="FWR75"/>
      <c r="FWS75"/>
      <c r="FWT75"/>
      <c r="FWU75"/>
      <c r="FWV75"/>
      <c r="FWW75"/>
      <c r="FWX75"/>
      <c r="FWY75"/>
      <c r="FWZ75"/>
      <c r="FXA75"/>
      <c r="FXB75"/>
      <c r="FXC75"/>
      <c r="FXD75"/>
      <c r="FXE75"/>
      <c r="FXF75"/>
      <c r="FXG75"/>
      <c r="FXH75"/>
      <c r="FXI75"/>
      <c r="FXJ75"/>
      <c r="FXK75"/>
      <c r="FXL75"/>
      <c r="FXM75"/>
      <c r="FXN75"/>
      <c r="FXO75"/>
      <c r="FXP75"/>
      <c r="FXQ75"/>
      <c r="FXR75"/>
      <c r="FXS75"/>
      <c r="FXT75"/>
      <c r="FXU75"/>
      <c r="FXV75"/>
      <c r="FXW75"/>
      <c r="FXX75"/>
      <c r="FXY75"/>
      <c r="FXZ75"/>
      <c r="FYA75"/>
      <c r="FYB75"/>
      <c r="FYC75"/>
      <c r="FYD75"/>
      <c r="FYE75"/>
      <c r="FYF75"/>
      <c r="FYG75"/>
      <c r="FYH75"/>
      <c r="FYI75"/>
      <c r="FYJ75"/>
      <c r="FYK75"/>
      <c r="FYL75"/>
      <c r="FYM75"/>
      <c r="FYN75"/>
      <c r="FYO75"/>
      <c r="FYP75"/>
      <c r="FYQ75"/>
      <c r="FYR75"/>
      <c r="FYS75"/>
      <c r="FYT75"/>
      <c r="FYU75"/>
      <c r="FYV75"/>
      <c r="FYW75"/>
      <c r="FYX75"/>
      <c r="FYY75"/>
      <c r="FYZ75"/>
      <c r="FZA75"/>
      <c r="FZB75"/>
      <c r="FZC75"/>
      <c r="FZD75"/>
      <c r="FZE75"/>
      <c r="FZF75"/>
      <c r="FZG75"/>
      <c r="FZH75"/>
      <c r="FZI75"/>
      <c r="FZJ75"/>
      <c r="FZK75"/>
      <c r="FZL75"/>
      <c r="FZM75"/>
      <c r="FZN75"/>
      <c r="FZO75"/>
      <c r="FZP75"/>
      <c r="FZQ75"/>
      <c r="FZR75"/>
      <c r="FZS75"/>
      <c r="FZT75"/>
      <c r="FZU75"/>
      <c r="FZV75"/>
      <c r="FZW75"/>
      <c r="FZX75"/>
      <c r="FZY75"/>
      <c r="FZZ75"/>
      <c r="GAA75"/>
      <c r="GAB75"/>
      <c r="GAC75"/>
      <c r="GAD75"/>
      <c r="GAE75"/>
      <c r="GAF75"/>
      <c r="GAG75"/>
      <c r="GAH75"/>
      <c r="GAI75"/>
      <c r="GAJ75"/>
      <c r="GAK75"/>
      <c r="GAL75"/>
      <c r="GAM75"/>
      <c r="GAN75"/>
      <c r="GAO75"/>
      <c r="GAP75"/>
      <c r="GAQ75"/>
      <c r="GAR75"/>
      <c r="GAS75"/>
      <c r="GAT75"/>
      <c r="GAU75"/>
      <c r="GAV75"/>
      <c r="GAW75"/>
      <c r="GAX75"/>
      <c r="GAY75"/>
      <c r="GAZ75"/>
      <c r="GBA75"/>
      <c r="GBB75"/>
      <c r="GBC75"/>
      <c r="GBD75"/>
      <c r="GBE75"/>
      <c r="GBF75"/>
      <c r="GBG75"/>
      <c r="GBH75"/>
      <c r="GBI75"/>
      <c r="GBJ75"/>
      <c r="GBK75"/>
      <c r="GBL75"/>
      <c r="GBM75"/>
      <c r="GBN75"/>
      <c r="GBO75"/>
      <c r="GBP75"/>
      <c r="GBQ75"/>
      <c r="GBR75"/>
      <c r="GBS75"/>
      <c r="GBT75"/>
      <c r="GBU75"/>
      <c r="GBV75"/>
      <c r="GBW75"/>
      <c r="GBX75"/>
      <c r="GBY75"/>
      <c r="GBZ75"/>
      <c r="GCA75"/>
      <c r="GCB75"/>
      <c r="GCC75"/>
      <c r="GCD75"/>
      <c r="GCE75"/>
      <c r="GCF75"/>
      <c r="GCG75"/>
      <c r="GCH75"/>
      <c r="GCI75"/>
      <c r="GCJ75"/>
      <c r="GCK75"/>
      <c r="GCL75"/>
      <c r="GCM75"/>
      <c r="GCN75"/>
      <c r="GCO75"/>
      <c r="GCP75"/>
      <c r="GCQ75"/>
      <c r="GCR75"/>
      <c r="GCS75"/>
      <c r="GCT75"/>
      <c r="GCU75"/>
      <c r="GCV75"/>
      <c r="GCW75"/>
      <c r="GCX75"/>
      <c r="GCY75"/>
      <c r="GCZ75"/>
      <c r="GDA75"/>
      <c r="GDB75"/>
      <c r="GDC75"/>
      <c r="GDD75"/>
      <c r="GDE75"/>
      <c r="GDF75"/>
      <c r="GDG75"/>
      <c r="GDH75"/>
      <c r="GDI75"/>
      <c r="GDJ75"/>
      <c r="GDK75"/>
      <c r="GDL75"/>
      <c r="GDM75"/>
      <c r="GDN75"/>
      <c r="GDO75"/>
      <c r="GDP75"/>
      <c r="GDQ75"/>
      <c r="GDR75"/>
      <c r="GDS75"/>
      <c r="GDT75"/>
      <c r="GDU75"/>
      <c r="GDV75"/>
      <c r="GDW75"/>
      <c r="GDX75"/>
      <c r="GDY75"/>
      <c r="GDZ75"/>
      <c r="GEA75"/>
      <c r="GEB75"/>
      <c r="GEC75"/>
      <c r="GED75"/>
      <c r="GEE75"/>
      <c r="GEF75"/>
      <c r="GEG75"/>
      <c r="GEH75"/>
      <c r="GEI75"/>
      <c r="GEJ75"/>
      <c r="GEK75"/>
      <c r="GEL75"/>
      <c r="GEM75"/>
      <c r="GEN75"/>
      <c r="GEO75"/>
      <c r="GEP75"/>
      <c r="GEQ75"/>
      <c r="GER75"/>
      <c r="GES75"/>
      <c r="GET75"/>
      <c r="GEU75"/>
      <c r="GEV75"/>
      <c r="GEW75"/>
      <c r="GEX75"/>
      <c r="GEY75"/>
      <c r="GEZ75"/>
      <c r="GFA75"/>
      <c r="GFB75"/>
      <c r="GFC75"/>
      <c r="GFD75"/>
      <c r="GFE75"/>
      <c r="GFF75"/>
      <c r="GFG75"/>
      <c r="GFH75"/>
      <c r="GFI75"/>
      <c r="GFJ75"/>
      <c r="GFK75"/>
      <c r="GFL75"/>
      <c r="GFM75"/>
      <c r="GFN75"/>
      <c r="GFO75"/>
      <c r="GFP75"/>
      <c r="GFQ75"/>
      <c r="GFR75"/>
      <c r="GFS75"/>
      <c r="GFT75"/>
      <c r="GFU75"/>
      <c r="GFV75"/>
      <c r="GFW75"/>
      <c r="GFX75"/>
      <c r="GFY75"/>
      <c r="GFZ75"/>
      <c r="GGA75"/>
      <c r="GGB75"/>
      <c r="GGC75"/>
      <c r="GGD75"/>
      <c r="GGE75"/>
      <c r="GGF75"/>
      <c r="GGG75"/>
      <c r="GGH75"/>
      <c r="GGI75"/>
      <c r="GGJ75"/>
      <c r="GGK75"/>
      <c r="GGL75"/>
      <c r="GGM75"/>
      <c r="GGN75"/>
      <c r="GGO75"/>
      <c r="GGP75"/>
      <c r="GGQ75"/>
      <c r="GGR75"/>
      <c r="GGS75"/>
      <c r="GGT75"/>
      <c r="GGU75"/>
      <c r="GGV75"/>
      <c r="GGW75"/>
      <c r="GGX75"/>
      <c r="GGY75"/>
      <c r="GGZ75"/>
      <c r="GHA75"/>
      <c r="GHB75"/>
      <c r="GHC75"/>
      <c r="GHD75"/>
      <c r="GHE75"/>
      <c r="GHF75"/>
      <c r="GHG75"/>
      <c r="GHH75"/>
      <c r="GHI75"/>
      <c r="GHJ75"/>
      <c r="GHK75"/>
      <c r="GHL75"/>
      <c r="GHM75"/>
      <c r="GHN75"/>
      <c r="GHO75"/>
      <c r="GHP75"/>
      <c r="GHQ75"/>
      <c r="GHR75"/>
      <c r="GHS75"/>
      <c r="GHT75"/>
      <c r="GHU75"/>
      <c r="GHV75"/>
      <c r="GHW75"/>
      <c r="GHX75"/>
      <c r="GHY75"/>
      <c r="GHZ75"/>
      <c r="GIA75"/>
      <c r="GIB75"/>
      <c r="GIC75"/>
      <c r="GID75"/>
      <c r="GIE75"/>
      <c r="GIF75"/>
      <c r="GIG75"/>
      <c r="GIH75"/>
      <c r="GII75"/>
      <c r="GIJ75"/>
      <c r="GIK75"/>
      <c r="GIL75"/>
      <c r="GIM75"/>
      <c r="GIN75"/>
      <c r="GIO75"/>
      <c r="GIP75"/>
      <c r="GIQ75"/>
      <c r="GIR75"/>
      <c r="GIS75"/>
      <c r="GIT75"/>
      <c r="GIU75"/>
      <c r="GIV75"/>
      <c r="GIW75"/>
      <c r="GIX75"/>
      <c r="GIY75"/>
      <c r="GIZ75"/>
      <c r="GJA75"/>
      <c r="GJB75"/>
      <c r="GJC75"/>
      <c r="GJD75"/>
      <c r="GJE75"/>
      <c r="GJF75"/>
      <c r="GJG75"/>
      <c r="GJH75"/>
      <c r="GJI75"/>
      <c r="GJJ75"/>
      <c r="GJK75"/>
      <c r="GJL75"/>
      <c r="GJM75"/>
      <c r="GJN75"/>
      <c r="GJO75"/>
      <c r="GJP75"/>
      <c r="GJQ75"/>
      <c r="GJR75"/>
      <c r="GJS75"/>
      <c r="GJT75"/>
      <c r="GJU75"/>
      <c r="GJV75"/>
      <c r="GJW75"/>
      <c r="GJX75"/>
      <c r="GJY75"/>
      <c r="GJZ75"/>
      <c r="GKA75"/>
      <c r="GKB75"/>
      <c r="GKC75"/>
      <c r="GKD75"/>
      <c r="GKE75"/>
      <c r="GKF75"/>
      <c r="GKG75"/>
      <c r="GKH75"/>
      <c r="GKI75"/>
      <c r="GKJ75"/>
      <c r="GKK75"/>
      <c r="GKL75"/>
      <c r="GKM75"/>
      <c r="GKN75"/>
      <c r="GKO75"/>
      <c r="GKP75"/>
      <c r="GKQ75"/>
      <c r="GKR75"/>
      <c r="GKS75"/>
      <c r="GKT75"/>
      <c r="GKU75"/>
      <c r="GKV75"/>
      <c r="GKW75"/>
      <c r="GKX75"/>
      <c r="GKY75"/>
      <c r="GKZ75"/>
      <c r="GLA75"/>
      <c r="GLB75"/>
      <c r="GLC75"/>
      <c r="GLD75"/>
      <c r="GLE75"/>
      <c r="GLF75"/>
      <c r="GLG75"/>
      <c r="GLH75"/>
      <c r="GLI75"/>
      <c r="GLJ75"/>
      <c r="GLK75"/>
      <c r="GLL75"/>
      <c r="GLM75"/>
      <c r="GLN75"/>
      <c r="GLO75"/>
      <c r="GLP75"/>
      <c r="GLQ75"/>
      <c r="GLR75"/>
      <c r="GLS75"/>
      <c r="GLT75"/>
      <c r="GLU75"/>
      <c r="GLV75"/>
      <c r="GLW75"/>
      <c r="GLX75"/>
      <c r="GLY75"/>
      <c r="GLZ75"/>
      <c r="GMA75"/>
      <c r="GMB75"/>
      <c r="GMC75"/>
      <c r="GMD75"/>
      <c r="GME75"/>
      <c r="GMF75"/>
      <c r="GMG75"/>
      <c r="GMH75"/>
      <c r="GMI75"/>
      <c r="GMJ75"/>
      <c r="GMK75"/>
      <c r="GML75"/>
      <c r="GMM75"/>
      <c r="GMN75"/>
      <c r="GMO75"/>
      <c r="GMP75"/>
      <c r="GMQ75"/>
      <c r="GMR75"/>
      <c r="GMS75"/>
      <c r="GMT75"/>
      <c r="GMU75"/>
      <c r="GMV75"/>
      <c r="GMW75"/>
      <c r="GMX75"/>
      <c r="GMY75"/>
      <c r="GMZ75"/>
      <c r="GNA75"/>
      <c r="GNB75"/>
      <c r="GNC75"/>
      <c r="GND75"/>
      <c r="GNE75"/>
      <c r="GNF75"/>
      <c r="GNG75"/>
      <c r="GNH75"/>
      <c r="GNI75"/>
      <c r="GNJ75"/>
      <c r="GNK75"/>
      <c r="GNL75"/>
      <c r="GNM75"/>
      <c r="GNN75"/>
      <c r="GNO75"/>
      <c r="GNP75"/>
      <c r="GNQ75"/>
      <c r="GNR75"/>
      <c r="GNS75"/>
      <c r="GNT75"/>
      <c r="GNU75"/>
      <c r="GNV75"/>
      <c r="GNW75"/>
      <c r="GNX75"/>
      <c r="GNY75"/>
      <c r="GNZ75"/>
      <c r="GOA75"/>
      <c r="GOB75"/>
      <c r="GOC75"/>
      <c r="GOD75"/>
      <c r="GOE75"/>
      <c r="GOF75"/>
      <c r="GOG75"/>
      <c r="GOH75"/>
      <c r="GOI75"/>
      <c r="GOJ75"/>
      <c r="GOK75"/>
      <c r="GOL75"/>
      <c r="GOM75"/>
      <c r="GON75"/>
      <c r="GOO75"/>
      <c r="GOP75"/>
      <c r="GOQ75"/>
      <c r="GOR75"/>
      <c r="GOS75"/>
      <c r="GOT75"/>
      <c r="GOU75"/>
      <c r="GOV75"/>
      <c r="GOW75"/>
      <c r="GOX75"/>
      <c r="GOY75"/>
      <c r="GOZ75"/>
      <c r="GPA75"/>
      <c r="GPB75"/>
      <c r="GPC75"/>
      <c r="GPD75"/>
      <c r="GPE75"/>
      <c r="GPF75"/>
      <c r="GPG75"/>
      <c r="GPH75"/>
      <c r="GPI75"/>
      <c r="GPJ75"/>
      <c r="GPK75"/>
      <c r="GPL75"/>
      <c r="GPM75"/>
      <c r="GPN75"/>
      <c r="GPO75"/>
      <c r="GPP75"/>
      <c r="GPQ75"/>
      <c r="GPR75"/>
      <c r="GPS75"/>
      <c r="GPT75"/>
      <c r="GPU75"/>
      <c r="GPV75"/>
      <c r="GPW75"/>
      <c r="GPX75"/>
      <c r="GPY75"/>
      <c r="GPZ75"/>
      <c r="GQA75"/>
      <c r="GQB75"/>
      <c r="GQC75"/>
      <c r="GQD75"/>
      <c r="GQE75"/>
      <c r="GQF75"/>
      <c r="GQG75"/>
      <c r="GQH75"/>
      <c r="GQI75"/>
      <c r="GQJ75"/>
      <c r="GQK75"/>
      <c r="GQL75"/>
      <c r="GQM75"/>
      <c r="GQN75"/>
      <c r="GQO75"/>
      <c r="GQP75"/>
      <c r="GQQ75"/>
      <c r="GQR75"/>
      <c r="GQS75"/>
      <c r="GQT75"/>
      <c r="GQU75"/>
      <c r="GQV75"/>
      <c r="GQW75"/>
      <c r="GQX75"/>
      <c r="GQY75"/>
      <c r="GQZ75"/>
      <c r="GRA75"/>
      <c r="GRB75"/>
      <c r="GRC75"/>
      <c r="GRD75"/>
      <c r="GRE75"/>
      <c r="GRF75"/>
      <c r="GRG75"/>
      <c r="GRH75"/>
      <c r="GRI75"/>
      <c r="GRJ75"/>
      <c r="GRK75"/>
      <c r="GRL75"/>
      <c r="GRM75"/>
      <c r="GRN75"/>
      <c r="GRO75"/>
      <c r="GRP75"/>
      <c r="GRQ75"/>
      <c r="GRR75"/>
      <c r="GRS75"/>
      <c r="GRT75"/>
      <c r="GRU75"/>
      <c r="GRV75"/>
      <c r="GRW75"/>
      <c r="GRX75"/>
      <c r="GRY75"/>
      <c r="GRZ75"/>
      <c r="GSA75"/>
      <c r="GSB75"/>
      <c r="GSC75"/>
      <c r="GSD75"/>
      <c r="GSE75"/>
      <c r="GSF75"/>
      <c r="GSG75"/>
      <c r="GSH75"/>
      <c r="GSI75"/>
      <c r="GSJ75"/>
      <c r="GSK75"/>
      <c r="GSL75"/>
      <c r="GSM75"/>
      <c r="GSN75"/>
      <c r="GSO75"/>
      <c r="GSP75"/>
      <c r="GSQ75"/>
      <c r="GSR75"/>
      <c r="GSS75"/>
      <c r="GST75"/>
      <c r="GSU75"/>
      <c r="GSV75"/>
      <c r="GSW75"/>
      <c r="GSX75"/>
      <c r="GSY75"/>
      <c r="GSZ75"/>
      <c r="GTA75"/>
      <c r="GTB75"/>
      <c r="GTC75"/>
      <c r="GTD75"/>
      <c r="GTE75"/>
      <c r="GTF75"/>
      <c r="GTG75"/>
      <c r="GTH75"/>
      <c r="GTI75"/>
      <c r="GTJ75"/>
      <c r="GTK75"/>
      <c r="GTL75"/>
      <c r="GTM75"/>
      <c r="GTN75"/>
      <c r="GTO75"/>
      <c r="GTP75"/>
      <c r="GTQ75"/>
      <c r="GTR75"/>
      <c r="GTS75"/>
      <c r="GTT75"/>
      <c r="GTU75"/>
      <c r="GTV75"/>
      <c r="GTW75"/>
      <c r="GTX75"/>
      <c r="GTY75"/>
      <c r="GTZ75"/>
      <c r="GUA75"/>
      <c r="GUB75"/>
      <c r="GUC75"/>
      <c r="GUD75"/>
      <c r="GUE75"/>
      <c r="GUF75"/>
      <c r="GUG75"/>
      <c r="GUH75"/>
      <c r="GUI75"/>
      <c r="GUJ75"/>
      <c r="GUK75"/>
      <c r="GUL75"/>
      <c r="GUM75"/>
      <c r="GUN75"/>
      <c r="GUO75"/>
      <c r="GUP75"/>
      <c r="GUQ75"/>
      <c r="GUR75"/>
      <c r="GUS75"/>
      <c r="GUT75"/>
      <c r="GUU75"/>
      <c r="GUV75"/>
      <c r="GUW75"/>
      <c r="GUX75"/>
      <c r="GUY75"/>
      <c r="GUZ75"/>
      <c r="GVA75"/>
      <c r="GVB75"/>
      <c r="GVC75"/>
      <c r="GVD75"/>
      <c r="GVE75"/>
      <c r="GVF75"/>
      <c r="GVG75"/>
      <c r="GVH75"/>
      <c r="GVI75"/>
      <c r="GVJ75"/>
      <c r="GVK75"/>
      <c r="GVL75"/>
      <c r="GVM75"/>
      <c r="GVN75"/>
      <c r="GVO75"/>
      <c r="GVP75"/>
      <c r="GVQ75"/>
      <c r="GVR75"/>
      <c r="GVS75"/>
      <c r="GVT75"/>
      <c r="GVU75"/>
      <c r="GVV75"/>
      <c r="GVW75"/>
      <c r="GVX75"/>
      <c r="GVY75"/>
      <c r="GVZ75"/>
      <c r="GWA75"/>
      <c r="GWB75"/>
      <c r="GWC75"/>
      <c r="GWD75"/>
      <c r="GWE75"/>
      <c r="GWF75"/>
      <c r="GWG75"/>
      <c r="GWH75"/>
      <c r="GWI75"/>
      <c r="GWJ75"/>
      <c r="GWK75"/>
      <c r="GWL75"/>
      <c r="GWM75"/>
      <c r="GWN75"/>
      <c r="GWO75"/>
      <c r="GWP75"/>
      <c r="GWQ75"/>
      <c r="GWR75"/>
      <c r="GWS75"/>
      <c r="GWT75"/>
      <c r="GWU75"/>
      <c r="GWV75"/>
      <c r="GWW75"/>
      <c r="GWX75"/>
      <c r="GWY75"/>
      <c r="GWZ75"/>
      <c r="GXA75"/>
      <c r="GXB75"/>
      <c r="GXC75"/>
      <c r="GXD75"/>
      <c r="GXE75"/>
      <c r="GXF75"/>
      <c r="GXG75"/>
      <c r="GXH75"/>
      <c r="GXI75"/>
      <c r="GXJ75"/>
      <c r="GXK75"/>
      <c r="GXL75"/>
      <c r="GXM75"/>
      <c r="GXN75"/>
      <c r="GXO75"/>
      <c r="GXP75"/>
      <c r="GXQ75"/>
      <c r="GXR75"/>
      <c r="GXS75"/>
      <c r="GXT75"/>
      <c r="GXU75"/>
      <c r="GXV75"/>
      <c r="GXW75"/>
      <c r="GXX75"/>
      <c r="GXY75"/>
      <c r="GXZ75"/>
      <c r="GYA75"/>
      <c r="GYB75"/>
      <c r="GYC75"/>
      <c r="GYD75"/>
      <c r="GYE75"/>
      <c r="GYF75"/>
      <c r="GYG75"/>
      <c r="GYH75"/>
      <c r="GYI75"/>
      <c r="GYJ75"/>
      <c r="GYK75"/>
      <c r="GYL75"/>
      <c r="GYM75"/>
      <c r="GYN75"/>
      <c r="GYO75"/>
      <c r="GYP75"/>
      <c r="GYQ75"/>
      <c r="GYR75"/>
      <c r="GYS75"/>
      <c r="GYT75"/>
      <c r="GYU75"/>
      <c r="GYV75"/>
      <c r="GYW75"/>
      <c r="GYX75"/>
      <c r="GYY75"/>
      <c r="GYZ75"/>
      <c r="GZA75"/>
      <c r="GZB75"/>
      <c r="GZC75"/>
      <c r="GZD75"/>
      <c r="GZE75"/>
      <c r="GZF75"/>
      <c r="GZG75"/>
      <c r="GZH75"/>
      <c r="GZI75"/>
      <c r="GZJ75"/>
      <c r="GZK75"/>
      <c r="GZL75"/>
      <c r="GZM75"/>
      <c r="GZN75"/>
      <c r="GZO75"/>
      <c r="GZP75"/>
      <c r="GZQ75"/>
      <c r="GZR75"/>
      <c r="GZS75"/>
      <c r="GZT75"/>
      <c r="GZU75"/>
      <c r="GZV75"/>
      <c r="GZW75"/>
      <c r="GZX75"/>
      <c r="GZY75"/>
      <c r="GZZ75"/>
      <c r="HAA75"/>
      <c r="HAB75"/>
      <c r="HAC75"/>
      <c r="HAD75"/>
      <c r="HAE75"/>
      <c r="HAF75"/>
      <c r="HAG75"/>
      <c r="HAH75"/>
      <c r="HAI75"/>
      <c r="HAJ75"/>
      <c r="HAK75"/>
      <c r="HAL75"/>
      <c r="HAM75"/>
      <c r="HAN75"/>
      <c r="HAO75"/>
      <c r="HAP75"/>
      <c r="HAQ75"/>
      <c r="HAR75"/>
      <c r="HAS75"/>
      <c r="HAT75"/>
      <c r="HAU75"/>
      <c r="HAV75"/>
      <c r="HAW75"/>
      <c r="HAX75"/>
      <c r="HAY75"/>
      <c r="HAZ75"/>
      <c r="HBA75"/>
      <c r="HBB75"/>
      <c r="HBC75"/>
      <c r="HBD75"/>
      <c r="HBE75"/>
      <c r="HBF75"/>
      <c r="HBG75"/>
      <c r="HBH75"/>
      <c r="HBI75"/>
      <c r="HBJ75"/>
      <c r="HBK75"/>
      <c r="HBL75"/>
      <c r="HBM75"/>
      <c r="HBN75"/>
      <c r="HBO75"/>
      <c r="HBP75"/>
      <c r="HBQ75"/>
      <c r="HBR75"/>
      <c r="HBS75"/>
      <c r="HBT75"/>
      <c r="HBU75"/>
      <c r="HBV75"/>
      <c r="HBW75"/>
      <c r="HBX75"/>
      <c r="HBY75"/>
      <c r="HBZ75"/>
      <c r="HCA75"/>
      <c r="HCB75"/>
      <c r="HCC75"/>
      <c r="HCD75"/>
      <c r="HCE75"/>
      <c r="HCF75"/>
      <c r="HCG75"/>
      <c r="HCH75"/>
      <c r="HCI75"/>
      <c r="HCJ75"/>
      <c r="HCK75"/>
      <c r="HCL75"/>
      <c r="HCM75"/>
      <c r="HCN75"/>
      <c r="HCO75"/>
      <c r="HCP75"/>
      <c r="HCQ75"/>
      <c r="HCR75"/>
      <c r="HCS75"/>
      <c r="HCT75"/>
      <c r="HCU75"/>
      <c r="HCV75"/>
      <c r="HCW75"/>
      <c r="HCX75"/>
      <c r="HCY75"/>
      <c r="HCZ75"/>
      <c r="HDA75"/>
      <c r="HDB75"/>
      <c r="HDC75"/>
      <c r="HDD75"/>
      <c r="HDE75"/>
      <c r="HDF75"/>
      <c r="HDG75"/>
      <c r="HDH75"/>
      <c r="HDI75"/>
      <c r="HDJ75"/>
      <c r="HDK75"/>
      <c r="HDL75"/>
      <c r="HDM75"/>
      <c r="HDN75"/>
      <c r="HDO75"/>
      <c r="HDP75"/>
      <c r="HDQ75"/>
      <c r="HDR75"/>
      <c r="HDS75"/>
      <c r="HDT75"/>
      <c r="HDU75"/>
      <c r="HDV75"/>
      <c r="HDW75"/>
      <c r="HDX75"/>
      <c r="HDY75"/>
      <c r="HDZ75"/>
      <c r="HEA75"/>
      <c r="HEB75"/>
      <c r="HEC75"/>
      <c r="HED75"/>
      <c r="HEE75"/>
      <c r="HEF75"/>
      <c r="HEG75"/>
      <c r="HEH75"/>
      <c r="HEI75"/>
      <c r="HEJ75"/>
      <c r="HEK75"/>
      <c r="HEL75"/>
      <c r="HEM75"/>
      <c r="HEN75"/>
      <c r="HEO75"/>
      <c r="HEP75"/>
      <c r="HEQ75"/>
      <c r="HER75"/>
      <c r="HES75"/>
      <c r="HET75"/>
      <c r="HEU75"/>
      <c r="HEV75"/>
      <c r="HEW75"/>
      <c r="HEX75"/>
      <c r="HEY75"/>
      <c r="HEZ75"/>
      <c r="HFA75"/>
      <c r="HFB75"/>
      <c r="HFC75"/>
      <c r="HFD75"/>
      <c r="HFE75"/>
      <c r="HFF75"/>
      <c r="HFG75"/>
      <c r="HFH75"/>
      <c r="HFI75"/>
      <c r="HFJ75"/>
      <c r="HFK75"/>
      <c r="HFL75"/>
      <c r="HFM75"/>
      <c r="HFN75"/>
      <c r="HFO75"/>
      <c r="HFP75"/>
      <c r="HFQ75"/>
      <c r="HFR75"/>
      <c r="HFS75"/>
      <c r="HFT75"/>
      <c r="HFU75"/>
      <c r="HFV75"/>
      <c r="HFW75"/>
      <c r="HFX75"/>
      <c r="HFY75"/>
      <c r="HFZ75"/>
      <c r="HGA75"/>
      <c r="HGB75"/>
      <c r="HGC75"/>
      <c r="HGD75"/>
      <c r="HGE75"/>
      <c r="HGF75"/>
      <c r="HGG75"/>
      <c r="HGH75"/>
      <c r="HGI75"/>
      <c r="HGJ75"/>
      <c r="HGK75"/>
      <c r="HGL75"/>
      <c r="HGM75"/>
      <c r="HGN75"/>
      <c r="HGO75"/>
      <c r="HGP75"/>
      <c r="HGQ75"/>
      <c r="HGR75"/>
      <c r="HGS75"/>
      <c r="HGT75"/>
      <c r="HGU75"/>
      <c r="HGV75"/>
      <c r="HGW75"/>
      <c r="HGX75"/>
      <c r="HGY75"/>
      <c r="HGZ75"/>
      <c r="HHA75"/>
      <c r="HHB75"/>
      <c r="HHC75"/>
      <c r="HHD75"/>
      <c r="HHE75"/>
      <c r="HHF75"/>
      <c r="HHG75"/>
      <c r="HHH75"/>
      <c r="HHI75"/>
      <c r="HHJ75"/>
      <c r="HHK75"/>
      <c r="HHL75"/>
      <c r="HHM75"/>
      <c r="HHN75"/>
      <c r="HHO75"/>
      <c r="HHP75"/>
      <c r="HHQ75"/>
      <c r="HHR75"/>
      <c r="HHS75"/>
      <c r="HHT75"/>
      <c r="HHU75"/>
      <c r="HHV75"/>
      <c r="HHW75"/>
      <c r="HHX75"/>
      <c r="HHY75"/>
      <c r="HHZ75"/>
      <c r="HIA75"/>
      <c r="HIB75"/>
      <c r="HIC75"/>
      <c r="HID75"/>
      <c r="HIE75"/>
      <c r="HIF75"/>
      <c r="HIG75"/>
      <c r="HIH75"/>
      <c r="HII75"/>
      <c r="HIJ75"/>
      <c r="HIK75"/>
      <c r="HIL75"/>
      <c r="HIM75"/>
      <c r="HIN75"/>
      <c r="HIO75"/>
      <c r="HIP75"/>
      <c r="HIQ75"/>
      <c r="HIR75"/>
      <c r="HIS75"/>
      <c r="HIT75"/>
      <c r="HIU75"/>
      <c r="HIV75"/>
      <c r="HIW75"/>
      <c r="HIX75"/>
      <c r="HIY75"/>
      <c r="HIZ75"/>
      <c r="HJA75"/>
      <c r="HJB75"/>
      <c r="HJC75"/>
      <c r="HJD75"/>
      <c r="HJE75"/>
      <c r="HJF75"/>
      <c r="HJG75"/>
      <c r="HJH75"/>
      <c r="HJI75"/>
      <c r="HJJ75"/>
      <c r="HJK75"/>
      <c r="HJL75"/>
      <c r="HJM75"/>
      <c r="HJN75"/>
      <c r="HJO75"/>
      <c r="HJP75"/>
      <c r="HJQ75"/>
      <c r="HJR75"/>
      <c r="HJS75"/>
      <c r="HJT75"/>
      <c r="HJU75"/>
      <c r="HJV75"/>
      <c r="HJW75"/>
      <c r="HJX75"/>
      <c r="HJY75"/>
      <c r="HJZ75"/>
      <c r="HKA75"/>
      <c r="HKB75"/>
      <c r="HKC75"/>
      <c r="HKD75"/>
      <c r="HKE75"/>
      <c r="HKF75"/>
      <c r="HKG75"/>
      <c r="HKH75"/>
      <c r="HKI75"/>
      <c r="HKJ75"/>
      <c r="HKK75"/>
      <c r="HKL75"/>
      <c r="HKM75"/>
      <c r="HKN75"/>
      <c r="HKO75"/>
      <c r="HKP75"/>
      <c r="HKQ75"/>
      <c r="HKR75"/>
      <c r="HKS75"/>
      <c r="HKT75"/>
      <c r="HKU75"/>
      <c r="HKV75"/>
      <c r="HKW75"/>
      <c r="HKX75"/>
      <c r="HKY75"/>
      <c r="HKZ75"/>
      <c r="HLA75"/>
      <c r="HLB75"/>
      <c r="HLC75"/>
      <c r="HLD75"/>
      <c r="HLE75"/>
      <c r="HLF75"/>
      <c r="HLG75"/>
      <c r="HLH75"/>
      <c r="HLI75"/>
      <c r="HLJ75"/>
      <c r="HLK75"/>
      <c r="HLL75"/>
      <c r="HLM75"/>
      <c r="HLN75"/>
      <c r="HLO75"/>
      <c r="HLP75"/>
      <c r="HLQ75"/>
      <c r="HLR75"/>
      <c r="HLS75"/>
      <c r="HLT75"/>
      <c r="HLU75"/>
      <c r="HLV75"/>
      <c r="HLW75"/>
      <c r="HLX75"/>
      <c r="HLY75"/>
      <c r="HLZ75"/>
      <c r="HMA75"/>
      <c r="HMB75"/>
      <c r="HMC75"/>
      <c r="HMD75"/>
      <c r="HME75"/>
      <c r="HMF75"/>
      <c r="HMG75"/>
      <c r="HMH75"/>
      <c r="HMI75"/>
      <c r="HMJ75"/>
      <c r="HMK75"/>
      <c r="HML75"/>
      <c r="HMM75"/>
      <c r="HMN75"/>
      <c r="HMO75"/>
      <c r="HMP75"/>
      <c r="HMQ75"/>
      <c r="HMR75"/>
      <c r="HMS75"/>
      <c r="HMT75"/>
      <c r="HMU75"/>
      <c r="HMV75"/>
      <c r="HMW75"/>
      <c r="HMX75"/>
      <c r="HMY75"/>
      <c r="HMZ75"/>
      <c r="HNA75"/>
      <c r="HNB75"/>
      <c r="HNC75"/>
      <c r="HND75"/>
      <c r="HNE75"/>
      <c r="HNF75"/>
      <c r="HNG75"/>
      <c r="HNH75"/>
      <c r="HNI75"/>
      <c r="HNJ75"/>
      <c r="HNK75"/>
      <c r="HNL75"/>
      <c r="HNM75"/>
      <c r="HNN75"/>
      <c r="HNO75"/>
      <c r="HNP75"/>
      <c r="HNQ75"/>
      <c r="HNR75"/>
      <c r="HNS75"/>
      <c r="HNT75"/>
      <c r="HNU75"/>
      <c r="HNV75"/>
      <c r="HNW75"/>
      <c r="HNX75"/>
      <c r="HNY75"/>
      <c r="HNZ75"/>
      <c r="HOA75"/>
      <c r="HOB75"/>
      <c r="HOC75"/>
      <c r="HOD75"/>
      <c r="HOE75"/>
      <c r="HOF75"/>
      <c r="HOG75"/>
      <c r="HOH75"/>
      <c r="HOI75"/>
      <c r="HOJ75"/>
      <c r="HOK75"/>
      <c r="HOL75"/>
      <c r="HOM75"/>
      <c r="HON75"/>
      <c r="HOO75"/>
      <c r="HOP75"/>
      <c r="HOQ75"/>
      <c r="HOR75"/>
      <c r="HOS75"/>
      <c r="HOT75"/>
      <c r="HOU75"/>
      <c r="HOV75"/>
      <c r="HOW75"/>
      <c r="HOX75"/>
      <c r="HOY75"/>
      <c r="HOZ75"/>
      <c r="HPA75"/>
      <c r="HPB75"/>
      <c r="HPC75"/>
      <c r="HPD75"/>
      <c r="HPE75"/>
      <c r="HPF75"/>
      <c r="HPG75"/>
      <c r="HPH75"/>
      <c r="HPI75"/>
      <c r="HPJ75"/>
      <c r="HPK75"/>
      <c r="HPL75"/>
      <c r="HPM75"/>
      <c r="HPN75"/>
      <c r="HPO75"/>
      <c r="HPP75"/>
      <c r="HPQ75"/>
      <c r="HPR75"/>
      <c r="HPS75"/>
      <c r="HPT75"/>
      <c r="HPU75"/>
      <c r="HPV75"/>
      <c r="HPW75"/>
      <c r="HPX75"/>
      <c r="HPY75"/>
      <c r="HPZ75"/>
      <c r="HQA75"/>
      <c r="HQB75"/>
      <c r="HQC75"/>
      <c r="HQD75"/>
      <c r="HQE75"/>
      <c r="HQF75"/>
      <c r="HQG75"/>
      <c r="HQH75"/>
      <c r="HQI75"/>
      <c r="HQJ75"/>
      <c r="HQK75"/>
      <c r="HQL75"/>
      <c r="HQM75"/>
      <c r="HQN75"/>
      <c r="HQO75"/>
      <c r="HQP75"/>
      <c r="HQQ75"/>
      <c r="HQR75"/>
      <c r="HQS75"/>
      <c r="HQT75"/>
      <c r="HQU75"/>
      <c r="HQV75"/>
      <c r="HQW75"/>
      <c r="HQX75"/>
      <c r="HQY75"/>
      <c r="HQZ75"/>
      <c r="HRA75"/>
      <c r="HRB75"/>
      <c r="HRC75"/>
      <c r="HRD75"/>
      <c r="HRE75"/>
      <c r="HRF75"/>
      <c r="HRG75"/>
      <c r="HRH75"/>
      <c r="HRI75"/>
      <c r="HRJ75"/>
      <c r="HRK75"/>
      <c r="HRL75"/>
      <c r="HRM75"/>
      <c r="HRN75"/>
      <c r="HRO75"/>
      <c r="HRP75"/>
      <c r="HRQ75"/>
      <c r="HRR75"/>
      <c r="HRS75"/>
      <c r="HRT75"/>
      <c r="HRU75"/>
      <c r="HRV75"/>
      <c r="HRW75"/>
      <c r="HRX75"/>
      <c r="HRY75"/>
      <c r="HRZ75"/>
      <c r="HSA75"/>
      <c r="HSB75"/>
      <c r="HSC75"/>
      <c r="HSD75"/>
      <c r="HSE75"/>
      <c r="HSF75"/>
      <c r="HSG75"/>
      <c r="HSH75"/>
      <c r="HSI75"/>
      <c r="HSJ75"/>
      <c r="HSK75"/>
      <c r="HSL75"/>
      <c r="HSM75"/>
      <c r="HSN75"/>
      <c r="HSO75"/>
      <c r="HSP75"/>
      <c r="HSQ75"/>
      <c r="HSR75"/>
      <c r="HSS75"/>
      <c r="HST75"/>
      <c r="HSU75"/>
      <c r="HSV75"/>
      <c r="HSW75"/>
      <c r="HSX75"/>
      <c r="HSY75"/>
      <c r="HSZ75"/>
      <c r="HTA75"/>
      <c r="HTB75"/>
      <c r="HTC75"/>
      <c r="HTD75"/>
      <c r="HTE75"/>
      <c r="HTF75"/>
      <c r="HTG75"/>
      <c r="HTH75"/>
      <c r="HTI75"/>
      <c r="HTJ75"/>
      <c r="HTK75"/>
      <c r="HTL75"/>
      <c r="HTM75"/>
      <c r="HTN75"/>
      <c r="HTO75"/>
      <c r="HTP75"/>
      <c r="HTQ75"/>
      <c r="HTR75"/>
      <c r="HTS75"/>
      <c r="HTT75"/>
      <c r="HTU75"/>
      <c r="HTV75"/>
      <c r="HTW75"/>
      <c r="HTX75"/>
      <c r="HTY75"/>
      <c r="HTZ75"/>
      <c r="HUA75"/>
      <c r="HUB75"/>
      <c r="HUC75"/>
      <c r="HUD75"/>
      <c r="HUE75"/>
      <c r="HUF75"/>
      <c r="HUG75"/>
      <c r="HUH75"/>
      <c r="HUI75"/>
      <c r="HUJ75"/>
      <c r="HUK75"/>
      <c r="HUL75"/>
      <c r="HUM75"/>
      <c r="HUN75"/>
      <c r="HUO75"/>
      <c r="HUP75"/>
      <c r="HUQ75"/>
      <c r="HUR75"/>
      <c r="HUS75"/>
      <c r="HUT75"/>
      <c r="HUU75"/>
      <c r="HUV75"/>
      <c r="HUW75"/>
      <c r="HUX75"/>
      <c r="HUY75"/>
      <c r="HUZ75"/>
      <c r="HVA75"/>
      <c r="HVB75"/>
      <c r="HVC75"/>
      <c r="HVD75"/>
      <c r="HVE75"/>
      <c r="HVF75"/>
      <c r="HVG75"/>
      <c r="HVH75"/>
      <c r="HVI75"/>
      <c r="HVJ75"/>
      <c r="HVK75"/>
      <c r="HVL75"/>
      <c r="HVM75"/>
      <c r="HVN75"/>
      <c r="HVO75"/>
      <c r="HVP75"/>
      <c r="HVQ75"/>
      <c r="HVR75"/>
      <c r="HVS75"/>
      <c r="HVT75"/>
      <c r="HVU75"/>
      <c r="HVV75"/>
      <c r="HVW75"/>
      <c r="HVX75"/>
      <c r="HVY75"/>
      <c r="HVZ75"/>
      <c r="HWA75"/>
      <c r="HWB75"/>
      <c r="HWC75"/>
      <c r="HWD75"/>
      <c r="HWE75"/>
      <c r="HWF75"/>
      <c r="HWG75"/>
      <c r="HWH75"/>
      <c r="HWI75"/>
      <c r="HWJ75"/>
      <c r="HWK75"/>
      <c r="HWL75"/>
      <c r="HWM75"/>
      <c r="HWN75"/>
      <c r="HWO75"/>
      <c r="HWP75"/>
      <c r="HWQ75"/>
      <c r="HWR75"/>
      <c r="HWS75"/>
      <c r="HWT75"/>
      <c r="HWU75"/>
      <c r="HWV75"/>
      <c r="HWW75"/>
      <c r="HWX75"/>
      <c r="HWY75"/>
      <c r="HWZ75"/>
      <c r="HXA75"/>
      <c r="HXB75"/>
      <c r="HXC75"/>
      <c r="HXD75"/>
      <c r="HXE75"/>
      <c r="HXF75"/>
      <c r="HXG75"/>
      <c r="HXH75"/>
      <c r="HXI75"/>
      <c r="HXJ75"/>
      <c r="HXK75"/>
      <c r="HXL75"/>
      <c r="HXM75"/>
      <c r="HXN75"/>
      <c r="HXO75"/>
      <c r="HXP75"/>
      <c r="HXQ75"/>
      <c r="HXR75"/>
      <c r="HXS75"/>
      <c r="HXT75"/>
      <c r="HXU75"/>
      <c r="HXV75"/>
      <c r="HXW75"/>
      <c r="HXX75"/>
      <c r="HXY75"/>
      <c r="HXZ75"/>
      <c r="HYA75"/>
      <c r="HYB75"/>
      <c r="HYC75"/>
      <c r="HYD75"/>
      <c r="HYE75"/>
      <c r="HYF75"/>
      <c r="HYG75"/>
      <c r="HYH75"/>
      <c r="HYI75"/>
      <c r="HYJ75"/>
      <c r="HYK75"/>
      <c r="HYL75"/>
      <c r="HYM75"/>
      <c r="HYN75"/>
      <c r="HYO75"/>
      <c r="HYP75"/>
      <c r="HYQ75"/>
      <c r="HYR75"/>
      <c r="HYS75"/>
      <c r="HYT75"/>
      <c r="HYU75"/>
      <c r="HYV75"/>
      <c r="HYW75"/>
      <c r="HYX75"/>
      <c r="HYY75"/>
      <c r="HYZ75"/>
      <c r="HZA75"/>
      <c r="HZB75"/>
      <c r="HZC75"/>
      <c r="HZD75"/>
      <c r="HZE75"/>
      <c r="HZF75"/>
      <c r="HZG75"/>
      <c r="HZH75"/>
      <c r="HZI75"/>
      <c r="HZJ75"/>
      <c r="HZK75"/>
      <c r="HZL75"/>
      <c r="HZM75"/>
      <c r="HZN75"/>
      <c r="HZO75"/>
      <c r="HZP75"/>
      <c r="HZQ75"/>
      <c r="HZR75"/>
      <c r="HZS75"/>
      <c r="HZT75"/>
      <c r="HZU75"/>
      <c r="HZV75"/>
      <c r="HZW75"/>
      <c r="HZX75"/>
      <c r="HZY75"/>
      <c r="HZZ75"/>
      <c r="IAA75"/>
      <c r="IAB75"/>
      <c r="IAC75"/>
      <c r="IAD75"/>
      <c r="IAE75"/>
      <c r="IAF75"/>
      <c r="IAG75"/>
      <c r="IAH75"/>
      <c r="IAI75"/>
      <c r="IAJ75"/>
      <c r="IAK75"/>
      <c r="IAL75"/>
      <c r="IAM75"/>
      <c r="IAN75"/>
      <c r="IAO75"/>
      <c r="IAP75"/>
      <c r="IAQ75"/>
      <c r="IAR75"/>
      <c r="IAS75"/>
      <c r="IAT75"/>
      <c r="IAU75"/>
      <c r="IAV75"/>
      <c r="IAW75"/>
      <c r="IAX75"/>
      <c r="IAY75"/>
      <c r="IAZ75"/>
      <c r="IBA75"/>
      <c r="IBB75"/>
      <c r="IBC75"/>
      <c r="IBD75"/>
      <c r="IBE75"/>
      <c r="IBF75"/>
      <c r="IBG75"/>
      <c r="IBH75"/>
      <c r="IBI75"/>
      <c r="IBJ75"/>
      <c r="IBK75"/>
      <c r="IBL75"/>
      <c r="IBM75"/>
      <c r="IBN75"/>
      <c r="IBO75"/>
      <c r="IBP75"/>
      <c r="IBQ75"/>
      <c r="IBR75"/>
      <c r="IBS75"/>
      <c r="IBT75"/>
      <c r="IBU75"/>
      <c r="IBV75"/>
      <c r="IBW75"/>
      <c r="IBX75"/>
      <c r="IBY75"/>
      <c r="IBZ75"/>
      <c r="ICA75"/>
      <c r="ICB75"/>
      <c r="ICC75"/>
      <c r="ICD75"/>
      <c r="ICE75"/>
      <c r="ICF75"/>
      <c r="ICG75"/>
      <c r="ICH75"/>
      <c r="ICI75"/>
      <c r="ICJ75"/>
      <c r="ICK75"/>
      <c r="ICL75"/>
      <c r="ICM75"/>
      <c r="ICN75"/>
      <c r="ICO75"/>
      <c r="ICP75"/>
      <c r="ICQ75"/>
      <c r="ICR75"/>
      <c r="ICS75"/>
      <c r="ICT75"/>
      <c r="ICU75"/>
      <c r="ICV75"/>
      <c r="ICW75"/>
      <c r="ICX75"/>
      <c r="ICY75"/>
      <c r="ICZ75"/>
      <c r="IDA75"/>
      <c r="IDB75"/>
      <c r="IDC75"/>
      <c r="IDD75"/>
      <c r="IDE75"/>
      <c r="IDF75"/>
      <c r="IDG75"/>
      <c r="IDH75"/>
      <c r="IDI75"/>
      <c r="IDJ75"/>
      <c r="IDK75"/>
      <c r="IDL75"/>
      <c r="IDM75"/>
      <c r="IDN75"/>
      <c r="IDO75"/>
      <c r="IDP75"/>
      <c r="IDQ75"/>
      <c r="IDR75"/>
      <c r="IDS75"/>
      <c r="IDT75"/>
      <c r="IDU75"/>
      <c r="IDV75"/>
      <c r="IDW75"/>
      <c r="IDX75"/>
      <c r="IDY75"/>
      <c r="IDZ75"/>
      <c r="IEA75"/>
      <c r="IEB75"/>
      <c r="IEC75"/>
      <c r="IED75"/>
      <c r="IEE75"/>
      <c r="IEF75"/>
      <c r="IEG75"/>
      <c r="IEH75"/>
      <c r="IEI75"/>
      <c r="IEJ75"/>
      <c r="IEK75"/>
      <c r="IEL75"/>
      <c r="IEM75"/>
      <c r="IEN75"/>
      <c r="IEO75"/>
      <c r="IEP75"/>
      <c r="IEQ75"/>
      <c r="IER75"/>
      <c r="IES75"/>
      <c r="IET75"/>
      <c r="IEU75"/>
      <c r="IEV75"/>
      <c r="IEW75"/>
      <c r="IEX75"/>
      <c r="IEY75"/>
      <c r="IEZ75"/>
      <c r="IFA75"/>
      <c r="IFB75"/>
      <c r="IFC75"/>
      <c r="IFD75"/>
      <c r="IFE75"/>
      <c r="IFF75"/>
      <c r="IFG75"/>
      <c r="IFH75"/>
      <c r="IFI75"/>
      <c r="IFJ75"/>
      <c r="IFK75"/>
      <c r="IFL75"/>
      <c r="IFM75"/>
      <c r="IFN75"/>
      <c r="IFO75"/>
      <c r="IFP75"/>
      <c r="IFQ75"/>
      <c r="IFR75"/>
      <c r="IFS75"/>
      <c r="IFT75"/>
      <c r="IFU75"/>
      <c r="IFV75"/>
      <c r="IFW75"/>
      <c r="IFX75"/>
      <c r="IFY75"/>
      <c r="IFZ75"/>
      <c r="IGA75"/>
      <c r="IGB75"/>
      <c r="IGC75"/>
      <c r="IGD75"/>
      <c r="IGE75"/>
      <c r="IGF75"/>
      <c r="IGG75"/>
      <c r="IGH75"/>
      <c r="IGI75"/>
      <c r="IGJ75"/>
      <c r="IGK75"/>
      <c r="IGL75"/>
      <c r="IGM75"/>
      <c r="IGN75"/>
      <c r="IGO75"/>
      <c r="IGP75"/>
      <c r="IGQ75"/>
      <c r="IGR75"/>
      <c r="IGS75"/>
      <c r="IGT75"/>
      <c r="IGU75"/>
      <c r="IGV75"/>
      <c r="IGW75"/>
      <c r="IGX75"/>
      <c r="IGY75"/>
      <c r="IGZ75"/>
      <c r="IHA75"/>
      <c r="IHB75"/>
      <c r="IHC75"/>
      <c r="IHD75"/>
      <c r="IHE75"/>
      <c r="IHF75"/>
      <c r="IHG75"/>
      <c r="IHH75"/>
      <c r="IHI75"/>
      <c r="IHJ75"/>
      <c r="IHK75"/>
      <c r="IHL75"/>
      <c r="IHM75"/>
      <c r="IHN75"/>
      <c r="IHO75"/>
      <c r="IHP75"/>
      <c r="IHQ75"/>
      <c r="IHR75"/>
      <c r="IHS75"/>
      <c r="IHT75"/>
      <c r="IHU75"/>
      <c r="IHV75"/>
      <c r="IHW75"/>
      <c r="IHX75"/>
      <c r="IHY75"/>
      <c r="IHZ75"/>
      <c r="IIA75"/>
      <c r="IIB75"/>
      <c r="IIC75"/>
      <c r="IID75"/>
      <c r="IIE75"/>
      <c r="IIF75"/>
      <c r="IIG75"/>
      <c r="IIH75"/>
      <c r="III75"/>
      <c r="IIJ75"/>
      <c r="IIK75"/>
      <c r="IIL75"/>
      <c r="IIM75"/>
      <c r="IIN75"/>
      <c r="IIO75"/>
      <c r="IIP75"/>
      <c r="IIQ75"/>
      <c r="IIR75"/>
      <c r="IIS75"/>
      <c r="IIT75"/>
      <c r="IIU75"/>
      <c r="IIV75"/>
      <c r="IIW75"/>
      <c r="IIX75"/>
      <c r="IIY75"/>
      <c r="IIZ75"/>
      <c r="IJA75"/>
      <c r="IJB75"/>
      <c r="IJC75"/>
      <c r="IJD75"/>
      <c r="IJE75"/>
      <c r="IJF75"/>
      <c r="IJG75"/>
      <c r="IJH75"/>
      <c r="IJI75"/>
      <c r="IJJ75"/>
      <c r="IJK75"/>
      <c r="IJL75"/>
      <c r="IJM75"/>
      <c r="IJN75"/>
      <c r="IJO75"/>
      <c r="IJP75"/>
      <c r="IJQ75"/>
      <c r="IJR75"/>
      <c r="IJS75"/>
      <c r="IJT75"/>
      <c r="IJU75"/>
      <c r="IJV75"/>
      <c r="IJW75"/>
      <c r="IJX75"/>
      <c r="IJY75"/>
      <c r="IJZ75"/>
      <c r="IKA75"/>
      <c r="IKB75"/>
      <c r="IKC75"/>
      <c r="IKD75"/>
      <c r="IKE75"/>
      <c r="IKF75"/>
      <c r="IKG75"/>
      <c r="IKH75"/>
      <c r="IKI75"/>
      <c r="IKJ75"/>
      <c r="IKK75"/>
      <c r="IKL75"/>
      <c r="IKM75"/>
      <c r="IKN75"/>
      <c r="IKO75"/>
      <c r="IKP75"/>
      <c r="IKQ75"/>
      <c r="IKR75"/>
      <c r="IKS75"/>
      <c r="IKT75"/>
      <c r="IKU75"/>
      <c r="IKV75"/>
      <c r="IKW75"/>
      <c r="IKX75"/>
      <c r="IKY75"/>
      <c r="IKZ75"/>
      <c r="ILA75"/>
      <c r="ILB75"/>
      <c r="ILC75"/>
      <c r="ILD75"/>
      <c r="ILE75"/>
      <c r="ILF75"/>
      <c r="ILG75"/>
      <c r="ILH75"/>
      <c r="ILI75"/>
      <c r="ILJ75"/>
      <c r="ILK75"/>
      <c r="ILL75"/>
      <c r="ILM75"/>
      <c r="ILN75"/>
      <c r="ILO75"/>
      <c r="ILP75"/>
      <c r="ILQ75"/>
      <c r="ILR75"/>
      <c r="ILS75"/>
      <c r="ILT75"/>
      <c r="ILU75"/>
      <c r="ILV75"/>
      <c r="ILW75"/>
      <c r="ILX75"/>
      <c r="ILY75"/>
      <c r="ILZ75"/>
      <c r="IMA75"/>
      <c r="IMB75"/>
      <c r="IMC75"/>
      <c r="IMD75"/>
      <c r="IME75"/>
      <c r="IMF75"/>
      <c r="IMG75"/>
      <c r="IMH75"/>
      <c r="IMI75"/>
      <c r="IMJ75"/>
      <c r="IMK75"/>
      <c r="IML75"/>
      <c r="IMM75"/>
      <c r="IMN75"/>
      <c r="IMO75"/>
      <c r="IMP75"/>
      <c r="IMQ75"/>
      <c r="IMR75"/>
      <c r="IMS75"/>
      <c r="IMT75"/>
      <c r="IMU75"/>
      <c r="IMV75"/>
      <c r="IMW75"/>
      <c r="IMX75"/>
      <c r="IMY75"/>
      <c r="IMZ75"/>
      <c r="INA75"/>
      <c r="INB75"/>
      <c r="INC75"/>
      <c r="IND75"/>
      <c r="INE75"/>
      <c r="INF75"/>
      <c r="ING75"/>
      <c r="INH75"/>
      <c r="INI75"/>
      <c r="INJ75"/>
      <c r="INK75"/>
      <c r="INL75"/>
      <c r="INM75"/>
      <c r="INN75"/>
      <c r="INO75"/>
      <c r="INP75"/>
      <c r="INQ75"/>
      <c r="INR75"/>
      <c r="INS75"/>
      <c r="INT75"/>
      <c r="INU75"/>
      <c r="INV75"/>
      <c r="INW75"/>
      <c r="INX75"/>
      <c r="INY75"/>
      <c r="INZ75"/>
      <c r="IOA75"/>
      <c r="IOB75"/>
      <c r="IOC75"/>
      <c r="IOD75"/>
      <c r="IOE75"/>
      <c r="IOF75"/>
      <c r="IOG75"/>
      <c r="IOH75"/>
      <c r="IOI75"/>
      <c r="IOJ75"/>
      <c r="IOK75"/>
      <c r="IOL75"/>
      <c r="IOM75"/>
      <c r="ION75"/>
      <c r="IOO75"/>
      <c r="IOP75"/>
      <c r="IOQ75"/>
      <c r="IOR75"/>
      <c r="IOS75"/>
      <c r="IOT75"/>
      <c r="IOU75"/>
      <c r="IOV75"/>
      <c r="IOW75"/>
      <c r="IOX75"/>
      <c r="IOY75"/>
      <c r="IOZ75"/>
      <c r="IPA75"/>
      <c r="IPB75"/>
      <c r="IPC75"/>
      <c r="IPD75"/>
      <c r="IPE75"/>
      <c r="IPF75"/>
      <c r="IPG75"/>
      <c r="IPH75"/>
      <c r="IPI75"/>
      <c r="IPJ75"/>
      <c r="IPK75"/>
      <c r="IPL75"/>
      <c r="IPM75"/>
      <c r="IPN75"/>
      <c r="IPO75"/>
      <c r="IPP75"/>
      <c r="IPQ75"/>
      <c r="IPR75"/>
      <c r="IPS75"/>
      <c r="IPT75"/>
      <c r="IPU75"/>
      <c r="IPV75"/>
      <c r="IPW75"/>
      <c r="IPX75"/>
      <c r="IPY75"/>
      <c r="IPZ75"/>
      <c r="IQA75"/>
      <c r="IQB75"/>
      <c r="IQC75"/>
      <c r="IQD75"/>
      <c r="IQE75"/>
      <c r="IQF75"/>
      <c r="IQG75"/>
      <c r="IQH75"/>
      <c r="IQI75"/>
      <c r="IQJ75"/>
      <c r="IQK75"/>
      <c r="IQL75"/>
      <c r="IQM75"/>
      <c r="IQN75"/>
      <c r="IQO75"/>
      <c r="IQP75"/>
      <c r="IQQ75"/>
      <c r="IQR75"/>
      <c r="IQS75"/>
      <c r="IQT75"/>
      <c r="IQU75"/>
      <c r="IQV75"/>
      <c r="IQW75"/>
      <c r="IQX75"/>
      <c r="IQY75"/>
      <c r="IQZ75"/>
      <c r="IRA75"/>
      <c r="IRB75"/>
      <c r="IRC75"/>
      <c r="IRD75"/>
      <c r="IRE75"/>
      <c r="IRF75"/>
      <c r="IRG75"/>
      <c r="IRH75"/>
      <c r="IRI75"/>
      <c r="IRJ75"/>
      <c r="IRK75"/>
      <c r="IRL75"/>
      <c r="IRM75"/>
      <c r="IRN75"/>
      <c r="IRO75"/>
      <c r="IRP75"/>
      <c r="IRQ75"/>
      <c r="IRR75"/>
      <c r="IRS75"/>
      <c r="IRT75"/>
      <c r="IRU75"/>
      <c r="IRV75"/>
      <c r="IRW75"/>
      <c r="IRX75"/>
      <c r="IRY75"/>
      <c r="IRZ75"/>
      <c r="ISA75"/>
      <c r="ISB75"/>
      <c r="ISC75"/>
      <c r="ISD75"/>
      <c r="ISE75"/>
      <c r="ISF75"/>
      <c r="ISG75"/>
      <c r="ISH75"/>
      <c r="ISI75"/>
      <c r="ISJ75"/>
      <c r="ISK75"/>
      <c r="ISL75"/>
      <c r="ISM75"/>
      <c r="ISN75"/>
      <c r="ISO75"/>
      <c r="ISP75"/>
      <c r="ISQ75"/>
      <c r="ISR75"/>
      <c r="ISS75"/>
      <c r="IST75"/>
      <c r="ISU75"/>
      <c r="ISV75"/>
      <c r="ISW75"/>
      <c r="ISX75"/>
      <c r="ISY75"/>
      <c r="ISZ75"/>
      <c r="ITA75"/>
      <c r="ITB75"/>
      <c r="ITC75"/>
      <c r="ITD75"/>
      <c r="ITE75"/>
      <c r="ITF75"/>
      <c r="ITG75"/>
      <c r="ITH75"/>
      <c r="ITI75"/>
      <c r="ITJ75"/>
      <c r="ITK75"/>
      <c r="ITL75"/>
      <c r="ITM75"/>
      <c r="ITN75"/>
      <c r="ITO75"/>
      <c r="ITP75"/>
      <c r="ITQ75"/>
      <c r="ITR75"/>
      <c r="ITS75"/>
      <c r="ITT75"/>
      <c r="ITU75"/>
      <c r="ITV75"/>
      <c r="ITW75"/>
      <c r="ITX75"/>
      <c r="ITY75"/>
      <c r="ITZ75"/>
      <c r="IUA75"/>
      <c r="IUB75"/>
      <c r="IUC75"/>
      <c r="IUD75"/>
      <c r="IUE75"/>
      <c r="IUF75"/>
      <c r="IUG75"/>
      <c r="IUH75"/>
      <c r="IUI75"/>
      <c r="IUJ75"/>
      <c r="IUK75"/>
      <c r="IUL75"/>
      <c r="IUM75"/>
      <c r="IUN75"/>
      <c r="IUO75"/>
      <c r="IUP75"/>
      <c r="IUQ75"/>
      <c r="IUR75"/>
      <c r="IUS75"/>
      <c r="IUT75"/>
      <c r="IUU75"/>
      <c r="IUV75"/>
      <c r="IUW75"/>
      <c r="IUX75"/>
      <c r="IUY75"/>
      <c r="IUZ75"/>
      <c r="IVA75"/>
      <c r="IVB75"/>
      <c r="IVC75"/>
      <c r="IVD75"/>
      <c r="IVE75"/>
      <c r="IVF75"/>
      <c r="IVG75"/>
      <c r="IVH75"/>
      <c r="IVI75"/>
      <c r="IVJ75"/>
      <c r="IVK75"/>
      <c r="IVL75"/>
      <c r="IVM75"/>
      <c r="IVN75"/>
      <c r="IVO75"/>
      <c r="IVP75"/>
      <c r="IVQ75"/>
      <c r="IVR75"/>
      <c r="IVS75"/>
      <c r="IVT75"/>
      <c r="IVU75"/>
      <c r="IVV75"/>
      <c r="IVW75"/>
      <c r="IVX75"/>
      <c r="IVY75"/>
      <c r="IVZ75"/>
      <c r="IWA75"/>
      <c r="IWB75"/>
      <c r="IWC75"/>
      <c r="IWD75"/>
      <c r="IWE75"/>
      <c r="IWF75"/>
      <c r="IWG75"/>
      <c r="IWH75"/>
      <c r="IWI75"/>
      <c r="IWJ75"/>
      <c r="IWK75"/>
      <c r="IWL75"/>
      <c r="IWM75"/>
      <c r="IWN75"/>
      <c r="IWO75"/>
      <c r="IWP75"/>
      <c r="IWQ75"/>
      <c r="IWR75"/>
      <c r="IWS75"/>
      <c r="IWT75"/>
      <c r="IWU75"/>
      <c r="IWV75"/>
      <c r="IWW75"/>
      <c r="IWX75"/>
      <c r="IWY75"/>
      <c r="IWZ75"/>
      <c r="IXA75"/>
      <c r="IXB75"/>
      <c r="IXC75"/>
      <c r="IXD75"/>
      <c r="IXE75"/>
      <c r="IXF75"/>
      <c r="IXG75"/>
      <c r="IXH75"/>
      <c r="IXI75"/>
      <c r="IXJ75"/>
      <c r="IXK75"/>
      <c r="IXL75"/>
      <c r="IXM75"/>
      <c r="IXN75"/>
      <c r="IXO75"/>
      <c r="IXP75"/>
      <c r="IXQ75"/>
      <c r="IXR75"/>
      <c r="IXS75"/>
      <c r="IXT75"/>
      <c r="IXU75"/>
      <c r="IXV75"/>
      <c r="IXW75"/>
      <c r="IXX75"/>
      <c r="IXY75"/>
      <c r="IXZ75"/>
      <c r="IYA75"/>
      <c r="IYB75"/>
      <c r="IYC75"/>
      <c r="IYD75"/>
      <c r="IYE75"/>
      <c r="IYF75"/>
      <c r="IYG75"/>
      <c r="IYH75"/>
      <c r="IYI75"/>
      <c r="IYJ75"/>
      <c r="IYK75"/>
      <c r="IYL75"/>
      <c r="IYM75"/>
      <c r="IYN75"/>
      <c r="IYO75"/>
      <c r="IYP75"/>
      <c r="IYQ75"/>
      <c r="IYR75"/>
      <c r="IYS75"/>
      <c r="IYT75"/>
      <c r="IYU75"/>
      <c r="IYV75"/>
      <c r="IYW75"/>
      <c r="IYX75"/>
      <c r="IYY75"/>
      <c r="IYZ75"/>
      <c r="IZA75"/>
      <c r="IZB75"/>
      <c r="IZC75"/>
      <c r="IZD75"/>
      <c r="IZE75"/>
      <c r="IZF75"/>
      <c r="IZG75"/>
      <c r="IZH75"/>
      <c r="IZI75"/>
      <c r="IZJ75"/>
      <c r="IZK75"/>
      <c r="IZL75"/>
      <c r="IZM75"/>
      <c r="IZN75"/>
      <c r="IZO75"/>
      <c r="IZP75"/>
      <c r="IZQ75"/>
      <c r="IZR75"/>
      <c r="IZS75"/>
      <c r="IZT75"/>
      <c r="IZU75"/>
      <c r="IZV75"/>
      <c r="IZW75"/>
      <c r="IZX75"/>
      <c r="IZY75"/>
      <c r="IZZ75"/>
      <c r="JAA75"/>
      <c r="JAB75"/>
      <c r="JAC75"/>
      <c r="JAD75"/>
      <c r="JAE75"/>
      <c r="JAF75"/>
      <c r="JAG75"/>
      <c r="JAH75"/>
      <c r="JAI75"/>
      <c r="JAJ75"/>
      <c r="JAK75"/>
      <c r="JAL75"/>
      <c r="JAM75"/>
      <c r="JAN75"/>
      <c r="JAO75"/>
      <c r="JAP75"/>
      <c r="JAQ75"/>
      <c r="JAR75"/>
      <c r="JAS75"/>
      <c r="JAT75"/>
      <c r="JAU75"/>
      <c r="JAV75"/>
      <c r="JAW75"/>
      <c r="JAX75"/>
      <c r="JAY75"/>
      <c r="JAZ75"/>
      <c r="JBA75"/>
      <c r="JBB75"/>
      <c r="JBC75"/>
      <c r="JBD75"/>
      <c r="JBE75"/>
      <c r="JBF75"/>
      <c r="JBG75"/>
      <c r="JBH75"/>
      <c r="JBI75"/>
      <c r="JBJ75"/>
      <c r="JBK75"/>
      <c r="JBL75"/>
      <c r="JBM75"/>
      <c r="JBN75"/>
      <c r="JBO75"/>
      <c r="JBP75"/>
      <c r="JBQ75"/>
      <c r="JBR75"/>
      <c r="JBS75"/>
      <c r="JBT75"/>
      <c r="JBU75"/>
      <c r="JBV75"/>
      <c r="JBW75"/>
      <c r="JBX75"/>
      <c r="JBY75"/>
      <c r="JBZ75"/>
      <c r="JCA75"/>
      <c r="JCB75"/>
      <c r="JCC75"/>
      <c r="JCD75"/>
      <c r="JCE75"/>
      <c r="JCF75"/>
      <c r="JCG75"/>
      <c r="JCH75"/>
      <c r="JCI75"/>
      <c r="JCJ75"/>
      <c r="JCK75"/>
      <c r="JCL75"/>
      <c r="JCM75"/>
      <c r="JCN75"/>
      <c r="JCO75"/>
      <c r="JCP75"/>
      <c r="JCQ75"/>
      <c r="JCR75"/>
      <c r="JCS75"/>
      <c r="JCT75"/>
      <c r="JCU75"/>
      <c r="JCV75"/>
      <c r="JCW75"/>
      <c r="JCX75"/>
      <c r="JCY75"/>
      <c r="JCZ75"/>
      <c r="JDA75"/>
      <c r="JDB75"/>
      <c r="JDC75"/>
      <c r="JDD75"/>
      <c r="JDE75"/>
      <c r="JDF75"/>
      <c r="JDG75"/>
      <c r="JDH75"/>
      <c r="JDI75"/>
      <c r="JDJ75"/>
      <c r="JDK75"/>
      <c r="JDL75"/>
      <c r="JDM75"/>
      <c r="JDN75"/>
      <c r="JDO75"/>
      <c r="JDP75"/>
      <c r="JDQ75"/>
      <c r="JDR75"/>
      <c r="JDS75"/>
      <c r="JDT75"/>
      <c r="JDU75"/>
      <c r="JDV75"/>
      <c r="JDW75"/>
      <c r="JDX75"/>
      <c r="JDY75"/>
      <c r="JDZ75"/>
      <c r="JEA75"/>
      <c r="JEB75"/>
      <c r="JEC75"/>
      <c r="JED75"/>
      <c r="JEE75"/>
      <c r="JEF75"/>
      <c r="JEG75"/>
      <c r="JEH75"/>
      <c r="JEI75"/>
      <c r="JEJ75"/>
      <c r="JEK75"/>
      <c r="JEL75"/>
      <c r="JEM75"/>
      <c r="JEN75"/>
      <c r="JEO75"/>
      <c r="JEP75"/>
      <c r="JEQ75"/>
      <c r="JER75"/>
      <c r="JES75"/>
      <c r="JET75"/>
      <c r="JEU75"/>
      <c r="JEV75"/>
      <c r="JEW75"/>
      <c r="JEX75"/>
      <c r="JEY75"/>
      <c r="JEZ75"/>
      <c r="JFA75"/>
      <c r="JFB75"/>
      <c r="JFC75"/>
      <c r="JFD75"/>
      <c r="JFE75"/>
      <c r="JFF75"/>
      <c r="JFG75"/>
      <c r="JFH75"/>
      <c r="JFI75"/>
      <c r="JFJ75"/>
      <c r="JFK75"/>
      <c r="JFL75"/>
      <c r="JFM75"/>
      <c r="JFN75"/>
      <c r="JFO75"/>
      <c r="JFP75"/>
      <c r="JFQ75"/>
      <c r="JFR75"/>
      <c r="JFS75"/>
      <c r="JFT75"/>
      <c r="JFU75"/>
      <c r="JFV75"/>
      <c r="JFW75"/>
      <c r="JFX75"/>
      <c r="JFY75"/>
      <c r="JFZ75"/>
      <c r="JGA75"/>
      <c r="JGB75"/>
      <c r="JGC75"/>
      <c r="JGD75"/>
      <c r="JGE75"/>
      <c r="JGF75"/>
      <c r="JGG75"/>
      <c r="JGH75"/>
      <c r="JGI75"/>
      <c r="JGJ75"/>
      <c r="JGK75"/>
      <c r="JGL75"/>
      <c r="JGM75"/>
      <c r="JGN75"/>
      <c r="JGO75"/>
      <c r="JGP75"/>
      <c r="JGQ75"/>
      <c r="JGR75"/>
      <c r="JGS75"/>
      <c r="JGT75"/>
      <c r="JGU75"/>
      <c r="JGV75"/>
      <c r="JGW75"/>
      <c r="JGX75"/>
      <c r="JGY75"/>
      <c r="JGZ75"/>
      <c r="JHA75"/>
      <c r="JHB75"/>
      <c r="JHC75"/>
      <c r="JHD75"/>
      <c r="JHE75"/>
      <c r="JHF75"/>
      <c r="JHG75"/>
      <c r="JHH75"/>
      <c r="JHI75"/>
      <c r="JHJ75"/>
      <c r="JHK75"/>
      <c r="JHL75"/>
      <c r="JHM75"/>
      <c r="JHN75"/>
      <c r="JHO75"/>
      <c r="JHP75"/>
      <c r="JHQ75"/>
      <c r="JHR75"/>
      <c r="JHS75"/>
      <c r="JHT75"/>
      <c r="JHU75"/>
      <c r="JHV75"/>
      <c r="JHW75"/>
      <c r="JHX75"/>
      <c r="JHY75"/>
      <c r="JHZ75"/>
      <c r="JIA75"/>
      <c r="JIB75"/>
      <c r="JIC75"/>
      <c r="JID75"/>
      <c r="JIE75"/>
      <c r="JIF75"/>
      <c r="JIG75"/>
      <c r="JIH75"/>
      <c r="JII75"/>
      <c r="JIJ75"/>
      <c r="JIK75"/>
      <c r="JIL75"/>
      <c r="JIM75"/>
      <c r="JIN75"/>
      <c r="JIO75"/>
      <c r="JIP75"/>
      <c r="JIQ75"/>
      <c r="JIR75"/>
      <c r="JIS75"/>
      <c r="JIT75"/>
      <c r="JIU75"/>
      <c r="JIV75"/>
      <c r="JIW75"/>
      <c r="JIX75"/>
      <c r="JIY75"/>
      <c r="JIZ75"/>
      <c r="JJA75"/>
      <c r="JJB75"/>
      <c r="JJC75"/>
      <c r="JJD75"/>
      <c r="JJE75"/>
      <c r="JJF75"/>
      <c r="JJG75"/>
      <c r="JJH75"/>
      <c r="JJI75"/>
      <c r="JJJ75"/>
      <c r="JJK75"/>
      <c r="JJL75"/>
      <c r="JJM75"/>
      <c r="JJN75"/>
      <c r="JJO75"/>
      <c r="JJP75"/>
      <c r="JJQ75"/>
      <c r="JJR75"/>
      <c r="JJS75"/>
      <c r="JJT75"/>
      <c r="JJU75"/>
      <c r="JJV75"/>
      <c r="JJW75"/>
      <c r="JJX75"/>
      <c r="JJY75"/>
      <c r="JJZ75"/>
      <c r="JKA75"/>
      <c r="JKB75"/>
      <c r="JKC75"/>
      <c r="JKD75"/>
      <c r="JKE75"/>
      <c r="JKF75"/>
      <c r="JKG75"/>
      <c r="JKH75"/>
      <c r="JKI75"/>
      <c r="JKJ75"/>
      <c r="JKK75"/>
      <c r="JKL75"/>
      <c r="JKM75"/>
      <c r="JKN75"/>
      <c r="JKO75"/>
      <c r="JKP75"/>
      <c r="JKQ75"/>
      <c r="JKR75"/>
      <c r="JKS75"/>
      <c r="JKT75"/>
      <c r="JKU75"/>
      <c r="JKV75"/>
      <c r="JKW75"/>
      <c r="JKX75"/>
      <c r="JKY75"/>
      <c r="JKZ75"/>
      <c r="JLA75"/>
      <c r="JLB75"/>
      <c r="JLC75"/>
      <c r="JLD75"/>
      <c r="JLE75"/>
      <c r="JLF75"/>
      <c r="JLG75"/>
      <c r="JLH75"/>
      <c r="JLI75"/>
      <c r="JLJ75"/>
      <c r="JLK75"/>
      <c r="JLL75"/>
      <c r="JLM75"/>
      <c r="JLN75"/>
      <c r="JLO75"/>
      <c r="JLP75"/>
      <c r="JLQ75"/>
      <c r="JLR75"/>
      <c r="JLS75"/>
      <c r="JLT75"/>
      <c r="JLU75"/>
      <c r="JLV75"/>
      <c r="JLW75"/>
      <c r="JLX75"/>
      <c r="JLY75"/>
      <c r="JLZ75"/>
      <c r="JMA75"/>
      <c r="JMB75"/>
      <c r="JMC75"/>
      <c r="JMD75"/>
      <c r="JME75"/>
      <c r="JMF75"/>
      <c r="JMG75"/>
      <c r="JMH75"/>
      <c r="JMI75"/>
      <c r="JMJ75"/>
      <c r="JMK75"/>
      <c r="JML75"/>
      <c r="JMM75"/>
      <c r="JMN75"/>
      <c r="JMO75"/>
      <c r="JMP75"/>
      <c r="JMQ75"/>
      <c r="JMR75"/>
      <c r="JMS75"/>
      <c r="JMT75"/>
      <c r="JMU75"/>
      <c r="JMV75"/>
      <c r="JMW75"/>
      <c r="JMX75"/>
      <c r="JMY75"/>
      <c r="JMZ75"/>
      <c r="JNA75"/>
      <c r="JNB75"/>
      <c r="JNC75"/>
      <c r="JND75"/>
      <c r="JNE75"/>
      <c r="JNF75"/>
      <c r="JNG75"/>
      <c r="JNH75"/>
      <c r="JNI75"/>
      <c r="JNJ75"/>
      <c r="JNK75"/>
      <c r="JNL75"/>
      <c r="JNM75"/>
      <c r="JNN75"/>
      <c r="JNO75"/>
      <c r="JNP75"/>
      <c r="JNQ75"/>
      <c r="JNR75"/>
      <c r="JNS75"/>
      <c r="JNT75"/>
      <c r="JNU75"/>
      <c r="JNV75"/>
      <c r="JNW75"/>
      <c r="JNX75"/>
      <c r="JNY75"/>
      <c r="JNZ75"/>
      <c r="JOA75"/>
      <c r="JOB75"/>
      <c r="JOC75"/>
      <c r="JOD75"/>
      <c r="JOE75"/>
      <c r="JOF75"/>
      <c r="JOG75"/>
      <c r="JOH75"/>
      <c r="JOI75"/>
      <c r="JOJ75"/>
      <c r="JOK75"/>
      <c r="JOL75"/>
      <c r="JOM75"/>
      <c r="JON75"/>
      <c r="JOO75"/>
      <c r="JOP75"/>
      <c r="JOQ75"/>
      <c r="JOR75"/>
      <c r="JOS75"/>
      <c r="JOT75"/>
      <c r="JOU75"/>
      <c r="JOV75"/>
      <c r="JOW75"/>
      <c r="JOX75"/>
      <c r="JOY75"/>
      <c r="JOZ75"/>
      <c r="JPA75"/>
      <c r="JPB75"/>
      <c r="JPC75"/>
      <c r="JPD75"/>
      <c r="JPE75"/>
      <c r="JPF75"/>
      <c r="JPG75"/>
      <c r="JPH75"/>
      <c r="JPI75"/>
      <c r="JPJ75"/>
      <c r="JPK75"/>
      <c r="JPL75"/>
      <c r="JPM75"/>
      <c r="JPN75"/>
      <c r="JPO75"/>
      <c r="JPP75"/>
      <c r="JPQ75"/>
      <c r="JPR75"/>
      <c r="JPS75"/>
      <c r="JPT75"/>
      <c r="JPU75"/>
      <c r="JPV75"/>
      <c r="JPW75"/>
      <c r="JPX75"/>
      <c r="JPY75"/>
      <c r="JPZ75"/>
      <c r="JQA75"/>
      <c r="JQB75"/>
      <c r="JQC75"/>
      <c r="JQD75"/>
      <c r="JQE75"/>
      <c r="JQF75"/>
      <c r="JQG75"/>
      <c r="JQH75"/>
      <c r="JQI75"/>
      <c r="JQJ75"/>
      <c r="JQK75"/>
      <c r="JQL75"/>
      <c r="JQM75"/>
      <c r="JQN75"/>
      <c r="JQO75"/>
      <c r="JQP75"/>
      <c r="JQQ75"/>
      <c r="JQR75"/>
      <c r="JQS75"/>
      <c r="JQT75"/>
      <c r="JQU75"/>
      <c r="JQV75"/>
      <c r="JQW75"/>
      <c r="JQX75"/>
      <c r="JQY75"/>
      <c r="JQZ75"/>
      <c r="JRA75"/>
      <c r="JRB75"/>
      <c r="JRC75"/>
      <c r="JRD75"/>
      <c r="JRE75"/>
      <c r="JRF75"/>
      <c r="JRG75"/>
      <c r="JRH75"/>
      <c r="JRI75"/>
      <c r="JRJ75"/>
      <c r="JRK75"/>
      <c r="JRL75"/>
      <c r="JRM75"/>
      <c r="JRN75"/>
      <c r="JRO75"/>
      <c r="JRP75"/>
      <c r="JRQ75"/>
      <c r="JRR75"/>
      <c r="JRS75"/>
      <c r="JRT75"/>
      <c r="JRU75"/>
      <c r="JRV75"/>
      <c r="JRW75"/>
      <c r="JRX75"/>
      <c r="JRY75"/>
      <c r="JRZ75"/>
      <c r="JSA75"/>
      <c r="JSB75"/>
      <c r="JSC75"/>
      <c r="JSD75"/>
      <c r="JSE75"/>
      <c r="JSF75"/>
      <c r="JSG75"/>
      <c r="JSH75"/>
      <c r="JSI75"/>
      <c r="JSJ75"/>
      <c r="JSK75"/>
      <c r="JSL75"/>
      <c r="JSM75"/>
      <c r="JSN75"/>
      <c r="JSO75"/>
      <c r="JSP75"/>
      <c r="JSQ75"/>
      <c r="JSR75"/>
      <c r="JSS75"/>
      <c r="JST75"/>
      <c r="JSU75"/>
      <c r="JSV75"/>
      <c r="JSW75"/>
      <c r="JSX75"/>
      <c r="JSY75"/>
      <c r="JSZ75"/>
      <c r="JTA75"/>
      <c r="JTB75"/>
      <c r="JTC75"/>
      <c r="JTD75"/>
      <c r="JTE75"/>
      <c r="JTF75"/>
      <c r="JTG75"/>
      <c r="JTH75"/>
      <c r="JTI75"/>
      <c r="JTJ75"/>
      <c r="JTK75"/>
      <c r="JTL75"/>
      <c r="JTM75"/>
      <c r="JTN75"/>
      <c r="JTO75"/>
      <c r="JTP75"/>
      <c r="JTQ75"/>
      <c r="JTR75"/>
      <c r="JTS75"/>
      <c r="JTT75"/>
      <c r="JTU75"/>
      <c r="JTV75"/>
      <c r="JTW75"/>
      <c r="JTX75"/>
      <c r="JTY75"/>
      <c r="JTZ75"/>
      <c r="JUA75"/>
      <c r="JUB75"/>
      <c r="JUC75"/>
      <c r="JUD75"/>
      <c r="JUE75"/>
      <c r="JUF75"/>
      <c r="JUG75"/>
      <c r="JUH75"/>
      <c r="JUI75"/>
      <c r="JUJ75"/>
      <c r="JUK75"/>
      <c r="JUL75"/>
      <c r="JUM75"/>
      <c r="JUN75"/>
      <c r="JUO75"/>
      <c r="JUP75"/>
      <c r="JUQ75"/>
      <c r="JUR75"/>
      <c r="JUS75"/>
      <c r="JUT75"/>
      <c r="JUU75"/>
      <c r="JUV75"/>
      <c r="JUW75"/>
      <c r="JUX75"/>
      <c r="JUY75"/>
      <c r="JUZ75"/>
      <c r="JVA75"/>
      <c r="JVB75"/>
      <c r="JVC75"/>
      <c r="JVD75"/>
      <c r="JVE75"/>
      <c r="JVF75"/>
      <c r="JVG75"/>
      <c r="JVH75"/>
      <c r="JVI75"/>
      <c r="JVJ75"/>
      <c r="JVK75"/>
      <c r="JVL75"/>
      <c r="JVM75"/>
      <c r="JVN75"/>
      <c r="JVO75"/>
      <c r="JVP75"/>
      <c r="JVQ75"/>
      <c r="JVR75"/>
      <c r="JVS75"/>
      <c r="JVT75"/>
      <c r="JVU75"/>
      <c r="JVV75"/>
      <c r="JVW75"/>
      <c r="JVX75"/>
      <c r="JVY75"/>
      <c r="JVZ75"/>
      <c r="JWA75"/>
      <c r="JWB75"/>
      <c r="JWC75"/>
      <c r="JWD75"/>
      <c r="JWE75"/>
      <c r="JWF75"/>
      <c r="JWG75"/>
      <c r="JWH75"/>
      <c r="JWI75"/>
      <c r="JWJ75"/>
      <c r="JWK75"/>
      <c r="JWL75"/>
      <c r="JWM75"/>
      <c r="JWN75"/>
      <c r="JWO75"/>
      <c r="JWP75"/>
      <c r="JWQ75"/>
      <c r="JWR75"/>
      <c r="JWS75"/>
      <c r="JWT75"/>
      <c r="JWU75"/>
      <c r="JWV75"/>
      <c r="JWW75"/>
      <c r="JWX75"/>
      <c r="JWY75"/>
      <c r="JWZ75"/>
      <c r="JXA75"/>
      <c r="JXB75"/>
      <c r="JXC75"/>
      <c r="JXD75"/>
      <c r="JXE75"/>
      <c r="JXF75"/>
      <c r="JXG75"/>
      <c r="JXH75"/>
      <c r="JXI75"/>
      <c r="JXJ75"/>
      <c r="JXK75"/>
      <c r="JXL75"/>
      <c r="JXM75"/>
      <c r="JXN75"/>
      <c r="JXO75"/>
      <c r="JXP75"/>
      <c r="JXQ75"/>
      <c r="JXR75"/>
      <c r="JXS75"/>
      <c r="JXT75"/>
      <c r="JXU75"/>
      <c r="JXV75"/>
      <c r="JXW75"/>
      <c r="JXX75"/>
      <c r="JXY75"/>
      <c r="JXZ75"/>
      <c r="JYA75"/>
      <c r="JYB75"/>
      <c r="JYC75"/>
      <c r="JYD75"/>
      <c r="JYE75"/>
      <c r="JYF75"/>
      <c r="JYG75"/>
      <c r="JYH75"/>
      <c r="JYI75"/>
      <c r="JYJ75"/>
      <c r="JYK75"/>
      <c r="JYL75"/>
      <c r="JYM75"/>
      <c r="JYN75"/>
      <c r="JYO75"/>
      <c r="JYP75"/>
      <c r="JYQ75"/>
      <c r="JYR75"/>
      <c r="JYS75"/>
      <c r="JYT75"/>
      <c r="JYU75"/>
      <c r="JYV75"/>
      <c r="JYW75"/>
      <c r="JYX75"/>
      <c r="JYY75"/>
      <c r="JYZ75"/>
      <c r="JZA75"/>
      <c r="JZB75"/>
      <c r="JZC75"/>
      <c r="JZD75"/>
      <c r="JZE75"/>
      <c r="JZF75"/>
      <c r="JZG75"/>
      <c r="JZH75"/>
      <c r="JZI75"/>
      <c r="JZJ75"/>
      <c r="JZK75"/>
      <c r="JZL75"/>
      <c r="JZM75"/>
      <c r="JZN75"/>
      <c r="JZO75"/>
      <c r="JZP75"/>
      <c r="JZQ75"/>
      <c r="JZR75"/>
      <c r="JZS75"/>
      <c r="JZT75"/>
      <c r="JZU75"/>
      <c r="JZV75"/>
      <c r="JZW75"/>
      <c r="JZX75"/>
      <c r="JZY75"/>
      <c r="JZZ75"/>
      <c r="KAA75"/>
      <c r="KAB75"/>
      <c r="KAC75"/>
      <c r="KAD75"/>
      <c r="KAE75"/>
      <c r="KAF75"/>
      <c r="KAG75"/>
      <c r="KAH75"/>
      <c r="KAI75"/>
      <c r="KAJ75"/>
      <c r="KAK75"/>
      <c r="KAL75"/>
      <c r="KAM75"/>
      <c r="KAN75"/>
      <c r="KAO75"/>
      <c r="KAP75"/>
      <c r="KAQ75"/>
      <c r="KAR75"/>
      <c r="KAS75"/>
      <c r="KAT75"/>
      <c r="KAU75"/>
      <c r="KAV75"/>
      <c r="KAW75"/>
      <c r="KAX75"/>
      <c r="KAY75"/>
      <c r="KAZ75"/>
      <c r="KBA75"/>
      <c r="KBB75"/>
      <c r="KBC75"/>
      <c r="KBD75"/>
      <c r="KBE75"/>
      <c r="KBF75"/>
      <c r="KBG75"/>
      <c r="KBH75"/>
      <c r="KBI75"/>
      <c r="KBJ75"/>
      <c r="KBK75"/>
      <c r="KBL75"/>
      <c r="KBM75"/>
      <c r="KBN75"/>
      <c r="KBO75"/>
      <c r="KBP75"/>
      <c r="KBQ75"/>
      <c r="KBR75"/>
      <c r="KBS75"/>
      <c r="KBT75"/>
      <c r="KBU75"/>
      <c r="KBV75"/>
      <c r="KBW75"/>
      <c r="KBX75"/>
      <c r="KBY75"/>
      <c r="KBZ75"/>
      <c r="KCA75"/>
      <c r="KCB75"/>
      <c r="KCC75"/>
      <c r="KCD75"/>
      <c r="KCE75"/>
      <c r="KCF75"/>
      <c r="KCG75"/>
      <c r="KCH75"/>
      <c r="KCI75"/>
      <c r="KCJ75"/>
      <c r="KCK75"/>
      <c r="KCL75"/>
      <c r="KCM75"/>
      <c r="KCN75"/>
      <c r="KCO75"/>
      <c r="KCP75"/>
      <c r="KCQ75"/>
      <c r="KCR75"/>
      <c r="KCS75"/>
      <c r="KCT75"/>
      <c r="KCU75"/>
      <c r="KCV75"/>
      <c r="KCW75"/>
      <c r="KCX75"/>
      <c r="KCY75"/>
      <c r="KCZ75"/>
      <c r="KDA75"/>
      <c r="KDB75"/>
      <c r="KDC75"/>
      <c r="KDD75"/>
      <c r="KDE75"/>
      <c r="KDF75"/>
      <c r="KDG75"/>
      <c r="KDH75"/>
      <c r="KDI75"/>
      <c r="KDJ75"/>
      <c r="KDK75"/>
      <c r="KDL75"/>
      <c r="KDM75"/>
      <c r="KDN75"/>
      <c r="KDO75"/>
      <c r="KDP75"/>
      <c r="KDQ75"/>
      <c r="KDR75"/>
      <c r="KDS75"/>
      <c r="KDT75"/>
      <c r="KDU75"/>
      <c r="KDV75"/>
      <c r="KDW75"/>
      <c r="KDX75"/>
      <c r="KDY75"/>
      <c r="KDZ75"/>
      <c r="KEA75"/>
      <c r="KEB75"/>
      <c r="KEC75"/>
      <c r="KED75"/>
      <c r="KEE75"/>
      <c r="KEF75"/>
      <c r="KEG75"/>
      <c r="KEH75"/>
      <c r="KEI75"/>
      <c r="KEJ75"/>
      <c r="KEK75"/>
      <c r="KEL75"/>
      <c r="KEM75"/>
      <c r="KEN75"/>
      <c r="KEO75"/>
      <c r="KEP75"/>
      <c r="KEQ75"/>
      <c r="KER75"/>
      <c r="KES75"/>
      <c r="KET75"/>
      <c r="KEU75"/>
      <c r="KEV75"/>
      <c r="KEW75"/>
      <c r="KEX75"/>
      <c r="KEY75"/>
      <c r="KEZ75"/>
      <c r="KFA75"/>
      <c r="KFB75"/>
      <c r="KFC75"/>
      <c r="KFD75"/>
      <c r="KFE75"/>
      <c r="KFF75"/>
      <c r="KFG75"/>
      <c r="KFH75"/>
      <c r="KFI75"/>
      <c r="KFJ75"/>
      <c r="KFK75"/>
      <c r="KFL75"/>
      <c r="KFM75"/>
      <c r="KFN75"/>
      <c r="KFO75"/>
      <c r="KFP75"/>
      <c r="KFQ75"/>
      <c r="KFR75"/>
      <c r="KFS75"/>
      <c r="KFT75"/>
      <c r="KFU75"/>
      <c r="KFV75"/>
      <c r="KFW75"/>
      <c r="KFX75"/>
      <c r="KFY75"/>
      <c r="KFZ75"/>
      <c r="KGA75"/>
      <c r="KGB75"/>
      <c r="KGC75"/>
      <c r="KGD75"/>
      <c r="KGE75"/>
      <c r="KGF75"/>
      <c r="KGG75"/>
      <c r="KGH75"/>
      <c r="KGI75"/>
      <c r="KGJ75"/>
      <c r="KGK75"/>
      <c r="KGL75"/>
      <c r="KGM75"/>
      <c r="KGN75"/>
      <c r="KGO75"/>
      <c r="KGP75"/>
      <c r="KGQ75"/>
      <c r="KGR75"/>
      <c r="KGS75"/>
      <c r="KGT75"/>
      <c r="KGU75"/>
      <c r="KGV75"/>
      <c r="KGW75"/>
      <c r="KGX75"/>
      <c r="KGY75"/>
      <c r="KGZ75"/>
      <c r="KHA75"/>
      <c r="KHB75"/>
      <c r="KHC75"/>
      <c r="KHD75"/>
      <c r="KHE75"/>
      <c r="KHF75"/>
      <c r="KHG75"/>
      <c r="KHH75"/>
      <c r="KHI75"/>
      <c r="KHJ75"/>
      <c r="KHK75"/>
      <c r="KHL75"/>
      <c r="KHM75"/>
      <c r="KHN75"/>
      <c r="KHO75"/>
      <c r="KHP75"/>
      <c r="KHQ75"/>
      <c r="KHR75"/>
      <c r="KHS75"/>
      <c r="KHT75"/>
      <c r="KHU75"/>
      <c r="KHV75"/>
      <c r="KHW75"/>
      <c r="KHX75"/>
      <c r="KHY75"/>
      <c r="KHZ75"/>
      <c r="KIA75"/>
      <c r="KIB75"/>
      <c r="KIC75"/>
      <c r="KID75"/>
      <c r="KIE75"/>
      <c r="KIF75"/>
      <c r="KIG75"/>
      <c r="KIH75"/>
      <c r="KII75"/>
      <c r="KIJ75"/>
      <c r="KIK75"/>
      <c r="KIL75"/>
      <c r="KIM75"/>
      <c r="KIN75"/>
      <c r="KIO75"/>
      <c r="KIP75"/>
      <c r="KIQ75"/>
      <c r="KIR75"/>
      <c r="KIS75"/>
      <c r="KIT75"/>
      <c r="KIU75"/>
      <c r="KIV75"/>
      <c r="KIW75"/>
      <c r="KIX75"/>
      <c r="KIY75"/>
      <c r="KIZ75"/>
      <c r="KJA75"/>
      <c r="KJB75"/>
      <c r="KJC75"/>
      <c r="KJD75"/>
      <c r="KJE75"/>
      <c r="KJF75"/>
      <c r="KJG75"/>
      <c r="KJH75"/>
      <c r="KJI75"/>
      <c r="KJJ75"/>
      <c r="KJK75"/>
      <c r="KJL75"/>
      <c r="KJM75"/>
      <c r="KJN75"/>
      <c r="KJO75"/>
      <c r="KJP75"/>
      <c r="KJQ75"/>
      <c r="KJR75"/>
      <c r="KJS75"/>
      <c r="KJT75"/>
      <c r="KJU75"/>
      <c r="KJV75"/>
      <c r="KJW75"/>
      <c r="KJX75"/>
      <c r="KJY75"/>
      <c r="KJZ75"/>
      <c r="KKA75"/>
      <c r="KKB75"/>
      <c r="KKC75"/>
      <c r="KKD75"/>
      <c r="KKE75"/>
      <c r="KKF75"/>
      <c r="KKG75"/>
      <c r="KKH75"/>
      <c r="KKI75"/>
      <c r="KKJ75"/>
      <c r="KKK75"/>
      <c r="KKL75"/>
      <c r="KKM75"/>
      <c r="KKN75"/>
      <c r="KKO75"/>
      <c r="KKP75"/>
      <c r="KKQ75"/>
      <c r="KKR75"/>
      <c r="KKS75"/>
      <c r="KKT75"/>
      <c r="KKU75"/>
      <c r="KKV75"/>
      <c r="KKW75"/>
      <c r="KKX75"/>
      <c r="KKY75"/>
      <c r="KKZ75"/>
      <c r="KLA75"/>
      <c r="KLB75"/>
      <c r="KLC75"/>
      <c r="KLD75"/>
      <c r="KLE75"/>
      <c r="KLF75"/>
      <c r="KLG75"/>
      <c r="KLH75"/>
      <c r="KLI75"/>
      <c r="KLJ75"/>
      <c r="KLK75"/>
      <c r="KLL75"/>
      <c r="KLM75"/>
      <c r="KLN75"/>
      <c r="KLO75"/>
      <c r="KLP75"/>
      <c r="KLQ75"/>
      <c r="KLR75"/>
      <c r="KLS75"/>
      <c r="KLT75"/>
      <c r="KLU75"/>
      <c r="KLV75"/>
      <c r="KLW75"/>
      <c r="KLX75"/>
      <c r="KLY75"/>
      <c r="KLZ75"/>
      <c r="KMA75"/>
      <c r="KMB75"/>
      <c r="KMC75"/>
      <c r="KMD75"/>
      <c r="KME75"/>
      <c r="KMF75"/>
      <c r="KMG75"/>
      <c r="KMH75"/>
      <c r="KMI75"/>
      <c r="KMJ75"/>
      <c r="KMK75"/>
      <c r="KML75"/>
      <c r="KMM75"/>
      <c r="KMN75"/>
      <c r="KMO75"/>
      <c r="KMP75"/>
      <c r="KMQ75"/>
      <c r="KMR75"/>
      <c r="KMS75"/>
      <c r="KMT75"/>
      <c r="KMU75"/>
      <c r="KMV75"/>
      <c r="KMW75"/>
      <c r="KMX75"/>
      <c r="KMY75"/>
      <c r="KMZ75"/>
      <c r="KNA75"/>
      <c r="KNB75"/>
      <c r="KNC75"/>
      <c r="KND75"/>
      <c r="KNE75"/>
      <c r="KNF75"/>
      <c r="KNG75"/>
      <c r="KNH75"/>
      <c r="KNI75"/>
      <c r="KNJ75"/>
      <c r="KNK75"/>
      <c r="KNL75"/>
      <c r="KNM75"/>
      <c r="KNN75"/>
      <c r="KNO75"/>
      <c r="KNP75"/>
      <c r="KNQ75"/>
      <c r="KNR75"/>
      <c r="KNS75"/>
      <c r="KNT75"/>
      <c r="KNU75"/>
      <c r="KNV75"/>
      <c r="KNW75"/>
      <c r="KNX75"/>
      <c r="KNY75"/>
      <c r="KNZ75"/>
      <c r="KOA75"/>
      <c r="KOB75"/>
      <c r="KOC75"/>
      <c r="KOD75"/>
      <c r="KOE75"/>
      <c r="KOF75"/>
      <c r="KOG75"/>
      <c r="KOH75"/>
      <c r="KOI75"/>
      <c r="KOJ75"/>
      <c r="KOK75"/>
      <c r="KOL75"/>
      <c r="KOM75"/>
      <c r="KON75"/>
      <c r="KOO75"/>
      <c r="KOP75"/>
      <c r="KOQ75"/>
      <c r="KOR75"/>
      <c r="KOS75"/>
      <c r="KOT75"/>
      <c r="KOU75"/>
      <c r="KOV75"/>
      <c r="KOW75"/>
      <c r="KOX75"/>
      <c r="KOY75"/>
      <c r="KOZ75"/>
      <c r="KPA75"/>
      <c r="KPB75"/>
      <c r="KPC75"/>
      <c r="KPD75"/>
      <c r="KPE75"/>
      <c r="KPF75"/>
      <c r="KPG75"/>
      <c r="KPH75"/>
      <c r="KPI75"/>
      <c r="KPJ75"/>
      <c r="KPK75"/>
      <c r="KPL75"/>
      <c r="KPM75"/>
      <c r="KPN75"/>
      <c r="KPO75"/>
      <c r="KPP75"/>
      <c r="KPQ75"/>
      <c r="KPR75"/>
      <c r="KPS75"/>
      <c r="KPT75"/>
      <c r="KPU75"/>
      <c r="KPV75"/>
      <c r="KPW75"/>
      <c r="KPX75"/>
      <c r="KPY75"/>
      <c r="KPZ75"/>
      <c r="KQA75"/>
      <c r="KQB75"/>
      <c r="KQC75"/>
      <c r="KQD75"/>
      <c r="KQE75"/>
      <c r="KQF75"/>
      <c r="KQG75"/>
      <c r="KQH75"/>
      <c r="KQI75"/>
      <c r="KQJ75"/>
      <c r="KQK75"/>
      <c r="KQL75"/>
      <c r="KQM75"/>
      <c r="KQN75"/>
      <c r="KQO75"/>
      <c r="KQP75"/>
      <c r="KQQ75"/>
      <c r="KQR75"/>
      <c r="KQS75"/>
      <c r="KQT75"/>
      <c r="KQU75"/>
      <c r="KQV75"/>
      <c r="KQW75"/>
      <c r="KQX75"/>
      <c r="KQY75"/>
      <c r="KQZ75"/>
      <c r="KRA75"/>
      <c r="KRB75"/>
      <c r="KRC75"/>
      <c r="KRD75"/>
      <c r="KRE75"/>
      <c r="KRF75"/>
      <c r="KRG75"/>
      <c r="KRH75"/>
      <c r="KRI75"/>
      <c r="KRJ75"/>
      <c r="KRK75"/>
      <c r="KRL75"/>
      <c r="KRM75"/>
      <c r="KRN75"/>
      <c r="KRO75"/>
      <c r="KRP75"/>
      <c r="KRQ75"/>
      <c r="KRR75"/>
      <c r="KRS75"/>
      <c r="KRT75"/>
      <c r="KRU75"/>
      <c r="KRV75"/>
      <c r="KRW75"/>
      <c r="KRX75"/>
      <c r="KRY75"/>
      <c r="KRZ75"/>
      <c r="KSA75"/>
      <c r="KSB75"/>
      <c r="KSC75"/>
      <c r="KSD75"/>
      <c r="KSE75"/>
      <c r="KSF75"/>
      <c r="KSG75"/>
      <c r="KSH75"/>
      <c r="KSI75"/>
      <c r="KSJ75"/>
      <c r="KSK75"/>
      <c r="KSL75"/>
      <c r="KSM75"/>
      <c r="KSN75"/>
      <c r="KSO75"/>
      <c r="KSP75"/>
      <c r="KSQ75"/>
      <c r="KSR75"/>
      <c r="KSS75"/>
      <c r="KST75"/>
      <c r="KSU75"/>
      <c r="KSV75"/>
      <c r="KSW75"/>
      <c r="KSX75"/>
      <c r="KSY75"/>
      <c r="KSZ75"/>
      <c r="KTA75"/>
      <c r="KTB75"/>
      <c r="KTC75"/>
      <c r="KTD75"/>
      <c r="KTE75"/>
      <c r="KTF75"/>
      <c r="KTG75"/>
      <c r="KTH75"/>
      <c r="KTI75"/>
      <c r="KTJ75"/>
      <c r="KTK75"/>
      <c r="KTL75"/>
      <c r="KTM75"/>
      <c r="KTN75"/>
      <c r="KTO75"/>
      <c r="KTP75"/>
      <c r="KTQ75"/>
      <c r="KTR75"/>
      <c r="KTS75"/>
      <c r="KTT75"/>
      <c r="KTU75"/>
      <c r="KTV75"/>
      <c r="KTW75"/>
      <c r="KTX75"/>
      <c r="KTY75"/>
      <c r="KTZ75"/>
      <c r="KUA75"/>
      <c r="KUB75"/>
      <c r="KUC75"/>
      <c r="KUD75"/>
      <c r="KUE75"/>
      <c r="KUF75"/>
      <c r="KUG75"/>
      <c r="KUH75"/>
      <c r="KUI75"/>
      <c r="KUJ75"/>
      <c r="KUK75"/>
      <c r="KUL75"/>
      <c r="KUM75"/>
      <c r="KUN75"/>
      <c r="KUO75"/>
      <c r="KUP75"/>
      <c r="KUQ75"/>
      <c r="KUR75"/>
      <c r="KUS75"/>
      <c r="KUT75"/>
      <c r="KUU75"/>
      <c r="KUV75"/>
      <c r="KUW75"/>
      <c r="KUX75"/>
      <c r="KUY75"/>
      <c r="KUZ75"/>
      <c r="KVA75"/>
      <c r="KVB75"/>
      <c r="KVC75"/>
      <c r="KVD75"/>
      <c r="KVE75"/>
      <c r="KVF75"/>
      <c r="KVG75"/>
      <c r="KVH75"/>
      <c r="KVI75"/>
      <c r="KVJ75"/>
      <c r="KVK75"/>
      <c r="KVL75"/>
      <c r="KVM75"/>
      <c r="KVN75"/>
      <c r="KVO75"/>
      <c r="KVP75"/>
      <c r="KVQ75"/>
      <c r="KVR75"/>
      <c r="KVS75"/>
      <c r="KVT75"/>
      <c r="KVU75"/>
      <c r="KVV75"/>
      <c r="KVW75"/>
      <c r="KVX75"/>
      <c r="KVY75"/>
      <c r="KVZ75"/>
      <c r="KWA75"/>
      <c r="KWB75"/>
      <c r="KWC75"/>
      <c r="KWD75"/>
      <c r="KWE75"/>
      <c r="KWF75"/>
      <c r="KWG75"/>
      <c r="KWH75"/>
      <c r="KWI75"/>
      <c r="KWJ75"/>
      <c r="KWK75"/>
      <c r="KWL75"/>
      <c r="KWM75"/>
      <c r="KWN75"/>
      <c r="KWO75"/>
      <c r="KWP75"/>
      <c r="KWQ75"/>
      <c r="KWR75"/>
      <c r="KWS75"/>
      <c r="KWT75"/>
      <c r="KWU75"/>
      <c r="KWV75"/>
      <c r="KWW75"/>
      <c r="KWX75"/>
      <c r="KWY75"/>
      <c r="KWZ75"/>
      <c r="KXA75"/>
      <c r="KXB75"/>
      <c r="KXC75"/>
      <c r="KXD75"/>
      <c r="KXE75"/>
      <c r="KXF75"/>
      <c r="KXG75"/>
      <c r="KXH75"/>
      <c r="KXI75"/>
      <c r="KXJ75"/>
      <c r="KXK75"/>
      <c r="KXL75"/>
      <c r="KXM75"/>
      <c r="KXN75"/>
      <c r="KXO75"/>
      <c r="KXP75"/>
      <c r="KXQ75"/>
      <c r="KXR75"/>
      <c r="KXS75"/>
      <c r="KXT75"/>
      <c r="KXU75"/>
      <c r="KXV75"/>
      <c r="KXW75"/>
      <c r="KXX75"/>
      <c r="KXY75"/>
      <c r="KXZ75"/>
      <c r="KYA75"/>
      <c r="KYB75"/>
      <c r="KYC75"/>
      <c r="KYD75"/>
      <c r="KYE75"/>
      <c r="KYF75"/>
      <c r="KYG75"/>
      <c r="KYH75"/>
      <c r="KYI75"/>
      <c r="KYJ75"/>
      <c r="KYK75"/>
      <c r="KYL75"/>
      <c r="KYM75"/>
      <c r="KYN75"/>
      <c r="KYO75"/>
      <c r="KYP75"/>
      <c r="KYQ75"/>
      <c r="KYR75"/>
      <c r="KYS75"/>
      <c r="KYT75"/>
      <c r="KYU75"/>
      <c r="KYV75"/>
      <c r="KYW75"/>
      <c r="KYX75"/>
      <c r="KYY75"/>
      <c r="KYZ75"/>
      <c r="KZA75"/>
      <c r="KZB75"/>
      <c r="KZC75"/>
      <c r="KZD75"/>
      <c r="KZE75"/>
      <c r="KZF75"/>
      <c r="KZG75"/>
      <c r="KZH75"/>
      <c r="KZI75"/>
      <c r="KZJ75"/>
      <c r="KZK75"/>
      <c r="KZL75"/>
      <c r="KZM75"/>
      <c r="KZN75"/>
      <c r="KZO75"/>
      <c r="KZP75"/>
      <c r="KZQ75"/>
      <c r="KZR75"/>
      <c r="KZS75"/>
      <c r="KZT75"/>
      <c r="KZU75"/>
      <c r="KZV75"/>
      <c r="KZW75"/>
      <c r="KZX75"/>
      <c r="KZY75"/>
      <c r="KZZ75"/>
      <c r="LAA75"/>
      <c r="LAB75"/>
      <c r="LAC75"/>
      <c r="LAD75"/>
      <c r="LAE75"/>
      <c r="LAF75"/>
      <c r="LAG75"/>
      <c r="LAH75"/>
      <c r="LAI75"/>
      <c r="LAJ75"/>
      <c r="LAK75"/>
      <c r="LAL75"/>
      <c r="LAM75"/>
      <c r="LAN75"/>
      <c r="LAO75"/>
      <c r="LAP75"/>
      <c r="LAQ75"/>
      <c r="LAR75"/>
      <c r="LAS75"/>
      <c r="LAT75"/>
      <c r="LAU75"/>
      <c r="LAV75"/>
      <c r="LAW75"/>
      <c r="LAX75"/>
      <c r="LAY75"/>
      <c r="LAZ75"/>
      <c r="LBA75"/>
      <c r="LBB75"/>
      <c r="LBC75"/>
      <c r="LBD75"/>
      <c r="LBE75"/>
      <c r="LBF75"/>
      <c r="LBG75"/>
      <c r="LBH75"/>
      <c r="LBI75"/>
      <c r="LBJ75"/>
      <c r="LBK75"/>
      <c r="LBL75"/>
      <c r="LBM75"/>
      <c r="LBN75"/>
      <c r="LBO75"/>
      <c r="LBP75"/>
      <c r="LBQ75"/>
      <c r="LBR75"/>
      <c r="LBS75"/>
      <c r="LBT75"/>
      <c r="LBU75"/>
      <c r="LBV75"/>
      <c r="LBW75"/>
      <c r="LBX75"/>
      <c r="LBY75"/>
      <c r="LBZ75"/>
      <c r="LCA75"/>
      <c r="LCB75"/>
      <c r="LCC75"/>
      <c r="LCD75"/>
      <c r="LCE75"/>
      <c r="LCF75"/>
      <c r="LCG75"/>
      <c r="LCH75"/>
      <c r="LCI75"/>
      <c r="LCJ75"/>
      <c r="LCK75"/>
      <c r="LCL75"/>
      <c r="LCM75"/>
      <c r="LCN75"/>
      <c r="LCO75"/>
      <c r="LCP75"/>
      <c r="LCQ75"/>
      <c r="LCR75"/>
      <c r="LCS75"/>
      <c r="LCT75"/>
      <c r="LCU75"/>
      <c r="LCV75"/>
      <c r="LCW75"/>
      <c r="LCX75"/>
      <c r="LCY75"/>
      <c r="LCZ75"/>
      <c r="LDA75"/>
      <c r="LDB75"/>
      <c r="LDC75"/>
      <c r="LDD75"/>
      <c r="LDE75"/>
      <c r="LDF75"/>
      <c r="LDG75"/>
      <c r="LDH75"/>
      <c r="LDI75"/>
      <c r="LDJ75"/>
      <c r="LDK75"/>
      <c r="LDL75"/>
      <c r="LDM75"/>
      <c r="LDN75"/>
      <c r="LDO75"/>
      <c r="LDP75"/>
      <c r="LDQ75"/>
      <c r="LDR75"/>
      <c r="LDS75"/>
      <c r="LDT75"/>
      <c r="LDU75"/>
      <c r="LDV75"/>
      <c r="LDW75"/>
      <c r="LDX75"/>
      <c r="LDY75"/>
      <c r="LDZ75"/>
      <c r="LEA75"/>
      <c r="LEB75"/>
      <c r="LEC75"/>
      <c r="LED75"/>
      <c r="LEE75"/>
      <c r="LEF75"/>
      <c r="LEG75"/>
      <c r="LEH75"/>
      <c r="LEI75"/>
      <c r="LEJ75"/>
      <c r="LEK75"/>
      <c r="LEL75"/>
      <c r="LEM75"/>
      <c r="LEN75"/>
      <c r="LEO75"/>
      <c r="LEP75"/>
      <c r="LEQ75"/>
      <c r="LER75"/>
      <c r="LES75"/>
      <c r="LET75"/>
      <c r="LEU75"/>
      <c r="LEV75"/>
      <c r="LEW75"/>
      <c r="LEX75"/>
      <c r="LEY75"/>
      <c r="LEZ75"/>
      <c r="LFA75"/>
      <c r="LFB75"/>
      <c r="LFC75"/>
      <c r="LFD75"/>
      <c r="LFE75"/>
      <c r="LFF75"/>
      <c r="LFG75"/>
      <c r="LFH75"/>
      <c r="LFI75"/>
      <c r="LFJ75"/>
      <c r="LFK75"/>
      <c r="LFL75"/>
      <c r="LFM75"/>
      <c r="LFN75"/>
      <c r="LFO75"/>
      <c r="LFP75"/>
      <c r="LFQ75"/>
      <c r="LFR75"/>
      <c r="LFS75"/>
      <c r="LFT75"/>
      <c r="LFU75"/>
      <c r="LFV75"/>
      <c r="LFW75"/>
      <c r="LFX75"/>
      <c r="LFY75"/>
      <c r="LFZ75"/>
      <c r="LGA75"/>
      <c r="LGB75"/>
      <c r="LGC75"/>
      <c r="LGD75"/>
      <c r="LGE75"/>
      <c r="LGF75"/>
      <c r="LGG75"/>
      <c r="LGH75"/>
      <c r="LGI75"/>
      <c r="LGJ75"/>
      <c r="LGK75"/>
      <c r="LGL75"/>
      <c r="LGM75"/>
      <c r="LGN75"/>
      <c r="LGO75"/>
      <c r="LGP75"/>
      <c r="LGQ75"/>
      <c r="LGR75"/>
      <c r="LGS75"/>
      <c r="LGT75"/>
      <c r="LGU75"/>
      <c r="LGV75"/>
      <c r="LGW75"/>
      <c r="LGX75"/>
      <c r="LGY75"/>
      <c r="LGZ75"/>
      <c r="LHA75"/>
      <c r="LHB75"/>
      <c r="LHC75"/>
      <c r="LHD75"/>
      <c r="LHE75"/>
      <c r="LHF75"/>
      <c r="LHG75"/>
      <c r="LHH75"/>
      <c r="LHI75"/>
      <c r="LHJ75"/>
      <c r="LHK75"/>
      <c r="LHL75"/>
      <c r="LHM75"/>
      <c r="LHN75"/>
      <c r="LHO75"/>
      <c r="LHP75"/>
      <c r="LHQ75"/>
      <c r="LHR75"/>
      <c r="LHS75"/>
      <c r="LHT75"/>
      <c r="LHU75"/>
      <c r="LHV75"/>
      <c r="LHW75"/>
      <c r="LHX75"/>
      <c r="LHY75"/>
      <c r="LHZ75"/>
      <c r="LIA75"/>
      <c r="LIB75"/>
      <c r="LIC75"/>
      <c r="LID75"/>
      <c r="LIE75"/>
      <c r="LIF75"/>
      <c r="LIG75"/>
      <c r="LIH75"/>
      <c r="LII75"/>
      <c r="LIJ75"/>
      <c r="LIK75"/>
      <c r="LIL75"/>
      <c r="LIM75"/>
      <c r="LIN75"/>
      <c r="LIO75"/>
      <c r="LIP75"/>
      <c r="LIQ75"/>
      <c r="LIR75"/>
      <c r="LIS75"/>
      <c r="LIT75"/>
      <c r="LIU75"/>
      <c r="LIV75"/>
      <c r="LIW75"/>
      <c r="LIX75"/>
      <c r="LIY75"/>
      <c r="LIZ75"/>
      <c r="LJA75"/>
      <c r="LJB75"/>
      <c r="LJC75"/>
      <c r="LJD75"/>
      <c r="LJE75"/>
      <c r="LJF75"/>
      <c r="LJG75"/>
      <c r="LJH75"/>
      <c r="LJI75"/>
      <c r="LJJ75"/>
      <c r="LJK75"/>
      <c r="LJL75"/>
      <c r="LJM75"/>
      <c r="LJN75"/>
      <c r="LJO75"/>
      <c r="LJP75"/>
      <c r="LJQ75"/>
      <c r="LJR75"/>
      <c r="LJS75"/>
      <c r="LJT75"/>
      <c r="LJU75"/>
      <c r="LJV75"/>
      <c r="LJW75"/>
      <c r="LJX75"/>
      <c r="LJY75"/>
      <c r="LJZ75"/>
      <c r="LKA75"/>
      <c r="LKB75"/>
      <c r="LKC75"/>
      <c r="LKD75"/>
      <c r="LKE75"/>
      <c r="LKF75"/>
      <c r="LKG75"/>
      <c r="LKH75"/>
      <c r="LKI75"/>
      <c r="LKJ75"/>
      <c r="LKK75"/>
      <c r="LKL75"/>
      <c r="LKM75"/>
      <c r="LKN75"/>
      <c r="LKO75"/>
      <c r="LKP75"/>
      <c r="LKQ75"/>
      <c r="LKR75"/>
      <c r="LKS75"/>
      <c r="LKT75"/>
      <c r="LKU75"/>
      <c r="LKV75"/>
      <c r="LKW75"/>
      <c r="LKX75"/>
      <c r="LKY75"/>
      <c r="LKZ75"/>
      <c r="LLA75"/>
      <c r="LLB75"/>
      <c r="LLC75"/>
      <c r="LLD75"/>
      <c r="LLE75"/>
      <c r="LLF75"/>
      <c r="LLG75"/>
      <c r="LLH75"/>
      <c r="LLI75"/>
      <c r="LLJ75"/>
      <c r="LLK75"/>
      <c r="LLL75"/>
      <c r="LLM75"/>
      <c r="LLN75"/>
      <c r="LLO75"/>
      <c r="LLP75"/>
      <c r="LLQ75"/>
      <c r="LLR75"/>
      <c r="LLS75"/>
      <c r="LLT75"/>
      <c r="LLU75"/>
      <c r="LLV75"/>
      <c r="LLW75"/>
      <c r="LLX75"/>
      <c r="LLY75"/>
      <c r="LLZ75"/>
      <c r="LMA75"/>
      <c r="LMB75"/>
      <c r="LMC75"/>
      <c r="LMD75"/>
      <c r="LME75"/>
      <c r="LMF75"/>
      <c r="LMG75"/>
      <c r="LMH75"/>
      <c r="LMI75"/>
      <c r="LMJ75"/>
      <c r="LMK75"/>
      <c r="LML75"/>
      <c r="LMM75"/>
      <c r="LMN75"/>
      <c r="LMO75"/>
      <c r="LMP75"/>
      <c r="LMQ75"/>
      <c r="LMR75"/>
      <c r="LMS75"/>
      <c r="LMT75"/>
      <c r="LMU75"/>
      <c r="LMV75"/>
      <c r="LMW75"/>
      <c r="LMX75"/>
      <c r="LMY75"/>
      <c r="LMZ75"/>
      <c r="LNA75"/>
      <c r="LNB75"/>
      <c r="LNC75"/>
      <c r="LND75"/>
      <c r="LNE75"/>
      <c r="LNF75"/>
      <c r="LNG75"/>
      <c r="LNH75"/>
      <c r="LNI75"/>
      <c r="LNJ75"/>
      <c r="LNK75"/>
      <c r="LNL75"/>
      <c r="LNM75"/>
      <c r="LNN75"/>
      <c r="LNO75"/>
      <c r="LNP75"/>
      <c r="LNQ75"/>
      <c r="LNR75"/>
      <c r="LNS75"/>
      <c r="LNT75"/>
      <c r="LNU75"/>
      <c r="LNV75"/>
      <c r="LNW75"/>
      <c r="LNX75"/>
      <c r="LNY75"/>
      <c r="LNZ75"/>
      <c r="LOA75"/>
      <c r="LOB75"/>
      <c r="LOC75"/>
      <c r="LOD75"/>
      <c r="LOE75"/>
      <c r="LOF75"/>
      <c r="LOG75"/>
      <c r="LOH75"/>
      <c r="LOI75"/>
      <c r="LOJ75"/>
      <c r="LOK75"/>
      <c r="LOL75"/>
      <c r="LOM75"/>
      <c r="LON75"/>
      <c r="LOO75"/>
      <c r="LOP75"/>
      <c r="LOQ75"/>
      <c r="LOR75"/>
      <c r="LOS75"/>
      <c r="LOT75"/>
      <c r="LOU75"/>
      <c r="LOV75"/>
      <c r="LOW75"/>
      <c r="LOX75"/>
      <c r="LOY75"/>
      <c r="LOZ75"/>
      <c r="LPA75"/>
      <c r="LPB75"/>
      <c r="LPC75"/>
      <c r="LPD75"/>
      <c r="LPE75"/>
      <c r="LPF75"/>
      <c r="LPG75"/>
      <c r="LPH75"/>
      <c r="LPI75"/>
      <c r="LPJ75"/>
      <c r="LPK75"/>
      <c r="LPL75"/>
      <c r="LPM75"/>
      <c r="LPN75"/>
      <c r="LPO75"/>
      <c r="LPP75"/>
      <c r="LPQ75"/>
      <c r="LPR75"/>
      <c r="LPS75"/>
      <c r="LPT75"/>
      <c r="LPU75"/>
      <c r="LPV75"/>
      <c r="LPW75"/>
      <c r="LPX75"/>
      <c r="LPY75"/>
      <c r="LPZ75"/>
      <c r="LQA75"/>
      <c r="LQB75"/>
      <c r="LQC75"/>
      <c r="LQD75"/>
      <c r="LQE75"/>
      <c r="LQF75"/>
      <c r="LQG75"/>
      <c r="LQH75"/>
      <c r="LQI75"/>
      <c r="LQJ75"/>
      <c r="LQK75"/>
      <c r="LQL75"/>
      <c r="LQM75"/>
      <c r="LQN75"/>
      <c r="LQO75"/>
      <c r="LQP75"/>
      <c r="LQQ75"/>
      <c r="LQR75"/>
      <c r="LQS75"/>
      <c r="LQT75"/>
      <c r="LQU75"/>
      <c r="LQV75"/>
      <c r="LQW75"/>
      <c r="LQX75"/>
      <c r="LQY75"/>
      <c r="LQZ75"/>
      <c r="LRA75"/>
      <c r="LRB75"/>
      <c r="LRC75"/>
      <c r="LRD75"/>
      <c r="LRE75"/>
      <c r="LRF75"/>
      <c r="LRG75"/>
      <c r="LRH75"/>
      <c r="LRI75"/>
      <c r="LRJ75"/>
      <c r="LRK75"/>
      <c r="LRL75"/>
      <c r="LRM75"/>
      <c r="LRN75"/>
      <c r="LRO75"/>
      <c r="LRP75"/>
      <c r="LRQ75"/>
      <c r="LRR75"/>
      <c r="LRS75"/>
      <c r="LRT75"/>
      <c r="LRU75"/>
      <c r="LRV75"/>
      <c r="LRW75"/>
      <c r="LRX75"/>
      <c r="LRY75"/>
      <c r="LRZ75"/>
      <c r="LSA75"/>
      <c r="LSB75"/>
      <c r="LSC75"/>
      <c r="LSD75"/>
      <c r="LSE75"/>
      <c r="LSF75"/>
      <c r="LSG75"/>
      <c r="LSH75"/>
      <c r="LSI75"/>
      <c r="LSJ75"/>
      <c r="LSK75"/>
      <c r="LSL75"/>
      <c r="LSM75"/>
      <c r="LSN75"/>
      <c r="LSO75"/>
      <c r="LSP75"/>
      <c r="LSQ75"/>
      <c r="LSR75"/>
      <c r="LSS75"/>
      <c r="LST75"/>
      <c r="LSU75"/>
      <c r="LSV75"/>
      <c r="LSW75"/>
      <c r="LSX75"/>
      <c r="LSY75"/>
      <c r="LSZ75"/>
      <c r="LTA75"/>
      <c r="LTB75"/>
      <c r="LTC75"/>
      <c r="LTD75"/>
      <c r="LTE75"/>
      <c r="LTF75"/>
      <c r="LTG75"/>
      <c r="LTH75"/>
      <c r="LTI75"/>
      <c r="LTJ75"/>
      <c r="LTK75"/>
      <c r="LTL75"/>
      <c r="LTM75"/>
      <c r="LTN75"/>
      <c r="LTO75"/>
      <c r="LTP75"/>
      <c r="LTQ75"/>
      <c r="LTR75"/>
      <c r="LTS75"/>
      <c r="LTT75"/>
      <c r="LTU75"/>
      <c r="LTV75"/>
      <c r="LTW75"/>
      <c r="LTX75"/>
      <c r="LTY75"/>
      <c r="LTZ75"/>
      <c r="LUA75"/>
      <c r="LUB75"/>
      <c r="LUC75"/>
      <c r="LUD75"/>
      <c r="LUE75"/>
      <c r="LUF75"/>
      <c r="LUG75"/>
      <c r="LUH75"/>
      <c r="LUI75"/>
      <c r="LUJ75"/>
      <c r="LUK75"/>
      <c r="LUL75"/>
      <c r="LUM75"/>
      <c r="LUN75"/>
      <c r="LUO75"/>
      <c r="LUP75"/>
      <c r="LUQ75"/>
      <c r="LUR75"/>
      <c r="LUS75"/>
      <c r="LUT75"/>
      <c r="LUU75"/>
      <c r="LUV75"/>
      <c r="LUW75"/>
      <c r="LUX75"/>
      <c r="LUY75"/>
      <c r="LUZ75"/>
      <c r="LVA75"/>
      <c r="LVB75"/>
      <c r="LVC75"/>
      <c r="LVD75"/>
      <c r="LVE75"/>
      <c r="LVF75"/>
      <c r="LVG75"/>
      <c r="LVH75"/>
      <c r="LVI75"/>
      <c r="LVJ75"/>
      <c r="LVK75"/>
      <c r="LVL75"/>
      <c r="LVM75"/>
      <c r="LVN75"/>
      <c r="LVO75"/>
      <c r="LVP75"/>
      <c r="LVQ75"/>
      <c r="LVR75"/>
      <c r="LVS75"/>
      <c r="LVT75"/>
      <c r="LVU75"/>
      <c r="LVV75"/>
      <c r="LVW75"/>
      <c r="LVX75"/>
      <c r="LVY75"/>
      <c r="LVZ75"/>
      <c r="LWA75"/>
      <c r="LWB75"/>
      <c r="LWC75"/>
      <c r="LWD75"/>
      <c r="LWE75"/>
      <c r="LWF75"/>
      <c r="LWG75"/>
      <c r="LWH75"/>
      <c r="LWI75"/>
      <c r="LWJ75"/>
      <c r="LWK75"/>
      <c r="LWL75"/>
      <c r="LWM75"/>
      <c r="LWN75"/>
      <c r="LWO75"/>
      <c r="LWP75"/>
      <c r="LWQ75"/>
      <c r="LWR75"/>
      <c r="LWS75"/>
      <c r="LWT75"/>
      <c r="LWU75"/>
      <c r="LWV75"/>
      <c r="LWW75"/>
      <c r="LWX75"/>
      <c r="LWY75"/>
      <c r="LWZ75"/>
      <c r="LXA75"/>
      <c r="LXB75"/>
      <c r="LXC75"/>
      <c r="LXD75"/>
      <c r="LXE75"/>
      <c r="LXF75"/>
      <c r="LXG75"/>
      <c r="LXH75"/>
      <c r="LXI75"/>
      <c r="LXJ75"/>
      <c r="LXK75"/>
      <c r="LXL75"/>
      <c r="LXM75"/>
      <c r="LXN75"/>
      <c r="LXO75"/>
      <c r="LXP75"/>
      <c r="LXQ75"/>
      <c r="LXR75"/>
      <c r="LXS75"/>
      <c r="LXT75"/>
      <c r="LXU75"/>
      <c r="LXV75"/>
      <c r="LXW75"/>
      <c r="LXX75"/>
      <c r="LXY75"/>
      <c r="LXZ75"/>
      <c r="LYA75"/>
      <c r="LYB75"/>
      <c r="LYC75"/>
      <c r="LYD75"/>
      <c r="LYE75"/>
      <c r="LYF75"/>
      <c r="LYG75"/>
      <c r="LYH75"/>
      <c r="LYI75"/>
      <c r="LYJ75"/>
      <c r="LYK75"/>
      <c r="LYL75"/>
      <c r="LYM75"/>
      <c r="LYN75"/>
      <c r="LYO75"/>
      <c r="LYP75"/>
      <c r="LYQ75"/>
      <c r="LYR75"/>
      <c r="LYS75"/>
      <c r="LYT75"/>
      <c r="LYU75"/>
      <c r="LYV75"/>
      <c r="LYW75"/>
      <c r="LYX75"/>
      <c r="LYY75"/>
      <c r="LYZ75"/>
      <c r="LZA75"/>
      <c r="LZB75"/>
      <c r="LZC75"/>
      <c r="LZD75"/>
      <c r="LZE75"/>
      <c r="LZF75"/>
      <c r="LZG75"/>
      <c r="LZH75"/>
      <c r="LZI75"/>
      <c r="LZJ75"/>
      <c r="LZK75"/>
      <c r="LZL75"/>
      <c r="LZM75"/>
      <c r="LZN75"/>
      <c r="LZO75"/>
      <c r="LZP75"/>
      <c r="LZQ75"/>
      <c r="LZR75"/>
      <c r="LZS75"/>
      <c r="LZT75"/>
      <c r="LZU75"/>
      <c r="LZV75"/>
      <c r="LZW75"/>
      <c r="LZX75"/>
      <c r="LZY75"/>
      <c r="LZZ75"/>
      <c r="MAA75"/>
      <c r="MAB75"/>
      <c r="MAC75"/>
      <c r="MAD75"/>
      <c r="MAE75"/>
      <c r="MAF75"/>
      <c r="MAG75"/>
      <c r="MAH75"/>
      <c r="MAI75"/>
      <c r="MAJ75"/>
      <c r="MAK75"/>
      <c r="MAL75"/>
      <c r="MAM75"/>
      <c r="MAN75"/>
      <c r="MAO75"/>
      <c r="MAP75"/>
      <c r="MAQ75"/>
      <c r="MAR75"/>
      <c r="MAS75"/>
      <c r="MAT75"/>
      <c r="MAU75"/>
      <c r="MAV75"/>
      <c r="MAW75"/>
      <c r="MAX75"/>
      <c r="MAY75"/>
      <c r="MAZ75"/>
      <c r="MBA75"/>
      <c r="MBB75"/>
      <c r="MBC75"/>
      <c r="MBD75"/>
      <c r="MBE75"/>
      <c r="MBF75"/>
      <c r="MBG75"/>
      <c r="MBH75"/>
      <c r="MBI75"/>
      <c r="MBJ75"/>
      <c r="MBK75"/>
      <c r="MBL75"/>
      <c r="MBM75"/>
      <c r="MBN75"/>
      <c r="MBO75"/>
      <c r="MBP75"/>
      <c r="MBQ75"/>
      <c r="MBR75"/>
      <c r="MBS75"/>
      <c r="MBT75"/>
      <c r="MBU75"/>
      <c r="MBV75"/>
      <c r="MBW75"/>
      <c r="MBX75"/>
      <c r="MBY75"/>
      <c r="MBZ75"/>
      <c r="MCA75"/>
      <c r="MCB75"/>
      <c r="MCC75"/>
      <c r="MCD75"/>
      <c r="MCE75"/>
      <c r="MCF75"/>
      <c r="MCG75"/>
      <c r="MCH75"/>
      <c r="MCI75"/>
      <c r="MCJ75"/>
      <c r="MCK75"/>
      <c r="MCL75"/>
      <c r="MCM75"/>
      <c r="MCN75"/>
      <c r="MCO75"/>
      <c r="MCP75"/>
      <c r="MCQ75"/>
      <c r="MCR75"/>
      <c r="MCS75"/>
      <c r="MCT75"/>
      <c r="MCU75"/>
      <c r="MCV75"/>
      <c r="MCW75"/>
      <c r="MCX75"/>
      <c r="MCY75"/>
      <c r="MCZ75"/>
      <c r="MDA75"/>
      <c r="MDB75"/>
      <c r="MDC75"/>
      <c r="MDD75"/>
      <c r="MDE75"/>
      <c r="MDF75"/>
      <c r="MDG75"/>
      <c r="MDH75"/>
      <c r="MDI75"/>
      <c r="MDJ75"/>
      <c r="MDK75"/>
      <c r="MDL75"/>
      <c r="MDM75"/>
      <c r="MDN75"/>
      <c r="MDO75"/>
      <c r="MDP75"/>
      <c r="MDQ75"/>
      <c r="MDR75"/>
      <c r="MDS75"/>
      <c r="MDT75"/>
      <c r="MDU75"/>
      <c r="MDV75"/>
      <c r="MDW75"/>
      <c r="MDX75"/>
      <c r="MDY75"/>
      <c r="MDZ75"/>
      <c r="MEA75"/>
      <c r="MEB75"/>
      <c r="MEC75"/>
      <c r="MED75"/>
      <c r="MEE75"/>
      <c r="MEF75"/>
      <c r="MEG75"/>
      <c r="MEH75"/>
      <c r="MEI75"/>
      <c r="MEJ75"/>
      <c r="MEK75"/>
      <c r="MEL75"/>
      <c r="MEM75"/>
      <c r="MEN75"/>
      <c r="MEO75"/>
      <c r="MEP75"/>
      <c r="MEQ75"/>
      <c r="MER75"/>
      <c r="MES75"/>
      <c r="MET75"/>
      <c r="MEU75"/>
      <c r="MEV75"/>
      <c r="MEW75"/>
      <c r="MEX75"/>
      <c r="MEY75"/>
      <c r="MEZ75"/>
      <c r="MFA75"/>
      <c r="MFB75"/>
      <c r="MFC75"/>
      <c r="MFD75"/>
      <c r="MFE75"/>
      <c r="MFF75"/>
      <c r="MFG75"/>
      <c r="MFH75"/>
      <c r="MFI75"/>
      <c r="MFJ75"/>
      <c r="MFK75"/>
      <c r="MFL75"/>
      <c r="MFM75"/>
      <c r="MFN75"/>
      <c r="MFO75"/>
      <c r="MFP75"/>
      <c r="MFQ75"/>
      <c r="MFR75"/>
      <c r="MFS75"/>
      <c r="MFT75"/>
      <c r="MFU75"/>
      <c r="MFV75"/>
      <c r="MFW75"/>
      <c r="MFX75"/>
      <c r="MFY75"/>
      <c r="MFZ75"/>
      <c r="MGA75"/>
      <c r="MGB75"/>
      <c r="MGC75"/>
      <c r="MGD75"/>
      <c r="MGE75"/>
      <c r="MGF75"/>
      <c r="MGG75"/>
      <c r="MGH75"/>
      <c r="MGI75"/>
      <c r="MGJ75"/>
      <c r="MGK75"/>
      <c r="MGL75"/>
      <c r="MGM75"/>
      <c r="MGN75"/>
      <c r="MGO75"/>
      <c r="MGP75"/>
      <c r="MGQ75"/>
      <c r="MGR75"/>
      <c r="MGS75"/>
      <c r="MGT75"/>
      <c r="MGU75"/>
      <c r="MGV75"/>
      <c r="MGW75"/>
      <c r="MGX75"/>
      <c r="MGY75"/>
      <c r="MGZ75"/>
      <c r="MHA75"/>
      <c r="MHB75"/>
      <c r="MHC75"/>
      <c r="MHD75"/>
      <c r="MHE75"/>
      <c r="MHF75"/>
      <c r="MHG75"/>
      <c r="MHH75"/>
      <c r="MHI75"/>
      <c r="MHJ75"/>
      <c r="MHK75"/>
      <c r="MHL75"/>
      <c r="MHM75"/>
      <c r="MHN75"/>
      <c r="MHO75"/>
      <c r="MHP75"/>
      <c r="MHQ75"/>
      <c r="MHR75"/>
      <c r="MHS75"/>
      <c r="MHT75"/>
      <c r="MHU75"/>
      <c r="MHV75"/>
      <c r="MHW75"/>
      <c r="MHX75"/>
      <c r="MHY75"/>
      <c r="MHZ75"/>
      <c r="MIA75"/>
      <c r="MIB75"/>
      <c r="MIC75"/>
      <c r="MID75"/>
      <c r="MIE75"/>
      <c r="MIF75"/>
      <c r="MIG75"/>
      <c r="MIH75"/>
      <c r="MII75"/>
      <c r="MIJ75"/>
      <c r="MIK75"/>
      <c r="MIL75"/>
      <c r="MIM75"/>
      <c r="MIN75"/>
      <c r="MIO75"/>
      <c r="MIP75"/>
      <c r="MIQ75"/>
      <c r="MIR75"/>
      <c r="MIS75"/>
      <c r="MIT75"/>
      <c r="MIU75"/>
      <c r="MIV75"/>
      <c r="MIW75"/>
      <c r="MIX75"/>
      <c r="MIY75"/>
      <c r="MIZ75"/>
      <c r="MJA75"/>
      <c r="MJB75"/>
      <c r="MJC75"/>
      <c r="MJD75"/>
      <c r="MJE75"/>
      <c r="MJF75"/>
      <c r="MJG75"/>
      <c r="MJH75"/>
      <c r="MJI75"/>
      <c r="MJJ75"/>
      <c r="MJK75"/>
      <c r="MJL75"/>
      <c r="MJM75"/>
      <c r="MJN75"/>
      <c r="MJO75"/>
      <c r="MJP75"/>
      <c r="MJQ75"/>
      <c r="MJR75"/>
      <c r="MJS75"/>
      <c r="MJT75"/>
      <c r="MJU75"/>
      <c r="MJV75"/>
      <c r="MJW75"/>
      <c r="MJX75"/>
      <c r="MJY75"/>
      <c r="MJZ75"/>
      <c r="MKA75"/>
      <c r="MKB75"/>
      <c r="MKC75"/>
      <c r="MKD75"/>
      <c r="MKE75"/>
      <c r="MKF75"/>
      <c r="MKG75"/>
      <c r="MKH75"/>
      <c r="MKI75"/>
      <c r="MKJ75"/>
      <c r="MKK75"/>
      <c r="MKL75"/>
      <c r="MKM75"/>
      <c r="MKN75"/>
      <c r="MKO75"/>
      <c r="MKP75"/>
      <c r="MKQ75"/>
      <c r="MKR75"/>
      <c r="MKS75"/>
      <c r="MKT75"/>
      <c r="MKU75"/>
      <c r="MKV75"/>
      <c r="MKW75"/>
      <c r="MKX75"/>
      <c r="MKY75"/>
      <c r="MKZ75"/>
      <c r="MLA75"/>
      <c r="MLB75"/>
      <c r="MLC75"/>
      <c r="MLD75"/>
      <c r="MLE75"/>
      <c r="MLF75"/>
      <c r="MLG75"/>
      <c r="MLH75"/>
      <c r="MLI75"/>
      <c r="MLJ75"/>
      <c r="MLK75"/>
      <c r="MLL75"/>
      <c r="MLM75"/>
      <c r="MLN75"/>
      <c r="MLO75"/>
      <c r="MLP75"/>
      <c r="MLQ75"/>
      <c r="MLR75"/>
      <c r="MLS75"/>
      <c r="MLT75"/>
      <c r="MLU75"/>
      <c r="MLV75"/>
      <c r="MLW75"/>
      <c r="MLX75"/>
      <c r="MLY75"/>
      <c r="MLZ75"/>
      <c r="MMA75"/>
      <c r="MMB75"/>
      <c r="MMC75"/>
      <c r="MMD75"/>
      <c r="MME75"/>
      <c r="MMF75"/>
      <c r="MMG75"/>
      <c r="MMH75"/>
      <c r="MMI75"/>
      <c r="MMJ75"/>
      <c r="MMK75"/>
      <c r="MML75"/>
      <c r="MMM75"/>
      <c r="MMN75"/>
      <c r="MMO75"/>
      <c r="MMP75"/>
      <c r="MMQ75"/>
      <c r="MMR75"/>
      <c r="MMS75"/>
      <c r="MMT75"/>
      <c r="MMU75"/>
      <c r="MMV75"/>
      <c r="MMW75"/>
      <c r="MMX75"/>
      <c r="MMY75"/>
      <c r="MMZ75"/>
      <c r="MNA75"/>
      <c r="MNB75"/>
      <c r="MNC75"/>
      <c r="MND75"/>
      <c r="MNE75"/>
      <c r="MNF75"/>
      <c r="MNG75"/>
      <c r="MNH75"/>
      <c r="MNI75"/>
      <c r="MNJ75"/>
      <c r="MNK75"/>
      <c r="MNL75"/>
      <c r="MNM75"/>
      <c r="MNN75"/>
      <c r="MNO75"/>
      <c r="MNP75"/>
      <c r="MNQ75"/>
      <c r="MNR75"/>
      <c r="MNS75"/>
      <c r="MNT75"/>
      <c r="MNU75"/>
      <c r="MNV75"/>
      <c r="MNW75"/>
      <c r="MNX75"/>
      <c r="MNY75"/>
      <c r="MNZ75"/>
      <c r="MOA75"/>
      <c r="MOB75"/>
      <c r="MOC75"/>
      <c r="MOD75"/>
      <c r="MOE75"/>
      <c r="MOF75"/>
      <c r="MOG75"/>
      <c r="MOH75"/>
      <c r="MOI75"/>
      <c r="MOJ75"/>
      <c r="MOK75"/>
      <c r="MOL75"/>
      <c r="MOM75"/>
      <c r="MON75"/>
      <c r="MOO75"/>
      <c r="MOP75"/>
      <c r="MOQ75"/>
      <c r="MOR75"/>
      <c r="MOS75"/>
      <c r="MOT75"/>
      <c r="MOU75"/>
      <c r="MOV75"/>
      <c r="MOW75"/>
      <c r="MOX75"/>
      <c r="MOY75"/>
      <c r="MOZ75"/>
      <c r="MPA75"/>
      <c r="MPB75"/>
      <c r="MPC75"/>
      <c r="MPD75"/>
      <c r="MPE75"/>
      <c r="MPF75"/>
      <c r="MPG75"/>
      <c r="MPH75"/>
      <c r="MPI75"/>
      <c r="MPJ75"/>
      <c r="MPK75"/>
      <c r="MPL75"/>
      <c r="MPM75"/>
      <c r="MPN75"/>
      <c r="MPO75"/>
      <c r="MPP75"/>
      <c r="MPQ75"/>
      <c r="MPR75"/>
      <c r="MPS75"/>
      <c r="MPT75"/>
      <c r="MPU75"/>
      <c r="MPV75"/>
      <c r="MPW75"/>
      <c r="MPX75"/>
      <c r="MPY75"/>
      <c r="MPZ75"/>
      <c r="MQA75"/>
      <c r="MQB75"/>
      <c r="MQC75"/>
      <c r="MQD75"/>
      <c r="MQE75"/>
      <c r="MQF75"/>
      <c r="MQG75"/>
      <c r="MQH75"/>
      <c r="MQI75"/>
      <c r="MQJ75"/>
      <c r="MQK75"/>
      <c r="MQL75"/>
      <c r="MQM75"/>
      <c r="MQN75"/>
      <c r="MQO75"/>
      <c r="MQP75"/>
      <c r="MQQ75"/>
      <c r="MQR75"/>
      <c r="MQS75"/>
      <c r="MQT75"/>
      <c r="MQU75"/>
      <c r="MQV75"/>
      <c r="MQW75"/>
      <c r="MQX75"/>
      <c r="MQY75"/>
      <c r="MQZ75"/>
      <c r="MRA75"/>
      <c r="MRB75"/>
      <c r="MRC75"/>
      <c r="MRD75"/>
      <c r="MRE75"/>
      <c r="MRF75"/>
      <c r="MRG75"/>
      <c r="MRH75"/>
      <c r="MRI75"/>
      <c r="MRJ75"/>
      <c r="MRK75"/>
      <c r="MRL75"/>
      <c r="MRM75"/>
      <c r="MRN75"/>
      <c r="MRO75"/>
      <c r="MRP75"/>
      <c r="MRQ75"/>
      <c r="MRR75"/>
      <c r="MRS75"/>
      <c r="MRT75"/>
      <c r="MRU75"/>
      <c r="MRV75"/>
      <c r="MRW75"/>
      <c r="MRX75"/>
      <c r="MRY75"/>
      <c r="MRZ75"/>
      <c r="MSA75"/>
      <c r="MSB75"/>
      <c r="MSC75"/>
      <c r="MSD75"/>
      <c r="MSE75"/>
      <c r="MSF75"/>
      <c r="MSG75"/>
      <c r="MSH75"/>
      <c r="MSI75"/>
      <c r="MSJ75"/>
      <c r="MSK75"/>
      <c r="MSL75"/>
      <c r="MSM75"/>
      <c r="MSN75"/>
      <c r="MSO75"/>
      <c r="MSP75"/>
      <c r="MSQ75"/>
      <c r="MSR75"/>
      <c r="MSS75"/>
      <c r="MST75"/>
      <c r="MSU75"/>
      <c r="MSV75"/>
      <c r="MSW75"/>
      <c r="MSX75"/>
      <c r="MSY75"/>
      <c r="MSZ75"/>
      <c r="MTA75"/>
      <c r="MTB75"/>
      <c r="MTC75"/>
      <c r="MTD75"/>
      <c r="MTE75"/>
      <c r="MTF75"/>
      <c r="MTG75"/>
      <c r="MTH75"/>
      <c r="MTI75"/>
      <c r="MTJ75"/>
      <c r="MTK75"/>
      <c r="MTL75"/>
      <c r="MTM75"/>
      <c r="MTN75"/>
      <c r="MTO75"/>
      <c r="MTP75"/>
      <c r="MTQ75"/>
      <c r="MTR75"/>
      <c r="MTS75"/>
      <c r="MTT75"/>
      <c r="MTU75"/>
      <c r="MTV75"/>
      <c r="MTW75"/>
      <c r="MTX75"/>
      <c r="MTY75"/>
      <c r="MTZ75"/>
      <c r="MUA75"/>
      <c r="MUB75"/>
      <c r="MUC75"/>
      <c r="MUD75"/>
      <c r="MUE75"/>
      <c r="MUF75"/>
      <c r="MUG75"/>
      <c r="MUH75"/>
      <c r="MUI75"/>
      <c r="MUJ75"/>
      <c r="MUK75"/>
      <c r="MUL75"/>
      <c r="MUM75"/>
      <c r="MUN75"/>
      <c r="MUO75"/>
      <c r="MUP75"/>
      <c r="MUQ75"/>
      <c r="MUR75"/>
      <c r="MUS75"/>
      <c r="MUT75"/>
      <c r="MUU75"/>
      <c r="MUV75"/>
      <c r="MUW75"/>
      <c r="MUX75"/>
      <c r="MUY75"/>
      <c r="MUZ75"/>
      <c r="MVA75"/>
      <c r="MVB75"/>
      <c r="MVC75"/>
      <c r="MVD75"/>
      <c r="MVE75"/>
      <c r="MVF75"/>
      <c r="MVG75"/>
      <c r="MVH75"/>
      <c r="MVI75"/>
      <c r="MVJ75"/>
      <c r="MVK75"/>
      <c r="MVL75"/>
      <c r="MVM75"/>
      <c r="MVN75"/>
      <c r="MVO75"/>
      <c r="MVP75"/>
      <c r="MVQ75"/>
      <c r="MVR75"/>
      <c r="MVS75"/>
      <c r="MVT75"/>
      <c r="MVU75"/>
      <c r="MVV75"/>
      <c r="MVW75"/>
      <c r="MVX75"/>
      <c r="MVY75"/>
      <c r="MVZ75"/>
      <c r="MWA75"/>
      <c r="MWB75"/>
      <c r="MWC75"/>
      <c r="MWD75"/>
      <c r="MWE75"/>
      <c r="MWF75"/>
      <c r="MWG75"/>
      <c r="MWH75"/>
      <c r="MWI75"/>
      <c r="MWJ75"/>
      <c r="MWK75"/>
      <c r="MWL75"/>
      <c r="MWM75"/>
      <c r="MWN75"/>
      <c r="MWO75"/>
      <c r="MWP75"/>
      <c r="MWQ75"/>
      <c r="MWR75"/>
      <c r="MWS75"/>
      <c r="MWT75"/>
      <c r="MWU75"/>
      <c r="MWV75"/>
      <c r="MWW75"/>
      <c r="MWX75"/>
      <c r="MWY75"/>
      <c r="MWZ75"/>
      <c r="MXA75"/>
      <c r="MXB75"/>
      <c r="MXC75"/>
      <c r="MXD75"/>
      <c r="MXE75"/>
      <c r="MXF75"/>
      <c r="MXG75"/>
      <c r="MXH75"/>
      <c r="MXI75"/>
      <c r="MXJ75"/>
      <c r="MXK75"/>
      <c r="MXL75"/>
      <c r="MXM75"/>
      <c r="MXN75"/>
      <c r="MXO75"/>
      <c r="MXP75"/>
      <c r="MXQ75"/>
      <c r="MXR75"/>
      <c r="MXS75"/>
      <c r="MXT75"/>
      <c r="MXU75"/>
      <c r="MXV75"/>
      <c r="MXW75"/>
      <c r="MXX75"/>
      <c r="MXY75"/>
      <c r="MXZ75"/>
      <c r="MYA75"/>
      <c r="MYB75"/>
      <c r="MYC75"/>
      <c r="MYD75"/>
      <c r="MYE75"/>
      <c r="MYF75"/>
      <c r="MYG75"/>
      <c r="MYH75"/>
      <c r="MYI75"/>
      <c r="MYJ75"/>
      <c r="MYK75"/>
      <c r="MYL75"/>
      <c r="MYM75"/>
      <c r="MYN75"/>
      <c r="MYO75"/>
      <c r="MYP75"/>
      <c r="MYQ75"/>
      <c r="MYR75"/>
      <c r="MYS75"/>
      <c r="MYT75"/>
      <c r="MYU75"/>
      <c r="MYV75"/>
      <c r="MYW75"/>
      <c r="MYX75"/>
      <c r="MYY75"/>
      <c r="MYZ75"/>
      <c r="MZA75"/>
      <c r="MZB75"/>
      <c r="MZC75"/>
      <c r="MZD75"/>
      <c r="MZE75"/>
      <c r="MZF75"/>
      <c r="MZG75"/>
      <c r="MZH75"/>
      <c r="MZI75"/>
      <c r="MZJ75"/>
      <c r="MZK75"/>
      <c r="MZL75"/>
      <c r="MZM75"/>
      <c r="MZN75"/>
      <c r="MZO75"/>
      <c r="MZP75"/>
      <c r="MZQ75"/>
      <c r="MZR75"/>
      <c r="MZS75"/>
      <c r="MZT75"/>
      <c r="MZU75"/>
      <c r="MZV75"/>
      <c r="MZW75"/>
      <c r="MZX75"/>
      <c r="MZY75"/>
      <c r="MZZ75"/>
      <c r="NAA75"/>
      <c r="NAB75"/>
      <c r="NAC75"/>
      <c r="NAD75"/>
      <c r="NAE75"/>
      <c r="NAF75"/>
      <c r="NAG75"/>
      <c r="NAH75"/>
      <c r="NAI75"/>
      <c r="NAJ75"/>
      <c r="NAK75"/>
      <c r="NAL75"/>
      <c r="NAM75"/>
      <c r="NAN75"/>
      <c r="NAO75"/>
      <c r="NAP75"/>
      <c r="NAQ75"/>
      <c r="NAR75"/>
      <c r="NAS75"/>
      <c r="NAT75"/>
      <c r="NAU75"/>
      <c r="NAV75"/>
      <c r="NAW75"/>
      <c r="NAX75"/>
      <c r="NAY75"/>
      <c r="NAZ75"/>
      <c r="NBA75"/>
      <c r="NBB75"/>
      <c r="NBC75"/>
      <c r="NBD75"/>
      <c r="NBE75"/>
      <c r="NBF75"/>
      <c r="NBG75"/>
      <c r="NBH75"/>
      <c r="NBI75"/>
      <c r="NBJ75"/>
      <c r="NBK75"/>
      <c r="NBL75"/>
      <c r="NBM75"/>
      <c r="NBN75"/>
      <c r="NBO75"/>
      <c r="NBP75"/>
      <c r="NBQ75"/>
      <c r="NBR75"/>
      <c r="NBS75"/>
      <c r="NBT75"/>
      <c r="NBU75"/>
      <c r="NBV75"/>
      <c r="NBW75"/>
      <c r="NBX75"/>
      <c r="NBY75"/>
      <c r="NBZ75"/>
      <c r="NCA75"/>
      <c r="NCB75"/>
      <c r="NCC75"/>
      <c r="NCD75"/>
      <c r="NCE75"/>
      <c r="NCF75"/>
      <c r="NCG75"/>
      <c r="NCH75"/>
      <c r="NCI75"/>
      <c r="NCJ75"/>
      <c r="NCK75"/>
      <c r="NCL75"/>
      <c r="NCM75"/>
      <c r="NCN75"/>
      <c r="NCO75"/>
      <c r="NCP75"/>
      <c r="NCQ75"/>
      <c r="NCR75"/>
      <c r="NCS75"/>
      <c r="NCT75"/>
      <c r="NCU75"/>
      <c r="NCV75"/>
      <c r="NCW75"/>
      <c r="NCX75"/>
      <c r="NCY75"/>
      <c r="NCZ75"/>
      <c r="NDA75"/>
      <c r="NDB75"/>
      <c r="NDC75"/>
      <c r="NDD75"/>
      <c r="NDE75"/>
      <c r="NDF75"/>
      <c r="NDG75"/>
      <c r="NDH75"/>
      <c r="NDI75"/>
      <c r="NDJ75"/>
      <c r="NDK75"/>
      <c r="NDL75"/>
      <c r="NDM75"/>
      <c r="NDN75"/>
      <c r="NDO75"/>
      <c r="NDP75"/>
      <c r="NDQ75"/>
      <c r="NDR75"/>
      <c r="NDS75"/>
      <c r="NDT75"/>
      <c r="NDU75"/>
      <c r="NDV75"/>
      <c r="NDW75"/>
      <c r="NDX75"/>
      <c r="NDY75"/>
      <c r="NDZ75"/>
      <c r="NEA75"/>
      <c r="NEB75"/>
      <c r="NEC75"/>
      <c r="NED75"/>
      <c r="NEE75"/>
      <c r="NEF75"/>
      <c r="NEG75"/>
      <c r="NEH75"/>
      <c r="NEI75"/>
      <c r="NEJ75"/>
      <c r="NEK75"/>
      <c r="NEL75"/>
      <c r="NEM75"/>
      <c r="NEN75"/>
      <c r="NEO75"/>
      <c r="NEP75"/>
      <c r="NEQ75"/>
      <c r="NER75"/>
      <c r="NES75"/>
      <c r="NET75"/>
      <c r="NEU75"/>
      <c r="NEV75"/>
      <c r="NEW75"/>
      <c r="NEX75"/>
      <c r="NEY75"/>
      <c r="NEZ75"/>
      <c r="NFA75"/>
      <c r="NFB75"/>
      <c r="NFC75"/>
      <c r="NFD75"/>
      <c r="NFE75"/>
      <c r="NFF75"/>
      <c r="NFG75"/>
      <c r="NFH75"/>
      <c r="NFI75"/>
      <c r="NFJ75"/>
      <c r="NFK75"/>
      <c r="NFL75"/>
      <c r="NFM75"/>
      <c r="NFN75"/>
      <c r="NFO75"/>
      <c r="NFP75"/>
      <c r="NFQ75"/>
      <c r="NFR75"/>
      <c r="NFS75"/>
      <c r="NFT75"/>
      <c r="NFU75"/>
      <c r="NFV75"/>
      <c r="NFW75"/>
      <c r="NFX75"/>
      <c r="NFY75"/>
      <c r="NFZ75"/>
      <c r="NGA75"/>
      <c r="NGB75"/>
      <c r="NGC75"/>
      <c r="NGD75"/>
      <c r="NGE75"/>
      <c r="NGF75"/>
      <c r="NGG75"/>
      <c r="NGH75"/>
      <c r="NGI75"/>
      <c r="NGJ75"/>
      <c r="NGK75"/>
      <c r="NGL75"/>
      <c r="NGM75"/>
      <c r="NGN75"/>
      <c r="NGO75"/>
      <c r="NGP75"/>
      <c r="NGQ75"/>
      <c r="NGR75"/>
      <c r="NGS75"/>
      <c r="NGT75"/>
      <c r="NGU75"/>
      <c r="NGV75"/>
      <c r="NGW75"/>
      <c r="NGX75"/>
      <c r="NGY75"/>
      <c r="NGZ75"/>
      <c r="NHA75"/>
      <c r="NHB75"/>
      <c r="NHC75"/>
      <c r="NHD75"/>
      <c r="NHE75"/>
      <c r="NHF75"/>
      <c r="NHG75"/>
      <c r="NHH75"/>
      <c r="NHI75"/>
      <c r="NHJ75"/>
      <c r="NHK75"/>
      <c r="NHL75"/>
      <c r="NHM75"/>
      <c r="NHN75"/>
      <c r="NHO75"/>
      <c r="NHP75"/>
      <c r="NHQ75"/>
      <c r="NHR75"/>
      <c r="NHS75"/>
      <c r="NHT75"/>
      <c r="NHU75"/>
      <c r="NHV75"/>
      <c r="NHW75"/>
      <c r="NHX75"/>
      <c r="NHY75"/>
      <c r="NHZ75"/>
      <c r="NIA75"/>
      <c r="NIB75"/>
      <c r="NIC75"/>
      <c r="NID75"/>
      <c r="NIE75"/>
      <c r="NIF75"/>
      <c r="NIG75"/>
      <c r="NIH75"/>
      <c r="NII75"/>
      <c r="NIJ75"/>
      <c r="NIK75"/>
      <c r="NIL75"/>
      <c r="NIM75"/>
      <c r="NIN75"/>
      <c r="NIO75"/>
      <c r="NIP75"/>
      <c r="NIQ75"/>
      <c r="NIR75"/>
      <c r="NIS75"/>
      <c r="NIT75"/>
      <c r="NIU75"/>
      <c r="NIV75"/>
      <c r="NIW75"/>
      <c r="NIX75"/>
      <c r="NIY75"/>
      <c r="NIZ75"/>
      <c r="NJA75"/>
      <c r="NJB75"/>
      <c r="NJC75"/>
      <c r="NJD75"/>
      <c r="NJE75"/>
      <c r="NJF75"/>
      <c r="NJG75"/>
      <c r="NJH75"/>
      <c r="NJI75"/>
      <c r="NJJ75"/>
      <c r="NJK75"/>
      <c r="NJL75"/>
      <c r="NJM75"/>
      <c r="NJN75"/>
      <c r="NJO75"/>
      <c r="NJP75"/>
      <c r="NJQ75"/>
      <c r="NJR75"/>
      <c r="NJS75"/>
      <c r="NJT75"/>
      <c r="NJU75"/>
      <c r="NJV75"/>
      <c r="NJW75"/>
      <c r="NJX75"/>
      <c r="NJY75"/>
      <c r="NJZ75"/>
      <c r="NKA75"/>
      <c r="NKB75"/>
      <c r="NKC75"/>
      <c r="NKD75"/>
      <c r="NKE75"/>
      <c r="NKF75"/>
      <c r="NKG75"/>
      <c r="NKH75"/>
      <c r="NKI75"/>
      <c r="NKJ75"/>
      <c r="NKK75"/>
      <c r="NKL75"/>
      <c r="NKM75"/>
      <c r="NKN75"/>
      <c r="NKO75"/>
      <c r="NKP75"/>
      <c r="NKQ75"/>
      <c r="NKR75"/>
      <c r="NKS75"/>
      <c r="NKT75"/>
      <c r="NKU75"/>
      <c r="NKV75"/>
      <c r="NKW75"/>
      <c r="NKX75"/>
      <c r="NKY75"/>
      <c r="NKZ75"/>
      <c r="NLA75"/>
      <c r="NLB75"/>
      <c r="NLC75"/>
      <c r="NLD75"/>
      <c r="NLE75"/>
      <c r="NLF75"/>
      <c r="NLG75"/>
      <c r="NLH75"/>
      <c r="NLI75"/>
      <c r="NLJ75"/>
      <c r="NLK75"/>
      <c r="NLL75"/>
      <c r="NLM75"/>
      <c r="NLN75"/>
      <c r="NLO75"/>
      <c r="NLP75"/>
      <c r="NLQ75"/>
      <c r="NLR75"/>
      <c r="NLS75"/>
      <c r="NLT75"/>
      <c r="NLU75"/>
      <c r="NLV75"/>
      <c r="NLW75"/>
      <c r="NLX75"/>
      <c r="NLY75"/>
      <c r="NLZ75"/>
      <c r="NMA75"/>
      <c r="NMB75"/>
      <c r="NMC75"/>
      <c r="NMD75"/>
      <c r="NME75"/>
      <c r="NMF75"/>
      <c r="NMG75"/>
      <c r="NMH75"/>
      <c r="NMI75"/>
      <c r="NMJ75"/>
      <c r="NMK75"/>
      <c r="NML75"/>
      <c r="NMM75"/>
      <c r="NMN75"/>
      <c r="NMO75"/>
      <c r="NMP75"/>
      <c r="NMQ75"/>
      <c r="NMR75"/>
      <c r="NMS75"/>
      <c r="NMT75"/>
      <c r="NMU75"/>
      <c r="NMV75"/>
      <c r="NMW75"/>
      <c r="NMX75"/>
      <c r="NMY75"/>
      <c r="NMZ75"/>
      <c r="NNA75"/>
      <c r="NNB75"/>
      <c r="NNC75"/>
      <c r="NND75"/>
      <c r="NNE75"/>
      <c r="NNF75"/>
      <c r="NNG75"/>
      <c r="NNH75"/>
      <c r="NNI75"/>
      <c r="NNJ75"/>
      <c r="NNK75"/>
      <c r="NNL75"/>
      <c r="NNM75"/>
      <c r="NNN75"/>
      <c r="NNO75"/>
      <c r="NNP75"/>
      <c r="NNQ75"/>
      <c r="NNR75"/>
      <c r="NNS75"/>
      <c r="NNT75"/>
      <c r="NNU75"/>
      <c r="NNV75"/>
      <c r="NNW75"/>
      <c r="NNX75"/>
      <c r="NNY75"/>
      <c r="NNZ75"/>
      <c r="NOA75"/>
      <c r="NOB75"/>
      <c r="NOC75"/>
      <c r="NOD75"/>
      <c r="NOE75"/>
      <c r="NOF75"/>
      <c r="NOG75"/>
      <c r="NOH75"/>
      <c r="NOI75"/>
      <c r="NOJ75"/>
      <c r="NOK75"/>
      <c r="NOL75"/>
      <c r="NOM75"/>
      <c r="NON75"/>
      <c r="NOO75"/>
      <c r="NOP75"/>
      <c r="NOQ75"/>
      <c r="NOR75"/>
      <c r="NOS75"/>
      <c r="NOT75"/>
      <c r="NOU75"/>
      <c r="NOV75"/>
      <c r="NOW75"/>
      <c r="NOX75"/>
      <c r="NOY75"/>
      <c r="NOZ75"/>
      <c r="NPA75"/>
      <c r="NPB75"/>
      <c r="NPC75"/>
      <c r="NPD75"/>
      <c r="NPE75"/>
      <c r="NPF75"/>
      <c r="NPG75"/>
      <c r="NPH75"/>
      <c r="NPI75"/>
      <c r="NPJ75"/>
      <c r="NPK75"/>
      <c r="NPL75"/>
      <c r="NPM75"/>
      <c r="NPN75"/>
      <c r="NPO75"/>
      <c r="NPP75"/>
      <c r="NPQ75"/>
      <c r="NPR75"/>
      <c r="NPS75"/>
      <c r="NPT75"/>
      <c r="NPU75"/>
      <c r="NPV75"/>
      <c r="NPW75"/>
      <c r="NPX75"/>
      <c r="NPY75"/>
      <c r="NPZ75"/>
      <c r="NQA75"/>
      <c r="NQB75"/>
      <c r="NQC75"/>
      <c r="NQD75"/>
      <c r="NQE75"/>
      <c r="NQF75"/>
      <c r="NQG75"/>
      <c r="NQH75"/>
      <c r="NQI75"/>
      <c r="NQJ75"/>
      <c r="NQK75"/>
      <c r="NQL75"/>
      <c r="NQM75"/>
      <c r="NQN75"/>
      <c r="NQO75"/>
      <c r="NQP75"/>
      <c r="NQQ75"/>
      <c r="NQR75"/>
      <c r="NQS75"/>
      <c r="NQT75"/>
      <c r="NQU75"/>
      <c r="NQV75"/>
      <c r="NQW75"/>
      <c r="NQX75"/>
      <c r="NQY75"/>
      <c r="NQZ75"/>
      <c r="NRA75"/>
      <c r="NRB75"/>
      <c r="NRC75"/>
      <c r="NRD75"/>
      <c r="NRE75"/>
      <c r="NRF75"/>
      <c r="NRG75"/>
      <c r="NRH75"/>
      <c r="NRI75"/>
      <c r="NRJ75"/>
      <c r="NRK75"/>
      <c r="NRL75"/>
      <c r="NRM75"/>
      <c r="NRN75"/>
      <c r="NRO75"/>
      <c r="NRP75"/>
      <c r="NRQ75"/>
      <c r="NRR75"/>
      <c r="NRS75"/>
      <c r="NRT75"/>
      <c r="NRU75"/>
      <c r="NRV75"/>
      <c r="NRW75"/>
      <c r="NRX75"/>
      <c r="NRY75"/>
      <c r="NRZ75"/>
      <c r="NSA75"/>
      <c r="NSB75"/>
      <c r="NSC75"/>
      <c r="NSD75"/>
      <c r="NSE75"/>
      <c r="NSF75"/>
      <c r="NSG75"/>
      <c r="NSH75"/>
      <c r="NSI75"/>
      <c r="NSJ75"/>
      <c r="NSK75"/>
      <c r="NSL75"/>
      <c r="NSM75"/>
      <c r="NSN75"/>
      <c r="NSO75"/>
      <c r="NSP75"/>
      <c r="NSQ75"/>
      <c r="NSR75"/>
      <c r="NSS75"/>
      <c r="NST75"/>
      <c r="NSU75"/>
      <c r="NSV75"/>
      <c r="NSW75"/>
      <c r="NSX75"/>
      <c r="NSY75"/>
      <c r="NSZ75"/>
      <c r="NTA75"/>
      <c r="NTB75"/>
      <c r="NTC75"/>
      <c r="NTD75"/>
      <c r="NTE75"/>
      <c r="NTF75"/>
      <c r="NTG75"/>
      <c r="NTH75"/>
      <c r="NTI75"/>
      <c r="NTJ75"/>
      <c r="NTK75"/>
      <c r="NTL75"/>
      <c r="NTM75"/>
      <c r="NTN75"/>
      <c r="NTO75"/>
      <c r="NTP75"/>
      <c r="NTQ75"/>
      <c r="NTR75"/>
      <c r="NTS75"/>
      <c r="NTT75"/>
      <c r="NTU75"/>
      <c r="NTV75"/>
      <c r="NTW75"/>
      <c r="NTX75"/>
      <c r="NTY75"/>
      <c r="NTZ75"/>
      <c r="NUA75"/>
      <c r="NUB75"/>
      <c r="NUC75"/>
      <c r="NUD75"/>
      <c r="NUE75"/>
      <c r="NUF75"/>
      <c r="NUG75"/>
      <c r="NUH75"/>
      <c r="NUI75"/>
      <c r="NUJ75"/>
      <c r="NUK75"/>
      <c r="NUL75"/>
      <c r="NUM75"/>
      <c r="NUN75"/>
      <c r="NUO75"/>
      <c r="NUP75"/>
      <c r="NUQ75"/>
      <c r="NUR75"/>
      <c r="NUS75"/>
      <c r="NUT75"/>
      <c r="NUU75"/>
      <c r="NUV75"/>
      <c r="NUW75"/>
      <c r="NUX75"/>
      <c r="NUY75"/>
      <c r="NUZ75"/>
      <c r="NVA75"/>
      <c r="NVB75"/>
      <c r="NVC75"/>
      <c r="NVD75"/>
      <c r="NVE75"/>
      <c r="NVF75"/>
      <c r="NVG75"/>
      <c r="NVH75"/>
      <c r="NVI75"/>
      <c r="NVJ75"/>
      <c r="NVK75"/>
      <c r="NVL75"/>
      <c r="NVM75"/>
      <c r="NVN75"/>
      <c r="NVO75"/>
      <c r="NVP75"/>
      <c r="NVQ75"/>
      <c r="NVR75"/>
      <c r="NVS75"/>
      <c r="NVT75"/>
      <c r="NVU75"/>
      <c r="NVV75"/>
      <c r="NVW75"/>
      <c r="NVX75"/>
      <c r="NVY75"/>
      <c r="NVZ75"/>
      <c r="NWA75"/>
      <c r="NWB75"/>
      <c r="NWC75"/>
      <c r="NWD75"/>
      <c r="NWE75"/>
      <c r="NWF75"/>
      <c r="NWG75"/>
      <c r="NWH75"/>
      <c r="NWI75"/>
      <c r="NWJ75"/>
      <c r="NWK75"/>
      <c r="NWL75"/>
      <c r="NWM75"/>
      <c r="NWN75"/>
      <c r="NWO75"/>
      <c r="NWP75"/>
      <c r="NWQ75"/>
      <c r="NWR75"/>
      <c r="NWS75"/>
      <c r="NWT75"/>
      <c r="NWU75"/>
      <c r="NWV75"/>
      <c r="NWW75"/>
      <c r="NWX75"/>
      <c r="NWY75"/>
      <c r="NWZ75"/>
      <c r="NXA75"/>
      <c r="NXB75"/>
      <c r="NXC75"/>
      <c r="NXD75"/>
      <c r="NXE75"/>
      <c r="NXF75"/>
      <c r="NXG75"/>
      <c r="NXH75"/>
      <c r="NXI75"/>
      <c r="NXJ75"/>
      <c r="NXK75"/>
      <c r="NXL75"/>
      <c r="NXM75"/>
      <c r="NXN75"/>
      <c r="NXO75"/>
      <c r="NXP75"/>
      <c r="NXQ75"/>
      <c r="NXR75"/>
      <c r="NXS75"/>
      <c r="NXT75"/>
      <c r="NXU75"/>
      <c r="NXV75"/>
      <c r="NXW75"/>
      <c r="NXX75"/>
      <c r="NXY75"/>
      <c r="NXZ75"/>
      <c r="NYA75"/>
      <c r="NYB75"/>
      <c r="NYC75"/>
      <c r="NYD75"/>
      <c r="NYE75"/>
      <c r="NYF75"/>
      <c r="NYG75"/>
      <c r="NYH75"/>
      <c r="NYI75"/>
      <c r="NYJ75"/>
      <c r="NYK75"/>
      <c r="NYL75"/>
      <c r="NYM75"/>
      <c r="NYN75"/>
      <c r="NYO75"/>
      <c r="NYP75"/>
      <c r="NYQ75"/>
      <c r="NYR75"/>
      <c r="NYS75"/>
      <c r="NYT75"/>
      <c r="NYU75"/>
      <c r="NYV75"/>
      <c r="NYW75"/>
      <c r="NYX75"/>
      <c r="NYY75"/>
      <c r="NYZ75"/>
      <c r="NZA75"/>
      <c r="NZB75"/>
      <c r="NZC75"/>
      <c r="NZD75"/>
      <c r="NZE75"/>
      <c r="NZF75"/>
      <c r="NZG75"/>
      <c r="NZH75"/>
      <c r="NZI75"/>
      <c r="NZJ75"/>
      <c r="NZK75"/>
      <c r="NZL75"/>
      <c r="NZM75"/>
      <c r="NZN75"/>
      <c r="NZO75"/>
      <c r="NZP75"/>
      <c r="NZQ75"/>
      <c r="NZR75"/>
      <c r="NZS75"/>
      <c r="NZT75"/>
      <c r="NZU75"/>
      <c r="NZV75"/>
      <c r="NZW75"/>
      <c r="NZX75"/>
      <c r="NZY75"/>
      <c r="NZZ75"/>
      <c r="OAA75"/>
      <c r="OAB75"/>
      <c r="OAC75"/>
      <c r="OAD75"/>
      <c r="OAE75"/>
      <c r="OAF75"/>
      <c r="OAG75"/>
      <c r="OAH75"/>
      <c r="OAI75"/>
      <c r="OAJ75"/>
      <c r="OAK75"/>
      <c r="OAL75"/>
      <c r="OAM75"/>
      <c r="OAN75"/>
      <c r="OAO75"/>
      <c r="OAP75"/>
      <c r="OAQ75"/>
      <c r="OAR75"/>
      <c r="OAS75"/>
      <c r="OAT75"/>
      <c r="OAU75"/>
      <c r="OAV75"/>
      <c r="OAW75"/>
      <c r="OAX75"/>
      <c r="OAY75"/>
      <c r="OAZ75"/>
      <c r="OBA75"/>
      <c r="OBB75"/>
      <c r="OBC75"/>
      <c r="OBD75"/>
      <c r="OBE75"/>
      <c r="OBF75"/>
      <c r="OBG75"/>
      <c r="OBH75"/>
      <c r="OBI75"/>
      <c r="OBJ75"/>
      <c r="OBK75"/>
      <c r="OBL75"/>
      <c r="OBM75"/>
      <c r="OBN75"/>
      <c r="OBO75"/>
      <c r="OBP75"/>
      <c r="OBQ75"/>
      <c r="OBR75"/>
      <c r="OBS75"/>
      <c r="OBT75"/>
      <c r="OBU75"/>
      <c r="OBV75"/>
      <c r="OBW75"/>
      <c r="OBX75"/>
      <c r="OBY75"/>
      <c r="OBZ75"/>
      <c r="OCA75"/>
      <c r="OCB75"/>
      <c r="OCC75"/>
      <c r="OCD75"/>
      <c r="OCE75"/>
      <c r="OCF75"/>
      <c r="OCG75"/>
      <c r="OCH75"/>
      <c r="OCI75"/>
      <c r="OCJ75"/>
      <c r="OCK75"/>
      <c r="OCL75"/>
      <c r="OCM75"/>
      <c r="OCN75"/>
      <c r="OCO75"/>
      <c r="OCP75"/>
      <c r="OCQ75"/>
      <c r="OCR75"/>
      <c r="OCS75"/>
      <c r="OCT75"/>
      <c r="OCU75"/>
      <c r="OCV75"/>
      <c r="OCW75"/>
      <c r="OCX75"/>
      <c r="OCY75"/>
      <c r="OCZ75"/>
      <c r="ODA75"/>
      <c r="ODB75"/>
      <c r="ODC75"/>
      <c r="ODD75"/>
      <c r="ODE75"/>
      <c r="ODF75"/>
      <c r="ODG75"/>
      <c r="ODH75"/>
      <c r="ODI75"/>
      <c r="ODJ75"/>
      <c r="ODK75"/>
      <c r="ODL75"/>
      <c r="ODM75"/>
      <c r="ODN75"/>
      <c r="ODO75"/>
      <c r="ODP75"/>
      <c r="ODQ75"/>
      <c r="ODR75"/>
      <c r="ODS75"/>
      <c r="ODT75"/>
      <c r="ODU75"/>
      <c r="ODV75"/>
      <c r="ODW75"/>
      <c r="ODX75"/>
      <c r="ODY75"/>
      <c r="ODZ75"/>
      <c r="OEA75"/>
      <c r="OEB75"/>
      <c r="OEC75"/>
      <c r="OED75"/>
      <c r="OEE75"/>
      <c r="OEF75"/>
      <c r="OEG75"/>
      <c r="OEH75"/>
      <c r="OEI75"/>
      <c r="OEJ75"/>
      <c r="OEK75"/>
      <c r="OEL75"/>
      <c r="OEM75"/>
      <c r="OEN75"/>
      <c r="OEO75"/>
      <c r="OEP75"/>
      <c r="OEQ75"/>
      <c r="OER75"/>
      <c r="OES75"/>
      <c r="OET75"/>
      <c r="OEU75"/>
      <c r="OEV75"/>
      <c r="OEW75"/>
      <c r="OEX75"/>
      <c r="OEY75"/>
      <c r="OEZ75"/>
      <c r="OFA75"/>
      <c r="OFB75"/>
      <c r="OFC75"/>
      <c r="OFD75"/>
      <c r="OFE75"/>
      <c r="OFF75"/>
      <c r="OFG75"/>
      <c r="OFH75"/>
      <c r="OFI75"/>
      <c r="OFJ75"/>
      <c r="OFK75"/>
      <c r="OFL75"/>
      <c r="OFM75"/>
      <c r="OFN75"/>
      <c r="OFO75"/>
      <c r="OFP75"/>
      <c r="OFQ75"/>
      <c r="OFR75"/>
      <c r="OFS75"/>
      <c r="OFT75"/>
      <c r="OFU75"/>
      <c r="OFV75"/>
      <c r="OFW75"/>
      <c r="OFX75"/>
      <c r="OFY75"/>
      <c r="OFZ75"/>
      <c r="OGA75"/>
      <c r="OGB75"/>
      <c r="OGC75"/>
      <c r="OGD75"/>
      <c r="OGE75"/>
      <c r="OGF75"/>
      <c r="OGG75"/>
      <c r="OGH75"/>
      <c r="OGI75"/>
      <c r="OGJ75"/>
      <c r="OGK75"/>
      <c r="OGL75"/>
      <c r="OGM75"/>
      <c r="OGN75"/>
      <c r="OGO75"/>
      <c r="OGP75"/>
      <c r="OGQ75"/>
      <c r="OGR75"/>
      <c r="OGS75"/>
      <c r="OGT75"/>
      <c r="OGU75"/>
      <c r="OGV75"/>
      <c r="OGW75"/>
      <c r="OGX75"/>
      <c r="OGY75"/>
      <c r="OGZ75"/>
      <c r="OHA75"/>
      <c r="OHB75"/>
      <c r="OHC75"/>
      <c r="OHD75"/>
      <c r="OHE75"/>
      <c r="OHF75"/>
      <c r="OHG75"/>
      <c r="OHH75"/>
      <c r="OHI75"/>
      <c r="OHJ75"/>
      <c r="OHK75"/>
      <c r="OHL75"/>
      <c r="OHM75"/>
      <c r="OHN75"/>
      <c r="OHO75"/>
      <c r="OHP75"/>
      <c r="OHQ75"/>
      <c r="OHR75"/>
      <c r="OHS75"/>
      <c r="OHT75"/>
      <c r="OHU75"/>
      <c r="OHV75"/>
      <c r="OHW75"/>
      <c r="OHX75"/>
      <c r="OHY75"/>
      <c r="OHZ75"/>
      <c r="OIA75"/>
      <c r="OIB75"/>
      <c r="OIC75"/>
      <c r="OID75"/>
      <c r="OIE75"/>
      <c r="OIF75"/>
      <c r="OIG75"/>
      <c r="OIH75"/>
      <c r="OII75"/>
      <c r="OIJ75"/>
      <c r="OIK75"/>
      <c r="OIL75"/>
      <c r="OIM75"/>
      <c r="OIN75"/>
      <c r="OIO75"/>
      <c r="OIP75"/>
      <c r="OIQ75"/>
      <c r="OIR75"/>
      <c r="OIS75"/>
      <c r="OIT75"/>
      <c r="OIU75"/>
      <c r="OIV75"/>
      <c r="OIW75"/>
      <c r="OIX75"/>
      <c r="OIY75"/>
      <c r="OIZ75"/>
      <c r="OJA75"/>
      <c r="OJB75"/>
      <c r="OJC75"/>
      <c r="OJD75"/>
      <c r="OJE75"/>
      <c r="OJF75"/>
      <c r="OJG75"/>
      <c r="OJH75"/>
      <c r="OJI75"/>
      <c r="OJJ75"/>
      <c r="OJK75"/>
      <c r="OJL75"/>
      <c r="OJM75"/>
      <c r="OJN75"/>
      <c r="OJO75"/>
      <c r="OJP75"/>
      <c r="OJQ75"/>
      <c r="OJR75"/>
      <c r="OJS75"/>
      <c r="OJT75"/>
      <c r="OJU75"/>
      <c r="OJV75"/>
      <c r="OJW75"/>
      <c r="OJX75"/>
      <c r="OJY75"/>
      <c r="OJZ75"/>
      <c r="OKA75"/>
      <c r="OKB75"/>
      <c r="OKC75"/>
      <c r="OKD75"/>
      <c r="OKE75"/>
      <c r="OKF75"/>
      <c r="OKG75"/>
      <c r="OKH75"/>
      <c r="OKI75"/>
      <c r="OKJ75"/>
      <c r="OKK75"/>
      <c r="OKL75"/>
      <c r="OKM75"/>
      <c r="OKN75"/>
      <c r="OKO75"/>
      <c r="OKP75"/>
      <c r="OKQ75"/>
      <c r="OKR75"/>
      <c r="OKS75"/>
      <c r="OKT75"/>
      <c r="OKU75"/>
      <c r="OKV75"/>
      <c r="OKW75"/>
      <c r="OKX75"/>
      <c r="OKY75"/>
      <c r="OKZ75"/>
      <c r="OLA75"/>
      <c r="OLB75"/>
      <c r="OLC75"/>
      <c r="OLD75"/>
      <c r="OLE75"/>
      <c r="OLF75"/>
      <c r="OLG75"/>
      <c r="OLH75"/>
      <c r="OLI75"/>
      <c r="OLJ75"/>
      <c r="OLK75"/>
      <c r="OLL75"/>
      <c r="OLM75"/>
      <c r="OLN75"/>
      <c r="OLO75"/>
      <c r="OLP75"/>
      <c r="OLQ75"/>
      <c r="OLR75"/>
      <c r="OLS75"/>
      <c r="OLT75"/>
      <c r="OLU75"/>
      <c r="OLV75"/>
      <c r="OLW75"/>
      <c r="OLX75"/>
      <c r="OLY75"/>
      <c r="OLZ75"/>
      <c r="OMA75"/>
      <c r="OMB75"/>
      <c r="OMC75"/>
      <c r="OMD75"/>
      <c r="OME75"/>
      <c r="OMF75"/>
      <c r="OMG75"/>
      <c r="OMH75"/>
      <c r="OMI75"/>
      <c r="OMJ75"/>
      <c r="OMK75"/>
      <c r="OML75"/>
      <c r="OMM75"/>
      <c r="OMN75"/>
      <c r="OMO75"/>
      <c r="OMP75"/>
      <c r="OMQ75"/>
      <c r="OMR75"/>
      <c r="OMS75"/>
      <c r="OMT75"/>
      <c r="OMU75"/>
      <c r="OMV75"/>
      <c r="OMW75"/>
      <c r="OMX75"/>
      <c r="OMY75"/>
      <c r="OMZ75"/>
      <c r="ONA75"/>
      <c r="ONB75"/>
      <c r="ONC75"/>
      <c r="OND75"/>
      <c r="ONE75"/>
      <c r="ONF75"/>
      <c r="ONG75"/>
      <c r="ONH75"/>
      <c r="ONI75"/>
      <c r="ONJ75"/>
      <c r="ONK75"/>
      <c r="ONL75"/>
      <c r="ONM75"/>
      <c r="ONN75"/>
      <c r="ONO75"/>
      <c r="ONP75"/>
      <c r="ONQ75"/>
      <c r="ONR75"/>
      <c r="ONS75"/>
      <c r="ONT75"/>
      <c r="ONU75"/>
      <c r="ONV75"/>
      <c r="ONW75"/>
      <c r="ONX75"/>
      <c r="ONY75"/>
      <c r="ONZ75"/>
      <c r="OOA75"/>
      <c r="OOB75"/>
      <c r="OOC75"/>
      <c r="OOD75"/>
      <c r="OOE75"/>
      <c r="OOF75"/>
      <c r="OOG75"/>
      <c r="OOH75"/>
      <c r="OOI75"/>
      <c r="OOJ75"/>
      <c r="OOK75"/>
      <c r="OOL75"/>
      <c r="OOM75"/>
      <c r="OON75"/>
      <c r="OOO75"/>
      <c r="OOP75"/>
      <c r="OOQ75"/>
      <c r="OOR75"/>
      <c r="OOS75"/>
      <c r="OOT75"/>
      <c r="OOU75"/>
      <c r="OOV75"/>
      <c r="OOW75"/>
      <c r="OOX75"/>
      <c r="OOY75"/>
      <c r="OOZ75"/>
      <c r="OPA75"/>
      <c r="OPB75"/>
      <c r="OPC75"/>
      <c r="OPD75"/>
      <c r="OPE75"/>
      <c r="OPF75"/>
      <c r="OPG75"/>
      <c r="OPH75"/>
      <c r="OPI75"/>
      <c r="OPJ75"/>
      <c r="OPK75"/>
      <c r="OPL75"/>
      <c r="OPM75"/>
      <c r="OPN75"/>
      <c r="OPO75"/>
      <c r="OPP75"/>
      <c r="OPQ75"/>
      <c r="OPR75"/>
      <c r="OPS75"/>
      <c r="OPT75"/>
      <c r="OPU75"/>
      <c r="OPV75"/>
      <c r="OPW75"/>
      <c r="OPX75"/>
      <c r="OPY75"/>
      <c r="OPZ75"/>
      <c r="OQA75"/>
      <c r="OQB75"/>
      <c r="OQC75"/>
      <c r="OQD75"/>
      <c r="OQE75"/>
      <c r="OQF75"/>
      <c r="OQG75"/>
      <c r="OQH75"/>
      <c r="OQI75"/>
      <c r="OQJ75"/>
      <c r="OQK75"/>
      <c r="OQL75"/>
      <c r="OQM75"/>
      <c r="OQN75"/>
      <c r="OQO75"/>
      <c r="OQP75"/>
      <c r="OQQ75"/>
      <c r="OQR75"/>
      <c r="OQS75"/>
      <c r="OQT75"/>
      <c r="OQU75"/>
      <c r="OQV75"/>
      <c r="OQW75"/>
      <c r="OQX75"/>
      <c r="OQY75"/>
      <c r="OQZ75"/>
      <c r="ORA75"/>
      <c r="ORB75"/>
      <c r="ORC75"/>
      <c r="ORD75"/>
      <c r="ORE75"/>
      <c r="ORF75"/>
      <c r="ORG75"/>
      <c r="ORH75"/>
      <c r="ORI75"/>
      <c r="ORJ75"/>
      <c r="ORK75"/>
      <c r="ORL75"/>
      <c r="ORM75"/>
      <c r="ORN75"/>
      <c r="ORO75"/>
      <c r="ORP75"/>
      <c r="ORQ75"/>
      <c r="ORR75"/>
      <c r="ORS75"/>
      <c r="ORT75"/>
      <c r="ORU75"/>
      <c r="ORV75"/>
      <c r="ORW75"/>
      <c r="ORX75"/>
      <c r="ORY75"/>
      <c r="ORZ75"/>
      <c r="OSA75"/>
      <c r="OSB75"/>
      <c r="OSC75"/>
      <c r="OSD75"/>
      <c r="OSE75"/>
      <c r="OSF75"/>
      <c r="OSG75"/>
      <c r="OSH75"/>
      <c r="OSI75"/>
      <c r="OSJ75"/>
      <c r="OSK75"/>
      <c r="OSL75"/>
      <c r="OSM75"/>
      <c r="OSN75"/>
      <c r="OSO75"/>
      <c r="OSP75"/>
      <c r="OSQ75"/>
      <c r="OSR75"/>
      <c r="OSS75"/>
      <c r="OST75"/>
      <c r="OSU75"/>
      <c r="OSV75"/>
      <c r="OSW75"/>
      <c r="OSX75"/>
      <c r="OSY75"/>
      <c r="OSZ75"/>
      <c r="OTA75"/>
      <c r="OTB75"/>
      <c r="OTC75"/>
      <c r="OTD75"/>
      <c r="OTE75"/>
      <c r="OTF75"/>
      <c r="OTG75"/>
      <c r="OTH75"/>
      <c r="OTI75"/>
      <c r="OTJ75"/>
      <c r="OTK75"/>
      <c r="OTL75"/>
      <c r="OTM75"/>
      <c r="OTN75"/>
      <c r="OTO75"/>
      <c r="OTP75"/>
      <c r="OTQ75"/>
      <c r="OTR75"/>
      <c r="OTS75"/>
      <c r="OTT75"/>
      <c r="OTU75"/>
      <c r="OTV75"/>
      <c r="OTW75"/>
      <c r="OTX75"/>
      <c r="OTY75"/>
      <c r="OTZ75"/>
      <c r="OUA75"/>
      <c r="OUB75"/>
      <c r="OUC75"/>
      <c r="OUD75"/>
      <c r="OUE75"/>
      <c r="OUF75"/>
      <c r="OUG75"/>
      <c r="OUH75"/>
      <c r="OUI75"/>
      <c r="OUJ75"/>
      <c r="OUK75"/>
      <c r="OUL75"/>
      <c r="OUM75"/>
      <c r="OUN75"/>
      <c r="OUO75"/>
      <c r="OUP75"/>
      <c r="OUQ75"/>
      <c r="OUR75"/>
      <c r="OUS75"/>
      <c r="OUT75"/>
      <c r="OUU75"/>
      <c r="OUV75"/>
      <c r="OUW75"/>
      <c r="OUX75"/>
      <c r="OUY75"/>
      <c r="OUZ75"/>
      <c r="OVA75"/>
      <c r="OVB75"/>
      <c r="OVC75"/>
      <c r="OVD75"/>
      <c r="OVE75"/>
      <c r="OVF75"/>
      <c r="OVG75"/>
      <c r="OVH75"/>
      <c r="OVI75"/>
      <c r="OVJ75"/>
      <c r="OVK75"/>
      <c r="OVL75"/>
      <c r="OVM75"/>
      <c r="OVN75"/>
      <c r="OVO75"/>
      <c r="OVP75"/>
      <c r="OVQ75"/>
      <c r="OVR75"/>
      <c r="OVS75"/>
      <c r="OVT75"/>
      <c r="OVU75"/>
      <c r="OVV75"/>
      <c r="OVW75"/>
      <c r="OVX75"/>
      <c r="OVY75"/>
      <c r="OVZ75"/>
      <c r="OWA75"/>
      <c r="OWB75"/>
      <c r="OWC75"/>
      <c r="OWD75"/>
      <c r="OWE75"/>
      <c r="OWF75"/>
      <c r="OWG75"/>
      <c r="OWH75"/>
      <c r="OWI75"/>
      <c r="OWJ75"/>
      <c r="OWK75"/>
      <c r="OWL75"/>
      <c r="OWM75"/>
      <c r="OWN75"/>
      <c r="OWO75"/>
      <c r="OWP75"/>
      <c r="OWQ75"/>
      <c r="OWR75"/>
      <c r="OWS75"/>
      <c r="OWT75"/>
      <c r="OWU75"/>
      <c r="OWV75"/>
      <c r="OWW75"/>
      <c r="OWX75"/>
      <c r="OWY75"/>
      <c r="OWZ75"/>
      <c r="OXA75"/>
      <c r="OXB75"/>
      <c r="OXC75"/>
      <c r="OXD75"/>
      <c r="OXE75"/>
      <c r="OXF75"/>
      <c r="OXG75"/>
      <c r="OXH75"/>
      <c r="OXI75"/>
      <c r="OXJ75"/>
      <c r="OXK75"/>
      <c r="OXL75"/>
      <c r="OXM75"/>
      <c r="OXN75"/>
      <c r="OXO75"/>
      <c r="OXP75"/>
      <c r="OXQ75"/>
      <c r="OXR75"/>
      <c r="OXS75"/>
      <c r="OXT75"/>
      <c r="OXU75"/>
      <c r="OXV75"/>
      <c r="OXW75"/>
      <c r="OXX75"/>
      <c r="OXY75"/>
      <c r="OXZ75"/>
      <c r="OYA75"/>
      <c r="OYB75"/>
      <c r="OYC75"/>
      <c r="OYD75"/>
      <c r="OYE75"/>
      <c r="OYF75"/>
      <c r="OYG75"/>
      <c r="OYH75"/>
      <c r="OYI75"/>
      <c r="OYJ75"/>
      <c r="OYK75"/>
      <c r="OYL75"/>
      <c r="OYM75"/>
      <c r="OYN75"/>
      <c r="OYO75"/>
      <c r="OYP75"/>
      <c r="OYQ75"/>
      <c r="OYR75"/>
      <c r="OYS75"/>
      <c r="OYT75"/>
      <c r="OYU75"/>
      <c r="OYV75"/>
      <c r="OYW75"/>
      <c r="OYX75"/>
      <c r="OYY75"/>
      <c r="OYZ75"/>
      <c r="OZA75"/>
      <c r="OZB75"/>
      <c r="OZC75"/>
      <c r="OZD75"/>
      <c r="OZE75"/>
      <c r="OZF75"/>
      <c r="OZG75"/>
      <c r="OZH75"/>
      <c r="OZI75"/>
      <c r="OZJ75"/>
      <c r="OZK75"/>
      <c r="OZL75"/>
      <c r="OZM75"/>
      <c r="OZN75"/>
      <c r="OZO75"/>
      <c r="OZP75"/>
      <c r="OZQ75"/>
      <c r="OZR75"/>
      <c r="OZS75"/>
      <c r="OZT75"/>
      <c r="OZU75"/>
      <c r="OZV75"/>
      <c r="OZW75"/>
      <c r="OZX75"/>
      <c r="OZY75"/>
      <c r="OZZ75"/>
      <c r="PAA75"/>
      <c r="PAB75"/>
      <c r="PAC75"/>
      <c r="PAD75"/>
      <c r="PAE75"/>
      <c r="PAF75"/>
      <c r="PAG75"/>
      <c r="PAH75"/>
      <c r="PAI75"/>
      <c r="PAJ75"/>
      <c r="PAK75"/>
      <c r="PAL75"/>
      <c r="PAM75"/>
      <c r="PAN75"/>
      <c r="PAO75"/>
      <c r="PAP75"/>
      <c r="PAQ75"/>
      <c r="PAR75"/>
      <c r="PAS75"/>
      <c r="PAT75"/>
      <c r="PAU75"/>
      <c r="PAV75"/>
      <c r="PAW75"/>
      <c r="PAX75"/>
      <c r="PAY75"/>
      <c r="PAZ75"/>
      <c r="PBA75"/>
      <c r="PBB75"/>
      <c r="PBC75"/>
      <c r="PBD75"/>
      <c r="PBE75"/>
      <c r="PBF75"/>
      <c r="PBG75"/>
      <c r="PBH75"/>
      <c r="PBI75"/>
      <c r="PBJ75"/>
      <c r="PBK75"/>
      <c r="PBL75"/>
      <c r="PBM75"/>
      <c r="PBN75"/>
      <c r="PBO75"/>
      <c r="PBP75"/>
      <c r="PBQ75"/>
      <c r="PBR75"/>
      <c r="PBS75"/>
      <c r="PBT75"/>
      <c r="PBU75"/>
      <c r="PBV75"/>
      <c r="PBW75"/>
      <c r="PBX75"/>
      <c r="PBY75"/>
      <c r="PBZ75"/>
      <c r="PCA75"/>
      <c r="PCB75"/>
      <c r="PCC75"/>
      <c r="PCD75"/>
      <c r="PCE75"/>
      <c r="PCF75"/>
      <c r="PCG75"/>
      <c r="PCH75"/>
      <c r="PCI75"/>
      <c r="PCJ75"/>
      <c r="PCK75"/>
      <c r="PCL75"/>
      <c r="PCM75"/>
      <c r="PCN75"/>
      <c r="PCO75"/>
      <c r="PCP75"/>
      <c r="PCQ75"/>
      <c r="PCR75"/>
      <c r="PCS75"/>
      <c r="PCT75"/>
      <c r="PCU75"/>
      <c r="PCV75"/>
      <c r="PCW75"/>
      <c r="PCX75"/>
      <c r="PCY75"/>
      <c r="PCZ75"/>
      <c r="PDA75"/>
      <c r="PDB75"/>
      <c r="PDC75"/>
      <c r="PDD75"/>
      <c r="PDE75"/>
      <c r="PDF75"/>
      <c r="PDG75"/>
      <c r="PDH75"/>
      <c r="PDI75"/>
      <c r="PDJ75"/>
      <c r="PDK75"/>
      <c r="PDL75"/>
      <c r="PDM75"/>
      <c r="PDN75"/>
      <c r="PDO75"/>
      <c r="PDP75"/>
      <c r="PDQ75"/>
      <c r="PDR75"/>
      <c r="PDS75"/>
      <c r="PDT75"/>
      <c r="PDU75"/>
      <c r="PDV75"/>
      <c r="PDW75"/>
      <c r="PDX75"/>
      <c r="PDY75"/>
      <c r="PDZ75"/>
      <c r="PEA75"/>
      <c r="PEB75"/>
      <c r="PEC75"/>
      <c r="PED75"/>
      <c r="PEE75"/>
      <c r="PEF75"/>
      <c r="PEG75"/>
      <c r="PEH75"/>
      <c r="PEI75"/>
      <c r="PEJ75"/>
      <c r="PEK75"/>
      <c r="PEL75"/>
      <c r="PEM75"/>
      <c r="PEN75"/>
      <c r="PEO75"/>
      <c r="PEP75"/>
      <c r="PEQ75"/>
      <c r="PER75"/>
      <c r="PES75"/>
      <c r="PET75"/>
      <c r="PEU75"/>
      <c r="PEV75"/>
      <c r="PEW75"/>
      <c r="PEX75"/>
      <c r="PEY75"/>
      <c r="PEZ75"/>
      <c r="PFA75"/>
      <c r="PFB75"/>
      <c r="PFC75"/>
      <c r="PFD75"/>
      <c r="PFE75"/>
      <c r="PFF75"/>
      <c r="PFG75"/>
      <c r="PFH75"/>
      <c r="PFI75"/>
      <c r="PFJ75"/>
      <c r="PFK75"/>
      <c r="PFL75"/>
      <c r="PFM75"/>
      <c r="PFN75"/>
      <c r="PFO75"/>
      <c r="PFP75"/>
      <c r="PFQ75"/>
      <c r="PFR75"/>
      <c r="PFS75"/>
      <c r="PFT75"/>
      <c r="PFU75"/>
      <c r="PFV75"/>
      <c r="PFW75"/>
      <c r="PFX75"/>
      <c r="PFY75"/>
      <c r="PFZ75"/>
      <c r="PGA75"/>
      <c r="PGB75"/>
      <c r="PGC75"/>
      <c r="PGD75"/>
      <c r="PGE75"/>
      <c r="PGF75"/>
      <c r="PGG75"/>
      <c r="PGH75"/>
      <c r="PGI75"/>
      <c r="PGJ75"/>
      <c r="PGK75"/>
      <c r="PGL75"/>
      <c r="PGM75"/>
      <c r="PGN75"/>
      <c r="PGO75"/>
      <c r="PGP75"/>
      <c r="PGQ75"/>
      <c r="PGR75"/>
      <c r="PGS75"/>
      <c r="PGT75"/>
      <c r="PGU75"/>
      <c r="PGV75"/>
      <c r="PGW75"/>
      <c r="PGX75"/>
      <c r="PGY75"/>
      <c r="PGZ75"/>
      <c r="PHA75"/>
      <c r="PHB75"/>
      <c r="PHC75"/>
      <c r="PHD75"/>
      <c r="PHE75"/>
      <c r="PHF75"/>
      <c r="PHG75"/>
      <c r="PHH75"/>
      <c r="PHI75"/>
      <c r="PHJ75"/>
      <c r="PHK75"/>
      <c r="PHL75"/>
      <c r="PHM75"/>
      <c r="PHN75"/>
      <c r="PHO75"/>
      <c r="PHP75"/>
      <c r="PHQ75"/>
      <c r="PHR75"/>
      <c r="PHS75"/>
      <c r="PHT75"/>
      <c r="PHU75"/>
      <c r="PHV75"/>
      <c r="PHW75"/>
      <c r="PHX75"/>
      <c r="PHY75"/>
      <c r="PHZ75"/>
      <c r="PIA75"/>
      <c r="PIB75"/>
      <c r="PIC75"/>
      <c r="PID75"/>
      <c r="PIE75"/>
      <c r="PIF75"/>
      <c r="PIG75"/>
      <c r="PIH75"/>
      <c r="PII75"/>
      <c r="PIJ75"/>
      <c r="PIK75"/>
      <c r="PIL75"/>
      <c r="PIM75"/>
      <c r="PIN75"/>
      <c r="PIO75"/>
      <c r="PIP75"/>
      <c r="PIQ75"/>
      <c r="PIR75"/>
      <c r="PIS75"/>
      <c r="PIT75"/>
      <c r="PIU75"/>
      <c r="PIV75"/>
      <c r="PIW75"/>
      <c r="PIX75"/>
      <c r="PIY75"/>
      <c r="PIZ75"/>
      <c r="PJA75"/>
      <c r="PJB75"/>
      <c r="PJC75"/>
      <c r="PJD75"/>
      <c r="PJE75"/>
      <c r="PJF75"/>
      <c r="PJG75"/>
      <c r="PJH75"/>
      <c r="PJI75"/>
      <c r="PJJ75"/>
      <c r="PJK75"/>
      <c r="PJL75"/>
      <c r="PJM75"/>
      <c r="PJN75"/>
      <c r="PJO75"/>
      <c r="PJP75"/>
      <c r="PJQ75"/>
      <c r="PJR75"/>
      <c r="PJS75"/>
      <c r="PJT75"/>
      <c r="PJU75"/>
      <c r="PJV75"/>
      <c r="PJW75"/>
      <c r="PJX75"/>
      <c r="PJY75"/>
      <c r="PJZ75"/>
      <c r="PKA75"/>
      <c r="PKB75"/>
      <c r="PKC75"/>
      <c r="PKD75"/>
      <c r="PKE75"/>
      <c r="PKF75"/>
      <c r="PKG75"/>
      <c r="PKH75"/>
      <c r="PKI75"/>
      <c r="PKJ75"/>
      <c r="PKK75"/>
      <c r="PKL75"/>
      <c r="PKM75"/>
      <c r="PKN75"/>
      <c r="PKO75"/>
      <c r="PKP75"/>
      <c r="PKQ75"/>
      <c r="PKR75"/>
      <c r="PKS75"/>
      <c r="PKT75"/>
      <c r="PKU75"/>
      <c r="PKV75"/>
      <c r="PKW75"/>
      <c r="PKX75"/>
      <c r="PKY75"/>
      <c r="PKZ75"/>
      <c r="PLA75"/>
      <c r="PLB75"/>
      <c r="PLC75"/>
      <c r="PLD75"/>
      <c r="PLE75"/>
      <c r="PLF75"/>
      <c r="PLG75"/>
      <c r="PLH75"/>
      <c r="PLI75"/>
      <c r="PLJ75"/>
      <c r="PLK75"/>
      <c r="PLL75"/>
      <c r="PLM75"/>
      <c r="PLN75"/>
      <c r="PLO75"/>
      <c r="PLP75"/>
      <c r="PLQ75"/>
      <c r="PLR75"/>
      <c r="PLS75"/>
      <c r="PLT75"/>
      <c r="PLU75"/>
      <c r="PLV75"/>
      <c r="PLW75"/>
      <c r="PLX75"/>
      <c r="PLY75"/>
      <c r="PLZ75"/>
      <c r="PMA75"/>
      <c r="PMB75"/>
      <c r="PMC75"/>
      <c r="PMD75"/>
      <c r="PME75"/>
      <c r="PMF75"/>
      <c r="PMG75"/>
      <c r="PMH75"/>
      <c r="PMI75"/>
      <c r="PMJ75"/>
      <c r="PMK75"/>
      <c r="PML75"/>
      <c r="PMM75"/>
      <c r="PMN75"/>
      <c r="PMO75"/>
      <c r="PMP75"/>
      <c r="PMQ75"/>
      <c r="PMR75"/>
      <c r="PMS75"/>
      <c r="PMT75"/>
      <c r="PMU75"/>
      <c r="PMV75"/>
      <c r="PMW75"/>
      <c r="PMX75"/>
      <c r="PMY75"/>
      <c r="PMZ75"/>
      <c r="PNA75"/>
      <c r="PNB75"/>
      <c r="PNC75"/>
      <c r="PND75"/>
      <c r="PNE75"/>
      <c r="PNF75"/>
      <c r="PNG75"/>
      <c r="PNH75"/>
      <c r="PNI75"/>
      <c r="PNJ75"/>
      <c r="PNK75"/>
      <c r="PNL75"/>
      <c r="PNM75"/>
      <c r="PNN75"/>
      <c r="PNO75"/>
      <c r="PNP75"/>
      <c r="PNQ75"/>
      <c r="PNR75"/>
      <c r="PNS75"/>
      <c r="PNT75"/>
      <c r="PNU75"/>
      <c r="PNV75"/>
      <c r="PNW75"/>
      <c r="PNX75"/>
      <c r="PNY75"/>
      <c r="PNZ75"/>
      <c r="POA75"/>
      <c r="POB75"/>
      <c r="POC75"/>
      <c r="POD75"/>
      <c r="POE75"/>
      <c r="POF75"/>
      <c r="POG75"/>
      <c r="POH75"/>
      <c r="POI75"/>
      <c r="POJ75"/>
      <c r="POK75"/>
      <c r="POL75"/>
      <c r="POM75"/>
      <c r="PON75"/>
      <c r="POO75"/>
      <c r="POP75"/>
      <c r="POQ75"/>
      <c r="POR75"/>
      <c r="POS75"/>
      <c r="POT75"/>
      <c r="POU75"/>
      <c r="POV75"/>
      <c r="POW75"/>
      <c r="POX75"/>
      <c r="POY75"/>
      <c r="POZ75"/>
      <c r="PPA75"/>
      <c r="PPB75"/>
      <c r="PPC75"/>
      <c r="PPD75"/>
      <c r="PPE75"/>
      <c r="PPF75"/>
      <c r="PPG75"/>
      <c r="PPH75"/>
      <c r="PPI75"/>
      <c r="PPJ75"/>
      <c r="PPK75"/>
      <c r="PPL75"/>
      <c r="PPM75"/>
      <c r="PPN75"/>
      <c r="PPO75"/>
      <c r="PPP75"/>
      <c r="PPQ75"/>
      <c r="PPR75"/>
      <c r="PPS75"/>
      <c r="PPT75"/>
      <c r="PPU75"/>
      <c r="PPV75"/>
      <c r="PPW75"/>
      <c r="PPX75"/>
      <c r="PPY75"/>
      <c r="PPZ75"/>
      <c r="PQA75"/>
      <c r="PQB75"/>
      <c r="PQC75"/>
      <c r="PQD75"/>
      <c r="PQE75"/>
      <c r="PQF75"/>
      <c r="PQG75"/>
      <c r="PQH75"/>
      <c r="PQI75"/>
      <c r="PQJ75"/>
      <c r="PQK75"/>
      <c r="PQL75"/>
      <c r="PQM75"/>
      <c r="PQN75"/>
      <c r="PQO75"/>
      <c r="PQP75"/>
      <c r="PQQ75"/>
      <c r="PQR75"/>
      <c r="PQS75"/>
      <c r="PQT75"/>
      <c r="PQU75"/>
      <c r="PQV75"/>
      <c r="PQW75"/>
      <c r="PQX75"/>
      <c r="PQY75"/>
      <c r="PQZ75"/>
      <c r="PRA75"/>
      <c r="PRB75"/>
      <c r="PRC75"/>
      <c r="PRD75"/>
      <c r="PRE75"/>
      <c r="PRF75"/>
      <c r="PRG75"/>
      <c r="PRH75"/>
      <c r="PRI75"/>
      <c r="PRJ75"/>
      <c r="PRK75"/>
      <c r="PRL75"/>
      <c r="PRM75"/>
      <c r="PRN75"/>
      <c r="PRO75"/>
      <c r="PRP75"/>
      <c r="PRQ75"/>
      <c r="PRR75"/>
      <c r="PRS75"/>
      <c r="PRT75"/>
      <c r="PRU75"/>
      <c r="PRV75"/>
      <c r="PRW75"/>
      <c r="PRX75"/>
      <c r="PRY75"/>
      <c r="PRZ75"/>
      <c r="PSA75"/>
      <c r="PSB75"/>
      <c r="PSC75"/>
      <c r="PSD75"/>
      <c r="PSE75"/>
      <c r="PSF75"/>
      <c r="PSG75"/>
      <c r="PSH75"/>
      <c r="PSI75"/>
      <c r="PSJ75"/>
      <c r="PSK75"/>
      <c r="PSL75"/>
      <c r="PSM75"/>
      <c r="PSN75"/>
      <c r="PSO75"/>
      <c r="PSP75"/>
      <c r="PSQ75"/>
      <c r="PSR75"/>
      <c r="PSS75"/>
      <c r="PST75"/>
      <c r="PSU75"/>
      <c r="PSV75"/>
      <c r="PSW75"/>
      <c r="PSX75"/>
      <c r="PSY75"/>
      <c r="PSZ75"/>
      <c r="PTA75"/>
      <c r="PTB75"/>
      <c r="PTC75"/>
      <c r="PTD75"/>
      <c r="PTE75"/>
      <c r="PTF75"/>
      <c r="PTG75"/>
      <c r="PTH75"/>
      <c r="PTI75"/>
      <c r="PTJ75"/>
      <c r="PTK75"/>
      <c r="PTL75"/>
      <c r="PTM75"/>
      <c r="PTN75"/>
      <c r="PTO75"/>
      <c r="PTP75"/>
      <c r="PTQ75"/>
      <c r="PTR75"/>
      <c r="PTS75"/>
      <c r="PTT75"/>
      <c r="PTU75"/>
      <c r="PTV75"/>
      <c r="PTW75"/>
      <c r="PTX75"/>
      <c r="PTY75"/>
      <c r="PTZ75"/>
      <c r="PUA75"/>
      <c r="PUB75"/>
      <c r="PUC75"/>
      <c r="PUD75"/>
      <c r="PUE75"/>
      <c r="PUF75"/>
      <c r="PUG75"/>
      <c r="PUH75"/>
      <c r="PUI75"/>
      <c r="PUJ75"/>
      <c r="PUK75"/>
      <c r="PUL75"/>
      <c r="PUM75"/>
      <c r="PUN75"/>
      <c r="PUO75"/>
      <c r="PUP75"/>
      <c r="PUQ75"/>
      <c r="PUR75"/>
      <c r="PUS75"/>
      <c r="PUT75"/>
      <c r="PUU75"/>
      <c r="PUV75"/>
      <c r="PUW75"/>
      <c r="PUX75"/>
      <c r="PUY75"/>
      <c r="PUZ75"/>
      <c r="PVA75"/>
      <c r="PVB75"/>
      <c r="PVC75"/>
      <c r="PVD75"/>
      <c r="PVE75"/>
      <c r="PVF75"/>
      <c r="PVG75"/>
      <c r="PVH75"/>
      <c r="PVI75"/>
      <c r="PVJ75"/>
      <c r="PVK75"/>
      <c r="PVL75"/>
      <c r="PVM75"/>
      <c r="PVN75"/>
      <c r="PVO75"/>
      <c r="PVP75"/>
      <c r="PVQ75"/>
      <c r="PVR75"/>
      <c r="PVS75"/>
      <c r="PVT75"/>
      <c r="PVU75"/>
      <c r="PVV75"/>
      <c r="PVW75"/>
      <c r="PVX75"/>
      <c r="PVY75"/>
      <c r="PVZ75"/>
      <c r="PWA75"/>
      <c r="PWB75"/>
      <c r="PWC75"/>
      <c r="PWD75"/>
      <c r="PWE75"/>
      <c r="PWF75"/>
      <c r="PWG75"/>
      <c r="PWH75"/>
      <c r="PWI75"/>
      <c r="PWJ75"/>
      <c r="PWK75"/>
      <c r="PWL75"/>
      <c r="PWM75"/>
      <c r="PWN75"/>
      <c r="PWO75"/>
      <c r="PWP75"/>
      <c r="PWQ75"/>
      <c r="PWR75"/>
      <c r="PWS75"/>
      <c r="PWT75"/>
      <c r="PWU75"/>
      <c r="PWV75"/>
      <c r="PWW75"/>
      <c r="PWX75"/>
      <c r="PWY75"/>
      <c r="PWZ75"/>
      <c r="PXA75"/>
      <c r="PXB75"/>
      <c r="PXC75"/>
      <c r="PXD75"/>
      <c r="PXE75"/>
      <c r="PXF75"/>
      <c r="PXG75"/>
      <c r="PXH75"/>
      <c r="PXI75"/>
      <c r="PXJ75"/>
      <c r="PXK75"/>
      <c r="PXL75"/>
      <c r="PXM75"/>
      <c r="PXN75"/>
      <c r="PXO75"/>
      <c r="PXP75"/>
      <c r="PXQ75"/>
      <c r="PXR75"/>
      <c r="PXS75"/>
      <c r="PXT75"/>
      <c r="PXU75"/>
      <c r="PXV75"/>
      <c r="PXW75"/>
      <c r="PXX75"/>
      <c r="PXY75"/>
      <c r="PXZ75"/>
      <c r="PYA75"/>
      <c r="PYB75"/>
      <c r="PYC75"/>
      <c r="PYD75"/>
      <c r="PYE75"/>
      <c r="PYF75"/>
      <c r="PYG75"/>
      <c r="PYH75"/>
      <c r="PYI75"/>
      <c r="PYJ75"/>
      <c r="PYK75"/>
      <c r="PYL75"/>
      <c r="PYM75"/>
      <c r="PYN75"/>
      <c r="PYO75"/>
      <c r="PYP75"/>
      <c r="PYQ75"/>
      <c r="PYR75"/>
      <c r="PYS75"/>
      <c r="PYT75"/>
      <c r="PYU75"/>
      <c r="PYV75"/>
      <c r="PYW75"/>
      <c r="PYX75"/>
      <c r="PYY75"/>
      <c r="PYZ75"/>
      <c r="PZA75"/>
      <c r="PZB75"/>
      <c r="PZC75"/>
      <c r="PZD75"/>
      <c r="PZE75"/>
      <c r="PZF75"/>
      <c r="PZG75"/>
      <c r="PZH75"/>
      <c r="PZI75"/>
      <c r="PZJ75"/>
      <c r="PZK75"/>
      <c r="PZL75"/>
      <c r="PZM75"/>
      <c r="PZN75"/>
      <c r="PZO75"/>
      <c r="PZP75"/>
      <c r="PZQ75"/>
      <c r="PZR75"/>
      <c r="PZS75"/>
      <c r="PZT75"/>
      <c r="PZU75"/>
      <c r="PZV75"/>
      <c r="PZW75"/>
      <c r="PZX75"/>
      <c r="PZY75"/>
      <c r="PZZ75"/>
      <c r="QAA75"/>
      <c r="QAB75"/>
      <c r="QAC75"/>
      <c r="QAD75"/>
      <c r="QAE75"/>
      <c r="QAF75"/>
      <c r="QAG75"/>
      <c r="QAH75"/>
      <c r="QAI75"/>
      <c r="QAJ75"/>
      <c r="QAK75"/>
      <c r="QAL75"/>
      <c r="QAM75"/>
      <c r="QAN75"/>
      <c r="QAO75"/>
      <c r="QAP75"/>
      <c r="QAQ75"/>
      <c r="QAR75"/>
      <c r="QAS75"/>
      <c r="QAT75"/>
      <c r="QAU75"/>
      <c r="QAV75"/>
      <c r="QAW75"/>
      <c r="QAX75"/>
      <c r="QAY75"/>
      <c r="QAZ75"/>
      <c r="QBA75"/>
      <c r="QBB75"/>
      <c r="QBC75"/>
      <c r="QBD75"/>
      <c r="QBE75"/>
      <c r="QBF75"/>
      <c r="QBG75"/>
      <c r="QBH75"/>
      <c r="QBI75"/>
      <c r="QBJ75"/>
      <c r="QBK75"/>
      <c r="QBL75"/>
      <c r="QBM75"/>
      <c r="QBN75"/>
      <c r="QBO75"/>
      <c r="QBP75"/>
      <c r="QBQ75"/>
      <c r="QBR75"/>
      <c r="QBS75"/>
      <c r="QBT75"/>
      <c r="QBU75"/>
      <c r="QBV75"/>
      <c r="QBW75"/>
      <c r="QBX75"/>
      <c r="QBY75"/>
      <c r="QBZ75"/>
      <c r="QCA75"/>
      <c r="QCB75"/>
      <c r="QCC75"/>
      <c r="QCD75"/>
      <c r="QCE75"/>
      <c r="QCF75"/>
      <c r="QCG75"/>
      <c r="QCH75"/>
      <c r="QCI75"/>
      <c r="QCJ75"/>
      <c r="QCK75"/>
      <c r="QCL75"/>
      <c r="QCM75"/>
      <c r="QCN75"/>
      <c r="QCO75"/>
      <c r="QCP75"/>
      <c r="QCQ75"/>
      <c r="QCR75"/>
      <c r="QCS75"/>
      <c r="QCT75"/>
      <c r="QCU75"/>
      <c r="QCV75"/>
      <c r="QCW75"/>
      <c r="QCX75"/>
      <c r="QCY75"/>
      <c r="QCZ75"/>
      <c r="QDA75"/>
      <c r="QDB75"/>
      <c r="QDC75"/>
      <c r="QDD75"/>
      <c r="QDE75"/>
      <c r="QDF75"/>
      <c r="QDG75"/>
      <c r="QDH75"/>
      <c r="QDI75"/>
      <c r="QDJ75"/>
      <c r="QDK75"/>
      <c r="QDL75"/>
      <c r="QDM75"/>
      <c r="QDN75"/>
      <c r="QDO75"/>
      <c r="QDP75"/>
      <c r="QDQ75"/>
      <c r="QDR75"/>
      <c r="QDS75"/>
      <c r="QDT75"/>
      <c r="QDU75"/>
      <c r="QDV75"/>
      <c r="QDW75"/>
      <c r="QDX75"/>
      <c r="QDY75"/>
      <c r="QDZ75"/>
      <c r="QEA75"/>
      <c r="QEB75"/>
      <c r="QEC75"/>
      <c r="QED75"/>
      <c r="QEE75"/>
      <c r="QEF75"/>
      <c r="QEG75"/>
      <c r="QEH75"/>
      <c r="QEI75"/>
      <c r="QEJ75"/>
      <c r="QEK75"/>
      <c r="QEL75"/>
      <c r="QEM75"/>
      <c r="QEN75"/>
      <c r="QEO75"/>
      <c r="QEP75"/>
      <c r="QEQ75"/>
      <c r="QER75"/>
      <c r="QES75"/>
      <c r="QET75"/>
      <c r="QEU75"/>
      <c r="QEV75"/>
      <c r="QEW75"/>
      <c r="QEX75"/>
      <c r="QEY75"/>
      <c r="QEZ75"/>
      <c r="QFA75"/>
      <c r="QFB75"/>
      <c r="QFC75"/>
      <c r="QFD75"/>
      <c r="QFE75"/>
      <c r="QFF75"/>
      <c r="QFG75"/>
      <c r="QFH75"/>
      <c r="QFI75"/>
      <c r="QFJ75"/>
      <c r="QFK75"/>
      <c r="QFL75"/>
      <c r="QFM75"/>
      <c r="QFN75"/>
      <c r="QFO75"/>
      <c r="QFP75"/>
      <c r="QFQ75"/>
      <c r="QFR75"/>
      <c r="QFS75"/>
      <c r="QFT75"/>
      <c r="QFU75"/>
      <c r="QFV75"/>
      <c r="QFW75"/>
      <c r="QFX75"/>
      <c r="QFY75"/>
      <c r="QFZ75"/>
      <c r="QGA75"/>
      <c r="QGB75"/>
      <c r="QGC75"/>
      <c r="QGD75"/>
      <c r="QGE75"/>
      <c r="QGF75"/>
      <c r="QGG75"/>
      <c r="QGH75"/>
      <c r="QGI75"/>
      <c r="QGJ75"/>
      <c r="QGK75"/>
      <c r="QGL75"/>
      <c r="QGM75"/>
      <c r="QGN75"/>
      <c r="QGO75"/>
      <c r="QGP75"/>
      <c r="QGQ75"/>
      <c r="QGR75"/>
      <c r="QGS75"/>
      <c r="QGT75"/>
      <c r="QGU75"/>
      <c r="QGV75"/>
      <c r="QGW75"/>
      <c r="QGX75"/>
      <c r="QGY75"/>
      <c r="QGZ75"/>
      <c r="QHA75"/>
      <c r="QHB75"/>
      <c r="QHC75"/>
      <c r="QHD75"/>
      <c r="QHE75"/>
      <c r="QHF75"/>
      <c r="QHG75"/>
      <c r="QHH75"/>
      <c r="QHI75"/>
      <c r="QHJ75"/>
      <c r="QHK75"/>
      <c r="QHL75"/>
      <c r="QHM75"/>
      <c r="QHN75"/>
      <c r="QHO75"/>
      <c r="QHP75"/>
      <c r="QHQ75"/>
      <c r="QHR75"/>
      <c r="QHS75"/>
      <c r="QHT75"/>
      <c r="QHU75"/>
      <c r="QHV75"/>
      <c r="QHW75"/>
      <c r="QHX75"/>
      <c r="QHY75"/>
      <c r="QHZ75"/>
      <c r="QIA75"/>
      <c r="QIB75"/>
      <c r="QIC75"/>
      <c r="QID75"/>
      <c r="QIE75"/>
      <c r="QIF75"/>
      <c r="QIG75"/>
      <c r="QIH75"/>
      <c r="QII75"/>
      <c r="QIJ75"/>
      <c r="QIK75"/>
      <c r="QIL75"/>
      <c r="QIM75"/>
      <c r="QIN75"/>
      <c r="QIO75"/>
      <c r="QIP75"/>
      <c r="QIQ75"/>
      <c r="QIR75"/>
      <c r="QIS75"/>
      <c r="QIT75"/>
      <c r="QIU75"/>
      <c r="QIV75"/>
      <c r="QIW75"/>
      <c r="QIX75"/>
      <c r="QIY75"/>
      <c r="QIZ75"/>
      <c r="QJA75"/>
      <c r="QJB75"/>
      <c r="QJC75"/>
      <c r="QJD75"/>
      <c r="QJE75"/>
      <c r="QJF75"/>
      <c r="QJG75"/>
      <c r="QJH75"/>
      <c r="QJI75"/>
      <c r="QJJ75"/>
      <c r="QJK75"/>
      <c r="QJL75"/>
      <c r="QJM75"/>
      <c r="QJN75"/>
      <c r="QJO75"/>
      <c r="QJP75"/>
      <c r="QJQ75"/>
      <c r="QJR75"/>
      <c r="QJS75"/>
      <c r="QJT75"/>
      <c r="QJU75"/>
      <c r="QJV75"/>
      <c r="QJW75"/>
      <c r="QJX75"/>
      <c r="QJY75"/>
      <c r="QJZ75"/>
      <c r="QKA75"/>
      <c r="QKB75"/>
      <c r="QKC75"/>
      <c r="QKD75"/>
      <c r="QKE75"/>
      <c r="QKF75"/>
      <c r="QKG75"/>
      <c r="QKH75"/>
      <c r="QKI75"/>
      <c r="QKJ75"/>
      <c r="QKK75"/>
      <c r="QKL75"/>
      <c r="QKM75"/>
      <c r="QKN75"/>
      <c r="QKO75"/>
      <c r="QKP75"/>
      <c r="QKQ75"/>
      <c r="QKR75"/>
      <c r="QKS75"/>
      <c r="QKT75"/>
      <c r="QKU75"/>
      <c r="QKV75"/>
      <c r="QKW75"/>
      <c r="QKX75"/>
      <c r="QKY75"/>
      <c r="QKZ75"/>
      <c r="QLA75"/>
      <c r="QLB75"/>
      <c r="QLC75"/>
      <c r="QLD75"/>
      <c r="QLE75"/>
      <c r="QLF75"/>
      <c r="QLG75"/>
      <c r="QLH75"/>
      <c r="QLI75"/>
      <c r="QLJ75"/>
      <c r="QLK75"/>
      <c r="QLL75"/>
      <c r="QLM75"/>
      <c r="QLN75"/>
      <c r="QLO75"/>
      <c r="QLP75"/>
      <c r="QLQ75"/>
      <c r="QLR75"/>
      <c r="QLS75"/>
      <c r="QLT75"/>
      <c r="QLU75"/>
      <c r="QLV75"/>
      <c r="QLW75"/>
      <c r="QLX75"/>
      <c r="QLY75"/>
      <c r="QLZ75"/>
      <c r="QMA75"/>
      <c r="QMB75"/>
      <c r="QMC75"/>
      <c r="QMD75"/>
      <c r="QME75"/>
      <c r="QMF75"/>
      <c r="QMG75"/>
      <c r="QMH75"/>
      <c r="QMI75"/>
      <c r="QMJ75"/>
      <c r="QMK75"/>
      <c r="QML75"/>
      <c r="QMM75"/>
      <c r="QMN75"/>
      <c r="QMO75"/>
      <c r="QMP75"/>
      <c r="QMQ75"/>
      <c r="QMR75"/>
      <c r="QMS75"/>
      <c r="QMT75"/>
      <c r="QMU75"/>
      <c r="QMV75"/>
      <c r="QMW75"/>
      <c r="QMX75"/>
      <c r="QMY75"/>
      <c r="QMZ75"/>
      <c r="QNA75"/>
      <c r="QNB75"/>
      <c r="QNC75"/>
      <c r="QND75"/>
      <c r="QNE75"/>
      <c r="QNF75"/>
      <c r="QNG75"/>
      <c r="QNH75"/>
      <c r="QNI75"/>
      <c r="QNJ75"/>
      <c r="QNK75"/>
      <c r="QNL75"/>
      <c r="QNM75"/>
      <c r="QNN75"/>
      <c r="QNO75"/>
      <c r="QNP75"/>
      <c r="QNQ75"/>
      <c r="QNR75"/>
      <c r="QNS75"/>
      <c r="QNT75"/>
      <c r="QNU75"/>
      <c r="QNV75"/>
      <c r="QNW75"/>
      <c r="QNX75"/>
      <c r="QNY75"/>
      <c r="QNZ75"/>
      <c r="QOA75"/>
      <c r="QOB75"/>
      <c r="QOC75"/>
      <c r="QOD75"/>
      <c r="QOE75"/>
      <c r="QOF75"/>
      <c r="QOG75"/>
      <c r="QOH75"/>
      <c r="QOI75"/>
      <c r="QOJ75"/>
      <c r="QOK75"/>
      <c r="QOL75"/>
      <c r="QOM75"/>
      <c r="QON75"/>
      <c r="QOO75"/>
      <c r="QOP75"/>
      <c r="QOQ75"/>
      <c r="QOR75"/>
      <c r="QOS75"/>
      <c r="QOT75"/>
      <c r="QOU75"/>
      <c r="QOV75"/>
      <c r="QOW75"/>
      <c r="QOX75"/>
      <c r="QOY75"/>
      <c r="QOZ75"/>
      <c r="QPA75"/>
      <c r="QPB75"/>
      <c r="QPC75"/>
      <c r="QPD75"/>
      <c r="QPE75"/>
      <c r="QPF75"/>
      <c r="QPG75"/>
      <c r="QPH75"/>
      <c r="QPI75"/>
      <c r="QPJ75"/>
      <c r="QPK75"/>
      <c r="QPL75"/>
      <c r="QPM75"/>
      <c r="QPN75"/>
      <c r="QPO75"/>
      <c r="QPP75"/>
      <c r="QPQ75"/>
      <c r="QPR75"/>
      <c r="QPS75"/>
      <c r="QPT75"/>
      <c r="QPU75"/>
      <c r="QPV75"/>
      <c r="QPW75"/>
      <c r="QPX75"/>
      <c r="QPY75"/>
      <c r="QPZ75"/>
      <c r="QQA75"/>
      <c r="QQB75"/>
      <c r="QQC75"/>
      <c r="QQD75"/>
      <c r="QQE75"/>
      <c r="QQF75"/>
      <c r="QQG75"/>
      <c r="QQH75"/>
      <c r="QQI75"/>
      <c r="QQJ75"/>
      <c r="QQK75"/>
      <c r="QQL75"/>
      <c r="QQM75"/>
      <c r="QQN75"/>
      <c r="QQO75"/>
      <c r="QQP75"/>
      <c r="QQQ75"/>
      <c r="QQR75"/>
      <c r="QQS75"/>
      <c r="QQT75"/>
      <c r="QQU75"/>
      <c r="QQV75"/>
      <c r="QQW75"/>
      <c r="QQX75"/>
      <c r="QQY75"/>
      <c r="QQZ75"/>
      <c r="QRA75"/>
      <c r="QRB75"/>
      <c r="QRC75"/>
      <c r="QRD75"/>
      <c r="QRE75"/>
      <c r="QRF75"/>
      <c r="QRG75"/>
      <c r="QRH75"/>
      <c r="QRI75"/>
      <c r="QRJ75"/>
      <c r="QRK75"/>
      <c r="QRL75"/>
      <c r="QRM75"/>
      <c r="QRN75"/>
      <c r="QRO75"/>
      <c r="QRP75"/>
      <c r="QRQ75"/>
      <c r="QRR75"/>
      <c r="QRS75"/>
      <c r="QRT75"/>
      <c r="QRU75"/>
      <c r="QRV75"/>
      <c r="QRW75"/>
      <c r="QRX75"/>
      <c r="QRY75"/>
      <c r="QRZ75"/>
      <c r="QSA75"/>
      <c r="QSB75"/>
      <c r="QSC75"/>
      <c r="QSD75"/>
      <c r="QSE75"/>
      <c r="QSF75"/>
      <c r="QSG75"/>
      <c r="QSH75"/>
      <c r="QSI75"/>
      <c r="QSJ75"/>
      <c r="QSK75"/>
      <c r="QSL75"/>
      <c r="QSM75"/>
      <c r="QSN75"/>
      <c r="QSO75"/>
      <c r="QSP75"/>
      <c r="QSQ75"/>
      <c r="QSR75"/>
      <c r="QSS75"/>
      <c r="QST75"/>
      <c r="QSU75"/>
      <c r="QSV75"/>
      <c r="QSW75"/>
      <c r="QSX75"/>
      <c r="QSY75"/>
      <c r="QSZ75"/>
      <c r="QTA75"/>
      <c r="QTB75"/>
      <c r="QTC75"/>
      <c r="QTD75"/>
      <c r="QTE75"/>
      <c r="QTF75"/>
      <c r="QTG75"/>
      <c r="QTH75"/>
      <c r="QTI75"/>
      <c r="QTJ75"/>
      <c r="QTK75"/>
      <c r="QTL75"/>
      <c r="QTM75"/>
      <c r="QTN75"/>
      <c r="QTO75"/>
      <c r="QTP75"/>
      <c r="QTQ75"/>
      <c r="QTR75"/>
      <c r="QTS75"/>
      <c r="QTT75"/>
      <c r="QTU75"/>
      <c r="QTV75"/>
      <c r="QTW75"/>
      <c r="QTX75"/>
      <c r="QTY75"/>
      <c r="QTZ75"/>
      <c r="QUA75"/>
      <c r="QUB75"/>
      <c r="QUC75"/>
      <c r="QUD75"/>
      <c r="QUE75"/>
      <c r="QUF75"/>
      <c r="QUG75"/>
      <c r="QUH75"/>
      <c r="QUI75"/>
      <c r="QUJ75"/>
      <c r="QUK75"/>
      <c r="QUL75"/>
      <c r="QUM75"/>
      <c r="QUN75"/>
      <c r="QUO75"/>
      <c r="QUP75"/>
      <c r="QUQ75"/>
      <c r="QUR75"/>
      <c r="QUS75"/>
      <c r="QUT75"/>
      <c r="QUU75"/>
      <c r="QUV75"/>
      <c r="QUW75"/>
      <c r="QUX75"/>
      <c r="QUY75"/>
      <c r="QUZ75"/>
      <c r="QVA75"/>
      <c r="QVB75"/>
      <c r="QVC75"/>
      <c r="QVD75"/>
      <c r="QVE75"/>
      <c r="QVF75"/>
      <c r="QVG75"/>
      <c r="QVH75"/>
      <c r="QVI75"/>
      <c r="QVJ75"/>
      <c r="QVK75"/>
      <c r="QVL75"/>
      <c r="QVM75"/>
      <c r="QVN75"/>
      <c r="QVO75"/>
      <c r="QVP75"/>
      <c r="QVQ75"/>
      <c r="QVR75"/>
      <c r="QVS75"/>
      <c r="QVT75"/>
      <c r="QVU75"/>
      <c r="QVV75"/>
      <c r="QVW75"/>
      <c r="QVX75"/>
      <c r="QVY75"/>
      <c r="QVZ75"/>
      <c r="QWA75"/>
      <c r="QWB75"/>
      <c r="QWC75"/>
      <c r="QWD75"/>
      <c r="QWE75"/>
      <c r="QWF75"/>
      <c r="QWG75"/>
      <c r="QWH75"/>
      <c r="QWI75"/>
      <c r="QWJ75"/>
      <c r="QWK75"/>
      <c r="QWL75"/>
      <c r="QWM75"/>
      <c r="QWN75"/>
      <c r="QWO75"/>
      <c r="QWP75"/>
      <c r="QWQ75"/>
      <c r="QWR75"/>
      <c r="QWS75"/>
      <c r="QWT75"/>
      <c r="QWU75"/>
      <c r="QWV75"/>
      <c r="QWW75"/>
      <c r="QWX75"/>
      <c r="QWY75"/>
      <c r="QWZ75"/>
      <c r="QXA75"/>
      <c r="QXB75"/>
      <c r="QXC75"/>
      <c r="QXD75"/>
      <c r="QXE75"/>
      <c r="QXF75"/>
      <c r="QXG75"/>
      <c r="QXH75"/>
      <c r="QXI75"/>
      <c r="QXJ75"/>
      <c r="QXK75"/>
      <c r="QXL75"/>
      <c r="QXM75"/>
      <c r="QXN75"/>
      <c r="QXO75"/>
      <c r="QXP75"/>
      <c r="QXQ75"/>
      <c r="QXR75"/>
      <c r="QXS75"/>
      <c r="QXT75"/>
      <c r="QXU75"/>
      <c r="QXV75"/>
      <c r="QXW75"/>
      <c r="QXX75"/>
      <c r="QXY75"/>
      <c r="QXZ75"/>
      <c r="QYA75"/>
      <c r="QYB75"/>
      <c r="QYC75"/>
      <c r="QYD75"/>
      <c r="QYE75"/>
      <c r="QYF75"/>
      <c r="QYG75"/>
      <c r="QYH75"/>
      <c r="QYI75"/>
      <c r="QYJ75"/>
      <c r="QYK75"/>
      <c r="QYL75"/>
      <c r="QYM75"/>
      <c r="QYN75"/>
      <c r="QYO75"/>
      <c r="QYP75"/>
      <c r="QYQ75"/>
      <c r="QYR75"/>
      <c r="QYS75"/>
      <c r="QYT75"/>
      <c r="QYU75"/>
      <c r="QYV75"/>
      <c r="QYW75"/>
      <c r="QYX75"/>
      <c r="QYY75"/>
      <c r="QYZ75"/>
      <c r="QZA75"/>
      <c r="QZB75"/>
      <c r="QZC75"/>
      <c r="QZD75"/>
      <c r="QZE75"/>
      <c r="QZF75"/>
      <c r="QZG75"/>
      <c r="QZH75"/>
      <c r="QZI75"/>
      <c r="QZJ75"/>
      <c r="QZK75"/>
      <c r="QZL75"/>
      <c r="QZM75"/>
      <c r="QZN75"/>
      <c r="QZO75"/>
      <c r="QZP75"/>
      <c r="QZQ75"/>
      <c r="QZR75"/>
      <c r="QZS75"/>
      <c r="QZT75"/>
      <c r="QZU75"/>
      <c r="QZV75"/>
      <c r="QZW75"/>
      <c r="QZX75"/>
      <c r="QZY75"/>
      <c r="QZZ75"/>
      <c r="RAA75"/>
      <c r="RAB75"/>
      <c r="RAC75"/>
      <c r="RAD75"/>
      <c r="RAE75"/>
      <c r="RAF75"/>
      <c r="RAG75"/>
      <c r="RAH75"/>
      <c r="RAI75"/>
      <c r="RAJ75"/>
      <c r="RAK75"/>
      <c r="RAL75"/>
      <c r="RAM75"/>
      <c r="RAN75"/>
      <c r="RAO75"/>
      <c r="RAP75"/>
      <c r="RAQ75"/>
      <c r="RAR75"/>
      <c r="RAS75"/>
      <c r="RAT75"/>
      <c r="RAU75"/>
      <c r="RAV75"/>
      <c r="RAW75"/>
      <c r="RAX75"/>
      <c r="RAY75"/>
      <c r="RAZ75"/>
      <c r="RBA75"/>
      <c r="RBB75"/>
      <c r="RBC75"/>
      <c r="RBD75"/>
      <c r="RBE75"/>
      <c r="RBF75"/>
      <c r="RBG75"/>
      <c r="RBH75"/>
      <c r="RBI75"/>
      <c r="RBJ75"/>
      <c r="RBK75"/>
      <c r="RBL75"/>
      <c r="RBM75"/>
      <c r="RBN75"/>
      <c r="RBO75"/>
      <c r="RBP75"/>
      <c r="RBQ75"/>
      <c r="RBR75"/>
      <c r="RBS75"/>
      <c r="RBT75"/>
      <c r="RBU75"/>
      <c r="RBV75"/>
      <c r="RBW75"/>
      <c r="RBX75"/>
      <c r="RBY75"/>
      <c r="RBZ75"/>
      <c r="RCA75"/>
      <c r="RCB75"/>
      <c r="RCC75"/>
      <c r="RCD75"/>
      <c r="RCE75"/>
      <c r="RCF75"/>
      <c r="RCG75"/>
      <c r="RCH75"/>
      <c r="RCI75"/>
      <c r="RCJ75"/>
      <c r="RCK75"/>
      <c r="RCL75"/>
      <c r="RCM75"/>
      <c r="RCN75"/>
      <c r="RCO75"/>
      <c r="RCP75"/>
      <c r="RCQ75"/>
      <c r="RCR75"/>
      <c r="RCS75"/>
      <c r="RCT75"/>
      <c r="RCU75"/>
      <c r="RCV75"/>
      <c r="RCW75"/>
      <c r="RCX75"/>
      <c r="RCY75"/>
      <c r="RCZ75"/>
      <c r="RDA75"/>
      <c r="RDB75"/>
      <c r="RDC75"/>
      <c r="RDD75"/>
      <c r="RDE75"/>
      <c r="RDF75"/>
      <c r="RDG75"/>
      <c r="RDH75"/>
      <c r="RDI75"/>
      <c r="RDJ75"/>
      <c r="RDK75"/>
      <c r="RDL75"/>
      <c r="RDM75"/>
      <c r="RDN75"/>
      <c r="RDO75"/>
      <c r="RDP75"/>
      <c r="RDQ75"/>
      <c r="RDR75"/>
      <c r="RDS75"/>
      <c r="RDT75"/>
      <c r="RDU75"/>
      <c r="RDV75"/>
      <c r="RDW75"/>
      <c r="RDX75"/>
      <c r="RDY75"/>
      <c r="RDZ75"/>
      <c r="REA75"/>
      <c r="REB75"/>
      <c r="REC75"/>
      <c r="RED75"/>
      <c r="REE75"/>
      <c r="REF75"/>
      <c r="REG75"/>
      <c r="REH75"/>
      <c r="REI75"/>
      <c r="REJ75"/>
      <c r="REK75"/>
      <c r="REL75"/>
      <c r="REM75"/>
      <c r="REN75"/>
      <c r="REO75"/>
      <c r="REP75"/>
      <c r="REQ75"/>
      <c r="RER75"/>
      <c r="RES75"/>
      <c r="RET75"/>
      <c r="REU75"/>
      <c r="REV75"/>
      <c r="REW75"/>
      <c r="REX75"/>
      <c r="REY75"/>
      <c r="REZ75"/>
      <c r="RFA75"/>
      <c r="RFB75"/>
      <c r="RFC75"/>
      <c r="RFD75"/>
      <c r="RFE75"/>
      <c r="RFF75"/>
      <c r="RFG75"/>
      <c r="RFH75"/>
      <c r="RFI75"/>
      <c r="RFJ75"/>
      <c r="RFK75"/>
      <c r="RFL75"/>
      <c r="RFM75"/>
      <c r="RFN75"/>
      <c r="RFO75"/>
      <c r="RFP75"/>
      <c r="RFQ75"/>
      <c r="RFR75"/>
      <c r="RFS75"/>
      <c r="RFT75"/>
      <c r="RFU75"/>
      <c r="RFV75"/>
      <c r="RFW75"/>
      <c r="RFX75"/>
      <c r="RFY75"/>
      <c r="RFZ75"/>
      <c r="RGA75"/>
      <c r="RGB75"/>
      <c r="RGC75"/>
      <c r="RGD75"/>
      <c r="RGE75"/>
      <c r="RGF75"/>
      <c r="RGG75"/>
      <c r="RGH75"/>
      <c r="RGI75"/>
      <c r="RGJ75"/>
      <c r="RGK75"/>
      <c r="RGL75"/>
      <c r="RGM75"/>
      <c r="RGN75"/>
      <c r="RGO75"/>
      <c r="RGP75"/>
      <c r="RGQ75"/>
      <c r="RGR75"/>
      <c r="RGS75"/>
      <c r="RGT75"/>
      <c r="RGU75"/>
      <c r="RGV75"/>
      <c r="RGW75"/>
      <c r="RGX75"/>
      <c r="RGY75"/>
      <c r="RGZ75"/>
      <c r="RHA75"/>
      <c r="RHB75"/>
      <c r="RHC75"/>
      <c r="RHD75"/>
      <c r="RHE75"/>
      <c r="RHF75"/>
      <c r="RHG75"/>
      <c r="RHH75"/>
      <c r="RHI75"/>
      <c r="RHJ75"/>
      <c r="RHK75"/>
      <c r="RHL75"/>
      <c r="RHM75"/>
      <c r="RHN75"/>
      <c r="RHO75"/>
      <c r="RHP75"/>
      <c r="RHQ75"/>
      <c r="RHR75"/>
      <c r="RHS75"/>
      <c r="RHT75"/>
      <c r="RHU75"/>
      <c r="RHV75"/>
      <c r="RHW75"/>
      <c r="RHX75"/>
      <c r="RHY75"/>
      <c r="RHZ75"/>
      <c r="RIA75"/>
      <c r="RIB75"/>
      <c r="RIC75"/>
      <c r="RID75"/>
      <c r="RIE75"/>
      <c r="RIF75"/>
      <c r="RIG75"/>
      <c r="RIH75"/>
      <c r="RII75"/>
      <c r="RIJ75"/>
      <c r="RIK75"/>
      <c r="RIL75"/>
      <c r="RIM75"/>
      <c r="RIN75"/>
      <c r="RIO75"/>
      <c r="RIP75"/>
      <c r="RIQ75"/>
      <c r="RIR75"/>
      <c r="RIS75"/>
      <c r="RIT75"/>
      <c r="RIU75"/>
      <c r="RIV75"/>
      <c r="RIW75"/>
      <c r="RIX75"/>
      <c r="RIY75"/>
      <c r="RIZ75"/>
      <c r="RJA75"/>
      <c r="RJB75"/>
      <c r="RJC75"/>
      <c r="RJD75"/>
      <c r="RJE75"/>
      <c r="RJF75"/>
      <c r="RJG75"/>
      <c r="RJH75"/>
      <c r="RJI75"/>
      <c r="RJJ75"/>
      <c r="RJK75"/>
      <c r="RJL75"/>
      <c r="RJM75"/>
      <c r="RJN75"/>
      <c r="RJO75"/>
      <c r="RJP75"/>
      <c r="RJQ75"/>
      <c r="RJR75"/>
      <c r="RJS75"/>
      <c r="RJT75"/>
      <c r="RJU75"/>
      <c r="RJV75"/>
      <c r="RJW75"/>
      <c r="RJX75"/>
      <c r="RJY75"/>
      <c r="RJZ75"/>
      <c r="RKA75"/>
      <c r="RKB75"/>
      <c r="RKC75"/>
      <c r="RKD75"/>
      <c r="RKE75"/>
      <c r="RKF75"/>
      <c r="RKG75"/>
      <c r="RKH75"/>
      <c r="RKI75"/>
      <c r="RKJ75"/>
      <c r="RKK75"/>
      <c r="RKL75"/>
      <c r="RKM75"/>
      <c r="RKN75"/>
      <c r="RKO75"/>
      <c r="RKP75"/>
      <c r="RKQ75"/>
      <c r="RKR75"/>
      <c r="RKS75"/>
      <c r="RKT75"/>
      <c r="RKU75"/>
      <c r="RKV75"/>
      <c r="RKW75"/>
      <c r="RKX75"/>
      <c r="RKY75"/>
      <c r="RKZ75"/>
      <c r="RLA75"/>
      <c r="RLB75"/>
      <c r="RLC75"/>
      <c r="RLD75"/>
      <c r="RLE75"/>
      <c r="RLF75"/>
      <c r="RLG75"/>
      <c r="RLH75"/>
      <c r="RLI75"/>
      <c r="RLJ75"/>
      <c r="RLK75"/>
      <c r="RLL75"/>
      <c r="RLM75"/>
      <c r="RLN75"/>
      <c r="RLO75"/>
      <c r="RLP75"/>
      <c r="RLQ75"/>
      <c r="RLR75"/>
      <c r="RLS75"/>
      <c r="RLT75"/>
      <c r="RLU75"/>
      <c r="RLV75"/>
      <c r="RLW75"/>
      <c r="RLX75"/>
      <c r="RLY75"/>
      <c r="RLZ75"/>
      <c r="RMA75"/>
      <c r="RMB75"/>
      <c r="RMC75"/>
      <c r="RMD75"/>
      <c r="RME75"/>
      <c r="RMF75"/>
      <c r="RMG75"/>
      <c r="RMH75"/>
      <c r="RMI75"/>
      <c r="RMJ75"/>
      <c r="RMK75"/>
      <c r="RML75"/>
      <c r="RMM75"/>
      <c r="RMN75"/>
      <c r="RMO75"/>
      <c r="RMP75"/>
      <c r="RMQ75"/>
      <c r="RMR75"/>
      <c r="RMS75"/>
      <c r="RMT75"/>
      <c r="RMU75"/>
      <c r="RMV75"/>
      <c r="RMW75"/>
      <c r="RMX75"/>
      <c r="RMY75"/>
      <c r="RMZ75"/>
      <c r="RNA75"/>
      <c r="RNB75"/>
      <c r="RNC75"/>
      <c r="RND75"/>
      <c r="RNE75"/>
      <c r="RNF75"/>
      <c r="RNG75"/>
      <c r="RNH75"/>
      <c r="RNI75"/>
      <c r="RNJ75"/>
      <c r="RNK75"/>
      <c r="RNL75"/>
      <c r="RNM75"/>
      <c r="RNN75"/>
      <c r="RNO75"/>
      <c r="RNP75"/>
      <c r="RNQ75"/>
      <c r="RNR75"/>
      <c r="RNS75"/>
      <c r="RNT75"/>
      <c r="RNU75"/>
      <c r="RNV75"/>
      <c r="RNW75"/>
      <c r="RNX75"/>
      <c r="RNY75"/>
      <c r="RNZ75"/>
      <c r="ROA75"/>
      <c r="ROB75"/>
      <c r="ROC75"/>
      <c r="ROD75"/>
      <c r="ROE75"/>
      <c r="ROF75"/>
      <c r="ROG75"/>
      <c r="ROH75"/>
      <c r="ROI75"/>
      <c r="ROJ75"/>
      <c r="ROK75"/>
      <c r="ROL75"/>
      <c r="ROM75"/>
      <c r="RON75"/>
      <c r="ROO75"/>
      <c r="ROP75"/>
      <c r="ROQ75"/>
      <c r="ROR75"/>
      <c r="ROS75"/>
      <c r="ROT75"/>
      <c r="ROU75"/>
      <c r="ROV75"/>
      <c r="ROW75"/>
      <c r="ROX75"/>
      <c r="ROY75"/>
      <c r="ROZ75"/>
      <c r="RPA75"/>
      <c r="RPB75"/>
      <c r="RPC75"/>
      <c r="RPD75"/>
      <c r="RPE75"/>
      <c r="RPF75"/>
      <c r="RPG75"/>
      <c r="RPH75"/>
      <c r="RPI75"/>
      <c r="RPJ75"/>
      <c r="RPK75"/>
      <c r="RPL75"/>
      <c r="RPM75"/>
      <c r="RPN75"/>
      <c r="RPO75"/>
      <c r="RPP75"/>
      <c r="RPQ75"/>
      <c r="RPR75"/>
      <c r="RPS75"/>
      <c r="RPT75"/>
      <c r="RPU75"/>
      <c r="RPV75"/>
      <c r="RPW75"/>
      <c r="RPX75"/>
      <c r="RPY75"/>
      <c r="RPZ75"/>
      <c r="RQA75"/>
      <c r="RQB75"/>
      <c r="RQC75"/>
      <c r="RQD75"/>
      <c r="RQE75"/>
      <c r="RQF75"/>
      <c r="RQG75"/>
      <c r="RQH75"/>
      <c r="RQI75"/>
      <c r="RQJ75"/>
      <c r="RQK75"/>
      <c r="RQL75"/>
      <c r="RQM75"/>
      <c r="RQN75"/>
      <c r="RQO75"/>
      <c r="RQP75"/>
      <c r="RQQ75"/>
      <c r="RQR75"/>
      <c r="RQS75"/>
      <c r="RQT75"/>
      <c r="RQU75"/>
      <c r="RQV75"/>
      <c r="RQW75"/>
      <c r="RQX75"/>
      <c r="RQY75"/>
      <c r="RQZ75"/>
      <c r="RRA75"/>
      <c r="RRB75"/>
      <c r="RRC75"/>
      <c r="RRD75"/>
      <c r="RRE75"/>
      <c r="RRF75"/>
      <c r="RRG75"/>
      <c r="RRH75"/>
      <c r="RRI75"/>
      <c r="RRJ75"/>
      <c r="RRK75"/>
      <c r="RRL75"/>
      <c r="RRM75"/>
      <c r="RRN75"/>
      <c r="RRO75"/>
      <c r="RRP75"/>
      <c r="RRQ75"/>
      <c r="RRR75"/>
      <c r="RRS75"/>
      <c r="RRT75"/>
      <c r="RRU75"/>
      <c r="RRV75"/>
      <c r="RRW75"/>
      <c r="RRX75"/>
      <c r="RRY75"/>
      <c r="RRZ75"/>
      <c r="RSA75"/>
      <c r="RSB75"/>
      <c r="RSC75"/>
      <c r="RSD75"/>
      <c r="RSE75"/>
      <c r="RSF75"/>
      <c r="RSG75"/>
      <c r="RSH75"/>
      <c r="RSI75"/>
      <c r="RSJ75"/>
      <c r="RSK75"/>
      <c r="RSL75"/>
      <c r="RSM75"/>
      <c r="RSN75"/>
      <c r="RSO75"/>
      <c r="RSP75"/>
      <c r="RSQ75"/>
      <c r="RSR75"/>
      <c r="RSS75"/>
      <c r="RST75"/>
      <c r="RSU75"/>
      <c r="RSV75"/>
      <c r="RSW75"/>
      <c r="RSX75"/>
      <c r="RSY75"/>
      <c r="RSZ75"/>
      <c r="RTA75"/>
      <c r="RTB75"/>
      <c r="RTC75"/>
      <c r="RTD75"/>
      <c r="RTE75"/>
      <c r="RTF75"/>
      <c r="RTG75"/>
      <c r="RTH75"/>
      <c r="RTI75"/>
      <c r="RTJ75"/>
      <c r="RTK75"/>
      <c r="RTL75"/>
      <c r="RTM75"/>
      <c r="RTN75"/>
      <c r="RTO75"/>
      <c r="RTP75"/>
      <c r="RTQ75"/>
      <c r="RTR75"/>
      <c r="RTS75"/>
      <c r="RTT75"/>
      <c r="RTU75"/>
      <c r="RTV75"/>
      <c r="RTW75"/>
      <c r="RTX75"/>
      <c r="RTY75"/>
      <c r="RTZ75"/>
      <c r="RUA75"/>
      <c r="RUB75"/>
      <c r="RUC75"/>
      <c r="RUD75"/>
      <c r="RUE75"/>
      <c r="RUF75"/>
      <c r="RUG75"/>
      <c r="RUH75"/>
      <c r="RUI75"/>
      <c r="RUJ75"/>
      <c r="RUK75"/>
      <c r="RUL75"/>
      <c r="RUM75"/>
      <c r="RUN75"/>
      <c r="RUO75"/>
      <c r="RUP75"/>
      <c r="RUQ75"/>
      <c r="RUR75"/>
      <c r="RUS75"/>
      <c r="RUT75"/>
      <c r="RUU75"/>
      <c r="RUV75"/>
      <c r="RUW75"/>
      <c r="RUX75"/>
      <c r="RUY75"/>
      <c r="RUZ75"/>
      <c r="RVA75"/>
      <c r="RVB75"/>
      <c r="RVC75"/>
      <c r="RVD75"/>
      <c r="RVE75"/>
      <c r="RVF75"/>
      <c r="RVG75"/>
      <c r="RVH75"/>
      <c r="RVI75"/>
      <c r="RVJ75"/>
      <c r="RVK75"/>
      <c r="RVL75"/>
      <c r="RVM75"/>
      <c r="RVN75"/>
      <c r="RVO75"/>
      <c r="RVP75"/>
      <c r="RVQ75"/>
      <c r="RVR75"/>
      <c r="RVS75"/>
      <c r="RVT75"/>
      <c r="RVU75"/>
      <c r="RVV75"/>
      <c r="RVW75"/>
      <c r="RVX75"/>
      <c r="RVY75"/>
      <c r="RVZ75"/>
      <c r="RWA75"/>
      <c r="RWB75"/>
      <c r="RWC75"/>
      <c r="RWD75"/>
      <c r="RWE75"/>
      <c r="RWF75"/>
      <c r="RWG75"/>
      <c r="RWH75"/>
      <c r="RWI75"/>
      <c r="RWJ75"/>
      <c r="RWK75"/>
      <c r="RWL75"/>
      <c r="RWM75"/>
      <c r="RWN75"/>
      <c r="RWO75"/>
      <c r="RWP75"/>
      <c r="RWQ75"/>
      <c r="RWR75"/>
      <c r="RWS75"/>
      <c r="RWT75"/>
      <c r="RWU75"/>
      <c r="RWV75"/>
      <c r="RWW75"/>
      <c r="RWX75"/>
      <c r="RWY75"/>
      <c r="RWZ75"/>
      <c r="RXA75"/>
      <c r="RXB75"/>
      <c r="RXC75"/>
      <c r="RXD75"/>
      <c r="RXE75"/>
      <c r="RXF75"/>
      <c r="RXG75"/>
      <c r="RXH75"/>
      <c r="RXI75"/>
      <c r="RXJ75"/>
      <c r="RXK75"/>
      <c r="RXL75"/>
      <c r="RXM75"/>
      <c r="RXN75"/>
      <c r="RXO75"/>
      <c r="RXP75"/>
      <c r="RXQ75"/>
      <c r="RXR75"/>
      <c r="RXS75"/>
      <c r="RXT75"/>
      <c r="RXU75"/>
      <c r="RXV75"/>
      <c r="RXW75"/>
      <c r="RXX75"/>
      <c r="RXY75"/>
      <c r="RXZ75"/>
      <c r="RYA75"/>
      <c r="RYB75"/>
      <c r="RYC75"/>
      <c r="RYD75"/>
      <c r="RYE75"/>
      <c r="RYF75"/>
      <c r="RYG75"/>
      <c r="RYH75"/>
      <c r="RYI75"/>
      <c r="RYJ75"/>
      <c r="RYK75"/>
      <c r="RYL75"/>
      <c r="RYM75"/>
      <c r="RYN75"/>
      <c r="RYO75"/>
      <c r="RYP75"/>
      <c r="RYQ75"/>
      <c r="RYR75"/>
      <c r="RYS75"/>
      <c r="RYT75"/>
      <c r="RYU75"/>
      <c r="RYV75"/>
      <c r="RYW75"/>
      <c r="RYX75"/>
      <c r="RYY75"/>
      <c r="RYZ75"/>
      <c r="RZA75"/>
      <c r="RZB75"/>
      <c r="RZC75"/>
      <c r="RZD75"/>
      <c r="RZE75"/>
      <c r="RZF75"/>
      <c r="RZG75"/>
      <c r="RZH75"/>
      <c r="RZI75"/>
      <c r="RZJ75"/>
      <c r="RZK75"/>
      <c r="RZL75"/>
      <c r="RZM75"/>
      <c r="RZN75"/>
      <c r="RZO75"/>
      <c r="RZP75"/>
      <c r="RZQ75"/>
      <c r="RZR75"/>
      <c r="RZS75"/>
      <c r="RZT75"/>
      <c r="RZU75"/>
      <c r="RZV75"/>
      <c r="RZW75"/>
      <c r="RZX75"/>
      <c r="RZY75"/>
      <c r="RZZ75"/>
      <c r="SAA75"/>
      <c r="SAB75"/>
      <c r="SAC75"/>
      <c r="SAD75"/>
      <c r="SAE75"/>
      <c r="SAF75"/>
      <c r="SAG75"/>
      <c r="SAH75"/>
      <c r="SAI75"/>
      <c r="SAJ75"/>
      <c r="SAK75"/>
      <c r="SAL75"/>
      <c r="SAM75"/>
      <c r="SAN75"/>
      <c r="SAO75"/>
      <c r="SAP75"/>
      <c r="SAQ75"/>
      <c r="SAR75"/>
      <c r="SAS75"/>
      <c r="SAT75"/>
      <c r="SAU75"/>
      <c r="SAV75"/>
      <c r="SAW75"/>
      <c r="SAX75"/>
      <c r="SAY75"/>
      <c r="SAZ75"/>
      <c r="SBA75"/>
      <c r="SBB75"/>
      <c r="SBC75"/>
      <c r="SBD75"/>
      <c r="SBE75"/>
      <c r="SBF75"/>
      <c r="SBG75"/>
      <c r="SBH75"/>
      <c r="SBI75"/>
      <c r="SBJ75"/>
      <c r="SBK75"/>
      <c r="SBL75"/>
      <c r="SBM75"/>
      <c r="SBN75"/>
      <c r="SBO75"/>
      <c r="SBP75"/>
      <c r="SBQ75"/>
      <c r="SBR75"/>
      <c r="SBS75"/>
      <c r="SBT75"/>
      <c r="SBU75"/>
      <c r="SBV75"/>
      <c r="SBW75"/>
      <c r="SBX75"/>
      <c r="SBY75"/>
      <c r="SBZ75"/>
      <c r="SCA75"/>
      <c r="SCB75"/>
      <c r="SCC75"/>
      <c r="SCD75"/>
      <c r="SCE75"/>
      <c r="SCF75"/>
      <c r="SCG75"/>
      <c r="SCH75"/>
      <c r="SCI75"/>
      <c r="SCJ75"/>
      <c r="SCK75"/>
      <c r="SCL75"/>
      <c r="SCM75"/>
      <c r="SCN75"/>
      <c r="SCO75"/>
      <c r="SCP75"/>
      <c r="SCQ75"/>
      <c r="SCR75"/>
      <c r="SCS75"/>
      <c r="SCT75"/>
      <c r="SCU75"/>
      <c r="SCV75"/>
      <c r="SCW75"/>
      <c r="SCX75"/>
      <c r="SCY75"/>
      <c r="SCZ75"/>
      <c r="SDA75"/>
      <c r="SDB75"/>
      <c r="SDC75"/>
      <c r="SDD75"/>
      <c r="SDE75"/>
      <c r="SDF75"/>
      <c r="SDG75"/>
      <c r="SDH75"/>
      <c r="SDI75"/>
      <c r="SDJ75"/>
      <c r="SDK75"/>
      <c r="SDL75"/>
      <c r="SDM75"/>
      <c r="SDN75"/>
      <c r="SDO75"/>
      <c r="SDP75"/>
      <c r="SDQ75"/>
      <c r="SDR75"/>
      <c r="SDS75"/>
      <c r="SDT75"/>
      <c r="SDU75"/>
      <c r="SDV75"/>
      <c r="SDW75"/>
      <c r="SDX75"/>
      <c r="SDY75"/>
      <c r="SDZ75"/>
      <c r="SEA75"/>
      <c r="SEB75"/>
      <c r="SEC75"/>
      <c r="SED75"/>
      <c r="SEE75"/>
      <c r="SEF75"/>
      <c r="SEG75"/>
      <c r="SEH75"/>
      <c r="SEI75"/>
      <c r="SEJ75"/>
      <c r="SEK75"/>
      <c r="SEL75"/>
      <c r="SEM75"/>
      <c r="SEN75"/>
      <c r="SEO75"/>
      <c r="SEP75"/>
      <c r="SEQ75"/>
      <c r="SER75"/>
      <c r="SES75"/>
      <c r="SET75"/>
      <c r="SEU75"/>
      <c r="SEV75"/>
      <c r="SEW75"/>
      <c r="SEX75"/>
      <c r="SEY75"/>
      <c r="SEZ75"/>
      <c r="SFA75"/>
      <c r="SFB75"/>
      <c r="SFC75"/>
      <c r="SFD75"/>
      <c r="SFE75"/>
      <c r="SFF75"/>
      <c r="SFG75"/>
      <c r="SFH75"/>
      <c r="SFI75"/>
      <c r="SFJ75"/>
      <c r="SFK75"/>
      <c r="SFL75"/>
      <c r="SFM75"/>
      <c r="SFN75"/>
      <c r="SFO75"/>
      <c r="SFP75"/>
      <c r="SFQ75"/>
      <c r="SFR75"/>
      <c r="SFS75"/>
      <c r="SFT75"/>
      <c r="SFU75"/>
      <c r="SFV75"/>
      <c r="SFW75"/>
      <c r="SFX75"/>
      <c r="SFY75"/>
      <c r="SFZ75"/>
      <c r="SGA75"/>
      <c r="SGB75"/>
      <c r="SGC75"/>
      <c r="SGD75"/>
      <c r="SGE75"/>
      <c r="SGF75"/>
      <c r="SGG75"/>
      <c r="SGH75"/>
      <c r="SGI75"/>
      <c r="SGJ75"/>
      <c r="SGK75"/>
      <c r="SGL75"/>
      <c r="SGM75"/>
      <c r="SGN75"/>
      <c r="SGO75"/>
      <c r="SGP75"/>
      <c r="SGQ75"/>
      <c r="SGR75"/>
      <c r="SGS75"/>
      <c r="SGT75"/>
      <c r="SGU75"/>
      <c r="SGV75"/>
      <c r="SGW75"/>
      <c r="SGX75"/>
      <c r="SGY75"/>
      <c r="SGZ75"/>
      <c r="SHA75"/>
      <c r="SHB75"/>
      <c r="SHC75"/>
      <c r="SHD75"/>
      <c r="SHE75"/>
      <c r="SHF75"/>
      <c r="SHG75"/>
      <c r="SHH75"/>
      <c r="SHI75"/>
      <c r="SHJ75"/>
      <c r="SHK75"/>
      <c r="SHL75"/>
      <c r="SHM75"/>
      <c r="SHN75"/>
      <c r="SHO75"/>
      <c r="SHP75"/>
      <c r="SHQ75"/>
      <c r="SHR75"/>
      <c r="SHS75"/>
      <c r="SHT75"/>
      <c r="SHU75"/>
      <c r="SHV75"/>
      <c r="SHW75"/>
      <c r="SHX75"/>
      <c r="SHY75"/>
      <c r="SHZ75"/>
      <c r="SIA75"/>
      <c r="SIB75"/>
      <c r="SIC75"/>
      <c r="SID75"/>
      <c r="SIE75"/>
      <c r="SIF75"/>
      <c r="SIG75"/>
      <c r="SIH75"/>
      <c r="SII75"/>
      <c r="SIJ75"/>
      <c r="SIK75"/>
      <c r="SIL75"/>
      <c r="SIM75"/>
      <c r="SIN75"/>
      <c r="SIO75"/>
      <c r="SIP75"/>
      <c r="SIQ75"/>
      <c r="SIR75"/>
      <c r="SIS75"/>
      <c r="SIT75"/>
      <c r="SIU75"/>
      <c r="SIV75"/>
      <c r="SIW75"/>
      <c r="SIX75"/>
      <c r="SIY75"/>
      <c r="SIZ75"/>
      <c r="SJA75"/>
      <c r="SJB75"/>
      <c r="SJC75"/>
      <c r="SJD75"/>
      <c r="SJE75"/>
      <c r="SJF75"/>
      <c r="SJG75"/>
      <c r="SJH75"/>
      <c r="SJI75"/>
      <c r="SJJ75"/>
      <c r="SJK75"/>
      <c r="SJL75"/>
      <c r="SJM75"/>
      <c r="SJN75"/>
      <c r="SJO75"/>
      <c r="SJP75"/>
      <c r="SJQ75"/>
      <c r="SJR75"/>
      <c r="SJS75"/>
      <c r="SJT75"/>
      <c r="SJU75"/>
      <c r="SJV75"/>
      <c r="SJW75"/>
      <c r="SJX75"/>
      <c r="SJY75"/>
      <c r="SJZ75"/>
      <c r="SKA75"/>
      <c r="SKB75"/>
      <c r="SKC75"/>
      <c r="SKD75"/>
      <c r="SKE75"/>
      <c r="SKF75"/>
      <c r="SKG75"/>
      <c r="SKH75"/>
      <c r="SKI75"/>
      <c r="SKJ75"/>
      <c r="SKK75"/>
      <c r="SKL75"/>
      <c r="SKM75"/>
      <c r="SKN75"/>
      <c r="SKO75"/>
      <c r="SKP75"/>
      <c r="SKQ75"/>
      <c r="SKR75"/>
      <c r="SKS75"/>
      <c r="SKT75"/>
      <c r="SKU75"/>
      <c r="SKV75"/>
      <c r="SKW75"/>
      <c r="SKX75"/>
      <c r="SKY75"/>
      <c r="SKZ75"/>
      <c r="SLA75"/>
      <c r="SLB75"/>
      <c r="SLC75"/>
      <c r="SLD75"/>
      <c r="SLE75"/>
      <c r="SLF75"/>
      <c r="SLG75"/>
      <c r="SLH75"/>
      <c r="SLI75"/>
      <c r="SLJ75"/>
      <c r="SLK75"/>
      <c r="SLL75"/>
      <c r="SLM75"/>
      <c r="SLN75"/>
      <c r="SLO75"/>
      <c r="SLP75"/>
      <c r="SLQ75"/>
      <c r="SLR75"/>
      <c r="SLS75"/>
      <c r="SLT75"/>
      <c r="SLU75"/>
      <c r="SLV75"/>
      <c r="SLW75"/>
      <c r="SLX75"/>
      <c r="SLY75"/>
      <c r="SLZ75"/>
      <c r="SMA75"/>
      <c r="SMB75"/>
      <c r="SMC75"/>
      <c r="SMD75"/>
      <c r="SME75"/>
      <c r="SMF75"/>
      <c r="SMG75"/>
      <c r="SMH75"/>
      <c r="SMI75"/>
      <c r="SMJ75"/>
      <c r="SMK75"/>
      <c r="SML75"/>
      <c r="SMM75"/>
      <c r="SMN75"/>
      <c r="SMO75"/>
      <c r="SMP75"/>
      <c r="SMQ75"/>
      <c r="SMR75"/>
      <c r="SMS75"/>
      <c r="SMT75"/>
      <c r="SMU75"/>
      <c r="SMV75"/>
      <c r="SMW75"/>
      <c r="SMX75"/>
      <c r="SMY75"/>
      <c r="SMZ75"/>
      <c r="SNA75"/>
      <c r="SNB75"/>
      <c r="SNC75"/>
      <c r="SND75"/>
      <c r="SNE75"/>
      <c r="SNF75"/>
      <c r="SNG75"/>
      <c r="SNH75"/>
      <c r="SNI75"/>
      <c r="SNJ75"/>
      <c r="SNK75"/>
      <c r="SNL75"/>
      <c r="SNM75"/>
      <c r="SNN75"/>
      <c r="SNO75"/>
      <c r="SNP75"/>
      <c r="SNQ75"/>
      <c r="SNR75"/>
      <c r="SNS75"/>
      <c r="SNT75"/>
      <c r="SNU75"/>
      <c r="SNV75"/>
      <c r="SNW75"/>
      <c r="SNX75"/>
      <c r="SNY75"/>
      <c r="SNZ75"/>
      <c r="SOA75"/>
      <c r="SOB75"/>
      <c r="SOC75"/>
      <c r="SOD75"/>
      <c r="SOE75"/>
      <c r="SOF75"/>
      <c r="SOG75"/>
      <c r="SOH75"/>
      <c r="SOI75"/>
      <c r="SOJ75"/>
      <c r="SOK75"/>
      <c r="SOL75"/>
      <c r="SOM75"/>
      <c r="SON75"/>
      <c r="SOO75"/>
      <c r="SOP75"/>
      <c r="SOQ75"/>
      <c r="SOR75"/>
      <c r="SOS75"/>
      <c r="SOT75"/>
      <c r="SOU75"/>
      <c r="SOV75"/>
      <c r="SOW75"/>
      <c r="SOX75"/>
      <c r="SOY75"/>
      <c r="SOZ75"/>
      <c r="SPA75"/>
      <c r="SPB75"/>
      <c r="SPC75"/>
      <c r="SPD75"/>
      <c r="SPE75"/>
      <c r="SPF75"/>
      <c r="SPG75"/>
      <c r="SPH75"/>
      <c r="SPI75"/>
      <c r="SPJ75"/>
      <c r="SPK75"/>
      <c r="SPL75"/>
      <c r="SPM75"/>
      <c r="SPN75"/>
      <c r="SPO75"/>
      <c r="SPP75"/>
      <c r="SPQ75"/>
      <c r="SPR75"/>
      <c r="SPS75"/>
      <c r="SPT75"/>
      <c r="SPU75"/>
      <c r="SPV75"/>
      <c r="SPW75"/>
      <c r="SPX75"/>
      <c r="SPY75"/>
      <c r="SPZ75"/>
      <c r="SQA75"/>
      <c r="SQB75"/>
      <c r="SQC75"/>
      <c r="SQD75"/>
      <c r="SQE75"/>
      <c r="SQF75"/>
      <c r="SQG75"/>
      <c r="SQH75"/>
      <c r="SQI75"/>
      <c r="SQJ75"/>
      <c r="SQK75"/>
      <c r="SQL75"/>
      <c r="SQM75"/>
      <c r="SQN75"/>
      <c r="SQO75"/>
      <c r="SQP75"/>
      <c r="SQQ75"/>
      <c r="SQR75"/>
      <c r="SQS75"/>
      <c r="SQT75"/>
      <c r="SQU75"/>
      <c r="SQV75"/>
      <c r="SQW75"/>
      <c r="SQX75"/>
      <c r="SQY75"/>
      <c r="SQZ75"/>
      <c r="SRA75"/>
      <c r="SRB75"/>
      <c r="SRC75"/>
      <c r="SRD75"/>
      <c r="SRE75"/>
      <c r="SRF75"/>
      <c r="SRG75"/>
      <c r="SRH75"/>
      <c r="SRI75"/>
      <c r="SRJ75"/>
      <c r="SRK75"/>
      <c r="SRL75"/>
      <c r="SRM75"/>
      <c r="SRN75"/>
      <c r="SRO75"/>
      <c r="SRP75"/>
      <c r="SRQ75"/>
      <c r="SRR75"/>
      <c r="SRS75"/>
      <c r="SRT75"/>
      <c r="SRU75"/>
      <c r="SRV75"/>
      <c r="SRW75"/>
      <c r="SRX75"/>
      <c r="SRY75"/>
      <c r="SRZ75"/>
      <c r="SSA75"/>
      <c r="SSB75"/>
      <c r="SSC75"/>
      <c r="SSD75"/>
      <c r="SSE75"/>
      <c r="SSF75"/>
      <c r="SSG75"/>
      <c r="SSH75"/>
      <c r="SSI75"/>
      <c r="SSJ75"/>
      <c r="SSK75"/>
      <c r="SSL75"/>
      <c r="SSM75"/>
      <c r="SSN75"/>
      <c r="SSO75"/>
      <c r="SSP75"/>
      <c r="SSQ75"/>
      <c r="SSR75"/>
      <c r="SSS75"/>
      <c r="SST75"/>
      <c r="SSU75"/>
      <c r="SSV75"/>
      <c r="SSW75"/>
      <c r="SSX75"/>
      <c r="SSY75"/>
      <c r="SSZ75"/>
      <c r="STA75"/>
      <c r="STB75"/>
      <c r="STC75"/>
      <c r="STD75"/>
      <c r="STE75"/>
      <c r="STF75"/>
      <c r="STG75"/>
      <c r="STH75"/>
      <c r="STI75"/>
      <c r="STJ75"/>
      <c r="STK75"/>
      <c r="STL75"/>
      <c r="STM75"/>
      <c r="STN75"/>
      <c r="STO75"/>
      <c r="STP75"/>
      <c r="STQ75"/>
      <c r="STR75"/>
      <c r="STS75"/>
      <c r="STT75"/>
      <c r="STU75"/>
      <c r="STV75"/>
      <c r="STW75"/>
      <c r="STX75"/>
      <c r="STY75"/>
      <c r="STZ75"/>
      <c r="SUA75"/>
      <c r="SUB75"/>
      <c r="SUC75"/>
      <c r="SUD75"/>
      <c r="SUE75"/>
      <c r="SUF75"/>
      <c r="SUG75"/>
      <c r="SUH75"/>
      <c r="SUI75"/>
      <c r="SUJ75"/>
      <c r="SUK75"/>
      <c r="SUL75"/>
      <c r="SUM75"/>
      <c r="SUN75"/>
      <c r="SUO75"/>
      <c r="SUP75"/>
      <c r="SUQ75"/>
      <c r="SUR75"/>
      <c r="SUS75"/>
      <c r="SUT75"/>
      <c r="SUU75"/>
      <c r="SUV75"/>
      <c r="SUW75"/>
      <c r="SUX75"/>
      <c r="SUY75"/>
      <c r="SUZ75"/>
      <c r="SVA75"/>
      <c r="SVB75"/>
      <c r="SVC75"/>
      <c r="SVD75"/>
      <c r="SVE75"/>
      <c r="SVF75"/>
      <c r="SVG75"/>
      <c r="SVH75"/>
      <c r="SVI75"/>
      <c r="SVJ75"/>
      <c r="SVK75"/>
      <c r="SVL75"/>
      <c r="SVM75"/>
      <c r="SVN75"/>
      <c r="SVO75"/>
      <c r="SVP75"/>
      <c r="SVQ75"/>
      <c r="SVR75"/>
      <c r="SVS75"/>
      <c r="SVT75"/>
      <c r="SVU75"/>
      <c r="SVV75"/>
      <c r="SVW75"/>
      <c r="SVX75"/>
      <c r="SVY75"/>
      <c r="SVZ75"/>
      <c r="SWA75"/>
      <c r="SWB75"/>
      <c r="SWC75"/>
      <c r="SWD75"/>
      <c r="SWE75"/>
      <c r="SWF75"/>
      <c r="SWG75"/>
      <c r="SWH75"/>
      <c r="SWI75"/>
      <c r="SWJ75"/>
      <c r="SWK75"/>
      <c r="SWL75"/>
      <c r="SWM75"/>
      <c r="SWN75"/>
      <c r="SWO75"/>
      <c r="SWP75"/>
      <c r="SWQ75"/>
      <c r="SWR75"/>
      <c r="SWS75"/>
      <c r="SWT75"/>
      <c r="SWU75"/>
      <c r="SWV75"/>
      <c r="SWW75"/>
      <c r="SWX75"/>
      <c r="SWY75"/>
      <c r="SWZ75"/>
      <c r="SXA75"/>
      <c r="SXB75"/>
      <c r="SXC75"/>
      <c r="SXD75"/>
      <c r="SXE75"/>
      <c r="SXF75"/>
      <c r="SXG75"/>
      <c r="SXH75"/>
      <c r="SXI75"/>
      <c r="SXJ75"/>
      <c r="SXK75"/>
      <c r="SXL75"/>
      <c r="SXM75"/>
      <c r="SXN75"/>
      <c r="SXO75"/>
      <c r="SXP75"/>
      <c r="SXQ75"/>
      <c r="SXR75"/>
      <c r="SXS75"/>
      <c r="SXT75"/>
      <c r="SXU75"/>
      <c r="SXV75"/>
      <c r="SXW75"/>
      <c r="SXX75"/>
      <c r="SXY75"/>
      <c r="SXZ75"/>
      <c r="SYA75"/>
      <c r="SYB75"/>
      <c r="SYC75"/>
      <c r="SYD75"/>
      <c r="SYE75"/>
      <c r="SYF75"/>
      <c r="SYG75"/>
      <c r="SYH75"/>
      <c r="SYI75"/>
      <c r="SYJ75"/>
      <c r="SYK75"/>
      <c r="SYL75"/>
      <c r="SYM75"/>
      <c r="SYN75"/>
      <c r="SYO75"/>
      <c r="SYP75"/>
      <c r="SYQ75"/>
      <c r="SYR75"/>
      <c r="SYS75"/>
      <c r="SYT75"/>
      <c r="SYU75"/>
      <c r="SYV75"/>
      <c r="SYW75"/>
      <c r="SYX75"/>
      <c r="SYY75"/>
      <c r="SYZ75"/>
      <c r="SZA75"/>
      <c r="SZB75"/>
      <c r="SZC75"/>
      <c r="SZD75"/>
      <c r="SZE75"/>
      <c r="SZF75"/>
      <c r="SZG75"/>
      <c r="SZH75"/>
      <c r="SZI75"/>
      <c r="SZJ75"/>
      <c r="SZK75"/>
      <c r="SZL75"/>
      <c r="SZM75"/>
      <c r="SZN75"/>
      <c r="SZO75"/>
      <c r="SZP75"/>
      <c r="SZQ75"/>
      <c r="SZR75"/>
      <c r="SZS75"/>
      <c r="SZT75"/>
      <c r="SZU75"/>
      <c r="SZV75"/>
      <c r="SZW75"/>
      <c r="SZX75"/>
      <c r="SZY75"/>
      <c r="SZZ75"/>
      <c r="TAA75"/>
      <c r="TAB75"/>
      <c r="TAC75"/>
      <c r="TAD75"/>
      <c r="TAE75"/>
      <c r="TAF75"/>
      <c r="TAG75"/>
      <c r="TAH75"/>
      <c r="TAI75"/>
      <c r="TAJ75"/>
      <c r="TAK75"/>
      <c r="TAL75"/>
      <c r="TAM75"/>
      <c r="TAN75"/>
      <c r="TAO75"/>
      <c r="TAP75"/>
      <c r="TAQ75"/>
      <c r="TAR75"/>
      <c r="TAS75"/>
      <c r="TAT75"/>
      <c r="TAU75"/>
      <c r="TAV75"/>
      <c r="TAW75"/>
      <c r="TAX75"/>
      <c r="TAY75"/>
      <c r="TAZ75"/>
      <c r="TBA75"/>
      <c r="TBB75"/>
      <c r="TBC75"/>
      <c r="TBD75"/>
      <c r="TBE75"/>
      <c r="TBF75"/>
      <c r="TBG75"/>
      <c r="TBH75"/>
      <c r="TBI75"/>
      <c r="TBJ75"/>
      <c r="TBK75"/>
      <c r="TBL75"/>
      <c r="TBM75"/>
      <c r="TBN75"/>
      <c r="TBO75"/>
      <c r="TBP75"/>
      <c r="TBQ75"/>
      <c r="TBR75"/>
      <c r="TBS75"/>
      <c r="TBT75"/>
      <c r="TBU75"/>
      <c r="TBV75"/>
      <c r="TBW75"/>
      <c r="TBX75"/>
      <c r="TBY75"/>
      <c r="TBZ75"/>
      <c r="TCA75"/>
      <c r="TCB75"/>
      <c r="TCC75"/>
      <c r="TCD75"/>
      <c r="TCE75"/>
      <c r="TCF75"/>
      <c r="TCG75"/>
      <c r="TCH75"/>
      <c r="TCI75"/>
      <c r="TCJ75"/>
      <c r="TCK75"/>
      <c r="TCL75"/>
      <c r="TCM75"/>
      <c r="TCN75"/>
      <c r="TCO75"/>
      <c r="TCP75"/>
      <c r="TCQ75"/>
      <c r="TCR75"/>
      <c r="TCS75"/>
      <c r="TCT75"/>
      <c r="TCU75"/>
      <c r="TCV75"/>
      <c r="TCW75"/>
      <c r="TCX75"/>
      <c r="TCY75"/>
      <c r="TCZ75"/>
      <c r="TDA75"/>
      <c r="TDB75"/>
      <c r="TDC75"/>
      <c r="TDD75"/>
      <c r="TDE75"/>
      <c r="TDF75"/>
      <c r="TDG75"/>
      <c r="TDH75"/>
      <c r="TDI75"/>
      <c r="TDJ75"/>
      <c r="TDK75"/>
      <c r="TDL75"/>
      <c r="TDM75"/>
      <c r="TDN75"/>
      <c r="TDO75"/>
      <c r="TDP75"/>
      <c r="TDQ75"/>
      <c r="TDR75"/>
      <c r="TDS75"/>
      <c r="TDT75"/>
      <c r="TDU75"/>
      <c r="TDV75"/>
      <c r="TDW75"/>
      <c r="TDX75"/>
      <c r="TDY75"/>
      <c r="TDZ75"/>
      <c r="TEA75"/>
      <c r="TEB75"/>
      <c r="TEC75"/>
      <c r="TED75"/>
      <c r="TEE75"/>
      <c r="TEF75"/>
      <c r="TEG75"/>
      <c r="TEH75"/>
      <c r="TEI75"/>
      <c r="TEJ75"/>
      <c r="TEK75"/>
      <c r="TEL75"/>
      <c r="TEM75"/>
      <c r="TEN75"/>
      <c r="TEO75"/>
      <c r="TEP75"/>
      <c r="TEQ75"/>
      <c r="TER75"/>
      <c r="TES75"/>
      <c r="TET75"/>
      <c r="TEU75"/>
      <c r="TEV75"/>
      <c r="TEW75"/>
      <c r="TEX75"/>
      <c r="TEY75"/>
      <c r="TEZ75"/>
      <c r="TFA75"/>
      <c r="TFB75"/>
      <c r="TFC75"/>
      <c r="TFD75"/>
      <c r="TFE75"/>
      <c r="TFF75"/>
      <c r="TFG75"/>
      <c r="TFH75"/>
      <c r="TFI75"/>
      <c r="TFJ75"/>
      <c r="TFK75"/>
      <c r="TFL75"/>
      <c r="TFM75"/>
      <c r="TFN75"/>
      <c r="TFO75"/>
      <c r="TFP75"/>
      <c r="TFQ75"/>
      <c r="TFR75"/>
      <c r="TFS75"/>
      <c r="TFT75"/>
      <c r="TFU75"/>
      <c r="TFV75"/>
      <c r="TFW75"/>
      <c r="TFX75"/>
      <c r="TFY75"/>
      <c r="TFZ75"/>
      <c r="TGA75"/>
      <c r="TGB75"/>
      <c r="TGC75"/>
      <c r="TGD75"/>
      <c r="TGE75"/>
      <c r="TGF75"/>
      <c r="TGG75"/>
      <c r="TGH75"/>
      <c r="TGI75"/>
      <c r="TGJ75"/>
      <c r="TGK75"/>
      <c r="TGL75"/>
      <c r="TGM75"/>
      <c r="TGN75"/>
      <c r="TGO75"/>
      <c r="TGP75"/>
      <c r="TGQ75"/>
      <c r="TGR75"/>
      <c r="TGS75"/>
      <c r="TGT75"/>
      <c r="TGU75"/>
      <c r="TGV75"/>
      <c r="TGW75"/>
      <c r="TGX75"/>
      <c r="TGY75"/>
      <c r="TGZ75"/>
      <c r="THA75"/>
      <c r="THB75"/>
      <c r="THC75"/>
      <c r="THD75"/>
      <c r="THE75"/>
      <c r="THF75"/>
      <c r="THG75"/>
      <c r="THH75"/>
      <c r="THI75"/>
      <c r="THJ75"/>
      <c r="THK75"/>
      <c r="THL75"/>
      <c r="THM75"/>
      <c r="THN75"/>
      <c r="THO75"/>
      <c r="THP75"/>
      <c r="THQ75"/>
      <c r="THR75"/>
      <c r="THS75"/>
      <c r="THT75"/>
      <c r="THU75"/>
      <c r="THV75"/>
      <c r="THW75"/>
      <c r="THX75"/>
      <c r="THY75"/>
      <c r="THZ75"/>
      <c r="TIA75"/>
      <c r="TIB75"/>
      <c r="TIC75"/>
      <c r="TID75"/>
      <c r="TIE75"/>
      <c r="TIF75"/>
      <c r="TIG75"/>
      <c r="TIH75"/>
      <c r="TII75"/>
      <c r="TIJ75"/>
      <c r="TIK75"/>
      <c r="TIL75"/>
      <c r="TIM75"/>
      <c r="TIN75"/>
      <c r="TIO75"/>
      <c r="TIP75"/>
      <c r="TIQ75"/>
      <c r="TIR75"/>
      <c r="TIS75"/>
      <c r="TIT75"/>
      <c r="TIU75"/>
      <c r="TIV75"/>
      <c r="TIW75"/>
      <c r="TIX75"/>
      <c r="TIY75"/>
      <c r="TIZ75"/>
      <c r="TJA75"/>
      <c r="TJB75"/>
      <c r="TJC75"/>
      <c r="TJD75"/>
      <c r="TJE75"/>
      <c r="TJF75"/>
      <c r="TJG75"/>
      <c r="TJH75"/>
      <c r="TJI75"/>
      <c r="TJJ75"/>
      <c r="TJK75"/>
      <c r="TJL75"/>
      <c r="TJM75"/>
      <c r="TJN75"/>
      <c r="TJO75"/>
      <c r="TJP75"/>
      <c r="TJQ75"/>
      <c r="TJR75"/>
      <c r="TJS75"/>
      <c r="TJT75"/>
      <c r="TJU75"/>
      <c r="TJV75"/>
      <c r="TJW75"/>
      <c r="TJX75"/>
      <c r="TJY75"/>
      <c r="TJZ75"/>
      <c r="TKA75"/>
      <c r="TKB75"/>
      <c r="TKC75"/>
      <c r="TKD75"/>
      <c r="TKE75"/>
      <c r="TKF75"/>
      <c r="TKG75"/>
      <c r="TKH75"/>
      <c r="TKI75"/>
      <c r="TKJ75"/>
      <c r="TKK75"/>
      <c r="TKL75"/>
      <c r="TKM75"/>
      <c r="TKN75"/>
      <c r="TKO75"/>
      <c r="TKP75"/>
      <c r="TKQ75"/>
      <c r="TKR75"/>
      <c r="TKS75"/>
      <c r="TKT75"/>
      <c r="TKU75"/>
      <c r="TKV75"/>
      <c r="TKW75"/>
      <c r="TKX75"/>
      <c r="TKY75"/>
      <c r="TKZ75"/>
      <c r="TLA75"/>
      <c r="TLB75"/>
      <c r="TLC75"/>
      <c r="TLD75"/>
      <c r="TLE75"/>
      <c r="TLF75"/>
      <c r="TLG75"/>
      <c r="TLH75"/>
      <c r="TLI75"/>
      <c r="TLJ75"/>
      <c r="TLK75"/>
      <c r="TLL75"/>
      <c r="TLM75"/>
      <c r="TLN75"/>
      <c r="TLO75"/>
      <c r="TLP75"/>
      <c r="TLQ75"/>
      <c r="TLR75"/>
      <c r="TLS75"/>
      <c r="TLT75"/>
      <c r="TLU75"/>
      <c r="TLV75"/>
      <c r="TLW75"/>
      <c r="TLX75"/>
      <c r="TLY75"/>
      <c r="TLZ75"/>
      <c r="TMA75"/>
      <c r="TMB75"/>
      <c r="TMC75"/>
      <c r="TMD75"/>
      <c r="TME75"/>
      <c r="TMF75"/>
      <c r="TMG75"/>
      <c r="TMH75"/>
      <c r="TMI75"/>
      <c r="TMJ75"/>
      <c r="TMK75"/>
      <c r="TML75"/>
      <c r="TMM75"/>
      <c r="TMN75"/>
      <c r="TMO75"/>
      <c r="TMP75"/>
      <c r="TMQ75"/>
      <c r="TMR75"/>
      <c r="TMS75"/>
      <c r="TMT75"/>
      <c r="TMU75"/>
      <c r="TMV75"/>
      <c r="TMW75"/>
      <c r="TMX75"/>
      <c r="TMY75"/>
      <c r="TMZ75"/>
      <c r="TNA75"/>
      <c r="TNB75"/>
      <c r="TNC75"/>
      <c r="TND75"/>
      <c r="TNE75"/>
      <c r="TNF75"/>
      <c r="TNG75"/>
      <c r="TNH75"/>
      <c r="TNI75"/>
      <c r="TNJ75"/>
      <c r="TNK75"/>
      <c r="TNL75"/>
      <c r="TNM75"/>
      <c r="TNN75"/>
      <c r="TNO75"/>
      <c r="TNP75"/>
      <c r="TNQ75"/>
      <c r="TNR75"/>
      <c r="TNS75"/>
      <c r="TNT75"/>
      <c r="TNU75"/>
      <c r="TNV75"/>
      <c r="TNW75"/>
      <c r="TNX75"/>
      <c r="TNY75"/>
      <c r="TNZ75"/>
      <c r="TOA75"/>
      <c r="TOB75"/>
      <c r="TOC75"/>
      <c r="TOD75"/>
      <c r="TOE75"/>
      <c r="TOF75"/>
      <c r="TOG75"/>
      <c r="TOH75"/>
      <c r="TOI75"/>
      <c r="TOJ75"/>
      <c r="TOK75"/>
      <c r="TOL75"/>
      <c r="TOM75"/>
      <c r="TON75"/>
      <c r="TOO75"/>
      <c r="TOP75"/>
      <c r="TOQ75"/>
      <c r="TOR75"/>
      <c r="TOS75"/>
      <c r="TOT75"/>
      <c r="TOU75"/>
      <c r="TOV75"/>
      <c r="TOW75"/>
      <c r="TOX75"/>
      <c r="TOY75"/>
      <c r="TOZ75"/>
      <c r="TPA75"/>
      <c r="TPB75"/>
      <c r="TPC75"/>
      <c r="TPD75"/>
      <c r="TPE75"/>
      <c r="TPF75"/>
      <c r="TPG75"/>
      <c r="TPH75"/>
      <c r="TPI75"/>
      <c r="TPJ75"/>
      <c r="TPK75"/>
      <c r="TPL75"/>
      <c r="TPM75"/>
      <c r="TPN75"/>
      <c r="TPO75"/>
      <c r="TPP75"/>
      <c r="TPQ75"/>
      <c r="TPR75"/>
      <c r="TPS75"/>
      <c r="TPT75"/>
      <c r="TPU75"/>
      <c r="TPV75"/>
      <c r="TPW75"/>
      <c r="TPX75"/>
      <c r="TPY75"/>
      <c r="TPZ75"/>
      <c r="TQA75"/>
      <c r="TQB75"/>
      <c r="TQC75"/>
      <c r="TQD75"/>
      <c r="TQE75"/>
      <c r="TQF75"/>
      <c r="TQG75"/>
      <c r="TQH75"/>
      <c r="TQI75"/>
      <c r="TQJ75"/>
      <c r="TQK75"/>
      <c r="TQL75"/>
      <c r="TQM75"/>
      <c r="TQN75"/>
      <c r="TQO75"/>
      <c r="TQP75"/>
      <c r="TQQ75"/>
      <c r="TQR75"/>
      <c r="TQS75"/>
      <c r="TQT75"/>
      <c r="TQU75"/>
      <c r="TQV75"/>
      <c r="TQW75"/>
      <c r="TQX75"/>
      <c r="TQY75"/>
      <c r="TQZ75"/>
      <c r="TRA75"/>
      <c r="TRB75"/>
      <c r="TRC75"/>
      <c r="TRD75"/>
      <c r="TRE75"/>
      <c r="TRF75"/>
      <c r="TRG75"/>
      <c r="TRH75"/>
      <c r="TRI75"/>
      <c r="TRJ75"/>
      <c r="TRK75"/>
      <c r="TRL75"/>
      <c r="TRM75"/>
      <c r="TRN75"/>
      <c r="TRO75"/>
      <c r="TRP75"/>
      <c r="TRQ75"/>
      <c r="TRR75"/>
      <c r="TRS75"/>
      <c r="TRT75"/>
      <c r="TRU75"/>
      <c r="TRV75"/>
      <c r="TRW75"/>
      <c r="TRX75"/>
      <c r="TRY75"/>
      <c r="TRZ75"/>
      <c r="TSA75"/>
      <c r="TSB75"/>
      <c r="TSC75"/>
      <c r="TSD75"/>
      <c r="TSE75"/>
      <c r="TSF75"/>
      <c r="TSG75"/>
      <c r="TSH75"/>
      <c r="TSI75"/>
      <c r="TSJ75"/>
      <c r="TSK75"/>
      <c r="TSL75"/>
      <c r="TSM75"/>
      <c r="TSN75"/>
      <c r="TSO75"/>
      <c r="TSP75"/>
      <c r="TSQ75"/>
      <c r="TSR75"/>
      <c r="TSS75"/>
      <c r="TST75"/>
      <c r="TSU75"/>
      <c r="TSV75"/>
      <c r="TSW75"/>
      <c r="TSX75"/>
      <c r="TSY75"/>
      <c r="TSZ75"/>
      <c r="TTA75"/>
      <c r="TTB75"/>
      <c r="TTC75"/>
      <c r="TTD75"/>
      <c r="TTE75"/>
      <c r="TTF75"/>
      <c r="TTG75"/>
      <c r="TTH75"/>
      <c r="TTI75"/>
      <c r="TTJ75"/>
      <c r="TTK75"/>
      <c r="TTL75"/>
      <c r="TTM75"/>
      <c r="TTN75"/>
      <c r="TTO75"/>
      <c r="TTP75"/>
      <c r="TTQ75"/>
      <c r="TTR75"/>
      <c r="TTS75"/>
      <c r="TTT75"/>
      <c r="TTU75"/>
      <c r="TTV75"/>
      <c r="TTW75"/>
      <c r="TTX75"/>
      <c r="TTY75"/>
      <c r="TTZ75"/>
      <c r="TUA75"/>
      <c r="TUB75"/>
      <c r="TUC75"/>
      <c r="TUD75"/>
      <c r="TUE75"/>
      <c r="TUF75"/>
      <c r="TUG75"/>
      <c r="TUH75"/>
      <c r="TUI75"/>
      <c r="TUJ75"/>
      <c r="TUK75"/>
      <c r="TUL75"/>
      <c r="TUM75"/>
      <c r="TUN75"/>
      <c r="TUO75"/>
      <c r="TUP75"/>
      <c r="TUQ75"/>
      <c r="TUR75"/>
      <c r="TUS75"/>
      <c r="TUT75"/>
      <c r="TUU75"/>
      <c r="TUV75"/>
      <c r="TUW75"/>
      <c r="TUX75"/>
      <c r="TUY75"/>
      <c r="TUZ75"/>
      <c r="TVA75"/>
      <c r="TVB75"/>
      <c r="TVC75"/>
      <c r="TVD75"/>
      <c r="TVE75"/>
      <c r="TVF75"/>
      <c r="TVG75"/>
      <c r="TVH75"/>
      <c r="TVI75"/>
      <c r="TVJ75"/>
      <c r="TVK75"/>
      <c r="TVL75"/>
      <c r="TVM75"/>
      <c r="TVN75"/>
      <c r="TVO75"/>
      <c r="TVP75"/>
      <c r="TVQ75"/>
      <c r="TVR75"/>
      <c r="TVS75"/>
      <c r="TVT75"/>
      <c r="TVU75"/>
      <c r="TVV75"/>
      <c r="TVW75"/>
      <c r="TVX75"/>
      <c r="TVY75"/>
      <c r="TVZ75"/>
      <c r="TWA75"/>
      <c r="TWB75"/>
      <c r="TWC75"/>
      <c r="TWD75"/>
      <c r="TWE75"/>
      <c r="TWF75"/>
      <c r="TWG75"/>
      <c r="TWH75"/>
      <c r="TWI75"/>
      <c r="TWJ75"/>
      <c r="TWK75"/>
      <c r="TWL75"/>
      <c r="TWM75"/>
      <c r="TWN75"/>
      <c r="TWO75"/>
      <c r="TWP75"/>
      <c r="TWQ75"/>
      <c r="TWR75"/>
      <c r="TWS75"/>
      <c r="TWT75"/>
      <c r="TWU75"/>
      <c r="TWV75"/>
      <c r="TWW75"/>
      <c r="TWX75"/>
      <c r="TWY75"/>
      <c r="TWZ75"/>
      <c r="TXA75"/>
      <c r="TXB75"/>
      <c r="TXC75"/>
      <c r="TXD75"/>
      <c r="TXE75"/>
      <c r="TXF75"/>
      <c r="TXG75"/>
      <c r="TXH75"/>
      <c r="TXI75"/>
      <c r="TXJ75"/>
      <c r="TXK75"/>
      <c r="TXL75"/>
      <c r="TXM75"/>
      <c r="TXN75"/>
      <c r="TXO75"/>
      <c r="TXP75"/>
      <c r="TXQ75"/>
      <c r="TXR75"/>
      <c r="TXS75"/>
      <c r="TXT75"/>
      <c r="TXU75"/>
      <c r="TXV75"/>
      <c r="TXW75"/>
      <c r="TXX75"/>
      <c r="TXY75"/>
      <c r="TXZ75"/>
      <c r="TYA75"/>
      <c r="TYB75"/>
      <c r="TYC75"/>
      <c r="TYD75"/>
      <c r="TYE75"/>
      <c r="TYF75"/>
      <c r="TYG75"/>
      <c r="TYH75"/>
      <c r="TYI75"/>
      <c r="TYJ75"/>
      <c r="TYK75"/>
      <c r="TYL75"/>
      <c r="TYM75"/>
      <c r="TYN75"/>
      <c r="TYO75"/>
      <c r="TYP75"/>
      <c r="TYQ75"/>
      <c r="TYR75"/>
      <c r="TYS75"/>
      <c r="TYT75"/>
      <c r="TYU75"/>
      <c r="TYV75"/>
      <c r="TYW75"/>
      <c r="TYX75"/>
      <c r="TYY75"/>
      <c r="TYZ75"/>
      <c r="TZA75"/>
      <c r="TZB75"/>
      <c r="TZC75"/>
      <c r="TZD75"/>
      <c r="TZE75"/>
      <c r="TZF75"/>
      <c r="TZG75"/>
      <c r="TZH75"/>
      <c r="TZI75"/>
      <c r="TZJ75"/>
      <c r="TZK75"/>
      <c r="TZL75"/>
      <c r="TZM75"/>
      <c r="TZN75"/>
      <c r="TZO75"/>
      <c r="TZP75"/>
      <c r="TZQ75"/>
      <c r="TZR75"/>
      <c r="TZS75"/>
      <c r="TZT75"/>
      <c r="TZU75"/>
      <c r="TZV75"/>
      <c r="TZW75"/>
      <c r="TZX75"/>
      <c r="TZY75"/>
      <c r="TZZ75"/>
      <c r="UAA75"/>
      <c r="UAB75"/>
      <c r="UAC75"/>
      <c r="UAD75"/>
      <c r="UAE75"/>
      <c r="UAF75"/>
      <c r="UAG75"/>
      <c r="UAH75"/>
      <c r="UAI75"/>
      <c r="UAJ75"/>
      <c r="UAK75"/>
      <c r="UAL75"/>
      <c r="UAM75"/>
      <c r="UAN75"/>
      <c r="UAO75"/>
      <c r="UAP75"/>
      <c r="UAQ75"/>
      <c r="UAR75"/>
      <c r="UAS75"/>
      <c r="UAT75"/>
      <c r="UAU75"/>
      <c r="UAV75"/>
      <c r="UAW75"/>
      <c r="UAX75"/>
      <c r="UAY75"/>
      <c r="UAZ75"/>
      <c r="UBA75"/>
      <c r="UBB75"/>
      <c r="UBC75"/>
      <c r="UBD75"/>
      <c r="UBE75"/>
      <c r="UBF75"/>
      <c r="UBG75"/>
      <c r="UBH75"/>
      <c r="UBI75"/>
      <c r="UBJ75"/>
      <c r="UBK75"/>
      <c r="UBL75"/>
      <c r="UBM75"/>
      <c r="UBN75"/>
      <c r="UBO75"/>
      <c r="UBP75"/>
      <c r="UBQ75"/>
      <c r="UBR75"/>
      <c r="UBS75"/>
      <c r="UBT75"/>
      <c r="UBU75"/>
      <c r="UBV75"/>
      <c r="UBW75"/>
      <c r="UBX75"/>
      <c r="UBY75"/>
      <c r="UBZ75"/>
      <c r="UCA75"/>
      <c r="UCB75"/>
      <c r="UCC75"/>
      <c r="UCD75"/>
      <c r="UCE75"/>
      <c r="UCF75"/>
      <c r="UCG75"/>
      <c r="UCH75"/>
      <c r="UCI75"/>
      <c r="UCJ75"/>
      <c r="UCK75"/>
      <c r="UCL75"/>
      <c r="UCM75"/>
      <c r="UCN75"/>
      <c r="UCO75"/>
      <c r="UCP75"/>
      <c r="UCQ75"/>
      <c r="UCR75"/>
      <c r="UCS75"/>
      <c r="UCT75"/>
      <c r="UCU75"/>
      <c r="UCV75"/>
      <c r="UCW75"/>
      <c r="UCX75"/>
      <c r="UCY75"/>
      <c r="UCZ75"/>
      <c r="UDA75"/>
      <c r="UDB75"/>
      <c r="UDC75"/>
      <c r="UDD75"/>
      <c r="UDE75"/>
      <c r="UDF75"/>
      <c r="UDG75"/>
      <c r="UDH75"/>
      <c r="UDI75"/>
      <c r="UDJ75"/>
      <c r="UDK75"/>
      <c r="UDL75"/>
      <c r="UDM75"/>
      <c r="UDN75"/>
      <c r="UDO75"/>
      <c r="UDP75"/>
      <c r="UDQ75"/>
      <c r="UDR75"/>
      <c r="UDS75"/>
      <c r="UDT75"/>
      <c r="UDU75"/>
      <c r="UDV75"/>
      <c r="UDW75"/>
      <c r="UDX75"/>
      <c r="UDY75"/>
      <c r="UDZ75"/>
      <c r="UEA75"/>
      <c r="UEB75"/>
      <c r="UEC75"/>
      <c r="UED75"/>
      <c r="UEE75"/>
      <c r="UEF75"/>
      <c r="UEG75"/>
      <c r="UEH75"/>
      <c r="UEI75"/>
      <c r="UEJ75"/>
      <c r="UEK75"/>
      <c r="UEL75"/>
      <c r="UEM75"/>
      <c r="UEN75"/>
      <c r="UEO75"/>
      <c r="UEP75"/>
      <c r="UEQ75"/>
      <c r="UER75"/>
      <c r="UES75"/>
      <c r="UET75"/>
      <c r="UEU75"/>
      <c r="UEV75"/>
      <c r="UEW75"/>
      <c r="UEX75"/>
      <c r="UEY75"/>
      <c r="UEZ75"/>
      <c r="UFA75"/>
      <c r="UFB75"/>
      <c r="UFC75"/>
      <c r="UFD75"/>
      <c r="UFE75"/>
      <c r="UFF75"/>
      <c r="UFG75"/>
      <c r="UFH75"/>
      <c r="UFI75"/>
      <c r="UFJ75"/>
      <c r="UFK75"/>
      <c r="UFL75"/>
      <c r="UFM75"/>
      <c r="UFN75"/>
      <c r="UFO75"/>
      <c r="UFP75"/>
      <c r="UFQ75"/>
      <c r="UFR75"/>
      <c r="UFS75"/>
      <c r="UFT75"/>
      <c r="UFU75"/>
      <c r="UFV75"/>
      <c r="UFW75"/>
      <c r="UFX75"/>
      <c r="UFY75"/>
      <c r="UFZ75"/>
      <c r="UGA75"/>
      <c r="UGB75"/>
      <c r="UGC75"/>
      <c r="UGD75"/>
      <c r="UGE75"/>
      <c r="UGF75"/>
      <c r="UGG75"/>
      <c r="UGH75"/>
      <c r="UGI75"/>
      <c r="UGJ75"/>
      <c r="UGK75"/>
      <c r="UGL75"/>
      <c r="UGM75"/>
      <c r="UGN75"/>
      <c r="UGO75"/>
      <c r="UGP75"/>
      <c r="UGQ75"/>
      <c r="UGR75"/>
      <c r="UGS75"/>
      <c r="UGT75"/>
      <c r="UGU75"/>
      <c r="UGV75"/>
      <c r="UGW75"/>
      <c r="UGX75"/>
      <c r="UGY75"/>
      <c r="UGZ75"/>
      <c r="UHA75"/>
      <c r="UHB75"/>
      <c r="UHC75"/>
      <c r="UHD75"/>
      <c r="UHE75"/>
      <c r="UHF75"/>
      <c r="UHG75"/>
      <c r="UHH75"/>
      <c r="UHI75"/>
      <c r="UHJ75"/>
      <c r="UHK75"/>
      <c r="UHL75"/>
      <c r="UHM75"/>
      <c r="UHN75"/>
      <c r="UHO75"/>
      <c r="UHP75"/>
      <c r="UHQ75"/>
      <c r="UHR75"/>
      <c r="UHS75"/>
      <c r="UHT75"/>
      <c r="UHU75"/>
      <c r="UHV75"/>
      <c r="UHW75"/>
      <c r="UHX75"/>
      <c r="UHY75"/>
      <c r="UHZ75"/>
      <c r="UIA75"/>
      <c r="UIB75"/>
      <c r="UIC75"/>
      <c r="UID75"/>
      <c r="UIE75"/>
      <c r="UIF75"/>
      <c r="UIG75"/>
      <c r="UIH75"/>
      <c r="UII75"/>
      <c r="UIJ75"/>
      <c r="UIK75"/>
      <c r="UIL75"/>
      <c r="UIM75"/>
      <c r="UIN75"/>
      <c r="UIO75"/>
      <c r="UIP75"/>
      <c r="UIQ75"/>
      <c r="UIR75"/>
      <c r="UIS75"/>
      <c r="UIT75"/>
      <c r="UIU75"/>
      <c r="UIV75"/>
      <c r="UIW75"/>
      <c r="UIX75"/>
      <c r="UIY75"/>
      <c r="UIZ75"/>
      <c r="UJA75"/>
      <c r="UJB75"/>
      <c r="UJC75"/>
      <c r="UJD75"/>
      <c r="UJE75"/>
      <c r="UJF75"/>
      <c r="UJG75"/>
      <c r="UJH75"/>
      <c r="UJI75"/>
      <c r="UJJ75"/>
      <c r="UJK75"/>
      <c r="UJL75"/>
      <c r="UJM75"/>
      <c r="UJN75"/>
      <c r="UJO75"/>
      <c r="UJP75"/>
      <c r="UJQ75"/>
      <c r="UJR75"/>
      <c r="UJS75"/>
      <c r="UJT75"/>
      <c r="UJU75"/>
      <c r="UJV75"/>
      <c r="UJW75"/>
      <c r="UJX75"/>
      <c r="UJY75"/>
      <c r="UJZ75"/>
      <c r="UKA75"/>
      <c r="UKB75"/>
      <c r="UKC75"/>
      <c r="UKD75"/>
      <c r="UKE75"/>
      <c r="UKF75"/>
      <c r="UKG75"/>
      <c r="UKH75"/>
      <c r="UKI75"/>
      <c r="UKJ75"/>
      <c r="UKK75"/>
      <c r="UKL75"/>
      <c r="UKM75"/>
      <c r="UKN75"/>
      <c r="UKO75"/>
      <c r="UKP75"/>
      <c r="UKQ75"/>
      <c r="UKR75"/>
      <c r="UKS75"/>
      <c r="UKT75"/>
      <c r="UKU75"/>
      <c r="UKV75"/>
      <c r="UKW75"/>
      <c r="UKX75"/>
      <c r="UKY75"/>
      <c r="UKZ75"/>
      <c r="ULA75"/>
      <c r="ULB75"/>
      <c r="ULC75"/>
      <c r="ULD75"/>
      <c r="ULE75"/>
      <c r="ULF75"/>
      <c r="ULG75"/>
      <c r="ULH75"/>
      <c r="ULI75"/>
      <c r="ULJ75"/>
      <c r="ULK75"/>
      <c r="ULL75"/>
      <c r="ULM75"/>
      <c r="ULN75"/>
      <c r="ULO75"/>
      <c r="ULP75"/>
      <c r="ULQ75"/>
      <c r="ULR75"/>
      <c r="ULS75"/>
      <c r="ULT75"/>
      <c r="ULU75"/>
      <c r="ULV75"/>
      <c r="ULW75"/>
      <c r="ULX75"/>
      <c r="ULY75"/>
      <c r="ULZ75"/>
      <c r="UMA75"/>
      <c r="UMB75"/>
      <c r="UMC75"/>
      <c r="UMD75"/>
      <c r="UME75"/>
      <c r="UMF75"/>
      <c r="UMG75"/>
      <c r="UMH75"/>
      <c r="UMI75"/>
      <c r="UMJ75"/>
      <c r="UMK75"/>
      <c r="UML75"/>
      <c r="UMM75"/>
      <c r="UMN75"/>
      <c r="UMO75"/>
      <c r="UMP75"/>
      <c r="UMQ75"/>
      <c r="UMR75"/>
      <c r="UMS75"/>
      <c r="UMT75"/>
      <c r="UMU75"/>
      <c r="UMV75"/>
      <c r="UMW75"/>
      <c r="UMX75"/>
      <c r="UMY75"/>
      <c r="UMZ75"/>
      <c r="UNA75"/>
      <c r="UNB75"/>
      <c r="UNC75"/>
      <c r="UND75"/>
      <c r="UNE75"/>
      <c r="UNF75"/>
      <c r="UNG75"/>
      <c r="UNH75"/>
      <c r="UNI75"/>
      <c r="UNJ75"/>
      <c r="UNK75"/>
      <c r="UNL75"/>
      <c r="UNM75"/>
      <c r="UNN75"/>
      <c r="UNO75"/>
      <c r="UNP75"/>
      <c r="UNQ75"/>
      <c r="UNR75"/>
      <c r="UNS75"/>
      <c r="UNT75"/>
      <c r="UNU75"/>
      <c r="UNV75"/>
      <c r="UNW75"/>
      <c r="UNX75"/>
      <c r="UNY75"/>
      <c r="UNZ75"/>
      <c r="UOA75"/>
      <c r="UOB75"/>
      <c r="UOC75"/>
      <c r="UOD75"/>
      <c r="UOE75"/>
      <c r="UOF75"/>
      <c r="UOG75"/>
      <c r="UOH75"/>
      <c r="UOI75"/>
      <c r="UOJ75"/>
      <c r="UOK75"/>
      <c r="UOL75"/>
      <c r="UOM75"/>
      <c r="UON75"/>
      <c r="UOO75"/>
      <c r="UOP75"/>
      <c r="UOQ75"/>
      <c r="UOR75"/>
      <c r="UOS75"/>
      <c r="UOT75"/>
      <c r="UOU75"/>
      <c r="UOV75"/>
      <c r="UOW75"/>
      <c r="UOX75"/>
      <c r="UOY75"/>
      <c r="UOZ75"/>
      <c r="UPA75"/>
      <c r="UPB75"/>
      <c r="UPC75"/>
      <c r="UPD75"/>
      <c r="UPE75"/>
      <c r="UPF75"/>
      <c r="UPG75"/>
      <c r="UPH75"/>
      <c r="UPI75"/>
      <c r="UPJ75"/>
      <c r="UPK75"/>
      <c r="UPL75"/>
      <c r="UPM75"/>
      <c r="UPN75"/>
      <c r="UPO75"/>
      <c r="UPP75"/>
      <c r="UPQ75"/>
      <c r="UPR75"/>
      <c r="UPS75"/>
      <c r="UPT75"/>
      <c r="UPU75"/>
      <c r="UPV75"/>
      <c r="UPW75"/>
      <c r="UPX75"/>
      <c r="UPY75"/>
      <c r="UPZ75"/>
      <c r="UQA75"/>
      <c r="UQB75"/>
      <c r="UQC75"/>
      <c r="UQD75"/>
      <c r="UQE75"/>
      <c r="UQF75"/>
      <c r="UQG75"/>
      <c r="UQH75"/>
      <c r="UQI75"/>
      <c r="UQJ75"/>
      <c r="UQK75"/>
      <c r="UQL75"/>
      <c r="UQM75"/>
      <c r="UQN75"/>
      <c r="UQO75"/>
      <c r="UQP75"/>
      <c r="UQQ75"/>
      <c r="UQR75"/>
      <c r="UQS75"/>
      <c r="UQT75"/>
      <c r="UQU75"/>
      <c r="UQV75"/>
      <c r="UQW75"/>
      <c r="UQX75"/>
      <c r="UQY75"/>
      <c r="UQZ75"/>
      <c r="URA75"/>
      <c r="URB75"/>
      <c r="URC75"/>
      <c r="URD75"/>
      <c r="URE75"/>
      <c r="URF75"/>
      <c r="URG75"/>
      <c r="URH75"/>
      <c r="URI75"/>
      <c r="URJ75"/>
      <c r="URK75"/>
      <c r="URL75"/>
      <c r="URM75"/>
      <c r="URN75"/>
      <c r="URO75"/>
      <c r="URP75"/>
      <c r="URQ75"/>
      <c r="URR75"/>
      <c r="URS75"/>
      <c r="URT75"/>
      <c r="URU75"/>
      <c r="URV75"/>
      <c r="URW75"/>
      <c r="URX75"/>
      <c r="URY75"/>
      <c r="URZ75"/>
      <c r="USA75"/>
      <c r="USB75"/>
      <c r="USC75"/>
      <c r="USD75"/>
      <c r="USE75"/>
      <c r="USF75"/>
      <c r="USG75"/>
      <c r="USH75"/>
      <c r="USI75"/>
      <c r="USJ75"/>
      <c r="USK75"/>
      <c r="USL75"/>
      <c r="USM75"/>
      <c r="USN75"/>
      <c r="USO75"/>
      <c r="USP75"/>
      <c r="USQ75"/>
      <c r="USR75"/>
      <c r="USS75"/>
      <c r="UST75"/>
      <c r="USU75"/>
      <c r="USV75"/>
      <c r="USW75"/>
      <c r="USX75"/>
      <c r="USY75"/>
      <c r="USZ75"/>
      <c r="UTA75"/>
      <c r="UTB75"/>
      <c r="UTC75"/>
      <c r="UTD75"/>
      <c r="UTE75"/>
      <c r="UTF75"/>
      <c r="UTG75"/>
      <c r="UTH75"/>
      <c r="UTI75"/>
      <c r="UTJ75"/>
      <c r="UTK75"/>
      <c r="UTL75"/>
      <c r="UTM75"/>
      <c r="UTN75"/>
      <c r="UTO75"/>
      <c r="UTP75"/>
      <c r="UTQ75"/>
      <c r="UTR75"/>
      <c r="UTS75"/>
      <c r="UTT75"/>
      <c r="UTU75"/>
      <c r="UTV75"/>
      <c r="UTW75"/>
      <c r="UTX75"/>
      <c r="UTY75"/>
      <c r="UTZ75"/>
      <c r="UUA75"/>
      <c r="UUB75"/>
      <c r="UUC75"/>
      <c r="UUD75"/>
      <c r="UUE75"/>
      <c r="UUF75"/>
      <c r="UUG75"/>
      <c r="UUH75"/>
      <c r="UUI75"/>
      <c r="UUJ75"/>
      <c r="UUK75"/>
      <c r="UUL75"/>
      <c r="UUM75"/>
      <c r="UUN75"/>
      <c r="UUO75"/>
      <c r="UUP75"/>
      <c r="UUQ75"/>
      <c r="UUR75"/>
      <c r="UUS75"/>
      <c r="UUT75"/>
      <c r="UUU75"/>
      <c r="UUV75"/>
      <c r="UUW75"/>
      <c r="UUX75"/>
      <c r="UUY75"/>
      <c r="UUZ75"/>
      <c r="UVA75"/>
      <c r="UVB75"/>
      <c r="UVC75"/>
      <c r="UVD75"/>
      <c r="UVE75"/>
      <c r="UVF75"/>
      <c r="UVG75"/>
      <c r="UVH75"/>
      <c r="UVI75"/>
      <c r="UVJ75"/>
      <c r="UVK75"/>
      <c r="UVL75"/>
      <c r="UVM75"/>
      <c r="UVN75"/>
      <c r="UVO75"/>
      <c r="UVP75"/>
      <c r="UVQ75"/>
      <c r="UVR75"/>
      <c r="UVS75"/>
      <c r="UVT75"/>
      <c r="UVU75"/>
      <c r="UVV75"/>
      <c r="UVW75"/>
      <c r="UVX75"/>
      <c r="UVY75"/>
      <c r="UVZ75"/>
      <c r="UWA75"/>
      <c r="UWB75"/>
      <c r="UWC75"/>
      <c r="UWD75"/>
      <c r="UWE75"/>
      <c r="UWF75"/>
      <c r="UWG75"/>
      <c r="UWH75"/>
      <c r="UWI75"/>
      <c r="UWJ75"/>
      <c r="UWK75"/>
      <c r="UWL75"/>
      <c r="UWM75"/>
      <c r="UWN75"/>
      <c r="UWO75"/>
      <c r="UWP75"/>
      <c r="UWQ75"/>
      <c r="UWR75"/>
      <c r="UWS75"/>
      <c r="UWT75"/>
      <c r="UWU75"/>
      <c r="UWV75"/>
      <c r="UWW75"/>
      <c r="UWX75"/>
      <c r="UWY75"/>
      <c r="UWZ75"/>
      <c r="UXA75"/>
      <c r="UXB75"/>
      <c r="UXC75"/>
      <c r="UXD75"/>
      <c r="UXE75"/>
      <c r="UXF75"/>
      <c r="UXG75"/>
      <c r="UXH75"/>
      <c r="UXI75"/>
      <c r="UXJ75"/>
      <c r="UXK75"/>
      <c r="UXL75"/>
      <c r="UXM75"/>
      <c r="UXN75"/>
      <c r="UXO75"/>
      <c r="UXP75"/>
      <c r="UXQ75"/>
      <c r="UXR75"/>
      <c r="UXS75"/>
      <c r="UXT75"/>
      <c r="UXU75"/>
      <c r="UXV75"/>
      <c r="UXW75"/>
      <c r="UXX75"/>
      <c r="UXY75"/>
      <c r="UXZ75"/>
      <c r="UYA75"/>
      <c r="UYB75"/>
      <c r="UYC75"/>
      <c r="UYD75"/>
      <c r="UYE75"/>
      <c r="UYF75"/>
      <c r="UYG75"/>
      <c r="UYH75"/>
      <c r="UYI75"/>
      <c r="UYJ75"/>
      <c r="UYK75"/>
      <c r="UYL75"/>
      <c r="UYM75"/>
      <c r="UYN75"/>
      <c r="UYO75"/>
      <c r="UYP75"/>
      <c r="UYQ75"/>
      <c r="UYR75"/>
      <c r="UYS75"/>
      <c r="UYT75"/>
      <c r="UYU75"/>
      <c r="UYV75"/>
      <c r="UYW75"/>
      <c r="UYX75"/>
      <c r="UYY75"/>
      <c r="UYZ75"/>
      <c r="UZA75"/>
      <c r="UZB75"/>
      <c r="UZC75"/>
      <c r="UZD75"/>
      <c r="UZE75"/>
      <c r="UZF75"/>
      <c r="UZG75"/>
      <c r="UZH75"/>
      <c r="UZI75"/>
      <c r="UZJ75"/>
      <c r="UZK75"/>
      <c r="UZL75"/>
      <c r="UZM75"/>
      <c r="UZN75"/>
      <c r="UZO75"/>
      <c r="UZP75"/>
      <c r="UZQ75"/>
      <c r="UZR75"/>
      <c r="UZS75"/>
      <c r="UZT75"/>
      <c r="UZU75"/>
      <c r="UZV75"/>
      <c r="UZW75"/>
      <c r="UZX75"/>
      <c r="UZY75"/>
      <c r="UZZ75"/>
      <c r="VAA75"/>
      <c r="VAB75"/>
      <c r="VAC75"/>
      <c r="VAD75"/>
      <c r="VAE75"/>
      <c r="VAF75"/>
      <c r="VAG75"/>
      <c r="VAH75"/>
      <c r="VAI75"/>
      <c r="VAJ75"/>
      <c r="VAK75"/>
      <c r="VAL75"/>
      <c r="VAM75"/>
      <c r="VAN75"/>
      <c r="VAO75"/>
      <c r="VAP75"/>
      <c r="VAQ75"/>
      <c r="VAR75"/>
      <c r="VAS75"/>
      <c r="VAT75"/>
      <c r="VAU75"/>
      <c r="VAV75"/>
      <c r="VAW75"/>
      <c r="VAX75"/>
      <c r="VAY75"/>
      <c r="VAZ75"/>
      <c r="VBA75"/>
      <c r="VBB75"/>
      <c r="VBC75"/>
      <c r="VBD75"/>
      <c r="VBE75"/>
      <c r="VBF75"/>
      <c r="VBG75"/>
      <c r="VBH75"/>
      <c r="VBI75"/>
      <c r="VBJ75"/>
      <c r="VBK75"/>
      <c r="VBL75"/>
      <c r="VBM75"/>
      <c r="VBN75"/>
      <c r="VBO75"/>
      <c r="VBP75"/>
      <c r="VBQ75"/>
      <c r="VBR75"/>
      <c r="VBS75"/>
      <c r="VBT75"/>
      <c r="VBU75"/>
      <c r="VBV75"/>
      <c r="VBW75"/>
      <c r="VBX75"/>
      <c r="VBY75"/>
      <c r="VBZ75"/>
      <c r="VCA75"/>
      <c r="VCB75"/>
      <c r="VCC75"/>
      <c r="VCD75"/>
      <c r="VCE75"/>
      <c r="VCF75"/>
      <c r="VCG75"/>
      <c r="VCH75"/>
      <c r="VCI75"/>
      <c r="VCJ75"/>
      <c r="VCK75"/>
      <c r="VCL75"/>
      <c r="VCM75"/>
      <c r="VCN75"/>
      <c r="VCO75"/>
      <c r="VCP75"/>
      <c r="VCQ75"/>
      <c r="VCR75"/>
      <c r="VCS75"/>
      <c r="VCT75"/>
      <c r="VCU75"/>
      <c r="VCV75"/>
      <c r="VCW75"/>
      <c r="VCX75"/>
      <c r="VCY75"/>
      <c r="VCZ75"/>
      <c r="VDA75"/>
      <c r="VDB75"/>
      <c r="VDC75"/>
      <c r="VDD75"/>
      <c r="VDE75"/>
      <c r="VDF75"/>
      <c r="VDG75"/>
      <c r="VDH75"/>
      <c r="VDI75"/>
      <c r="VDJ75"/>
      <c r="VDK75"/>
      <c r="VDL75"/>
      <c r="VDM75"/>
      <c r="VDN75"/>
      <c r="VDO75"/>
      <c r="VDP75"/>
      <c r="VDQ75"/>
      <c r="VDR75"/>
      <c r="VDS75"/>
      <c r="VDT75"/>
      <c r="VDU75"/>
      <c r="VDV75"/>
      <c r="VDW75"/>
      <c r="VDX75"/>
      <c r="VDY75"/>
      <c r="VDZ75"/>
      <c r="VEA75"/>
      <c r="VEB75"/>
      <c r="VEC75"/>
      <c r="VED75"/>
      <c r="VEE75"/>
      <c r="VEF75"/>
      <c r="VEG75"/>
      <c r="VEH75"/>
      <c r="VEI75"/>
      <c r="VEJ75"/>
      <c r="VEK75"/>
      <c r="VEL75"/>
      <c r="VEM75"/>
      <c r="VEN75"/>
      <c r="VEO75"/>
      <c r="VEP75"/>
      <c r="VEQ75"/>
      <c r="VER75"/>
      <c r="VES75"/>
      <c r="VET75"/>
      <c r="VEU75"/>
      <c r="VEV75"/>
      <c r="VEW75"/>
      <c r="VEX75"/>
      <c r="VEY75"/>
      <c r="VEZ75"/>
      <c r="VFA75"/>
      <c r="VFB75"/>
      <c r="VFC75"/>
      <c r="VFD75"/>
      <c r="VFE75"/>
      <c r="VFF75"/>
      <c r="VFG75"/>
      <c r="VFH75"/>
      <c r="VFI75"/>
      <c r="VFJ75"/>
      <c r="VFK75"/>
      <c r="VFL75"/>
      <c r="VFM75"/>
      <c r="VFN75"/>
      <c r="VFO75"/>
      <c r="VFP75"/>
      <c r="VFQ75"/>
      <c r="VFR75"/>
      <c r="VFS75"/>
      <c r="VFT75"/>
      <c r="VFU75"/>
      <c r="VFV75"/>
      <c r="VFW75"/>
      <c r="VFX75"/>
      <c r="VFY75"/>
      <c r="VFZ75"/>
      <c r="VGA75"/>
      <c r="VGB75"/>
      <c r="VGC75"/>
      <c r="VGD75"/>
      <c r="VGE75"/>
      <c r="VGF75"/>
      <c r="VGG75"/>
      <c r="VGH75"/>
      <c r="VGI75"/>
      <c r="VGJ75"/>
      <c r="VGK75"/>
      <c r="VGL75"/>
      <c r="VGM75"/>
      <c r="VGN75"/>
      <c r="VGO75"/>
      <c r="VGP75"/>
      <c r="VGQ75"/>
      <c r="VGR75"/>
      <c r="VGS75"/>
      <c r="VGT75"/>
      <c r="VGU75"/>
      <c r="VGV75"/>
      <c r="VGW75"/>
      <c r="VGX75"/>
      <c r="VGY75"/>
      <c r="VGZ75"/>
      <c r="VHA75"/>
      <c r="VHB75"/>
      <c r="VHC75"/>
      <c r="VHD75"/>
      <c r="VHE75"/>
      <c r="VHF75"/>
      <c r="VHG75"/>
      <c r="VHH75"/>
      <c r="VHI75"/>
      <c r="VHJ75"/>
      <c r="VHK75"/>
      <c r="VHL75"/>
      <c r="VHM75"/>
      <c r="VHN75"/>
      <c r="VHO75"/>
      <c r="VHP75"/>
      <c r="VHQ75"/>
      <c r="VHR75"/>
      <c r="VHS75"/>
      <c r="VHT75"/>
      <c r="VHU75"/>
      <c r="VHV75"/>
      <c r="VHW75"/>
      <c r="VHX75"/>
      <c r="VHY75"/>
      <c r="VHZ75"/>
      <c r="VIA75"/>
      <c r="VIB75"/>
      <c r="VIC75"/>
      <c r="VID75"/>
      <c r="VIE75"/>
      <c r="VIF75"/>
      <c r="VIG75"/>
      <c r="VIH75"/>
      <c r="VII75"/>
      <c r="VIJ75"/>
      <c r="VIK75"/>
      <c r="VIL75"/>
      <c r="VIM75"/>
      <c r="VIN75"/>
      <c r="VIO75"/>
      <c r="VIP75"/>
      <c r="VIQ75"/>
      <c r="VIR75"/>
      <c r="VIS75"/>
      <c r="VIT75"/>
      <c r="VIU75"/>
      <c r="VIV75"/>
      <c r="VIW75"/>
      <c r="VIX75"/>
      <c r="VIY75"/>
      <c r="VIZ75"/>
      <c r="VJA75"/>
      <c r="VJB75"/>
      <c r="VJC75"/>
      <c r="VJD75"/>
      <c r="VJE75"/>
      <c r="VJF75"/>
      <c r="VJG75"/>
      <c r="VJH75"/>
      <c r="VJI75"/>
      <c r="VJJ75"/>
      <c r="VJK75"/>
      <c r="VJL75"/>
      <c r="VJM75"/>
      <c r="VJN75"/>
      <c r="VJO75"/>
      <c r="VJP75"/>
      <c r="VJQ75"/>
      <c r="VJR75"/>
      <c r="VJS75"/>
      <c r="VJT75"/>
      <c r="VJU75"/>
      <c r="VJV75"/>
      <c r="VJW75"/>
      <c r="VJX75"/>
      <c r="VJY75"/>
      <c r="VJZ75"/>
      <c r="VKA75"/>
      <c r="VKB75"/>
      <c r="VKC75"/>
      <c r="VKD75"/>
      <c r="VKE75"/>
      <c r="VKF75"/>
      <c r="VKG75"/>
      <c r="VKH75"/>
      <c r="VKI75"/>
      <c r="VKJ75"/>
      <c r="VKK75"/>
      <c r="VKL75"/>
      <c r="VKM75"/>
      <c r="VKN75"/>
      <c r="VKO75"/>
      <c r="VKP75"/>
      <c r="VKQ75"/>
      <c r="VKR75"/>
      <c r="VKS75"/>
      <c r="VKT75"/>
      <c r="VKU75"/>
      <c r="VKV75"/>
      <c r="VKW75"/>
      <c r="VKX75"/>
      <c r="VKY75"/>
      <c r="VKZ75"/>
      <c r="VLA75"/>
      <c r="VLB75"/>
      <c r="VLC75"/>
      <c r="VLD75"/>
      <c r="VLE75"/>
      <c r="VLF75"/>
      <c r="VLG75"/>
      <c r="VLH75"/>
      <c r="VLI75"/>
      <c r="VLJ75"/>
      <c r="VLK75"/>
      <c r="VLL75"/>
      <c r="VLM75"/>
      <c r="VLN75"/>
      <c r="VLO75"/>
      <c r="VLP75"/>
      <c r="VLQ75"/>
      <c r="VLR75"/>
      <c r="VLS75"/>
      <c r="VLT75"/>
      <c r="VLU75"/>
      <c r="VLV75"/>
      <c r="VLW75"/>
      <c r="VLX75"/>
      <c r="VLY75"/>
      <c r="VLZ75"/>
      <c r="VMA75"/>
      <c r="VMB75"/>
      <c r="VMC75"/>
      <c r="VMD75"/>
      <c r="VME75"/>
      <c r="VMF75"/>
      <c r="VMG75"/>
      <c r="VMH75"/>
      <c r="VMI75"/>
      <c r="VMJ75"/>
      <c r="VMK75"/>
      <c r="VML75"/>
      <c r="VMM75"/>
      <c r="VMN75"/>
      <c r="VMO75"/>
      <c r="VMP75"/>
      <c r="VMQ75"/>
      <c r="VMR75"/>
      <c r="VMS75"/>
      <c r="VMT75"/>
      <c r="VMU75"/>
      <c r="VMV75"/>
      <c r="VMW75"/>
      <c r="VMX75"/>
      <c r="VMY75"/>
      <c r="VMZ75"/>
      <c r="VNA75"/>
      <c r="VNB75"/>
      <c r="VNC75"/>
      <c r="VND75"/>
      <c r="VNE75"/>
      <c r="VNF75"/>
      <c r="VNG75"/>
      <c r="VNH75"/>
      <c r="VNI75"/>
      <c r="VNJ75"/>
      <c r="VNK75"/>
      <c r="VNL75"/>
      <c r="VNM75"/>
      <c r="VNN75"/>
      <c r="VNO75"/>
      <c r="VNP75"/>
      <c r="VNQ75"/>
      <c r="VNR75"/>
      <c r="VNS75"/>
      <c r="VNT75"/>
      <c r="VNU75"/>
      <c r="VNV75"/>
      <c r="VNW75"/>
      <c r="VNX75"/>
      <c r="VNY75"/>
      <c r="VNZ75"/>
      <c r="VOA75"/>
      <c r="VOB75"/>
      <c r="VOC75"/>
      <c r="VOD75"/>
      <c r="VOE75"/>
      <c r="VOF75"/>
      <c r="VOG75"/>
      <c r="VOH75"/>
      <c r="VOI75"/>
      <c r="VOJ75"/>
      <c r="VOK75"/>
      <c r="VOL75"/>
      <c r="VOM75"/>
      <c r="VON75"/>
      <c r="VOO75"/>
      <c r="VOP75"/>
      <c r="VOQ75"/>
      <c r="VOR75"/>
      <c r="VOS75"/>
      <c r="VOT75"/>
      <c r="VOU75"/>
      <c r="VOV75"/>
      <c r="VOW75"/>
      <c r="VOX75"/>
      <c r="VOY75"/>
      <c r="VOZ75"/>
      <c r="VPA75"/>
      <c r="VPB75"/>
      <c r="VPC75"/>
      <c r="VPD75"/>
      <c r="VPE75"/>
      <c r="VPF75"/>
      <c r="VPG75"/>
      <c r="VPH75"/>
      <c r="VPI75"/>
      <c r="VPJ75"/>
      <c r="VPK75"/>
      <c r="VPL75"/>
      <c r="VPM75"/>
      <c r="VPN75"/>
      <c r="VPO75"/>
      <c r="VPP75"/>
      <c r="VPQ75"/>
      <c r="VPR75"/>
      <c r="VPS75"/>
      <c r="VPT75"/>
      <c r="VPU75"/>
      <c r="VPV75"/>
      <c r="VPW75"/>
      <c r="VPX75"/>
      <c r="VPY75"/>
      <c r="VPZ75"/>
      <c r="VQA75"/>
      <c r="VQB75"/>
      <c r="VQC75"/>
      <c r="VQD75"/>
      <c r="VQE75"/>
      <c r="VQF75"/>
      <c r="VQG75"/>
      <c r="VQH75"/>
      <c r="VQI75"/>
      <c r="VQJ75"/>
      <c r="VQK75"/>
      <c r="VQL75"/>
      <c r="VQM75"/>
      <c r="VQN75"/>
      <c r="VQO75"/>
      <c r="VQP75"/>
      <c r="VQQ75"/>
      <c r="VQR75"/>
      <c r="VQS75"/>
      <c r="VQT75"/>
      <c r="VQU75"/>
      <c r="VQV75"/>
      <c r="VQW75"/>
      <c r="VQX75"/>
      <c r="VQY75"/>
      <c r="VQZ75"/>
      <c r="VRA75"/>
      <c r="VRB75"/>
      <c r="VRC75"/>
      <c r="VRD75"/>
      <c r="VRE75"/>
      <c r="VRF75"/>
      <c r="VRG75"/>
      <c r="VRH75"/>
      <c r="VRI75"/>
      <c r="VRJ75"/>
      <c r="VRK75"/>
      <c r="VRL75"/>
      <c r="VRM75"/>
      <c r="VRN75"/>
      <c r="VRO75"/>
      <c r="VRP75"/>
      <c r="VRQ75"/>
      <c r="VRR75"/>
      <c r="VRS75"/>
      <c r="VRT75"/>
      <c r="VRU75"/>
      <c r="VRV75"/>
      <c r="VRW75"/>
      <c r="VRX75"/>
      <c r="VRY75"/>
      <c r="VRZ75"/>
      <c r="VSA75"/>
      <c r="VSB75"/>
      <c r="VSC75"/>
      <c r="VSD75"/>
      <c r="VSE75"/>
      <c r="VSF75"/>
      <c r="VSG75"/>
      <c r="VSH75"/>
      <c r="VSI75"/>
      <c r="VSJ75"/>
      <c r="VSK75"/>
      <c r="VSL75"/>
      <c r="VSM75"/>
      <c r="VSN75"/>
      <c r="VSO75"/>
      <c r="VSP75"/>
      <c r="VSQ75"/>
      <c r="VSR75"/>
      <c r="VSS75"/>
      <c r="VST75"/>
      <c r="VSU75"/>
      <c r="VSV75"/>
      <c r="VSW75"/>
      <c r="VSX75"/>
      <c r="VSY75"/>
      <c r="VSZ75"/>
      <c r="VTA75"/>
      <c r="VTB75"/>
      <c r="VTC75"/>
      <c r="VTD75"/>
      <c r="VTE75"/>
      <c r="VTF75"/>
      <c r="VTG75"/>
      <c r="VTH75"/>
      <c r="VTI75"/>
      <c r="VTJ75"/>
      <c r="VTK75"/>
      <c r="VTL75"/>
      <c r="VTM75"/>
      <c r="VTN75"/>
      <c r="VTO75"/>
      <c r="VTP75"/>
      <c r="VTQ75"/>
      <c r="VTR75"/>
      <c r="VTS75"/>
      <c r="VTT75"/>
      <c r="VTU75"/>
      <c r="VTV75"/>
      <c r="VTW75"/>
      <c r="VTX75"/>
      <c r="VTY75"/>
      <c r="VTZ75"/>
      <c r="VUA75"/>
      <c r="VUB75"/>
      <c r="VUC75"/>
      <c r="VUD75"/>
      <c r="VUE75"/>
      <c r="VUF75"/>
      <c r="VUG75"/>
      <c r="VUH75"/>
      <c r="VUI75"/>
      <c r="VUJ75"/>
      <c r="VUK75"/>
      <c r="VUL75"/>
      <c r="VUM75"/>
      <c r="VUN75"/>
      <c r="VUO75"/>
      <c r="VUP75"/>
      <c r="VUQ75"/>
      <c r="VUR75"/>
      <c r="VUS75"/>
      <c r="VUT75"/>
      <c r="VUU75"/>
      <c r="VUV75"/>
      <c r="VUW75"/>
      <c r="VUX75"/>
      <c r="VUY75"/>
      <c r="VUZ75"/>
      <c r="VVA75"/>
      <c r="VVB75"/>
      <c r="VVC75"/>
      <c r="VVD75"/>
      <c r="VVE75"/>
      <c r="VVF75"/>
      <c r="VVG75"/>
      <c r="VVH75"/>
      <c r="VVI75"/>
      <c r="VVJ75"/>
      <c r="VVK75"/>
      <c r="VVL75"/>
      <c r="VVM75"/>
      <c r="VVN75"/>
      <c r="VVO75"/>
      <c r="VVP75"/>
      <c r="VVQ75"/>
      <c r="VVR75"/>
      <c r="VVS75"/>
      <c r="VVT75"/>
      <c r="VVU75"/>
      <c r="VVV75"/>
      <c r="VVW75"/>
      <c r="VVX75"/>
      <c r="VVY75"/>
      <c r="VVZ75"/>
      <c r="VWA75"/>
      <c r="VWB75"/>
      <c r="VWC75"/>
      <c r="VWD75"/>
      <c r="VWE75"/>
      <c r="VWF75"/>
      <c r="VWG75"/>
      <c r="VWH75"/>
      <c r="VWI75"/>
      <c r="VWJ75"/>
      <c r="VWK75"/>
      <c r="VWL75"/>
      <c r="VWM75"/>
      <c r="VWN75"/>
      <c r="VWO75"/>
      <c r="VWP75"/>
      <c r="VWQ75"/>
      <c r="VWR75"/>
      <c r="VWS75"/>
      <c r="VWT75"/>
      <c r="VWU75"/>
      <c r="VWV75"/>
      <c r="VWW75"/>
      <c r="VWX75"/>
      <c r="VWY75"/>
      <c r="VWZ75"/>
      <c r="VXA75"/>
      <c r="VXB75"/>
      <c r="VXC75"/>
      <c r="VXD75"/>
      <c r="VXE75"/>
      <c r="VXF75"/>
      <c r="VXG75"/>
      <c r="VXH75"/>
      <c r="VXI75"/>
      <c r="VXJ75"/>
      <c r="VXK75"/>
      <c r="VXL75"/>
      <c r="VXM75"/>
      <c r="VXN75"/>
      <c r="VXO75"/>
      <c r="VXP75"/>
      <c r="VXQ75"/>
      <c r="VXR75"/>
      <c r="VXS75"/>
      <c r="VXT75"/>
      <c r="VXU75"/>
      <c r="VXV75"/>
      <c r="VXW75"/>
      <c r="VXX75"/>
      <c r="VXY75"/>
      <c r="VXZ75"/>
      <c r="VYA75"/>
      <c r="VYB75"/>
      <c r="VYC75"/>
      <c r="VYD75"/>
      <c r="VYE75"/>
      <c r="VYF75"/>
      <c r="VYG75"/>
      <c r="VYH75"/>
      <c r="VYI75"/>
      <c r="VYJ75"/>
      <c r="VYK75"/>
      <c r="VYL75"/>
      <c r="VYM75"/>
      <c r="VYN75"/>
      <c r="VYO75"/>
      <c r="VYP75"/>
      <c r="VYQ75"/>
      <c r="VYR75"/>
      <c r="VYS75"/>
      <c r="VYT75"/>
      <c r="VYU75"/>
      <c r="VYV75"/>
      <c r="VYW75"/>
      <c r="VYX75"/>
      <c r="VYY75"/>
      <c r="VYZ75"/>
      <c r="VZA75"/>
      <c r="VZB75"/>
      <c r="VZC75"/>
      <c r="VZD75"/>
      <c r="VZE75"/>
      <c r="VZF75"/>
      <c r="VZG75"/>
      <c r="VZH75"/>
      <c r="VZI75"/>
      <c r="VZJ75"/>
      <c r="VZK75"/>
      <c r="VZL75"/>
      <c r="VZM75"/>
      <c r="VZN75"/>
      <c r="VZO75"/>
      <c r="VZP75"/>
      <c r="VZQ75"/>
      <c r="VZR75"/>
      <c r="VZS75"/>
      <c r="VZT75"/>
      <c r="VZU75"/>
      <c r="VZV75"/>
      <c r="VZW75"/>
      <c r="VZX75"/>
      <c r="VZY75"/>
      <c r="VZZ75"/>
      <c r="WAA75"/>
      <c r="WAB75"/>
      <c r="WAC75"/>
      <c r="WAD75"/>
      <c r="WAE75"/>
      <c r="WAF75"/>
      <c r="WAG75"/>
      <c r="WAH75"/>
      <c r="WAI75"/>
      <c r="WAJ75"/>
      <c r="WAK75"/>
      <c r="WAL75"/>
      <c r="WAM75"/>
      <c r="WAN75"/>
      <c r="WAO75"/>
      <c r="WAP75"/>
      <c r="WAQ75"/>
      <c r="WAR75"/>
      <c r="WAS75"/>
      <c r="WAT75"/>
      <c r="WAU75"/>
      <c r="WAV75"/>
      <c r="WAW75"/>
      <c r="WAX75"/>
      <c r="WAY75"/>
      <c r="WAZ75"/>
      <c r="WBA75"/>
      <c r="WBB75"/>
      <c r="WBC75"/>
      <c r="WBD75"/>
      <c r="WBE75"/>
      <c r="WBF75"/>
      <c r="WBG75"/>
      <c r="WBH75"/>
      <c r="WBI75"/>
      <c r="WBJ75"/>
      <c r="WBK75"/>
      <c r="WBL75"/>
      <c r="WBM75"/>
      <c r="WBN75"/>
      <c r="WBO75"/>
      <c r="WBP75"/>
      <c r="WBQ75"/>
      <c r="WBR75"/>
      <c r="WBS75"/>
      <c r="WBT75"/>
      <c r="WBU75"/>
      <c r="WBV75"/>
      <c r="WBW75"/>
      <c r="WBX75"/>
      <c r="WBY75"/>
      <c r="WBZ75"/>
      <c r="WCA75"/>
      <c r="WCB75"/>
      <c r="WCC75"/>
      <c r="WCD75"/>
      <c r="WCE75"/>
      <c r="WCF75"/>
      <c r="WCG75"/>
      <c r="WCH75"/>
      <c r="WCI75"/>
      <c r="WCJ75"/>
      <c r="WCK75"/>
      <c r="WCL75"/>
      <c r="WCM75"/>
      <c r="WCN75"/>
      <c r="WCO75"/>
      <c r="WCP75"/>
      <c r="WCQ75"/>
      <c r="WCR75"/>
      <c r="WCS75"/>
      <c r="WCT75"/>
      <c r="WCU75"/>
      <c r="WCV75"/>
      <c r="WCW75"/>
      <c r="WCX75"/>
      <c r="WCY75"/>
      <c r="WCZ75"/>
      <c r="WDA75"/>
      <c r="WDB75"/>
      <c r="WDC75"/>
      <c r="WDD75"/>
      <c r="WDE75"/>
      <c r="WDF75"/>
      <c r="WDG75"/>
      <c r="WDH75"/>
      <c r="WDI75"/>
      <c r="WDJ75"/>
      <c r="WDK75"/>
      <c r="WDL75"/>
      <c r="WDM75"/>
      <c r="WDN75"/>
      <c r="WDO75"/>
      <c r="WDP75"/>
      <c r="WDQ75"/>
      <c r="WDR75"/>
      <c r="WDS75"/>
      <c r="WDT75"/>
      <c r="WDU75"/>
      <c r="WDV75"/>
      <c r="WDW75"/>
      <c r="WDX75"/>
      <c r="WDY75"/>
      <c r="WDZ75"/>
      <c r="WEA75"/>
      <c r="WEB75"/>
      <c r="WEC75"/>
      <c r="WED75"/>
      <c r="WEE75"/>
      <c r="WEF75"/>
      <c r="WEG75"/>
      <c r="WEH75"/>
      <c r="WEI75"/>
      <c r="WEJ75"/>
      <c r="WEK75"/>
      <c r="WEL75"/>
      <c r="WEM75"/>
      <c r="WEN75"/>
      <c r="WEO75"/>
      <c r="WEP75"/>
      <c r="WEQ75"/>
      <c r="WER75"/>
      <c r="WES75"/>
      <c r="WET75"/>
      <c r="WEU75"/>
      <c r="WEV75"/>
      <c r="WEW75"/>
      <c r="WEX75"/>
      <c r="WEY75"/>
      <c r="WEZ75"/>
      <c r="WFA75"/>
      <c r="WFB75"/>
      <c r="WFC75"/>
      <c r="WFD75"/>
      <c r="WFE75"/>
      <c r="WFF75"/>
      <c r="WFG75"/>
      <c r="WFH75"/>
      <c r="WFI75"/>
      <c r="WFJ75"/>
      <c r="WFK75"/>
      <c r="WFL75"/>
      <c r="WFM75"/>
      <c r="WFN75"/>
      <c r="WFO75"/>
      <c r="WFP75"/>
      <c r="WFQ75"/>
      <c r="WFR75"/>
      <c r="WFS75"/>
      <c r="WFT75"/>
      <c r="WFU75"/>
      <c r="WFV75"/>
      <c r="WFW75"/>
      <c r="WFX75"/>
      <c r="WFY75"/>
      <c r="WFZ75"/>
      <c r="WGA75"/>
      <c r="WGB75"/>
      <c r="WGC75"/>
      <c r="WGD75"/>
      <c r="WGE75"/>
      <c r="WGF75"/>
      <c r="WGG75"/>
      <c r="WGH75"/>
      <c r="WGI75"/>
      <c r="WGJ75"/>
      <c r="WGK75"/>
      <c r="WGL75"/>
      <c r="WGM75"/>
      <c r="WGN75"/>
      <c r="WGO75"/>
      <c r="WGP75"/>
      <c r="WGQ75"/>
      <c r="WGR75"/>
      <c r="WGS75"/>
      <c r="WGT75"/>
      <c r="WGU75"/>
      <c r="WGV75"/>
      <c r="WGW75"/>
      <c r="WGX75"/>
      <c r="WGY75"/>
      <c r="WGZ75"/>
      <c r="WHA75"/>
      <c r="WHB75"/>
      <c r="WHC75"/>
      <c r="WHD75"/>
      <c r="WHE75"/>
      <c r="WHF75"/>
      <c r="WHG75"/>
      <c r="WHH75"/>
      <c r="WHI75"/>
      <c r="WHJ75"/>
      <c r="WHK75"/>
      <c r="WHL75"/>
      <c r="WHM75"/>
      <c r="WHN75"/>
      <c r="WHO75"/>
      <c r="WHP75"/>
      <c r="WHQ75"/>
      <c r="WHR75"/>
      <c r="WHS75"/>
      <c r="WHT75"/>
      <c r="WHU75"/>
      <c r="WHV75"/>
      <c r="WHW75"/>
      <c r="WHX75"/>
      <c r="WHY75"/>
      <c r="WHZ75"/>
      <c r="WIA75"/>
      <c r="WIB75"/>
      <c r="WIC75"/>
      <c r="WID75"/>
      <c r="WIE75"/>
      <c r="WIF75"/>
      <c r="WIG75"/>
      <c r="WIH75"/>
      <c r="WII75"/>
      <c r="WIJ75"/>
      <c r="WIK75"/>
      <c r="WIL75"/>
      <c r="WIM75"/>
      <c r="WIN75"/>
      <c r="WIO75"/>
      <c r="WIP75"/>
      <c r="WIQ75"/>
      <c r="WIR75"/>
      <c r="WIS75"/>
      <c r="WIT75"/>
      <c r="WIU75"/>
      <c r="WIV75"/>
      <c r="WIW75"/>
      <c r="WIX75"/>
      <c r="WIY75"/>
      <c r="WIZ75"/>
      <c r="WJA75"/>
      <c r="WJB75"/>
      <c r="WJC75"/>
      <c r="WJD75"/>
      <c r="WJE75"/>
      <c r="WJF75"/>
      <c r="WJG75"/>
      <c r="WJH75"/>
      <c r="WJI75"/>
      <c r="WJJ75"/>
      <c r="WJK75"/>
      <c r="WJL75"/>
      <c r="WJM75"/>
      <c r="WJN75"/>
      <c r="WJO75"/>
      <c r="WJP75"/>
      <c r="WJQ75"/>
      <c r="WJR75"/>
      <c r="WJS75"/>
      <c r="WJT75"/>
      <c r="WJU75"/>
      <c r="WJV75"/>
      <c r="WJW75"/>
      <c r="WJX75"/>
      <c r="WJY75"/>
      <c r="WJZ75"/>
      <c r="WKA75"/>
      <c r="WKB75"/>
      <c r="WKC75"/>
      <c r="WKD75"/>
      <c r="WKE75"/>
      <c r="WKF75"/>
      <c r="WKG75"/>
      <c r="WKH75"/>
      <c r="WKI75"/>
      <c r="WKJ75"/>
      <c r="WKK75"/>
      <c r="WKL75"/>
      <c r="WKM75"/>
      <c r="WKN75"/>
      <c r="WKO75"/>
      <c r="WKP75"/>
      <c r="WKQ75"/>
      <c r="WKR75"/>
      <c r="WKS75"/>
      <c r="WKT75"/>
      <c r="WKU75"/>
      <c r="WKV75"/>
      <c r="WKW75"/>
      <c r="WKX75"/>
      <c r="WKY75"/>
      <c r="WKZ75"/>
      <c r="WLA75"/>
      <c r="WLB75"/>
      <c r="WLC75"/>
      <c r="WLD75"/>
      <c r="WLE75"/>
      <c r="WLF75"/>
      <c r="WLG75"/>
      <c r="WLH75"/>
      <c r="WLI75"/>
      <c r="WLJ75"/>
      <c r="WLK75"/>
      <c r="WLL75"/>
      <c r="WLM75"/>
      <c r="WLN75"/>
      <c r="WLO75"/>
      <c r="WLP75"/>
      <c r="WLQ75"/>
      <c r="WLR75"/>
      <c r="WLS75"/>
      <c r="WLT75"/>
      <c r="WLU75"/>
      <c r="WLV75"/>
      <c r="WLW75"/>
      <c r="WLX75"/>
      <c r="WLY75"/>
      <c r="WLZ75"/>
      <c r="WMA75"/>
      <c r="WMB75"/>
      <c r="WMC75"/>
      <c r="WMD75"/>
      <c r="WME75"/>
      <c r="WMF75"/>
      <c r="WMG75"/>
      <c r="WMH75"/>
      <c r="WMI75"/>
      <c r="WMJ75"/>
      <c r="WMK75"/>
      <c r="WML75"/>
      <c r="WMM75"/>
      <c r="WMN75"/>
      <c r="WMO75"/>
      <c r="WMP75"/>
      <c r="WMQ75"/>
      <c r="WMR75"/>
      <c r="WMS75"/>
      <c r="WMT75"/>
      <c r="WMU75"/>
      <c r="WMV75"/>
      <c r="WMW75"/>
      <c r="WMX75"/>
      <c r="WMY75"/>
      <c r="WMZ75"/>
      <c r="WNA75"/>
      <c r="WNB75"/>
      <c r="WNC75"/>
      <c r="WND75"/>
      <c r="WNE75"/>
      <c r="WNF75"/>
      <c r="WNG75"/>
      <c r="WNH75"/>
      <c r="WNI75"/>
      <c r="WNJ75"/>
      <c r="WNK75"/>
      <c r="WNL75"/>
      <c r="WNM75"/>
      <c r="WNN75"/>
      <c r="WNO75"/>
      <c r="WNP75"/>
      <c r="WNQ75"/>
      <c r="WNR75"/>
      <c r="WNS75"/>
      <c r="WNT75"/>
      <c r="WNU75"/>
      <c r="WNV75"/>
      <c r="WNW75"/>
      <c r="WNX75"/>
      <c r="WNY75"/>
      <c r="WNZ75"/>
      <c r="WOA75"/>
      <c r="WOB75"/>
      <c r="WOC75"/>
      <c r="WOD75"/>
      <c r="WOE75"/>
      <c r="WOF75"/>
      <c r="WOG75"/>
      <c r="WOH75"/>
      <c r="WOI75"/>
      <c r="WOJ75"/>
      <c r="WOK75"/>
      <c r="WOL75"/>
      <c r="WOM75"/>
      <c r="WON75"/>
      <c r="WOO75"/>
      <c r="WOP75"/>
      <c r="WOQ75"/>
      <c r="WOR75"/>
      <c r="WOS75"/>
      <c r="WOT75"/>
      <c r="WOU75"/>
      <c r="WOV75"/>
      <c r="WOW75"/>
      <c r="WOX75"/>
      <c r="WOY75"/>
      <c r="WOZ75"/>
      <c r="WPA75"/>
      <c r="WPB75"/>
      <c r="WPC75"/>
      <c r="WPD75"/>
      <c r="WPE75"/>
      <c r="WPF75"/>
      <c r="WPG75"/>
      <c r="WPH75"/>
      <c r="WPI75"/>
      <c r="WPJ75"/>
      <c r="WPK75"/>
      <c r="WPL75"/>
      <c r="WPM75"/>
      <c r="WPN75"/>
      <c r="WPO75"/>
      <c r="WPP75"/>
      <c r="WPQ75"/>
      <c r="WPR75"/>
      <c r="WPS75"/>
      <c r="WPT75"/>
      <c r="WPU75"/>
      <c r="WPV75"/>
      <c r="WPW75"/>
      <c r="WPX75"/>
      <c r="WPY75"/>
      <c r="WPZ75"/>
      <c r="WQA75"/>
      <c r="WQB75"/>
      <c r="WQC75"/>
      <c r="WQD75"/>
      <c r="WQE75"/>
      <c r="WQF75"/>
      <c r="WQG75"/>
      <c r="WQH75"/>
      <c r="WQI75"/>
      <c r="WQJ75"/>
      <c r="WQK75"/>
      <c r="WQL75"/>
      <c r="WQM75"/>
      <c r="WQN75"/>
      <c r="WQO75"/>
      <c r="WQP75"/>
      <c r="WQQ75"/>
      <c r="WQR75"/>
      <c r="WQS75"/>
      <c r="WQT75"/>
      <c r="WQU75"/>
      <c r="WQV75"/>
      <c r="WQW75"/>
      <c r="WQX75"/>
      <c r="WQY75"/>
      <c r="WQZ75"/>
      <c r="WRA75"/>
      <c r="WRB75"/>
      <c r="WRC75"/>
      <c r="WRD75"/>
      <c r="WRE75"/>
      <c r="WRF75"/>
      <c r="WRG75"/>
      <c r="WRH75"/>
      <c r="WRI75"/>
      <c r="WRJ75"/>
      <c r="WRK75"/>
      <c r="WRL75"/>
      <c r="WRM75"/>
      <c r="WRN75"/>
      <c r="WRO75"/>
      <c r="WRP75"/>
      <c r="WRQ75"/>
      <c r="WRR75"/>
      <c r="WRS75"/>
      <c r="WRT75"/>
      <c r="WRU75"/>
      <c r="WRV75"/>
      <c r="WRW75"/>
      <c r="WRX75"/>
      <c r="WRY75"/>
      <c r="WRZ75"/>
      <c r="WSA75"/>
      <c r="WSB75"/>
      <c r="WSC75"/>
      <c r="WSD75"/>
      <c r="WSE75"/>
      <c r="WSF75"/>
      <c r="WSG75"/>
      <c r="WSH75"/>
      <c r="WSI75"/>
      <c r="WSJ75"/>
      <c r="WSK75"/>
      <c r="WSL75"/>
      <c r="WSM75"/>
      <c r="WSN75"/>
      <c r="WSO75"/>
      <c r="WSP75"/>
      <c r="WSQ75"/>
      <c r="WSR75"/>
      <c r="WSS75"/>
      <c r="WST75"/>
      <c r="WSU75"/>
      <c r="WSV75"/>
      <c r="WSW75"/>
      <c r="WSX75"/>
      <c r="WSY75"/>
      <c r="WSZ75"/>
      <c r="WTA75"/>
      <c r="WTB75"/>
      <c r="WTC75"/>
      <c r="WTD75"/>
      <c r="WTE75"/>
      <c r="WTF75"/>
      <c r="WTG75"/>
      <c r="WTH75"/>
      <c r="WTI75"/>
      <c r="WTJ75"/>
      <c r="WTK75"/>
      <c r="WTL75"/>
      <c r="WTM75"/>
      <c r="WTN75"/>
      <c r="WTO75"/>
      <c r="WTP75"/>
      <c r="WTQ75"/>
      <c r="WTR75"/>
      <c r="WTS75"/>
      <c r="WTT75"/>
      <c r="WTU75"/>
      <c r="WTV75"/>
      <c r="WTW75"/>
      <c r="WTX75"/>
      <c r="WTY75"/>
      <c r="WTZ75"/>
      <c r="WUA75"/>
      <c r="WUB75"/>
      <c r="WUC75"/>
      <c r="WUD75"/>
      <c r="WUE75"/>
      <c r="WUF75"/>
      <c r="WUG75"/>
      <c r="WUH75"/>
      <c r="WUI75"/>
      <c r="WUJ75"/>
      <c r="WUK75"/>
      <c r="WUL75"/>
      <c r="WUM75"/>
      <c r="WUN75"/>
      <c r="WUO75"/>
      <c r="WUP75"/>
      <c r="WUQ75"/>
      <c r="WUR75"/>
      <c r="WUS75"/>
      <c r="WUT75"/>
      <c r="WUU75"/>
      <c r="WUV75"/>
      <c r="WUW75"/>
      <c r="WUX75"/>
      <c r="WUY75"/>
      <c r="WUZ75"/>
      <c r="WVA75"/>
      <c r="WVB75"/>
      <c r="WVC75"/>
      <c r="WVD75"/>
      <c r="WVE75"/>
      <c r="WVF75"/>
      <c r="WVG75"/>
      <c r="WVH75"/>
      <c r="WVI75"/>
      <c r="WVJ75"/>
      <c r="WVK75"/>
      <c r="WVL75"/>
      <c r="WVM75"/>
      <c r="WVN75"/>
      <c r="WVO75"/>
      <c r="WVP75"/>
      <c r="WVQ75"/>
      <c r="WVR75"/>
      <c r="WVS75"/>
      <c r="WVT75"/>
      <c r="WVU75"/>
      <c r="WVV75"/>
      <c r="WVW75"/>
      <c r="WVX75"/>
      <c r="WVY75"/>
      <c r="WVZ75"/>
      <c r="WWA75"/>
      <c r="WWB75"/>
      <c r="WWC75"/>
      <c r="WWD75"/>
      <c r="WWE75"/>
      <c r="WWF75"/>
      <c r="WWG75"/>
      <c r="WWH75"/>
      <c r="WWI75"/>
      <c r="WWJ75"/>
      <c r="WWK75"/>
      <c r="WWL75"/>
      <c r="WWM75"/>
      <c r="WWN75"/>
      <c r="WWO75"/>
      <c r="WWP75"/>
      <c r="WWQ75"/>
      <c r="WWR75"/>
      <c r="WWS75"/>
      <c r="WWT75"/>
      <c r="WWU75"/>
      <c r="WWV75"/>
      <c r="WWW75"/>
      <c r="WWX75"/>
      <c r="WWY75"/>
      <c r="WWZ75"/>
      <c r="WXA75"/>
      <c r="WXB75"/>
      <c r="WXC75"/>
      <c r="WXD75"/>
      <c r="WXE75"/>
      <c r="WXF75"/>
      <c r="WXG75"/>
      <c r="WXH75"/>
      <c r="WXI75"/>
      <c r="WXJ75"/>
      <c r="WXK75"/>
      <c r="WXL75"/>
      <c r="WXM75"/>
      <c r="WXN75"/>
      <c r="WXO75"/>
      <c r="WXP75"/>
      <c r="WXQ75"/>
      <c r="WXR75"/>
      <c r="WXS75"/>
      <c r="WXT75"/>
      <c r="WXU75"/>
      <c r="WXV75"/>
      <c r="WXW75"/>
      <c r="WXX75"/>
      <c r="WXY75"/>
      <c r="WXZ75"/>
      <c r="WYA75"/>
      <c r="WYB75"/>
      <c r="WYC75"/>
      <c r="WYD75"/>
      <c r="WYE75"/>
      <c r="WYF75"/>
      <c r="WYG75"/>
      <c r="WYH75"/>
      <c r="WYI75"/>
      <c r="WYJ75"/>
      <c r="WYK75"/>
      <c r="WYL75"/>
      <c r="WYM75"/>
      <c r="WYN75"/>
      <c r="WYO75"/>
      <c r="WYP75"/>
      <c r="WYQ75"/>
      <c r="WYR75"/>
      <c r="WYS75"/>
      <c r="WYT75"/>
      <c r="WYU75"/>
      <c r="WYV75"/>
      <c r="WYW75"/>
      <c r="WYX75"/>
      <c r="WYY75"/>
      <c r="WYZ75"/>
      <c r="WZA75"/>
      <c r="WZB75"/>
      <c r="WZC75"/>
      <c r="WZD75"/>
      <c r="WZE75"/>
      <c r="WZF75"/>
      <c r="WZG75"/>
      <c r="WZH75"/>
      <c r="WZI75"/>
      <c r="WZJ75"/>
      <c r="WZK75"/>
      <c r="WZL75"/>
      <c r="WZM75"/>
      <c r="WZN75"/>
      <c r="WZO75"/>
      <c r="WZP75"/>
      <c r="WZQ75"/>
      <c r="WZR75"/>
      <c r="WZS75"/>
      <c r="WZT75"/>
      <c r="WZU75"/>
      <c r="WZV75"/>
      <c r="WZW75"/>
      <c r="WZX75"/>
      <c r="WZY75"/>
      <c r="WZZ75"/>
      <c r="XAA75"/>
      <c r="XAB75"/>
      <c r="XAC75"/>
      <c r="XAD75"/>
      <c r="XAE75"/>
      <c r="XAF75"/>
      <c r="XAG75"/>
      <c r="XAH75"/>
      <c r="XAI75"/>
      <c r="XAJ75"/>
      <c r="XAK75"/>
      <c r="XAL75"/>
      <c r="XAM75"/>
      <c r="XAN75"/>
      <c r="XAO75"/>
      <c r="XAP75"/>
      <c r="XAQ75"/>
      <c r="XAR75"/>
      <c r="XAS75"/>
      <c r="XAT75"/>
      <c r="XAU75"/>
      <c r="XAV75"/>
      <c r="XAW75"/>
      <c r="XAX75"/>
      <c r="XAY75"/>
      <c r="XAZ75"/>
      <c r="XBA75"/>
      <c r="XBB75"/>
      <c r="XBC75"/>
      <c r="XBD75"/>
      <c r="XBE75"/>
      <c r="XBF75"/>
      <c r="XBG75"/>
      <c r="XBH75"/>
      <c r="XBI75"/>
      <c r="XBJ75"/>
      <c r="XBK75"/>
      <c r="XBL75"/>
      <c r="XBM75"/>
      <c r="XBN75"/>
      <c r="XBO75"/>
      <c r="XBP75"/>
      <c r="XBQ75"/>
      <c r="XBR75"/>
      <c r="XBS75"/>
      <c r="XBT75"/>
      <c r="XBU75"/>
      <c r="XBV75"/>
      <c r="XBW75"/>
      <c r="XBX75"/>
      <c r="XBY75"/>
      <c r="XBZ75"/>
      <c r="XCA75"/>
      <c r="XCB75"/>
      <c r="XCC75"/>
      <c r="XCD75"/>
      <c r="XCE75"/>
      <c r="XCF75"/>
      <c r="XCG75"/>
      <c r="XCH75"/>
      <c r="XCI75"/>
      <c r="XCJ75"/>
      <c r="XCK75"/>
      <c r="XCL75"/>
      <c r="XCM75"/>
      <c r="XCN75"/>
      <c r="XCO75"/>
      <c r="XCP75"/>
      <c r="XCQ75"/>
      <c r="XCR75"/>
      <c r="XCS75"/>
      <c r="XCT75"/>
      <c r="XCU75"/>
      <c r="XCV75"/>
      <c r="XCW75"/>
      <c r="XCX75"/>
      <c r="XCY75"/>
      <c r="XCZ75"/>
      <c r="XDA75"/>
      <c r="XDB75"/>
      <c r="XDC75"/>
      <c r="XDD75"/>
      <c r="XDE75"/>
      <c r="XDF75"/>
      <c r="XDG75"/>
      <c r="XDH75"/>
      <c r="XDI75"/>
      <c r="XDJ75"/>
      <c r="XDK75"/>
      <c r="XDL75"/>
      <c r="XDM75"/>
      <c r="XDN75"/>
      <c r="XDO75"/>
      <c r="XDP75"/>
      <c r="XDQ75"/>
      <c r="XDR75"/>
      <c r="XDS75"/>
      <c r="XDT75"/>
      <c r="XDU75"/>
      <c r="XDV75"/>
      <c r="XDW75"/>
      <c r="XDX75"/>
      <c r="XDY75"/>
      <c r="XDZ75"/>
      <c r="XEA75"/>
      <c r="XEB75"/>
      <c r="XEC75"/>
      <c r="XED75"/>
      <c r="XEE75"/>
      <c r="XEF75"/>
      <c r="XEG75"/>
      <c r="XEH75"/>
      <c r="XEI75"/>
      <c r="XEJ75"/>
      <c r="XEK75"/>
      <c r="XEL75"/>
      <c r="XEM75"/>
      <c r="XEN75"/>
      <c r="XEO75"/>
      <c r="XEP75"/>
      <c r="XEQ75"/>
      <c r="XER75"/>
      <c r="XES75"/>
      <c r="XET75"/>
      <c r="XEU75"/>
      <c r="XEV75"/>
      <c r="XEW75"/>
      <c r="XEX75"/>
      <c r="XEY75"/>
      <c r="XEZ75"/>
      <c r="XFA75"/>
      <c r="XFB75"/>
      <c r="XFC75"/>
      <c r="XFD75"/>
    </row>
    <row r="76" spans="1:16384">
      <c r="N76" s="11"/>
    </row>
    <row r="77" spans="1:16384">
      <c r="B77" s="261" t="s">
        <v>592</v>
      </c>
      <c r="N77" s="11"/>
    </row>
    <row r="78" spans="1:16384">
      <c r="A78">
        <v>1</v>
      </c>
      <c r="B78" s="256" t="s">
        <v>469</v>
      </c>
      <c r="C78" s="256" t="s">
        <v>585</v>
      </c>
      <c r="D78">
        <v>7</v>
      </c>
      <c r="E78" s="257" t="s">
        <v>295</v>
      </c>
      <c r="F78" s="257" t="s">
        <v>586</v>
      </c>
      <c r="G78">
        <v>13</v>
      </c>
      <c r="H78" s="258" t="s">
        <v>113</v>
      </c>
      <c r="I78" s="258" t="s">
        <v>586</v>
      </c>
      <c r="J78" s="12"/>
      <c r="N78" s="11"/>
    </row>
    <row r="79" spans="1:16384">
      <c r="A79">
        <v>2</v>
      </c>
      <c r="B79" s="256" t="s">
        <v>137</v>
      </c>
      <c r="C79" s="256" t="s">
        <v>585</v>
      </c>
      <c r="D79">
        <v>8</v>
      </c>
      <c r="E79" s="257" t="s">
        <v>111</v>
      </c>
      <c r="F79" s="257" t="s">
        <v>585</v>
      </c>
      <c r="G79">
        <v>14</v>
      </c>
      <c r="H79" s="258" t="s">
        <v>273</v>
      </c>
      <c r="I79" s="258" t="s">
        <v>586</v>
      </c>
      <c r="J79" s="12"/>
      <c r="N79" s="11"/>
    </row>
    <row r="80" spans="1:16384">
      <c r="A80">
        <v>3</v>
      </c>
      <c r="B80" s="256" t="s">
        <v>63</v>
      </c>
      <c r="C80" s="256" t="s">
        <v>585</v>
      </c>
      <c r="D80">
        <v>9</v>
      </c>
      <c r="E80" s="257" t="s">
        <v>289</v>
      </c>
      <c r="F80" s="257" t="s">
        <v>585</v>
      </c>
      <c r="G80">
        <v>15</v>
      </c>
      <c r="H80" s="258" t="s">
        <v>105</v>
      </c>
      <c r="I80" s="258" t="s">
        <v>585</v>
      </c>
      <c r="J80" s="12"/>
      <c r="N80" s="11"/>
    </row>
    <row r="81" spans="1:16">
      <c r="A81">
        <v>4</v>
      </c>
      <c r="B81" s="256" t="s">
        <v>286</v>
      </c>
      <c r="C81" s="256" t="s">
        <v>585</v>
      </c>
      <c r="D81">
        <v>10</v>
      </c>
      <c r="E81" s="257" t="s">
        <v>79</v>
      </c>
      <c r="F81" s="257" t="s">
        <v>586</v>
      </c>
      <c r="G81">
        <v>16</v>
      </c>
      <c r="H81" s="258" t="s">
        <v>208</v>
      </c>
      <c r="I81" s="258" t="s">
        <v>588</v>
      </c>
      <c r="J81" s="12"/>
      <c r="N81" s="11"/>
    </row>
    <row r="82" spans="1:16">
      <c r="A82">
        <v>5</v>
      </c>
      <c r="B82" s="256" t="s">
        <v>91</v>
      </c>
      <c r="C82" s="256" t="s">
        <v>584</v>
      </c>
      <c r="D82">
        <v>11</v>
      </c>
      <c r="E82" s="257" t="s">
        <v>14</v>
      </c>
      <c r="F82" s="257" t="s">
        <v>587</v>
      </c>
      <c r="G82">
        <v>17</v>
      </c>
      <c r="H82" s="258" t="s">
        <v>223</v>
      </c>
      <c r="I82" s="258" t="s">
        <v>585</v>
      </c>
      <c r="J82" s="12"/>
      <c r="N82" s="11"/>
    </row>
    <row r="83" spans="1:16">
      <c r="A83">
        <v>6</v>
      </c>
      <c r="B83" s="256" t="s">
        <v>199</v>
      </c>
      <c r="C83" s="256" t="s">
        <v>587</v>
      </c>
      <c r="D83">
        <v>12</v>
      </c>
      <c r="E83" s="257" t="s">
        <v>284</v>
      </c>
      <c r="F83" s="257" t="s">
        <v>679</v>
      </c>
      <c r="G83">
        <v>18</v>
      </c>
      <c r="H83" s="258" t="s">
        <v>297</v>
      </c>
      <c r="I83" s="258" t="s">
        <v>585</v>
      </c>
      <c r="J83" s="12"/>
      <c r="N83" s="11"/>
    </row>
    <row r="84" spans="1:16">
      <c r="G84">
        <v>19</v>
      </c>
      <c r="H84" s="266" t="s">
        <v>470</v>
      </c>
      <c r="I84" s="266" t="s">
        <v>585</v>
      </c>
      <c r="P84" s="12"/>
    </row>
    <row r="85" spans="1:16">
      <c r="P85" s="12"/>
    </row>
    <row r="86" spans="1:16">
      <c r="A86" s="14" t="s">
        <v>3</v>
      </c>
      <c r="B86" s="15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7"/>
      <c r="P86" s="12"/>
    </row>
    <row r="87" spans="1:16">
      <c r="A87" s="19"/>
      <c r="B87" s="252">
        <v>1</v>
      </c>
      <c r="C87" s="252">
        <v>2</v>
      </c>
      <c r="D87" s="252">
        <v>3</v>
      </c>
      <c r="E87" s="252">
        <v>4</v>
      </c>
      <c r="F87" s="252">
        <v>5</v>
      </c>
      <c r="G87" s="252">
        <v>6</v>
      </c>
      <c r="H87" s="252">
        <v>7</v>
      </c>
      <c r="I87" s="252">
        <v>8</v>
      </c>
      <c r="J87" s="252">
        <v>9</v>
      </c>
      <c r="K87" s="252">
        <v>10</v>
      </c>
      <c r="L87" s="252">
        <v>11</v>
      </c>
      <c r="M87" s="21">
        <v>12</v>
      </c>
      <c r="P87" s="12"/>
    </row>
    <row r="88" spans="1:16">
      <c r="A88" s="19" t="s">
        <v>6</v>
      </c>
      <c r="B88" s="214"/>
      <c r="C88" s="268" t="s">
        <v>7</v>
      </c>
      <c r="D88" s="134"/>
      <c r="E88" s="134"/>
      <c r="F88" s="136"/>
      <c r="G88" s="136"/>
      <c r="H88" s="134"/>
      <c r="I88" s="134"/>
      <c r="J88" s="134"/>
      <c r="K88" s="259" t="s">
        <v>7</v>
      </c>
      <c r="L88" s="42"/>
      <c r="M88" s="215"/>
    </row>
    <row r="89" spans="1:16">
      <c r="A89" s="19" t="s">
        <v>9</v>
      </c>
      <c r="B89" s="244" t="s">
        <v>628</v>
      </c>
      <c r="C89" s="269" t="s">
        <v>597</v>
      </c>
      <c r="D89" s="166" t="s">
        <v>593</v>
      </c>
      <c r="E89" s="312" t="s">
        <v>619</v>
      </c>
      <c r="F89" s="308" t="s">
        <v>600</v>
      </c>
      <c r="G89" s="276" t="s">
        <v>601</v>
      </c>
      <c r="H89" s="247" t="s">
        <v>602</v>
      </c>
      <c r="I89" s="243" t="s">
        <v>595</v>
      </c>
      <c r="J89" s="237" t="s">
        <v>604</v>
      </c>
      <c r="K89" s="240" t="s">
        <v>605</v>
      </c>
      <c r="L89" s="159" t="s">
        <v>606</v>
      </c>
      <c r="M89" s="270" t="s">
        <v>642</v>
      </c>
    </row>
    <row r="90" spans="1:16">
      <c r="A90" s="19" t="s">
        <v>10</v>
      </c>
      <c r="B90" s="246" t="s">
        <v>665</v>
      </c>
      <c r="C90" s="267" t="s">
        <v>607</v>
      </c>
      <c r="D90" s="282" t="s">
        <v>598</v>
      </c>
      <c r="E90" s="313" t="s">
        <v>629</v>
      </c>
      <c r="F90" s="309" t="s">
        <v>610</v>
      </c>
      <c r="G90" s="278" t="s">
        <v>611</v>
      </c>
      <c r="H90" s="248" t="s">
        <v>612</v>
      </c>
      <c r="I90" s="277" t="s">
        <v>603</v>
      </c>
      <c r="J90" s="238" t="s">
        <v>667</v>
      </c>
      <c r="K90" s="241" t="s">
        <v>615</v>
      </c>
      <c r="L90" s="304" t="s">
        <v>616</v>
      </c>
      <c r="M90" s="271" t="s">
        <v>652</v>
      </c>
    </row>
    <row r="91" spans="1:16">
      <c r="A91" s="19" t="s">
        <v>11</v>
      </c>
      <c r="B91" s="245" t="s">
        <v>666</v>
      </c>
      <c r="C91" s="267" t="s">
        <v>617</v>
      </c>
      <c r="D91" s="283" t="s">
        <v>608</v>
      </c>
      <c r="E91" s="313" t="s">
        <v>637</v>
      </c>
      <c r="F91" s="310" t="s">
        <v>620</v>
      </c>
      <c r="G91" s="278" t="s">
        <v>621</v>
      </c>
      <c r="H91" s="249" t="s">
        <v>622</v>
      </c>
      <c r="I91" s="279" t="s">
        <v>613</v>
      </c>
      <c r="J91" s="239" t="s">
        <v>668</v>
      </c>
      <c r="K91" s="242" t="s">
        <v>625</v>
      </c>
      <c r="L91" s="305" t="s">
        <v>626</v>
      </c>
      <c r="M91" s="271" t="s">
        <v>660</v>
      </c>
    </row>
    <row r="92" spans="1:16">
      <c r="A92" s="19" t="s">
        <v>13</v>
      </c>
      <c r="B92" s="244" t="s">
        <v>594</v>
      </c>
      <c r="C92" s="267" t="s">
        <v>627</v>
      </c>
      <c r="D92" s="306" t="s">
        <v>636</v>
      </c>
      <c r="E92" s="313" t="s">
        <v>647</v>
      </c>
      <c r="F92" s="311" t="s">
        <v>7</v>
      </c>
      <c r="G92" s="260" t="s">
        <v>630</v>
      </c>
      <c r="H92" s="280" t="s">
        <v>7</v>
      </c>
      <c r="I92" s="287" t="s">
        <v>641</v>
      </c>
      <c r="J92" s="237" t="s">
        <v>614</v>
      </c>
      <c r="K92" s="273" t="s">
        <v>633</v>
      </c>
      <c r="L92" s="159" t="s">
        <v>634</v>
      </c>
      <c r="M92" s="271" t="s">
        <v>623</v>
      </c>
    </row>
    <row r="93" spans="1:16">
      <c r="A93" s="19" t="s">
        <v>15</v>
      </c>
      <c r="B93" s="246" t="s">
        <v>599</v>
      </c>
      <c r="C93" s="267" t="s">
        <v>635</v>
      </c>
      <c r="D93" s="282" t="s">
        <v>646</v>
      </c>
      <c r="E93" s="284" t="s">
        <v>656</v>
      </c>
      <c r="F93" s="308" t="s">
        <v>638</v>
      </c>
      <c r="G93" s="155" t="s">
        <v>639</v>
      </c>
      <c r="H93" s="247" t="s">
        <v>640</v>
      </c>
      <c r="I93" s="288" t="s">
        <v>651</v>
      </c>
      <c r="J93" s="238" t="s">
        <v>624</v>
      </c>
      <c r="K93" s="274" t="s">
        <v>643</v>
      </c>
      <c r="L93" s="304" t="s">
        <v>644</v>
      </c>
      <c r="M93" s="271" t="s">
        <v>631</v>
      </c>
    </row>
    <row r="94" spans="1:16">
      <c r="A94" s="19" t="s">
        <v>16</v>
      </c>
      <c r="B94" s="246" t="s">
        <v>609</v>
      </c>
      <c r="C94" s="286" t="s">
        <v>645</v>
      </c>
      <c r="D94" s="307" t="s">
        <v>655</v>
      </c>
      <c r="E94" s="284" t="s">
        <v>661</v>
      </c>
      <c r="F94" s="309" t="s">
        <v>648</v>
      </c>
      <c r="G94" s="281" t="s">
        <v>649</v>
      </c>
      <c r="H94" s="248" t="s">
        <v>650</v>
      </c>
      <c r="I94" s="289" t="s">
        <v>659</v>
      </c>
      <c r="J94" s="238" t="s">
        <v>632</v>
      </c>
      <c r="K94" s="275" t="s">
        <v>653</v>
      </c>
      <c r="L94" s="305" t="s">
        <v>654</v>
      </c>
      <c r="M94" s="271" t="s">
        <v>663</v>
      </c>
    </row>
    <row r="95" spans="1:16">
      <c r="A95" s="22" t="s">
        <v>17</v>
      </c>
      <c r="B95" s="245" t="s">
        <v>618</v>
      </c>
      <c r="C95" s="268" t="s">
        <v>7</v>
      </c>
      <c r="D95" s="236"/>
      <c r="E95" s="285" t="s">
        <v>662</v>
      </c>
      <c r="F95" s="310" t="s">
        <v>657</v>
      </c>
      <c r="G95" s="236"/>
      <c r="H95" s="249" t="s">
        <v>658</v>
      </c>
      <c r="I95" s="236"/>
      <c r="J95" s="239" t="s">
        <v>596</v>
      </c>
      <c r="K95" s="268" t="s">
        <v>7</v>
      </c>
      <c r="L95" s="236"/>
      <c r="M95" s="272" t="s">
        <v>664</v>
      </c>
    </row>
    <row r="96" spans="1:16" s="12" customFormat="1">
      <c r="A96" s="262"/>
      <c r="B96" s="263"/>
      <c r="C96" s="264"/>
      <c r="D96" s="265"/>
      <c r="E96" s="251"/>
      <c r="F96" s="145"/>
      <c r="G96" s="250"/>
      <c r="H96" s="145"/>
      <c r="I96" s="145"/>
      <c r="J96" s="145"/>
      <c r="K96" s="250"/>
      <c r="L96" s="250"/>
      <c r="M96" s="250"/>
    </row>
    <row r="97" spans="1:25" s="250" customFormat="1">
      <c r="A97" s="383" t="s">
        <v>575</v>
      </c>
      <c r="B97" s="383"/>
      <c r="C97" s="383"/>
      <c r="D97" s="383"/>
      <c r="F97" s="145"/>
      <c r="H97" s="145"/>
      <c r="I97" s="145"/>
      <c r="J97" s="145"/>
    </row>
    <row r="98" spans="1:25">
      <c r="A98" s="198"/>
      <c r="B98" s="202"/>
      <c r="C98" s="208"/>
      <c r="D98" s="211"/>
      <c r="E98" s="11" t="s">
        <v>573</v>
      </c>
      <c r="F98" s="384" t="s">
        <v>576</v>
      </c>
    </row>
    <row r="99" spans="1:25">
      <c r="A99" s="199" t="s">
        <v>569</v>
      </c>
      <c r="B99" s="204" t="s">
        <v>570</v>
      </c>
      <c r="C99" s="209" t="s">
        <v>571</v>
      </c>
      <c r="D99" s="212" t="s">
        <v>572</v>
      </c>
      <c r="E99" s="11" t="s">
        <v>574</v>
      </c>
      <c r="F99" s="384"/>
      <c r="M99" s="12"/>
    </row>
    <row r="100" spans="1:25">
      <c r="A100" s="201"/>
      <c r="B100" s="207"/>
      <c r="C100" s="253"/>
      <c r="D100" s="213"/>
      <c r="E100" s="11" t="s">
        <v>487</v>
      </c>
      <c r="F100" s="384"/>
      <c r="M100" s="12"/>
      <c r="N100" s="11"/>
    </row>
    <row r="101" spans="1:25">
      <c r="M101" s="12"/>
      <c r="N101" s="11"/>
    </row>
    <row r="102" spans="1:25">
      <c r="A102" s="132" t="s">
        <v>541</v>
      </c>
      <c r="B102" s="132" t="s">
        <v>543</v>
      </c>
      <c r="H102" s="12"/>
      <c r="M102" s="12"/>
      <c r="N102" s="11"/>
    </row>
    <row r="103" spans="1:25">
      <c r="A103" s="132" t="s">
        <v>542</v>
      </c>
      <c r="B103" s="132" t="s">
        <v>543</v>
      </c>
      <c r="F103" s="12"/>
      <c r="H103" s="12"/>
      <c r="M103" s="12"/>
      <c r="N103" s="11"/>
    </row>
    <row r="104" spans="1:25" ht="14" customHeight="1">
      <c r="F104" s="12"/>
      <c r="H104" s="12"/>
      <c r="M104" s="12"/>
      <c r="N104" s="11"/>
      <c r="V104" s="235"/>
      <c r="W104" s="235"/>
    </row>
    <row r="105" spans="1:25">
      <c r="M105" s="12"/>
      <c r="N105" s="11"/>
      <c r="V105" s="235"/>
      <c r="W105" s="235"/>
    </row>
    <row r="106" spans="1:25">
      <c r="A106" s="11" t="s">
        <v>546</v>
      </c>
      <c r="D106" s="11" t="s">
        <v>549</v>
      </c>
      <c r="G106" s="11" t="s">
        <v>550</v>
      </c>
      <c r="M106" s="12"/>
      <c r="N106" s="11"/>
    </row>
    <row r="107" spans="1:25">
      <c r="A107" s="132" t="s">
        <v>547</v>
      </c>
      <c r="B107" s="132" t="s">
        <v>548</v>
      </c>
      <c r="D107" s="132" t="s">
        <v>548</v>
      </c>
      <c r="E107" s="132" t="s">
        <v>547</v>
      </c>
      <c r="G107" s="132" t="s">
        <v>548</v>
      </c>
      <c r="H107" s="132" t="s">
        <v>547</v>
      </c>
      <c r="M107" s="12"/>
      <c r="N107" s="11"/>
    </row>
    <row r="108" spans="1:25">
      <c r="A108" s="132"/>
      <c r="B108" s="132"/>
      <c r="D108" s="132" t="s">
        <v>547</v>
      </c>
      <c r="E108" s="132" t="s">
        <v>547</v>
      </c>
      <c r="G108" s="132" t="s">
        <v>548</v>
      </c>
      <c r="H108" s="132" t="s">
        <v>547</v>
      </c>
      <c r="M108" s="12"/>
      <c r="N108" s="11"/>
    </row>
    <row r="109" spans="1:25">
      <c r="M109" s="12"/>
      <c r="N109" s="11"/>
      <c r="W109" s="12"/>
    </row>
    <row r="110" spans="1:25">
      <c r="M110" s="12"/>
      <c r="N110" s="11"/>
      <c r="S110" s="12"/>
      <c r="U110" s="12"/>
      <c r="W110" s="12"/>
    </row>
    <row r="111" spans="1:25">
      <c r="M111" s="12"/>
      <c r="N111" s="11"/>
      <c r="O111" s="12"/>
      <c r="Q111" s="12"/>
      <c r="S111" s="12"/>
      <c r="U111" s="12"/>
      <c r="W111" s="12"/>
    </row>
    <row r="112" spans="1:25">
      <c r="A112" s="6"/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>
        <v>14</v>
      </c>
      <c r="P112" s="4">
        <v>15</v>
      </c>
      <c r="Q112" s="4">
        <v>16</v>
      </c>
      <c r="R112" s="4">
        <v>17</v>
      </c>
      <c r="S112" s="4">
        <v>18</v>
      </c>
      <c r="T112" s="4">
        <v>19</v>
      </c>
      <c r="U112" s="4">
        <v>20</v>
      </c>
      <c r="V112" s="4">
        <v>21</v>
      </c>
      <c r="W112" s="4">
        <v>22</v>
      </c>
      <c r="X112" s="4">
        <v>23</v>
      </c>
      <c r="Y112" s="7">
        <v>24</v>
      </c>
    </row>
    <row r="113" spans="1:25">
      <c r="A113" s="6" t="s">
        <v>6</v>
      </c>
      <c r="B113" s="161"/>
      <c r="C113" s="39"/>
      <c r="D113" s="196" t="s">
        <v>7</v>
      </c>
      <c r="E113" s="192" t="s">
        <v>7</v>
      </c>
      <c r="F113" s="161"/>
      <c r="G113" s="39"/>
      <c r="H113" s="161"/>
      <c r="I113" s="39"/>
      <c r="J113" s="161"/>
      <c r="K113" s="39"/>
      <c r="L113" s="161"/>
      <c r="M113" s="39"/>
      <c r="N113" s="214"/>
      <c r="O113" s="215"/>
      <c r="T113" s="196" t="s">
        <v>7</v>
      </c>
      <c r="U113" s="192" t="s">
        <v>7</v>
      </c>
      <c r="V113" s="42"/>
      <c r="W113" s="42"/>
      <c r="X113" s="161"/>
      <c r="Y113" s="39"/>
    </row>
    <row r="114" spans="1:25">
      <c r="A114" s="6" t="s">
        <v>9</v>
      </c>
      <c r="B114" s="150"/>
      <c r="C114" s="40"/>
      <c r="D114" s="194"/>
      <c r="E114" s="195"/>
      <c r="F114" s="150"/>
      <c r="G114" s="40"/>
      <c r="H114" s="150"/>
      <c r="I114" s="40"/>
      <c r="J114" s="150"/>
      <c r="K114" s="40"/>
      <c r="L114" s="150"/>
      <c r="M114" s="40"/>
      <c r="N114" s="152"/>
      <c r="O114" s="40"/>
      <c r="T114" s="194"/>
      <c r="U114" s="195"/>
      <c r="V114" s="217"/>
      <c r="W114" s="217"/>
      <c r="X114" s="150"/>
      <c r="Y114" s="40"/>
    </row>
    <row r="115" spans="1:25">
      <c r="A115" s="6" t="s">
        <v>10</v>
      </c>
      <c r="B115" s="197" t="s">
        <v>594</v>
      </c>
      <c r="C115" s="192" t="s">
        <v>7</v>
      </c>
      <c r="D115" s="139" t="s">
        <v>597</v>
      </c>
      <c r="E115" s="192" t="s">
        <v>7</v>
      </c>
      <c r="F115" s="166" t="s">
        <v>593</v>
      </c>
      <c r="G115" s="192" t="s">
        <v>7</v>
      </c>
      <c r="H115" s="203" t="s">
        <v>656</v>
      </c>
      <c r="I115" s="192" t="s">
        <v>7</v>
      </c>
      <c r="J115" s="163" t="s">
        <v>600</v>
      </c>
      <c r="K115" s="192" t="s">
        <v>7</v>
      </c>
      <c r="L115" s="162" t="s">
        <v>601</v>
      </c>
      <c r="M115" s="192" t="s">
        <v>7</v>
      </c>
      <c r="N115" s="167" t="s">
        <v>602</v>
      </c>
      <c r="O115" s="192" t="s">
        <v>7</v>
      </c>
      <c r="P115" s="156" t="s">
        <v>595</v>
      </c>
      <c r="Q115" s="192" t="s">
        <v>7</v>
      </c>
      <c r="R115" s="165" t="s">
        <v>604</v>
      </c>
      <c r="S115" s="188" t="s">
        <v>7</v>
      </c>
      <c r="T115" s="135" t="s">
        <v>605</v>
      </c>
      <c r="U115" s="192" t="s">
        <v>7</v>
      </c>
      <c r="V115" s="141" t="s">
        <v>606</v>
      </c>
      <c r="W115" s="188" t="s">
        <v>7</v>
      </c>
      <c r="X115" s="291" t="s">
        <v>642</v>
      </c>
      <c r="Y115" s="188" t="s">
        <v>7</v>
      </c>
    </row>
    <row r="116" spans="1:25">
      <c r="A116" s="6" t="s">
        <v>11</v>
      </c>
      <c r="B116" s="147"/>
      <c r="C116" s="148"/>
      <c r="D116" s="150"/>
      <c r="E116" s="151"/>
      <c r="F116" s="149"/>
      <c r="G116" s="153"/>
      <c r="H116" s="150"/>
      <c r="I116" s="151"/>
      <c r="J116" s="147"/>
      <c r="K116" s="153"/>
      <c r="L116" s="147"/>
      <c r="M116" s="153"/>
      <c r="N116" s="150"/>
      <c r="O116" s="151"/>
      <c r="P116" s="150"/>
      <c r="Q116" s="151"/>
      <c r="R116" s="150"/>
      <c r="S116" s="151"/>
      <c r="T116" s="150"/>
      <c r="U116" s="169"/>
      <c r="V116" s="146"/>
      <c r="W116" s="151"/>
      <c r="X116" s="146"/>
      <c r="Y116" s="169"/>
    </row>
    <row r="117" spans="1:25">
      <c r="A117" s="6" t="s">
        <v>13</v>
      </c>
      <c r="B117" s="197" t="s">
        <v>599</v>
      </c>
      <c r="C117" s="192" t="s">
        <v>7</v>
      </c>
      <c r="D117" s="140" t="s">
        <v>607</v>
      </c>
      <c r="E117" s="193" t="s">
        <v>7</v>
      </c>
      <c r="F117" s="166" t="s">
        <v>598</v>
      </c>
      <c r="G117" s="192" t="s">
        <v>7</v>
      </c>
      <c r="H117" s="203" t="s">
        <v>661</v>
      </c>
      <c r="I117" s="192" t="s">
        <v>7</v>
      </c>
      <c r="J117" s="163" t="s">
        <v>610</v>
      </c>
      <c r="K117" s="192" t="s">
        <v>7</v>
      </c>
      <c r="L117" s="162" t="s">
        <v>611</v>
      </c>
      <c r="M117" s="192" t="s">
        <v>7</v>
      </c>
      <c r="N117" s="154" t="s">
        <v>612</v>
      </c>
      <c r="O117" s="193" t="s">
        <v>7</v>
      </c>
      <c r="P117" s="156" t="s">
        <v>603</v>
      </c>
      <c r="Q117" s="192" t="s">
        <v>7</v>
      </c>
      <c r="R117" s="165" t="s">
        <v>667</v>
      </c>
      <c r="S117" s="188" t="s">
        <v>7</v>
      </c>
      <c r="T117" s="135" t="s">
        <v>615</v>
      </c>
      <c r="U117" s="193" t="s">
        <v>7</v>
      </c>
      <c r="V117" s="142" t="s">
        <v>616</v>
      </c>
      <c r="W117" s="189" t="s">
        <v>7</v>
      </c>
      <c r="X117" s="291" t="s">
        <v>652</v>
      </c>
      <c r="Y117" s="189" t="s">
        <v>7</v>
      </c>
    </row>
    <row r="118" spans="1:25">
      <c r="A118" s="6" t="s">
        <v>15</v>
      </c>
      <c r="B118" s="150"/>
      <c r="C118" s="151"/>
      <c r="D118" s="147"/>
      <c r="E118" s="148"/>
      <c r="F118" s="168"/>
      <c r="G118" s="169"/>
      <c r="H118" s="150"/>
      <c r="I118" s="151"/>
      <c r="J118" s="150"/>
      <c r="K118" s="151"/>
      <c r="L118" s="150"/>
      <c r="M118" s="151"/>
      <c r="N118" s="147"/>
      <c r="O118" s="153"/>
      <c r="P118" s="150"/>
      <c r="Q118" s="151"/>
      <c r="R118" s="150"/>
      <c r="S118" s="151"/>
      <c r="T118" s="150"/>
      <c r="U118" s="169"/>
      <c r="V118" s="145"/>
      <c r="W118" s="148"/>
      <c r="X118" s="146"/>
      <c r="Y118" s="169"/>
    </row>
    <row r="119" spans="1:25">
      <c r="A119" s="6" t="s">
        <v>16</v>
      </c>
      <c r="B119" s="200" t="s">
        <v>609</v>
      </c>
      <c r="C119" s="193" t="s">
        <v>7</v>
      </c>
      <c r="D119" s="139" t="s">
        <v>617</v>
      </c>
      <c r="E119" s="192" t="s">
        <v>7</v>
      </c>
      <c r="F119" s="138" t="s">
        <v>608</v>
      </c>
      <c r="G119" s="193" t="s">
        <v>7</v>
      </c>
      <c r="H119" s="292" t="s">
        <v>662</v>
      </c>
      <c r="I119" s="193" t="s">
        <v>7</v>
      </c>
      <c r="J119" s="158" t="s">
        <v>620</v>
      </c>
      <c r="K119" s="193" t="s">
        <v>7</v>
      </c>
      <c r="L119" s="155" t="s">
        <v>621</v>
      </c>
      <c r="M119" s="193" t="s">
        <v>7</v>
      </c>
      <c r="N119" s="167" t="s">
        <v>622</v>
      </c>
      <c r="O119" s="192" t="s">
        <v>7</v>
      </c>
      <c r="P119" s="156" t="s">
        <v>613</v>
      </c>
      <c r="Q119" s="193" t="s">
        <v>7</v>
      </c>
      <c r="R119" s="165" t="s">
        <v>668</v>
      </c>
      <c r="S119" s="188" t="s">
        <v>7</v>
      </c>
      <c r="T119" s="135" t="s">
        <v>625</v>
      </c>
      <c r="U119" s="192" t="s">
        <v>7</v>
      </c>
      <c r="V119" s="141" t="s">
        <v>626</v>
      </c>
      <c r="W119" s="188" t="s">
        <v>7</v>
      </c>
      <c r="X119" s="290" t="s">
        <v>660</v>
      </c>
      <c r="Y119" s="192" t="s">
        <v>7</v>
      </c>
    </row>
    <row r="120" spans="1:25">
      <c r="A120" s="6" t="s">
        <v>17</v>
      </c>
      <c r="B120" s="150"/>
      <c r="C120" s="40"/>
      <c r="D120" s="150"/>
      <c r="E120" s="151"/>
      <c r="F120" s="150"/>
      <c r="G120" s="151"/>
      <c r="H120" s="205"/>
      <c r="I120" s="206"/>
      <c r="J120" s="194"/>
      <c r="K120" s="195"/>
      <c r="L120" s="152"/>
      <c r="M120" s="40"/>
      <c r="N120" s="150"/>
      <c r="O120" s="169"/>
      <c r="P120" s="150"/>
      <c r="Q120" s="151"/>
      <c r="R120" s="150"/>
      <c r="S120" s="151"/>
      <c r="T120" s="205"/>
      <c r="U120" s="206"/>
      <c r="V120" s="146"/>
      <c r="W120" s="151"/>
      <c r="X120" s="150"/>
      <c r="Y120" s="151"/>
    </row>
    <row r="121" spans="1:25">
      <c r="A121" s="6" t="s">
        <v>31</v>
      </c>
      <c r="B121" s="197" t="s">
        <v>618</v>
      </c>
      <c r="C121" s="192" t="s">
        <v>7</v>
      </c>
      <c r="D121" s="139" t="s">
        <v>627</v>
      </c>
      <c r="E121" s="192" t="s">
        <v>7</v>
      </c>
      <c r="F121" s="166" t="s">
        <v>636</v>
      </c>
      <c r="G121" s="192" t="s">
        <v>7</v>
      </c>
      <c r="H121" s="203" t="s">
        <v>619</v>
      </c>
      <c r="I121" s="192" t="s">
        <v>7</v>
      </c>
      <c r="J121" s="188" t="s">
        <v>7</v>
      </c>
      <c r="K121" s="188" t="s">
        <v>7</v>
      </c>
      <c r="L121" s="162" t="s">
        <v>630</v>
      </c>
      <c r="M121" s="192" t="s">
        <v>7</v>
      </c>
      <c r="N121" s="189" t="s">
        <v>7</v>
      </c>
      <c r="O121" s="189" t="s">
        <v>7</v>
      </c>
      <c r="P121" s="156" t="s">
        <v>641</v>
      </c>
      <c r="Q121" s="192" t="s">
        <v>7</v>
      </c>
      <c r="R121" s="164" t="s">
        <v>614</v>
      </c>
      <c r="S121" s="193" t="s">
        <v>7</v>
      </c>
      <c r="T121" s="137" t="s">
        <v>633</v>
      </c>
      <c r="U121" s="193" t="s">
        <v>7</v>
      </c>
      <c r="V121" s="159" t="s">
        <v>634</v>
      </c>
      <c r="W121" s="188" t="s">
        <v>7</v>
      </c>
      <c r="X121" s="290" t="s">
        <v>623</v>
      </c>
      <c r="Y121" s="192" t="s">
        <v>7</v>
      </c>
    </row>
    <row r="122" spans="1:25">
      <c r="A122" s="6" t="s">
        <v>32</v>
      </c>
      <c r="B122" s="147"/>
      <c r="C122" s="148"/>
      <c r="D122" s="150"/>
      <c r="E122" s="151"/>
      <c r="F122" s="168"/>
      <c r="G122" s="169"/>
      <c r="H122" s="150"/>
      <c r="I122" s="151"/>
      <c r="J122" s="146"/>
      <c r="K122" s="169"/>
      <c r="L122" s="150"/>
      <c r="M122" s="169"/>
      <c r="N122" s="217"/>
      <c r="O122" s="217"/>
      <c r="P122" s="150"/>
      <c r="Q122" s="151"/>
      <c r="R122" s="150"/>
      <c r="S122" s="151"/>
      <c r="T122" s="147"/>
      <c r="U122" s="153"/>
      <c r="V122" s="150"/>
      <c r="W122" s="151"/>
      <c r="X122" s="150"/>
      <c r="Y122" s="169"/>
    </row>
    <row r="123" spans="1:25">
      <c r="A123" s="6" t="s">
        <v>33</v>
      </c>
      <c r="B123" s="197" t="s">
        <v>628</v>
      </c>
      <c r="C123" s="192" t="s">
        <v>7</v>
      </c>
      <c r="D123" s="139" t="s">
        <v>635</v>
      </c>
      <c r="E123" s="192" t="s">
        <v>7</v>
      </c>
      <c r="F123" s="166" t="s">
        <v>646</v>
      </c>
      <c r="G123" s="193" t="s">
        <v>7</v>
      </c>
      <c r="H123" s="203" t="s">
        <v>629</v>
      </c>
      <c r="I123" s="192" t="s">
        <v>7</v>
      </c>
      <c r="J123" s="158" t="s">
        <v>638</v>
      </c>
      <c r="K123" s="193" t="s">
        <v>7</v>
      </c>
      <c r="L123" s="162" t="s">
        <v>639</v>
      </c>
      <c r="M123" s="193" t="s">
        <v>7</v>
      </c>
      <c r="N123" s="167" t="s">
        <v>640</v>
      </c>
      <c r="O123" s="192" t="s">
        <v>7</v>
      </c>
      <c r="P123" s="157" t="s">
        <v>651</v>
      </c>
      <c r="Q123" s="193" t="s">
        <v>7</v>
      </c>
      <c r="R123" s="165" t="s">
        <v>624</v>
      </c>
      <c r="S123" s="188" t="s">
        <v>7</v>
      </c>
      <c r="T123" s="135" t="s">
        <v>643</v>
      </c>
      <c r="U123" s="192" t="s">
        <v>7</v>
      </c>
      <c r="V123" s="159" t="s">
        <v>644</v>
      </c>
      <c r="W123" s="188" t="s">
        <v>7</v>
      </c>
      <c r="X123" s="290" t="s">
        <v>631</v>
      </c>
      <c r="Y123" s="193" t="s">
        <v>7</v>
      </c>
    </row>
    <row r="124" spans="1:25">
      <c r="A124" s="6" t="s">
        <v>34</v>
      </c>
      <c r="B124" s="150"/>
      <c r="C124" s="148"/>
      <c r="D124" s="150"/>
      <c r="E124" s="151"/>
      <c r="F124" s="149"/>
      <c r="G124" s="153"/>
      <c r="H124" s="150"/>
      <c r="I124" s="151"/>
      <c r="J124" s="147"/>
      <c r="K124" s="153"/>
      <c r="L124" s="150"/>
      <c r="M124" s="151"/>
      <c r="N124" s="150"/>
      <c r="O124" s="151"/>
      <c r="P124" s="147"/>
      <c r="Q124" s="148"/>
      <c r="R124" s="150"/>
      <c r="S124" s="151"/>
      <c r="T124" s="150"/>
      <c r="U124" s="169"/>
      <c r="V124" s="150"/>
      <c r="W124" s="151"/>
      <c r="X124" s="150"/>
      <c r="Y124" s="40"/>
    </row>
    <row r="125" spans="1:25">
      <c r="A125" s="6" t="s">
        <v>35</v>
      </c>
      <c r="B125" s="200" t="s">
        <v>665</v>
      </c>
      <c r="C125" s="192" t="s">
        <v>7</v>
      </c>
      <c r="D125" s="139" t="s">
        <v>645</v>
      </c>
      <c r="E125" s="193" t="s">
        <v>7</v>
      </c>
      <c r="F125" s="166" t="s">
        <v>655</v>
      </c>
      <c r="G125" s="192" t="s">
        <v>7</v>
      </c>
      <c r="H125" s="203" t="s">
        <v>637</v>
      </c>
      <c r="I125" s="192" t="s">
        <v>7</v>
      </c>
      <c r="J125" s="163" t="s">
        <v>648</v>
      </c>
      <c r="K125" s="192" t="s">
        <v>7</v>
      </c>
      <c r="L125" s="162" t="s">
        <v>649</v>
      </c>
      <c r="M125" s="192" t="s">
        <v>7</v>
      </c>
      <c r="N125" s="154" t="s">
        <v>650</v>
      </c>
      <c r="O125" s="193" t="s">
        <v>7</v>
      </c>
      <c r="P125" s="156" t="s">
        <v>659</v>
      </c>
      <c r="Q125" s="192" t="s">
        <v>7</v>
      </c>
      <c r="R125" s="160" t="s">
        <v>632</v>
      </c>
      <c r="S125" s="193" t="s">
        <v>7</v>
      </c>
      <c r="T125" s="137" t="s">
        <v>653</v>
      </c>
      <c r="U125" s="193" t="s">
        <v>7</v>
      </c>
      <c r="V125" s="159" t="s">
        <v>654</v>
      </c>
      <c r="W125" s="189" t="s">
        <v>7</v>
      </c>
      <c r="X125" s="291" t="s">
        <v>663</v>
      </c>
      <c r="Y125" s="192" t="s">
        <v>7</v>
      </c>
    </row>
    <row r="126" spans="1:25">
      <c r="A126" s="6" t="s">
        <v>36</v>
      </c>
      <c r="B126" s="150"/>
      <c r="C126" s="151"/>
      <c r="D126" s="150"/>
      <c r="E126" s="151"/>
      <c r="F126" s="168"/>
      <c r="G126" s="169"/>
      <c r="H126" s="150"/>
      <c r="I126" s="151"/>
      <c r="J126" s="150"/>
      <c r="K126" s="151"/>
      <c r="L126" s="152"/>
      <c r="M126" s="40"/>
      <c r="N126" s="147"/>
      <c r="O126" s="153"/>
      <c r="R126" s="152"/>
      <c r="S126" s="40"/>
      <c r="T126" s="147"/>
      <c r="U126" s="153"/>
      <c r="V126" s="150"/>
      <c r="W126" s="151"/>
      <c r="X126" s="146"/>
      <c r="Y126" s="169"/>
    </row>
    <row r="127" spans="1:25">
      <c r="A127" s="6" t="s">
        <v>37</v>
      </c>
      <c r="B127" s="197" t="s">
        <v>666</v>
      </c>
      <c r="C127" s="192" t="s">
        <v>7</v>
      </c>
      <c r="D127" s="196" t="s">
        <v>7</v>
      </c>
      <c r="E127" s="188" t="s">
        <v>7</v>
      </c>
      <c r="F127" s="214"/>
      <c r="G127" s="215"/>
      <c r="H127" s="292" t="s">
        <v>647</v>
      </c>
      <c r="I127" s="193" t="s">
        <v>7</v>
      </c>
      <c r="J127" s="158" t="s">
        <v>657</v>
      </c>
      <c r="K127" s="193" t="s">
        <v>7</v>
      </c>
      <c r="L127" s="214"/>
      <c r="M127" s="215"/>
      <c r="N127" s="167" t="s">
        <v>658</v>
      </c>
      <c r="O127" s="192" t="s">
        <v>7</v>
      </c>
      <c r="P127" s="214"/>
      <c r="Q127" s="215"/>
      <c r="R127" s="165" t="s">
        <v>596</v>
      </c>
      <c r="S127" s="188" t="s">
        <v>7</v>
      </c>
      <c r="T127" s="196" t="s">
        <v>7</v>
      </c>
      <c r="U127" s="192" t="s">
        <v>7</v>
      </c>
      <c r="V127" s="214"/>
      <c r="W127" s="215"/>
      <c r="X127" s="291" t="s">
        <v>664</v>
      </c>
      <c r="Y127" s="193" t="s">
        <v>7</v>
      </c>
    </row>
    <row r="128" spans="1:25">
      <c r="A128" s="6" t="s">
        <v>38</v>
      </c>
      <c r="B128" s="150"/>
      <c r="C128" s="40"/>
      <c r="D128" s="152"/>
      <c r="E128" s="40"/>
      <c r="F128" s="152"/>
      <c r="G128" s="40"/>
      <c r="H128" s="205"/>
      <c r="I128" s="206"/>
      <c r="J128" s="152"/>
      <c r="K128" s="40"/>
      <c r="L128" s="152"/>
      <c r="M128" s="40"/>
      <c r="N128" s="150"/>
      <c r="O128" s="169"/>
      <c r="P128" s="152"/>
      <c r="Q128" s="40"/>
      <c r="R128" s="144"/>
      <c r="S128" s="40"/>
      <c r="T128" s="205"/>
      <c r="U128" s="206"/>
      <c r="V128" s="152"/>
      <c r="W128" s="40"/>
      <c r="X128" s="146"/>
      <c r="Y128" s="40"/>
    </row>
    <row r="163" spans="7:11">
      <c r="G163" s="11">
        <f>(Q177+Q199+Q188+Q210)*1.15</f>
        <v>0</v>
      </c>
    </row>
    <row r="164" spans="7:11">
      <c r="K164" s="11">
        <f>10+(K163*384*4)*3*1.2/1000</f>
        <v>10</v>
      </c>
    </row>
    <row r="177" spans="3:11">
      <c r="C177" s="266"/>
      <c r="K177" s="266"/>
    </row>
    <row r="178" spans="3:11">
      <c r="H178" s="266"/>
      <c r="I178" s="266"/>
      <c r="J178" s="266"/>
      <c r="K178" s="266"/>
    </row>
    <row r="179" spans="3:11">
      <c r="H179" s="266"/>
      <c r="I179" s="266"/>
      <c r="J179" s="266"/>
      <c r="K179" s="266"/>
    </row>
    <row r="180" spans="3:11">
      <c r="C180" s="266"/>
      <c r="D180" s="266"/>
      <c r="E180" s="266"/>
      <c r="F180" s="266"/>
      <c r="H180" s="266"/>
      <c r="I180" s="266"/>
      <c r="J180" s="266"/>
      <c r="K180" s="266"/>
    </row>
    <row r="181" spans="3:11">
      <c r="C181" s="266"/>
      <c r="D181" s="266"/>
      <c r="E181" s="266"/>
      <c r="F181" s="266"/>
      <c r="H181" s="266"/>
      <c r="I181" s="266"/>
      <c r="J181" s="266"/>
      <c r="K181" s="266"/>
    </row>
    <row r="182" spans="3:11">
      <c r="C182" s="266"/>
      <c r="D182" s="266"/>
      <c r="E182" s="266"/>
      <c r="F182" s="266"/>
      <c r="K182" s="266"/>
    </row>
    <row r="183" spans="3:11">
      <c r="C183" s="266"/>
      <c r="D183" s="266"/>
      <c r="E183" s="266"/>
      <c r="F183" s="266"/>
      <c r="K183" s="266"/>
    </row>
    <row r="184" spans="3:11">
      <c r="C184" s="266"/>
      <c r="D184" s="266"/>
      <c r="E184" s="266"/>
      <c r="F184" s="266"/>
      <c r="K184" s="266"/>
    </row>
    <row r="188" spans="3:11">
      <c r="C188" s="266"/>
      <c r="K188" s="266"/>
    </row>
    <row r="189" spans="3:11">
      <c r="C189" s="266"/>
      <c r="K189" s="266"/>
    </row>
    <row r="190" spans="3:11">
      <c r="C190" s="266"/>
      <c r="K190" s="266"/>
    </row>
    <row r="191" spans="3:11">
      <c r="C191" s="266"/>
      <c r="K191" s="266"/>
    </row>
    <row r="192" spans="3:11">
      <c r="C192" s="266"/>
      <c r="F192" s="266"/>
      <c r="G192" s="266"/>
      <c r="H192" s="266"/>
      <c r="I192" s="266"/>
      <c r="J192" s="266"/>
      <c r="K192" s="266"/>
    </row>
    <row r="193" spans="3:11">
      <c r="C193" s="266"/>
      <c r="K193" s="266"/>
    </row>
    <row r="194" spans="3:11">
      <c r="C194" s="266"/>
      <c r="K194" s="266"/>
    </row>
    <row r="195" spans="3:11">
      <c r="C195" s="266"/>
      <c r="K195" s="266"/>
    </row>
    <row r="199" spans="3:11">
      <c r="C199" s="266"/>
      <c r="K199" s="266"/>
    </row>
    <row r="200" spans="3:11">
      <c r="C200" s="266"/>
      <c r="K200" s="266"/>
    </row>
    <row r="201" spans="3:11">
      <c r="C201" s="266"/>
      <c r="K201" s="266"/>
    </row>
    <row r="202" spans="3:11">
      <c r="C202" s="266"/>
      <c r="K202" s="266"/>
    </row>
    <row r="203" spans="3:11">
      <c r="C203" s="266"/>
      <c r="F203" s="266"/>
      <c r="G203" s="266"/>
      <c r="H203" s="266"/>
      <c r="K203" s="266"/>
    </row>
    <row r="204" spans="3:11">
      <c r="C204" s="266"/>
      <c r="K204" s="266"/>
    </row>
    <row r="205" spans="3:11">
      <c r="C205" s="266"/>
      <c r="K205" s="266"/>
    </row>
    <row r="206" spans="3:11">
      <c r="C206" s="266"/>
      <c r="K206" s="266"/>
    </row>
    <row r="210" spans="3:11">
      <c r="C210" s="266"/>
      <c r="K210" s="266"/>
    </row>
    <row r="211" spans="3:11">
      <c r="C211" s="266"/>
      <c r="K211" s="266"/>
    </row>
    <row r="212" spans="3:11">
      <c r="C212" s="266"/>
      <c r="K212" s="266"/>
    </row>
    <row r="213" spans="3:11">
      <c r="C213" s="266"/>
      <c r="K213" s="266"/>
    </row>
    <row r="214" spans="3:11">
      <c r="C214" s="266"/>
      <c r="F214" s="266"/>
      <c r="G214" s="266"/>
      <c r="H214" s="266"/>
      <c r="K214" s="266"/>
    </row>
    <row r="215" spans="3:11">
      <c r="C215" s="266"/>
      <c r="K215" s="266"/>
    </row>
    <row r="216" spans="3:11">
      <c r="C216" s="266"/>
      <c r="K216" s="266"/>
    </row>
    <row r="217" spans="3:11">
      <c r="C217" s="266"/>
      <c r="K217" s="266"/>
    </row>
    <row r="1048523" spans="9:9">
      <c r="I1048523" s="131"/>
    </row>
  </sheetData>
  <mergeCells count="2">
    <mergeCell ref="A97:D97"/>
    <mergeCell ref="F98:F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Screen</vt:lpstr>
      <vt:lpstr>Drug Plate Layout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Daphne Sze</dc:creator>
  <cp:keywords/>
  <dc:description/>
  <cp:lastModifiedBy>Microsoft Office User</cp:lastModifiedBy>
  <cp:revision/>
  <cp:lastPrinted>2018-04-04T17:45:02Z</cp:lastPrinted>
  <dcterms:created xsi:type="dcterms:W3CDTF">2017-05-16T16:34:15Z</dcterms:created>
  <dcterms:modified xsi:type="dcterms:W3CDTF">2018-04-04T17:45:59Z</dcterms:modified>
  <cp:category/>
  <cp:contentStatus/>
</cp:coreProperties>
</file>