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880"/>
  </bookViews>
  <sheets>
    <sheet name="ЛР№3 Метод прогонки" sheetId="21" r:id="rId1"/>
    <sheet name="Сравнение с ЛР№2" sheetId="22" r:id="rId2"/>
  </sheets>
  <calcPr calcId="162913"/>
</workbook>
</file>

<file path=xl/calcChain.xml><?xml version="1.0" encoding="utf-8"?>
<calcChain xmlns="http://schemas.openxmlformats.org/spreadsheetml/2006/main">
  <c r="AB6" i="21" l="1"/>
  <c r="AE7" i="21"/>
  <c r="AE10" i="21"/>
  <c r="AE11" i="21"/>
  <c r="Y7" i="21"/>
  <c r="Z7" i="21" s="1"/>
  <c r="Y11" i="21"/>
  <c r="Z11" i="21" s="1"/>
  <c r="AK8" i="21"/>
  <c r="AK12" i="21"/>
  <c r="AK4" i="21"/>
  <c r="AK11" i="21"/>
  <c r="AK10" i="21"/>
  <c r="AK9" i="21"/>
  <c r="AK7" i="21"/>
  <c r="AK6" i="21"/>
  <c r="AK5" i="21"/>
  <c r="AH5" i="21"/>
  <c r="AH6" i="21"/>
  <c r="AH7" i="21"/>
  <c r="AH8" i="21"/>
  <c r="AH9" i="21"/>
  <c r="AH10" i="21"/>
  <c r="AH11" i="21"/>
  <c r="AH12" i="21"/>
  <c r="AE5" i="21"/>
  <c r="AE8" i="21"/>
  <c r="AE9" i="21"/>
  <c r="AE12" i="21"/>
  <c r="AB12" i="21"/>
  <c r="Y5" i="21"/>
  <c r="Z5" i="21" s="1"/>
  <c r="Y6" i="21"/>
  <c r="Z6" i="21" s="1"/>
  <c r="Y8" i="21"/>
  <c r="Z8" i="21" s="1"/>
  <c r="Y9" i="21"/>
  <c r="Z9" i="21" s="1"/>
  <c r="Y10" i="21"/>
  <c r="Z10" i="21" s="1"/>
  <c r="Y12" i="21"/>
  <c r="Z12" i="21" s="1"/>
  <c r="W5" i="21"/>
  <c r="W6" i="21"/>
  <c r="W7" i="21"/>
  <c r="W8" i="21"/>
  <c r="W9" i="21"/>
  <c r="W10" i="21"/>
  <c r="W11" i="21"/>
  <c r="W12" i="21"/>
  <c r="W4" i="21"/>
  <c r="Y4" i="21" s="1"/>
  <c r="Z4" i="21" s="1"/>
  <c r="V12" i="21"/>
  <c r="V10" i="21"/>
  <c r="V11" i="21"/>
  <c r="T9" i="21"/>
  <c r="T8" i="21" s="1"/>
  <c r="T7" i="21" s="1"/>
  <c r="T6" i="21" s="1"/>
  <c r="T5" i="21" s="1"/>
  <c r="T4" i="21" s="1"/>
  <c r="T3" i="21" s="1"/>
  <c r="T10" i="21"/>
  <c r="S8" i="21"/>
  <c r="S9" i="21" s="1"/>
  <c r="S10" i="21" s="1"/>
  <c r="R8" i="21"/>
  <c r="R9" i="21" s="1"/>
  <c r="R10" i="21" s="1"/>
  <c r="P8" i="21"/>
  <c r="P9" i="21"/>
  <c r="P10" i="21"/>
  <c r="O8" i="21"/>
  <c r="O9" i="21"/>
  <c r="O10" i="21"/>
  <c r="N8" i="21"/>
  <c r="N9" i="21"/>
  <c r="N10" i="21"/>
  <c r="L8" i="21"/>
  <c r="L9" i="21"/>
  <c r="L10" i="21"/>
  <c r="K8" i="21"/>
  <c r="K9" i="21"/>
  <c r="K10" i="21"/>
  <c r="J9" i="21"/>
  <c r="J10" i="21" s="1"/>
  <c r="J11" i="21" s="1"/>
  <c r="V4" i="21"/>
  <c r="AB9" i="21"/>
  <c r="V9" i="21"/>
  <c r="V8" i="21"/>
  <c r="V7" i="21"/>
  <c r="V6" i="21"/>
  <c r="AB5" i="21"/>
  <c r="V5" i="21"/>
  <c r="AH4" i="21"/>
  <c r="AE4" i="21"/>
  <c r="AB4" i="21"/>
  <c r="S5" i="21"/>
  <c r="S6" i="21"/>
  <c r="S7" i="21"/>
  <c r="S4" i="21"/>
  <c r="S3" i="21"/>
  <c r="R5" i="21"/>
  <c r="R6" i="21"/>
  <c r="R7" i="21"/>
  <c r="R4" i="21"/>
  <c r="P5" i="21"/>
  <c r="P6" i="21"/>
  <c r="P7" i="21"/>
  <c r="P4" i="21"/>
  <c r="O5" i="21"/>
  <c r="O6" i="21"/>
  <c r="O7" i="21"/>
  <c r="O4" i="21"/>
  <c r="N5" i="21"/>
  <c r="N6" i="21"/>
  <c r="N7" i="21"/>
  <c r="N4" i="21"/>
  <c r="L5" i="21"/>
  <c r="L6" i="21"/>
  <c r="L7" i="21"/>
  <c r="L4" i="21"/>
  <c r="K5" i="21"/>
  <c r="K6" i="21"/>
  <c r="K7" i="21"/>
  <c r="K4" i="21"/>
  <c r="J5" i="21"/>
  <c r="J6" i="21" s="1"/>
  <c r="J7" i="21" s="1"/>
  <c r="J8" i="21" s="1"/>
  <c r="J4" i="21"/>
  <c r="J3" i="21"/>
  <c r="AB11" i="21" l="1"/>
  <c r="AC11" i="21" s="1"/>
  <c r="AF11" i="21" s="1"/>
  <c r="AI11" i="21" s="1"/>
  <c r="AL11" i="21" s="1"/>
  <c r="AB10" i="21"/>
  <c r="AE6" i="21"/>
  <c r="AC10" i="21"/>
  <c r="AF10" i="21" s="1"/>
  <c r="AI10" i="21" s="1"/>
  <c r="AL10" i="21" s="1"/>
  <c r="AC12" i="21"/>
  <c r="AF12" i="21" s="1"/>
  <c r="AI12" i="21" s="1"/>
  <c r="AB7" i="21"/>
  <c r="AC7" i="21" s="1"/>
  <c r="AF7" i="21" s="1"/>
  <c r="AI7" i="21" s="1"/>
  <c r="AL7" i="21" s="1"/>
  <c r="AC9" i="21"/>
  <c r="AF9" i="21" s="1"/>
  <c r="AI9" i="21" s="1"/>
  <c r="AL9" i="21" s="1"/>
  <c r="AL12" i="21"/>
  <c r="AC5" i="21"/>
  <c r="AF5" i="21" s="1"/>
  <c r="AI5" i="21" s="1"/>
  <c r="AL5" i="21" s="1"/>
  <c r="AB8" i="21"/>
  <c r="AC8" i="21" s="1"/>
  <c r="AF8" i="21" s="1"/>
  <c r="AI8" i="21" s="1"/>
  <c r="AL8" i="21" s="1"/>
  <c r="AC6" i="21"/>
  <c r="AC4" i="21"/>
  <c r="AF4" i="21" s="1"/>
  <c r="AI4" i="21" s="1"/>
  <c r="AL4" i="21" s="1"/>
  <c r="AF6" i="21" l="1"/>
  <c r="AI6" i="21" s="1"/>
  <c r="AL6" i="21" s="1"/>
</calcChain>
</file>

<file path=xl/sharedStrings.xml><?xml version="1.0" encoding="utf-8"?>
<sst xmlns="http://schemas.openxmlformats.org/spreadsheetml/2006/main" count="34" uniqueCount="34">
  <si>
    <t>i</t>
  </si>
  <si>
    <t>X</t>
  </si>
  <si>
    <t>Yприбл</t>
  </si>
  <si>
    <t>Y1</t>
  </si>
  <si>
    <t>Погр. Y1</t>
  </si>
  <si>
    <t>Y2</t>
  </si>
  <si>
    <t>Погр. Окр. 1</t>
  </si>
  <si>
    <t>Погр. Окр.2</t>
  </si>
  <si>
    <t>Погр. Y2</t>
  </si>
  <si>
    <t>Y3</t>
  </si>
  <si>
    <t>Погр. Окр.3</t>
  </si>
  <si>
    <t>Погр. Y3</t>
  </si>
  <si>
    <t>Вычисление погрешности:</t>
  </si>
  <si>
    <t>y(i)</t>
  </si>
  <si>
    <t>K(i)</t>
  </si>
  <si>
    <t>L(i)</t>
  </si>
  <si>
    <t>f(i)</t>
  </si>
  <si>
    <t>c(i)</t>
  </si>
  <si>
    <t xml:space="preserve"> b(i)</t>
  </si>
  <si>
    <t>a(i)</t>
  </si>
  <si>
    <t>γ(i)</t>
  </si>
  <si>
    <t>β(i)</t>
  </si>
  <si>
    <t>α(i)</t>
  </si>
  <si>
    <t>x(i)</t>
  </si>
  <si>
    <t>Y4</t>
  </si>
  <si>
    <t>Погр. Окр.4</t>
  </si>
  <si>
    <t>Погр. Y4</t>
  </si>
  <si>
    <t>Дано</t>
  </si>
  <si>
    <t>h</t>
  </si>
  <si>
    <t>ЛР №3</t>
  </si>
  <si>
    <t>ЛР №2</t>
  </si>
  <si>
    <t>Y5</t>
  </si>
  <si>
    <t>Погр. Окр.5</t>
  </si>
  <si>
    <t>Погр. 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</si>
</sst>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"/>
    <numFmt numFmtId="165" formatCode="0.000"/>
    <numFmt numFmtId="166" formatCode="0.00000"/>
    <numFmt numFmtId="168" formatCode="0.0000000"/>
    <numFmt numFmtId="17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168" fontId="0" fillId="0" borderId="1" xfId="0" applyNumberFormat="1" applyBorder="1" applyAlignment="1">
      <alignment horizontal="center"/>
    </xf>
    <xf numFmtId="2" fontId="0" fillId="0" borderId="1" xfId="0" applyNumberFormat="1" applyFill="1" applyBorder="1"/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17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6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'ЛР№3 Метод прогонки'!$J$3:$J$11</c:f>
              <c:numCache>
                <c:formatCode>0.00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</c:numCache>
            </c:numRef>
          </c:xVal>
          <c:yVal>
            <c:numRef>
              <c:f>'ЛР№3 Метод прогонки'!$T$3:$T$11</c:f>
              <c:numCache>
                <c:formatCode>0.00</c:formatCode>
                <c:ptCount val="9"/>
                <c:pt idx="0">
                  <c:v>-0.37</c:v>
                </c:pt>
                <c:pt idx="1">
                  <c:v>-9.9062566780968891E-2</c:v>
                </c:pt>
                <c:pt idx="2">
                  <c:v>0.25490934793326014</c:v>
                </c:pt>
                <c:pt idx="3">
                  <c:v>0.63311679322269887</c:v>
                </c:pt>
                <c:pt idx="4">
                  <c:v>0.95558411929211773</c:v>
                </c:pt>
                <c:pt idx="5">
                  <c:v>1.128500097836848</c:v>
                </c:pt>
                <c:pt idx="6">
                  <c:v>1.0539102996568996</c:v>
                </c:pt>
                <c:pt idx="7">
                  <c:v>0.63942493188233362</c:v>
                </c:pt>
                <c:pt idx="8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FF-4119-9639-3AA53FDA4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197896"/>
        <c:axId val="427200520"/>
      </c:scatterChart>
      <c:valAx>
        <c:axId val="42719789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200520"/>
        <c:crossesAt val="-0.60000000000000009"/>
        <c:crossBetween val="midCat"/>
      </c:valAx>
      <c:valAx>
        <c:axId val="42720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y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197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4838145231846"/>
          <c:y val="5.0925925925925923E-2"/>
          <c:w val="0.80095363079615045"/>
          <c:h val="0.707044327792359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'Сравнение с ЛР№2'!$B$1</c:f>
              <c:strCache>
                <c:ptCount val="1"/>
                <c:pt idx="0">
                  <c:v>ЛР №3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'Сравнение с ЛР№2'!$A$2:$A$10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</c:numCache>
            </c:numRef>
          </c:xVal>
          <c:yVal>
            <c:numRef>
              <c:f>'Сравнение с ЛР№2'!$B$2:$B$10</c:f>
              <c:numCache>
                <c:formatCode>General</c:formatCode>
                <c:ptCount val="9"/>
                <c:pt idx="0" formatCode="0.00">
                  <c:v>-0.37</c:v>
                </c:pt>
                <c:pt idx="1">
                  <c:v>-9.9062566780968891E-2</c:v>
                </c:pt>
                <c:pt idx="2">
                  <c:v>0.25490934793326014</c:v>
                </c:pt>
                <c:pt idx="3">
                  <c:v>0.63311679322269887</c:v>
                </c:pt>
                <c:pt idx="4">
                  <c:v>0.95558411929211773</c:v>
                </c:pt>
                <c:pt idx="5">
                  <c:v>1.128500097836848</c:v>
                </c:pt>
                <c:pt idx="6">
                  <c:v>1.0539102996568996</c:v>
                </c:pt>
                <c:pt idx="7">
                  <c:v>0.63942493188233362</c:v>
                </c:pt>
                <c:pt idx="8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CF-4651-9D84-2614D251F7A1}"/>
            </c:ext>
          </c:extLst>
        </c:ser>
        <c:ser>
          <c:idx val="1"/>
          <c:order val="1"/>
          <c:tx>
            <c:strRef>
              <c:f>'Сравнение с ЛР№2'!$C$1</c:f>
              <c:strCache>
                <c:ptCount val="1"/>
                <c:pt idx="0">
                  <c:v>ЛР №2</c:v>
                </c:pt>
              </c:strCache>
            </c:strRef>
          </c:tx>
          <c:spPr>
            <a:ln w="825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'Сравнение с ЛР№2'!$A$2:$A$10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</c:numCache>
            </c:numRef>
          </c:xVal>
          <c:yVal>
            <c:numRef>
              <c:f>'Сравнение с ЛР№2'!$C$2:$C$10</c:f>
              <c:numCache>
                <c:formatCode>General</c:formatCode>
                <c:ptCount val="9"/>
                <c:pt idx="0">
                  <c:v>-0.37</c:v>
                </c:pt>
                <c:pt idx="1">
                  <c:v>-9.9062999999999998E-2</c:v>
                </c:pt>
                <c:pt idx="2">
                  <c:v>0.254909</c:v>
                </c:pt>
                <c:pt idx="3">
                  <c:v>0.63311700000000004</c:v>
                </c:pt>
                <c:pt idx="4">
                  <c:v>0.95558399999999999</c:v>
                </c:pt>
                <c:pt idx="5">
                  <c:v>1.1285000000000001</c:v>
                </c:pt>
                <c:pt idx="6">
                  <c:v>1.0539099999999999</c:v>
                </c:pt>
                <c:pt idx="7">
                  <c:v>0.63942500000000002</c:v>
                </c:pt>
                <c:pt idx="8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CF-4651-9D84-2614D251F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197896"/>
        <c:axId val="427199208"/>
      </c:scatterChart>
      <c:valAx>
        <c:axId val="42719789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199208"/>
        <c:crossesAt val="-0.60000000000000009"/>
        <c:crossBetween val="midCat"/>
      </c:valAx>
      <c:valAx>
        <c:axId val="42719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y</a:t>
                </a:r>
                <a:endParaRPr lang="ru-RU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197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1</xdr:row>
      <xdr:rowOff>9525</xdr:rowOff>
    </xdr:from>
    <xdr:to>
      <xdr:col>6</xdr:col>
      <xdr:colOff>428625</xdr:colOff>
      <xdr:row>4</xdr:row>
      <xdr:rowOff>0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8" r="4901"/>
        <a:stretch/>
      </xdr:blipFill>
      <xdr:spPr>
        <a:xfrm>
          <a:off x="638174" y="200025"/>
          <a:ext cx="3448051" cy="561975"/>
        </a:xfrm>
        <a:prstGeom prst="rect">
          <a:avLst/>
        </a:prstGeom>
      </xdr:spPr>
    </xdr:pic>
    <xdr:clientData/>
  </xdr:twoCellAnchor>
  <xdr:twoCellAnchor>
    <xdr:from>
      <xdr:col>8</xdr:col>
      <xdr:colOff>9524</xdr:colOff>
      <xdr:row>12</xdr:row>
      <xdr:rowOff>9524</xdr:rowOff>
    </xdr:from>
    <xdr:to>
      <xdr:col>15</xdr:col>
      <xdr:colOff>609599</xdr:colOff>
      <xdr:row>26</xdr:row>
      <xdr:rowOff>190499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9525</xdr:rowOff>
    </xdr:from>
    <xdr:to>
      <xdr:col>12</xdr:col>
      <xdr:colOff>0</xdr:colOff>
      <xdr:row>15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2"/>
  <sheetViews>
    <sheetView tabSelected="1" workbookViewId="0">
      <selection activeCell="F21" sqref="F21"/>
    </sheetView>
  </sheetViews>
  <sheetFormatPr defaultRowHeight="15" x14ac:dyDescent="0.25"/>
  <cols>
    <col min="23" max="35" width="12.5703125" bestFit="1" customWidth="1"/>
  </cols>
  <sheetData>
    <row r="2" spans="1:38" x14ac:dyDescent="0.25">
      <c r="A2" t="s">
        <v>27</v>
      </c>
      <c r="I2" s="5" t="s">
        <v>0</v>
      </c>
      <c r="J2" s="5" t="s">
        <v>23</v>
      </c>
      <c r="K2" s="5" t="s">
        <v>22</v>
      </c>
      <c r="L2" s="5" t="s">
        <v>21</v>
      </c>
      <c r="M2" s="5" t="s">
        <v>20</v>
      </c>
      <c r="N2" s="5" t="s">
        <v>19</v>
      </c>
      <c r="O2" s="5" t="s">
        <v>18</v>
      </c>
      <c r="P2" s="5" t="s">
        <v>17</v>
      </c>
      <c r="Q2" s="5" t="s">
        <v>16</v>
      </c>
      <c r="R2" s="5" t="s">
        <v>15</v>
      </c>
      <c r="S2" s="5" t="s">
        <v>14</v>
      </c>
      <c r="T2" s="5" t="s">
        <v>13</v>
      </c>
      <c r="V2" s="17" t="s">
        <v>12</v>
      </c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8" x14ac:dyDescent="0.25">
      <c r="I3" s="1">
        <v>0</v>
      </c>
      <c r="J3" s="11">
        <f>0</f>
        <v>0</v>
      </c>
      <c r="K3" s="8"/>
      <c r="L3" s="8"/>
      <c r="M3" s="8"/>
      <c r="N3" s="9"/>
      <c r="O3" s="9"/>
      <c r="P3" s="9"/>
      <c r="Q3" s="9"/>
      <c r="R3" s="8">
        <v>0</v>
      </c>
      <c r="S3" s="18">
        <f>-0.37</f>
        <v>-0.37</v>
      </c>
      <c r="T3" s="18">
        <f t="shared" ref="T3:T9" si="0">R3*T4+S3</f>
        <v>-0.37</v>
      </c>
      <c r="V3" s="16" t="s">
        <v>1</v>
      </c>
      <c r="W3" s="1" t="s">
        <v>2</v>
      </c>
      <c r="X3" s="1" t="s">
        <v>3</v>
      </c>
      <c r="Y3" s="1" t="s">
        <v>6</v>
      </c>
      <c r="Z3" s="1" t="s">
        <v>4</v>
      </c>
      <c r="AA3" s="3" t="s">
        <v>5</v>
      </c>
      <c r="AB3" s="3" t="s">
        <v>7</v>
      </c>
      <c r="AC3" s="3" t="s">
        <v>8</v>
      </c>
      <c r="AD3" s="12" t="s">
        <v>9</v>
      </c>
      <c r="AE3" s="12" t="s">
        <v>10</v>
      </c>
      <c r="AF3" s="12" t="s">
        <v>11</v>
      </c>
      <c r="AG3" s="12" t="s">
        <v>24</v>
      </c>
      <c r="AH3" s="12" t="s">
        <v>25</v>
      </c>
      <c r="AI3" s="12" t="s">
        <v>26</v>
      </c>
      <c r="AJ3" s="20" t="s">
        <v>31</v>
      </c>
      <c r="AK3" s="20" t="s">
        <v>32</v>
      </c>
      <c r="AL3" s="20" t="s">
        <v>33</v>
      </c>
    </row>
    <row r="4" spans="1:38" x14ac:dyDescent="0.25">
      <c r="I4" s="1">
        <v>1</v>
      </c>
      <c r="J4" s="11">
        <f>J3+$C$6</f>
        <v>0.1</v>
      </c>
      <c r="K4" s="8">
        <f>2/(J4*J4-1)</f>
        <v>-2.0202020202020203</v>
      </c>
      <c r="L4" s="8">
        <f>20/SQRT((1-J4*J4))</f>
        <v>20.100756305184241</v>
      </c>
      <c r="M4" s="8">
        <v>0</v>
      </c>
      <c r="N4" s="8">
        <f>2-K4*$C$6</f>
        <v>2.202020202020202</v>
      </c>
      <c r="O4" s="8">
        <f>2*$C$6*$C$6*L4-4</f>
        <v>-3.5979848738963152</v>
      </c>
      <c r="P4" s="8">
        <f>2+K4*$C$6</f>
        <v>1.797979797979798</v>
      </c>
      <c r="Q4" s="8">
        <v>0</v>
      </c>
      <c r="R4" s="8">
        <f>-P4/(O4+N4*R3)</f>
        <v>0.4997185538561581</v>
      </c>
      <c r="S4" s="18">
        <f>(Q4-N4*S3)/(O4+N4*R3)</f>
        <v>-0.22644549749459389</v>
      </c>
      <c r="T4" s="18">
        <f t="shared" si="0"/>
        <v>-9.9062566780968891E-2</v>
      </c>
      <c r="V4" s="13">
        <f>J3</f>
        <v>0</v>
      </c>
      <c r="W4" s="2">
        <f>T3</f>
        <v>-0.37</v>
      </c>
      <c r="X4" s="6">
        <v>-0.37</v>
      </c>
      <c r="Y4" s="10">
        <f>ABS(W4-X4)</f>
        <v>0</v>
      </c>
      <c r="Z4" s="2">
        <f>0.0001+Y4</f>
        <v>1E-4</v>
      </c>
      <c r="AA4" s="4">
        <v>-0.37</v>
      </c>
      <c r="AB4" s="7">
        <f>ABS(X4-AA4)</f>
        <v>0</v>
      </c>
      <c r="AC4" s="2">
        <f>Z4+AB4</f>
        <v>1E-4</v>
      </c>
      <c r="AD4" s="13">
        <v>-0.37</v>
      </c>
      <c r="AE4" s="14">
        <f>ABS(AA4-AD4)</f>
        <v>0</v>
      </c>
      <c r="AF4" s="15">
        <f>AC4+AE4</f>
        <v>1E-4</v>
      </c>
      <c r="AG4" s="21">
        <v>-0.4</v>
      </c>
      <c r="AH4" s="14">
        <f>ABS(AD4-AG4)</f>
        <v>3.0000000000000027E-2</v>
      </c>
      <c r="AI4" s="15">
        <f>AF4+AH4</f>
        <v>3.0100000000000026E-2</v>
      </c>
      <c r="AJ4" s="22">
        <v>0</v>
      </c>
      <c r="AK4" s="14">
        <f>ABS(AG4-AJ4)</f>
        <v>0.4</v>
      </c>
      <c r="AL4" s="15">
        <f>AI4+AK4</f>
        <v>0.43010000000000004</v>
      </c>
    </row>
    <row r="5" spans="1:38" x14ac:dyDescent="0.25">
      <c r="I5" s="1">
        <v>2</v>
      </c>
      <c r="J5" s="11">
        <f t="shared" ref="J5:J11" si="1">J4+$C$6</f>
        <v>0.2</v>
      </c>
      <c r="K5" s="8">
        <f t="shared" ref="K5:K10" si="2">2/(J5*J5-1)</f>
        <v>-2.0833333333333335</v>
      </c>
      <c r="L5" s="8">
        <f t="shared" ref="L5:L10" si="3">20/SQRT((1-J5*J5))</f>
        <v>20.412414523193153</v>
      </c>
      <c r="M5" s="8">
        <v>0</v>
      </c>
      <c r="N5" s="8">
        <f t="shared" ref="N5:N10" si="4">2-K5*$C$6</f>
        <v>2.2083333333333335</v>
      </c>
      <c r="O5" s="8">
        <f t="shared" ref="O5:O10" si="5">2*$C$6*$C$6*L5-4</f>
        <v>-3.5917517095361369</v>
      </c>
      <c r="P5" s="8">
        <f t="shared" ref="P5:P10" si="6">2+K5*$C$6</f>
        <v>1.7916666666666665</v>
      </c>
      <c r="Q5" s="8">
        <v>0</v>
      </c>
      <c r="R5" s="8">
        <f t="shared" ref="R5:R10" si="7">-P5/(O5+N5*R4)</f>
        <v>0.72006347400326731</v>
      </c>
      <c r="S5" s="18">
        <f t="shared" ref="S5:S10" si="8">(Q5-N5*S4)/(O5+N5*R4)</f>
        <v>-0.20097492964448466</v>
      </c>
      <c r="T5" s="18">
        <f t="shared" si="0"/>
        <v>0.25490934793326014</v>
      </c>
      <c r="V5" s="8">
        <f t="shared" ref="V5:V12" si="9">J4</f>
        <v>0.1</v>
      </c>
      <c r="W5" s="2">
        <f t="shared" ref="W5:W12" si="10">T4</f>
        <v>-9.9062566780968891E-2</v>
      </c>
      <c r="X5" s="6">
        <v>-9.9059999999999995E-2</v>
      </c>
      <c r="Y5" s="10">
        <f t="shared" ref="Y5:Y12" si="11">ABS(W5-X5)</f>
        <v>2.5667809688961762E-6</v>
      </c>
      <c r="Z5" s="2">
        <f t="shared" ref="Z5:Z12" si="12">0.0001+Y5</f>
        <v>1.0256678096889618E-4</v>
      </c>
      <c r="AA5" s="4">
        <v>-9.9000000000000005E-2</v>
      </c>
      <c r="AB5" s="7">
        <f t="shared" ref="AB5:AB12" si="13">ABS(X5-AA5)</f>
        <v>5.9999999999990616E-5</v>
      </c>
      <c r="AC5" s="2">
        <f t="shared" ref="AC5:AC12" si="14">Z5+AB5</f>
        <v>1.6256678096888678E-4</v>
      </c>
      <c r="AD5" s="13">
        <v>-0.1</v>
      </c>
      <c r="AE5" s="14">
        <f t="shared" ref="AE5:AE12" si="15">ABS(AA5-AD5)</f>
        <v>1.0000000000000009E-3</v>
      </c>
      <c r="AF5" s="15">
        <f t="shared" ref="AF5:AF12" si="16">AC5+AE5</f>
        <v>1.1625667809688877E-3</v>
      </c>
      <c r="AG5" s="21">
        <v>-0.1</v>
      </c>
      <c r="AH5" s="14">
        <f t="shared" ref="AH5:AH12" si="17">ABS(AD5-AG5)</f>
        <v>0</v>
      </c>
      <c r="AI5" s="15">
        <f t="shared" ref="AI5:AI12" si="18">AF5+AH5</f>
        <v>1.1625667809688877E-3</v>
      </c>
      <c r="AJ5" s="22">
        <v>0</v>
      </c>
      <c r="AK5" s="14">
        <f t="shared" ref="AK5:AK12" si="19">ABS(AG5-AJ5)</f>
        <v>0.1</v>
      </c>
      <c r="AL5" s="15">
        <f t="shared" ref="AL5:AL12" si="20">AI5+AK5</f>
        <v>0.1011625667809689</v>
      </c>
    </row>
    <row r="6" spans="1:38" x14ac:dyDescent="0.25">
      <c r="B6" t="s">
        <v>28</v>
      </c>
      <c r="C6">
        <v>0.1</v>
      </c>
      <c r="I6" s="1">
        <v>3</v>
      </c>
      <c r="J6" s="11">
        <f t="shared" si="1"/>
        <v>0.30000000000000004</v>
      </c>
      <c r="K6" s="8">
        <f t="shared" si="2"/>
        <v>-2.197802197802198</v>
      </c>
      <c r="L6" s="8">
        <f t="shared" si="3"/>
        <v>20.965696734438367</v>
      </c>
      <c r="M6" s="8">
        <v>0</v>
      </c>
      <c r="N6" s="8">
        <f t="shared" si="4"/>
        <v>2.2197802197802199</v>
      </c>
      <c r="O6" s="8">
        <f t="shared" si="5"/>
        <v>-3.5806860653112325</v>
      </c>
      <c r="P6" s="8">
        <f t="shared" si="6"/>
        <v>1.7802197802197801</v>
      </c>
      <c r="Q6" s="8">
        <v>0</v>
      </c>
      <c r="R6" s="8">
        <f t="shared" si="7"/>
        <v>0.89805615647809456</v>
      </c>
      <c r="S6" s="18">
        <f t="shared" si="8"/>
        <v>-0.2250514081402854</v>
      </c>
      <c r="T6" s="18">
        <f t="shared" si="0"/>
        <v>0.63311679322269887</v>
      </c>
      <c r="V6" s="8">
        <f t="shared" si="9"/>
        <v>0.2</v>
      </c>
      <c r="W6" s="2">
        <f t="shared" si="10"/>
        <v>0.25490934793326014</v>
      </c>
      <c r="X6" s="6">
        <v>0.25491000000000003</v>
      </c>
      <c r="Y6" s="10">
        <f t="shared" si="11"/>
        <v>6.5206673988127406E-7</v>
      </c>
      <c r="Z6" s="2">
        <f t="shared" si="12"/>
        <v>1.0065206673988128E-4</v>
      </c>
      <c r="AA6" s="4">
        <v>0.255</v>
      </c>
      <c r="AB6" s="7">
        <f t="shared" si="13"/>
        <v>8.9999999999978986E-5</v>
      </c>
      <c r="AC6" s="2">
        <f t="shared" si="14"/>
        <v>1.9065206673986025E-4</v>
      </c>
      <c r="AD6" s="13">
        <v>0.25</v>
      </c>
      <c r="AE6" s="14">
        <f t="shared" si="15"/>
        <v>5.0000000000000044E-3</v>
      </c>
      <c r="AF6" s="15">
        <f t="shared" si="16"/>
        <v>5.190652066739865E-3</v>
      </c>
      <c r="AG6" s="21">
        <v>0.3</v>
      </c>
      <c r="AH6" s="14">
        <f t="shared" si="17"/>
        <v>4.9999999999999989E-2</v>
      </c>
      <c r="AI6" s="15">
        <f t="shared" si="18"/>
        <v>5.5190652066739856E-2</v>
      </c>
      <c r="AJ6" s="22">
        <v>0</v>
      </c>
      <c r="AK6" s="14">
        <f t="shared" si="19"/>
        <v>0.3</v>
      </c>
      <c r="AL6" s="15">
        <f t="shared" si="20"/>
        <v>0.35519065206673983</v>
      </c>
    </row>
    <row r="7" spans="1:38" x14ac:dyDescent="0.25">
      <c r="I7" s="1">
        <v>4</v>
      </c>
      <c r="J7" s="11">
        <f t="shared" si="1"/>
        <v>0.4</v>
      </c>
      <c r="K7" s="8">
        <f t="shared" si="2"/>
        <v>-2.3809523809523809</v>
      </c>
      <c r="L7" s="8">
        <f t="shared" si="3"/>
        <v>21.821789023599237</v>
      </c>
      <c r="M7" s="8">
        <v>0</v>
      </c>
      <c r="N7" s="8">
        <f t="shared" si="4"/>
        <v>2.2380952380952381</v>
      </c>
      <c r="O7" s="8">
        <f t="shared" si="5"/>
        <v>-3.5635642195280153</v>
      </c>
      <c r="P7" s="8">
        <f t="shared" si="6"/>
        <v>1.7619047619047619</v>
      </c>
      <c r="Q7" s="8">
        <v>0</v>
      </c>
      <c r="R7" s="8">
        <f t="shared" si="7"/>
        <v>1.1340575826665795</v>
      </c>
      <c r="S7" s="18">
        <f t="shared" si="8"/>
        <v>-0.32419997369973647</v>
      </c>
      <c r="T7" s="18">
        <f t="shared" si="0"/>
        <v>0.95558411929211773</v>
      </c>
      <c r="V7" s="8">
        <f t="shared" si="9"/>
        <v>0.30000000000000004</v>
      </c>
      <c r="W7" s="2">
        <f t="shared" si="10"/>
        <v>0.63311679322269887</v>
      </c>
      <c r="X7" s="6">
        <v>0.63312000000000002</v>
      </c>
      <c r="Y7" s="10">
        <f t="shared" si="11"/>
        <v>3.2067773011457135E-6</v>
      </c>
      <c r="Z7" s="2">
        <f t="shared" si="12"/>
        <v>1.0320677730114572E-4</v>
      </c>
      <c r="AA7" s="4">
        <v>0.63300000000000001</v>
      </c>
      <c r="AB7" s="7">
        <f t="shared" si="13"/>
        <v>1.2000000000000899E-4</v>
      </c>
      <c r="AC7" s="2">
        <f t="shared" si="14"/>
        <v>2.2320677730115469E-4</v>
      </c>
      <c r="AD7" s="13">
        <v>0.63</v>
      </c>
      <c r="AE7" s="14">
        <f t="shared" si="15"/>
        <v>3.0000000000000027E-3</v>
      </c>
      <c r="AF7" s="15">
        <f t="shared" si="16"/>
        <v>3.2232067773011572E-3</v>
      </c>
      <c r="AG7" s="21">
        <v>0.6</v>
      </c>
      <c r="AH7" s="14">
        <f t="shared" si="17"/>
        <v>3.0000000000000027E-2</v>
      </c>
      <c r="AI7" s="15">
        <f t="shared" si="18"/>
        <v>3.3223206777301187E-2</v>
      </c>
      <c r="AJ7" s="22">
        <v>1</v>
      </c>
      <c r="AK7" s="14">
        <f t="shared" si="19"/>
        <v>0.4</v>
      </c>
      <c r="AL7" s="15">
        <f t="shared" si="20"/>
        <v>0.4332232067773012</v>
      </c>
    </row>
    <row r="8" spans="1:38" x14ac:dyDescent="0.25">
      <c r="I8" s="1">
        <v>5</v>
      </c>
      <c r="J8" s="11">
        <f t="shared" si="1"/>
        <v>0.5</v>
      </c>
      <c r="K8" s="8">
        <f t="shared" si="2"/>
        <v>-2.6666666666666665</v>
      </c>
      <c r="L8" s="8">
        <f t="shared" si="3"/>
        <v>23.094010767585033</v>
      </c>
      <c r="M8" s="8">
        <v>0</v>
      </c>
      <c r="N8" s="8">
        <f t="shared" si="4"/>
        <v>2.2666666666666666</v>
      </c>
      <c r="O8" s="8">
        <f t="shared" si="5"/>
        <v>-3.5381197846482992</v>
      </c>
      <c r="P8" s="8">
        <f t="shared" si="6"/>
        <v>1.7333333333333334</v>
      </c>
      <c r="Q8" s="8">
        <v>0</v>
      </c>
      <c r="R8" s="8">
        <f t="shared" si="7"/>
        <v>1.7913937224560819</v>
      </c>
      <c r="S8" s="18">
        <f t="shared" si="8"/>
        <v>-0.75946819700033008</v>
      </c>
      <c r="T8" s="18">
        <f t="shared" si="0"/>
        <v>1.128500097836848</v>
      </c>
      <c r="V8" s="8">
        <f t="shared" si="9"/>
        <v>0.4</v>
      </c>
      <c r="W8" s="2">
        <f t="shared" si="10"/>
        <v>0.95558411929211773</v>
      </c>
      <c r="X8" s="6">
        <v>0.95557999999999998</v>
      </c>
      <c r="Y8" s="10">
        <f t="shared" si="11"/>
        <v>4.1192921177435338E-6</v>
      </c>
      <c r="Z8" s="2">
        <f t="shared" si="12"/>
        <v>1.0411929211774354E-4</v>
      </c>
      <c r="AA8" s="4">
        <v>0.95599999999999996</v>
      </c>
      <c r="AB8" s="7">
        <f t="shared" si="13"/>
        <v>4.1999999999997595E-4</v>
      </c>
      <c r="AC8" s="2">
        <f t="shared" si="14"/>
        <v>5.2411929211771953E-4</v>
      </c>
      <c r="AD8" s="13">
        <v>0.96</v>
      </c>
      <c r="AE8" s="14">
        <f t="shared" si="15"/>
        <v>4.0000000000000036E-3</v>
      </c>
      <c r="AF8" s="15">
        <f t="shared" si="16"/>
        <v>4.5241192921177233E-3</v>
      </c>
      <c r="AG8" s="21">
        <v>1</v>
      </c>
      <c r="AH8" s="14">
        <f t="shared" si="17"/>
        <v>4.0000000000000036E-2</v>
      </c>
      <c r="AI8" s="15">
        <f t="shared" si="18"/>
        <v>4.4524119292117761E-2</v>
      </c>
      <c r="AJ8" s="22">
        <v>1</v>
      </c>
      <c r="AK8" s="14">
        <f t="shared" si="19"/>
        <v>0</v>
      </c>
      <c r="AL8" s="15">
        <f t="shared" si="20"/>
        <v>4.4524119292117761E-2</v>
      </c>
    </row>
    <row r="9" spans="1:38" x14ac:dyDescent="0.25">
      <c r="I9" s="1">
        <v>6</v>
      </c>
      <c r="J9" s="11">
        <f t="shared" si="1"/>
        <v>0.6</v>
      </c>
      <c r="K9" s="8">
        <f t="shared" si="2"/>
        <v>-3.125</v>
      </c>
      <c r="L9" s="8">
        <f t="shared" si="3"/>
        <v>25</v>
      </c>
      <c r="M9" s="8">
        <v>0</v>
      </c>
      <c r="N9" s="8">
        <f t="shared" si="4"/>
        <v>2.3125</v>
      </c>
      <c r="O9" s="8">
        <f t="shared" si="5"/>
        <v>-3.5</v>
      </c>
      <c r="P9" s="8">
        <f t="shared" si="6"/>
        <v>1.6875</v>
      </c>
      <c r="Q9" s="8">
        <v>0</v>
      </c>
      <c r="R9" s="8">
        <f t="shared" si="7"/>
        <v>-2.6260586621357724</v>
      </c>
      <c r="S9" s="18">
        <f t="shared" si="8"/>
        <v>2.733077680812078</v>
      </c>
      <c r="T9" s="18">
        <f t="shared" si="0"/>
        <v>1.0539102996568996</v>
      </c>
      <c r="V9" s="8">
        <f t="shared" si="9"/>
        <v>0.5</v>
      </c>
      <c r="W9" s="2">
        <f t="shared" si="10"/>
        <v>1.128500097836848</v>
      </c>
      <c r="X9" s="6">
        <v>1.1285000000000001</v>
      </c>
      <c r="Y9" s="10">
        <f t="shared" si="11"/>
        <v>9.7836847956500606E-8</v>
      </c>
      <c r="Z9" s="2">
        <f t="shared" si="12"/>
        <v>1.0009783684795651E-4</v>
      </c>
      <c r="AA9" s="4">
        <v>1.129</v>
      </c>
      <c r="AB9" s="7">
        <f t="shared" si="13"/>
        <v>4.9999999999994493E-4</v>
      </c>
      <c r="AC9" s="2">
        <f t="shared" si="14"/>
        <v>6.0009783684790148E-4</v>
      </c>
      <c r="AD9" s="13">
        <v>1.1299999999999999</v>
      </c>
      <c r="AE9" s="14">
        <f t="shared" si="15"/>
        <v>9.9999999999988987E-4</v>
      </c>
      <c r="AF9" s="15">
        <f t="shared" si="16"/>
        <v>1.6000978368477913E-3</v>
      </c>
      <c r="AG9" s="21">
        <v>1.1000000000000001</v>
      </c>
      <c r="AH9" s="14">
        <f t="shared" si="17"/>
        <v>2.9999999999999805E-2</v>
      </c>
      <c r="AI9" s="15">
        <f t="shared" si="18"/>
        <v>3.1600097836847599E-2</v>
      </c>
      <c r="AJ9" s="22">
        <v>1</v>
      </c>
      <c r="AK9" s="14">
        <f t="shared" si="19"/>
        <v>0.10000000000000009</v>
      </c>
      <c r="AL9" s="15">
        <f t="shared" si="20"/>
        <v>0.13160009783684767</v>
      </c>
    </row>
    <row r="10" spans="1:38" x14ac:dyDescent="0.25">
      <c r="I10" s="1">
        <v>7</v>
      </c>
      <c r="J10" s="11">
        <f t="shared" si="1"/>
        <v>0.7</v>
      </c>
      <c r="K10" s="8">
        <f t="shared" si="2"/>
        <v>-3.9215686274509802</v>
      </c>
      <c r="L10" s="8">
        <f t="shared" si="3"/>
        <v>28.005601680560197</v>
      </c>
      <c r="M10" s="8">
        <v>0</v>
      </c>
      <c r="N10" s="8">
        <f t="shared" si="4"/>
        <v>2.392156862745098</v>
      </c>
      <c r="O10" s="8">
        <f t="shared" si="5"/>
        <v>-3.4398879663887958</v>
      </c>
      <c r="P10" s="8">
        <f t="shared" si="6"/>
        <v>1.607843137254902</v>
      </c>
      <c r="Q10" s="8">
        <v>0</v>
      </c>
      <c r="R10" s="8">
        <f t="shared" si="7"/>
        <v>0.16538478564208603</v>
      </c>
      <c r="S10" s="18">
        <f t="shared" si="8"/>
        <v>0.67250188901075081</v>
      </c>
      <c r="T10" s="18">
        <f>R10*T11+S10</f>
        <v>0.63942493188233362</v>
      </c>
      <c r="V10" s="8">
        <f t="shared" si="9"/>
        <v>0.6</v>
      </c>
      <c r="W10" s="2">
        <f t="shared" si="10"/>
        <v>1.0539102996568996</v>
      </c>
      <c r="X10" s="6">
        <v>1.0539099999999999</v>
      </c>
      <c r="Y10" s="10">
        <f t="shared" si="11"/>
        <v>2.9965689973820986E-7</v>
      </c>
      <c r="Z10" s="2">
        <f t="shared" si="12"/>
        <v>1.0029965689973821E-4</v>
      </c>
      <c r="AA10" s="4">
        <v>1.054</v>
      </c>
      <c r="AB10" s="7">
        <f t="shared" si="13"/>
        <v>9.0000000000145519E-5</v>
      </c>
      <c r="AC10" s="2">
        <f t="shared" si="14"/>
        <v>1.9029965689988372E-4</v>
      </c>
      <c r="AD10" s="13">
        <v>1.05</v>
      </c>
      <c r="AE10" s="14">
        <f t="shared" si="15"/>
        <v>4.0000000000000036E-3</v>
      </c>
      <c r="AF10" s="15">
        <f t="shared" si="16"/>
        <v>4.1902996568998875E-3</v>
      </c>
      <c r="AG10" s="21">
        <v>1.1000000000000001</v>
      </c>
      <c r="AH10" s="14">
        <f t="shared" si="17"/>
        <v>5.0000000000000044E-2</v>
      </c>
      <c r="AI10" s="15">
        <f t="shared" si="18"/>
        <v>5.4190299656899935E-2</v>
      </c>
      <c r="AJ10" s="22">
        <v>1</v>
      </c>
      <c r="AK10" s="14">
        <f t="shared" si="19"/>
        <v>0.10000000000000009</v>
      </c>
      <c r="AL10" s="15">
        <f t="shared" si="20"/>
        <v>0.15419029965690001</v>
      </c>
    </row>
    <row r="11" spans="1:38" x14ac:dyDescent="0.25">
      <c r="I11" s="1">
        <v>8</v>
      </c>
      <c r="J11" s="11">
        <f t="shared" si="1"/>
        <v>0.79999999999999993</v>
      </c>
      <c r="K11">
        <v>0</v>
      </c>
      <c r="T11" s="24">
        <v>-0.2</v>
      </c>
      <c r="V11" s="8">
        <f t="shared" si="9"/>
        <v>0.7</v>
      </c>
      <c r="W11" s="2">
        <f t="shared" si="10"/>
        <v>0.63942493188233362</v>
      </c>
      <c r="X11" s="6">
        <v>0.63941999999999999</v>
      </c>
      <c r="Y11" s="10">
        <f t="shared" si="11"/>
        <v>4.9318823336363948E-6</v>
      </c>
      <c r="Z11" s="2">
        <f t="shared" si="12"/>
        <v>1.049318823336364E-4</v>
      </c>
      <c r="AA11" s="4">
        <v>0.63900000000000001</v>
      </c>
      <c r="AB11" s="7">
        <f t="shared" si="13"/>
        <v>4.1999999999997595E-4</v>
      </c>
      <c r="AC11" s="2">
        <f t="shared" si="14"/>
        <v>5.2493188233361239E-4</v>
      </c>
      <c r="AD11" s="13">
        <v>0.64</v>
      </c>
      <c r="AE11" s="14">
        <f t="shared" si="15"/>
        <v>1.0000000000000009E-3</v>
      </c>
      <c r="AF11" s="15">
        <f t="shared" si="16"/>
        <v>1.5249318823336133E-3</v>
      </c>
      <c r="AG11" s="21">
        <v>0.6</v>
      </c>
      <c r="AH11" s="14">
        <f t="shared" si="17"/>
        <v>4.0000000000000036E-2</v>
      </c>
      <c r="AI11" s="15">
        <f t="shared" si="18"/>
        <v>4.1524931882333652E-2</v>
      </c>
      <c r="AJ11" s="22">
        <v>1</v>
      </c>
      <c r="AK11" s="14">
        <f t="shared" si="19"/>
        <v>0.4</v>
      </c>
      <c r="AL11" s="15">
        <f t="shared" si="20"/>
        <v>0.44152493188233366</v>
      </c>
    </row>
    <row r="12" spans="1:38" x14ac:dyDescent="0.25">
      <c r="V12" s="8">
        <f t="shared" si="9"/>
        <v>0.79999999999999993</v>
      </c>
      <c r="W12" s="2">
        <f t="shared" si="10"/>
        <v>-0.2</v>
      </c>
      <c r="X12" s="6">
        <v>-0.2</v>
      </c>
      <c r="Y12" s="10">
        <f t="shared" si="11"/>
        <v>0</v>
      </c>
      <c r="Z12" s="2">
        <f t="shared" si="12"/>
        <v>1E-4</v>
      </c>
      <c r="AA12" s="4">
        <v>-0.2</v>
      </c>
      <c r="AB12" s="7">
        <f t="shared" si="13"/>
        <v>0</v>
      </c>
      <c r="AC12" s="2">
        <f t="shared" si="14"/>
        <v>1E-4</v>
      </c>
      <c r="AD12" s="13">
        <v>-0.2</v>
      </c>
      <c r="AE12" s="14">
        <f t="shared" si="15"/>
        <v>0</v>
      </c>
      <c r="AF12" s="15">
        <f t="shared" si="16"/>
        <v>1E-4</v>
      </c>
      <c r="AG12" s="21">
        <v>-0.2</v>
      </c>
      <c r="AH12" s="14">
        <f t="shared" si="17"/>
        <v>0</v>
      </c>
      <c r="AI12" s="15">
        <f t="shared" si="18"/>
        <v>1E-4</v>
      </c>
      <c r="AJ12" s="22">
        <v>0</v>
      </c>
      <c r="AK12" s="14">
        <f t="shared" si="19"/>
        <v>0.2</v>
      </c>
      <c r="AL12" s="15">
        <f t="shared" si="20"/>
        <v>0.2001</v>
      </c>
    </row>
    <row r="14" spans="1:38" x14ac:dyDescent="0.25">
      <c r="W14" s="23"/>
    </row>
    <row r="15" spans="1:38" x14ac:dyDescent="0.25">
      <c r="W15" s="23"/>
    </row>
    <row r="16" spans="1:38" x14ac:dyDescent="0.25">
      <c r="W16" s="23"/>
    </row>
    <row r="17" spans="23:23" x14ac:dyDescent="0.25">
      <c r="W17" s="23"/>
    </row>
    <row r="18" spans="23:23" x14ac:dyDescent="0.25">
      <c r="W18" s="23"/>
    </row>
    <row r="19" spans="23:23" x14ac:dyDescent="0.25">
      <c r="W19" s="23"/>
    </row>
    <row r="20" spans="23:23" x14ac:dyDescent="0.25">
      <c r="W20" s="23"/>
    </row>
    <row r="21" spans="23:23" x14ac:dyDescent="0.25">
      <c r="W21" s="23"/>
    </row>
    <row r="22" spans="23:23" x14ac:dyDescent="0.25">
      <c r="W22" s="23"/>
    </row>
  </sheetData>
  <mergeCells count="1">
    <mergeCell ref="V2:AF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8" sqref="D28"/>
    </sheetView>
  </sheetViews>
  <sheetFormatPr defaultRowHeight="15" x14ac:dyDescent="0.25"/>
  <sheetData>
    <row r="1" spans="1:3" x14ac:dyDescent="0.25">
      <c r="B1" t="s">
        <v>29</v>
      </c>
      <c r="C1" t="s">
        <v>30</v>
      </c>
    </row>
    <row r="2" spans="1:3" x14ac:dyDescent="0.25">
      <c r="A2">
        <v>0</v>
      </c>
      <c r="B2" s="19">
        <v>-0.37</v>
      </c>
      <c r="C2">
        <v>-0.37</v>
      </c>
    </row>
    <row r="3" spans="1:3" x14ac:dyDescent="0.25">
      <c r="A3">
        <v>0.1</v>
      </c>
      <c r="B3">
        <v>-9.9062566780968891E-2</v>
      </c>
      <c r="C3">
        <v>-9.9062999999999998E-2</v>
      </c>
    </row>
    <row r="4" spans="1:3" x14ac:dyDescent="0.25">
      <c r="A4">
        <v>0.2</v>
      </c>
      <c r="B4">
        <v>0.25490934793326014</v>
      </c>
      <c r="C4">
        <v>0.254909</v>
      </c>
    </row>
    <row r="5" spans="1:3" x14ac:dyDescent="0.25">
      <c r="A5">
        <v>0.30000000000000004</v>
      </c>
      <c r="B5">
        <v>0.63311679322269887</v>
      </c>
      <c r="C5">
        <v>0.63311700000000004</v>
      </c>
    </row>
    <row r="6" spans="1:3" x14ac:dyDescent="0.25">
      <c r="A6">
        <v>0.4</v>
      </c>
      <c r="B6">
        <v>0.95558411929211773</v>
      </c>
      <c r="C6">
        <v>0.95558399999999999</v>
      </c>
    </row>
    <row r="7" spans="1:3" x14ac:dyDescent="0.25">
      <c r="A7">
        <v>0.5</v>
      </c>
      <c r="B7">
        <v>1.128500097836848</v>
      </c>
      <c r="C7">
        <v>1.1285000000000001</v>
      </c>
    </row>
    <row r="8" spans="1:3" x14ac:dyDescent="0.25">
      <c r="A8">
        <v>0.6</v>
      </c>
      <c r="B8">
        <v>1.0539102996568996</v>
      </c>
      <c r="C8">
        <v>1.0539099999999999</v>
      </c>
    </row>
    <row r="9" spans="1:3" x14ac:dyDescent="0.25">
      <c r="A9">
        <v>0.7</v>
      </c>
      <c r="B9">
        <v>0.63942493188233362</v>
      </c>
      <c r="C9">
        <v>0.63942500000000002</v>
      </c>
    </row>
    <row r="10" spans="1:3" x14ac:dyDescent="0.25">
      <c r="A10">
        <v>0.79999999999999993</v>
      </c>
      <c r="B10">
        <v>-0.2</v>
      </c>
      <c r="C10">
        <v>-0.2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ЛР№3 Метод прогонки</vt:lpstr>
      <vt:lpstr>Сравнение с ЛР№2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2023-02-09T09:08:07Z</dcterms:modified>
</cp:coreProperties>
</file>