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Метод прогонки" sheetId="19" r:id="rId1"/>
    <sheet name="Тестовый пример" sheetId="20" r:id="rId2"/>
  </sheets>
  <calcPr calcId="145621"/>
</workbook>
</file>

<file path=xl/calcChain.xml><?xml version="1.0" encoding="utf-8"?>
<calcChain xmlns="http://schemas.openxmlformats.org/spreadsheetml/2006/main">
  <c r="S16" i="20" l="1"/>
  <c r="S17" i="20"/>
  <c r="S18" i="20"/>
  <c r="S19" i="20"/>
  <c r="S20" i="20"/>
  <c r="S15" i="20"/>
  <c r="C9" i="20"/>
  <c r="C8" i="20"/>
  <c r="P9" i="19" l="1"/>
  <c r="AD10" i="19" l="1"/>
  <c r="AD9" i="19"/>
  <c r="AD8" i="19"/>
  <c r="AD7" i="19"/>
  <c r="AD6" i="19"/>
  <c r="AD5" i="19"/>
  <c r="AA10" i="19"/>
  <c r="X10" i="19"/>
  <c r="U10" i="19"/>
  <c r="V10" i="19" s="1"/>
  <c r="F4" i="19"/>
  <c r="B16" i="19" s="1"/>
  <c r="Y10" i="19" l="1"/>
  <c r="AB10" i="19" s="1"/>
  <c r="AE10" i="19" s="1"/>
  <c r="F5" i="19"/>
  <c r="I5" i="19" s="1"/>
  <c r="M5" i="19" s="1"/>
  <c r="R5" i="19"/>
  <c r="P9" i="20"/>
  <c r="C18" i="20" s="1"/>
  <c r="T20" i="20" s="1"/>
  <c r="U20" i="20" s="1"/>
  <c r="O4" i="20"/>
  <c r="X10" i="20"/>
  <c r="U10" i="20"/>
  <c r="V10" i="20" s="1"/>
  <c r="X9" i="20"/>
  <c r="U9" i="20"/>
  <c r="V9" i="20" s="1"/>
  <c r="Y9" i="20" s="1"/>
  <c r="X8" i="20"/>
  <c r="U8" i="20"/>
  <c r="V8" i="20" s="1"/>
  <c r="K8" i="20"/>
  <c r="M8" i="20"/>
  <c r="L8" i="20"/>
  <c r="X7" i="20"/>
  <c r="U7" i="20"/>
  <c r="V7" i="20" s="1"/>
  <c r="K7" i="20"/>
  <c r="M7" i="20"/>
  <c r="L7" i="20"/>
  <c r="X6" i="20"/>
  <c r="U6" i="20"/>
  <c r="V6" i="20" s="1"/>
  <c r="K6" i="20"/>
  <c r="M6" i="20"/>
  <c r="L6" i="20"/>
  <c r="X5" i="20"/>
  <c r="U5" i="20"/>
  <c r="V5" i="20" s="1"/>
  <c r="K5" i="20"/>
  <c r="M5" i="20"/>
  <c r="L5" i="20"/>
  <c r="AA9" i="19"/>
  <c r="X9" i="19"/>
  <c r="U9" i="19"/>
  <c r="V9" i="19" s="1"/>
  <c r="AA8" i="19"/>
  <c r="X8" i="19"/>
  <c r="U8" i="19"/>
  <c r="V8" i="19" s="1"/>
  <c r="O4" i="19"/>
  <c r="AA7" i="19"/>
  <c r="X7" i="19"/>
  <c r="U7" i="19"/>
  <c r="V7" i="19" s="1"/>
  <c r="AA6" i="19"/>
  <c r="X6" i="19"/>
  <c r="AA5" i="19"/>
  <c r="U5" i="19"/>
  <c r="V5" i="19" s="1"/>
  <c r="Y8" i="20" l="1"/>
  <c r="B17" i="19"/>
  <c r="F6" i="19"/>
  <c r="I6" i="19" s="1"/>
  <c r="M6" i="19" s="1"/>
  <c r="R6" i="19"/>
  <c r="K5" i="19"/>
  <c r="L5" i="19"/>
  <c r="Y10" i="20"/>
  <c r="Y7" i="20"/>
  <c r="Y6" i="20"/>
  <c r="Y5" i="20"/>
  <c r="J7" i="20"/>
  <c r="J8" i="20"/>
  <c r="J5" i="20"/>
  <c r="N5" i="20" s="1"/>
  <c r="J6" i="20"/>
  <c r="Y7" i="19"/>
  <c r="AB7" i="19" s="1"/>
  <c r="AE7" i="19" s="1"/>
  <c r="U6" i="19"/>
  <c r="V6" i="19" s="1"/>
  <c r="Y6" i="19" s="1"/>
  <c r="AB6" i="19" s="1"/>
  <c r="AE6" i="19" s="1"/>
  <c r="Y8" i="19"/>
  <c r="AB8" i="19" s="1"/>
  <c r="AE8" i="19" s="1"/>
  <c r="X5" i="19"/>
  <c r="Y5" i="19" s="1"/>
  <c r="AB5" i="19" s="1"/>
  <c r="AE5" i="19" s="1"/>
  <c r="Y9" i="19"/>
  <c r="AB9" i="19" s="1"/>
  <c r="AE9" i="19" s="1"/>
  <c r="J5" i="19"/>
  <c r="O5" i="19" l="1"/>
  <c r="F7" i="19"/>
  <c r="I7" i="19" s="1"/>
  <c r="M7" i="19" s="1"/>
  <c r="R7" i="19"/>
  <c r="B18" i="19"/>
  <c r="K6" i="19"/>
  <c r="N6" i="20"/>
  <c r="O5" i="20"/>
  <c r="O6" i="20" s="1"/>
  <c r="N5" i="19"/>
  <c r="L6" i="19" l="1"/>
  <c r="J6" i="19"/>
  <c r="O6" i="19" s="1"/>
  <c r="F8" i="19"/>
  <c r="I8" i="19" s="1"/>
  <c r="M8" i="19" s="1"/>
  <c r="B19" i="19"/>
  <c r="K7" i="19"/>
  <c r="R8" i="19"/>
  <c r="O7" i="20"/>
  <c r="N7" i="20"/>
  <c r="N6" i="19" l="1"/>
  <c r="F9" i="19"/>
  <c r="R9" i="19"/>
  <c r="B20" i="19"/>
  <c r="K8" i="19"/>
  <c r="L7" i="19"/>
  <c r="J7" i="19"/>
  <c r="N8" i="20"/>
  <c r="O8" i="20"/>
  <c r="N7" i="19" l="1"/>
  <c r="O7" i="19"/>
  <c r="L8" i="19"/>
  <c r="J8" i="19"/>
  <c r="B21" i="19"/>
  <c r="R10" i="19"/>
  <c r="P8" i="20"/>
  <c r="P7" i="20" l="1"/>
  <c r="C17" i="20"/>
  <c r="T19" i="20" s="1"/>
  <c r="U19" i="20" s="1"/>
  <c r="N8" i="19"/>
  <c r="O8" i="19"/>
  <c r="P6" i="20" l="1"/>
  <c r="C16" i="20"/>
  <c r="T18" i="20" s="1"/>
  <c r="U18" i="20" s="1"/>
  <c r="P8" i="19"/>
  <c r="C21" i="19"/>
  <c r="P5" i="20" l="1"/>
  <c r="C15" i="20"/>
  <c r="T17" i="20" s="1"/>
  <c r="U17" i="20" s="1"/>
  <c r="P7" i="19"/>
  <c r="C20" i="19"/>
  <c r="P4" i="20" l="1"/>
  <c r="C13" i="20" s="1"/>
  <c r="T15" i="20" s="1"/>
  <c r="U15" i="20" s="1"/>
  <c r="C14" i="20"/>
  <c r="T16" i="20" s="1"/>
  <c r="U16" i="20" s="1"/>
  <c r="P6" i="19"/>
  <c r="C19" i="19"/>
  <c r="P5" i="19" l="1"/>
  <c r="C18" i="19"/>
  <c r="P4" i="19" l="1"/>
  <c r="C16" i="19" s="1"/>
  <c r="C17" i="19"/>
</calcChain>
</file>

<file path=xl/sharedStrings.xml><?xml version="1.0" encoding="utf-8"?>
<sst xmlns="http://schemas.openxmlformats.org/spreadsheetml/2006/main" count="74" uniqueCount="45">
  <si>
    <t>h=</t>
  </si>
  <si>
    <t>i</t>
  </si>
  <si>
    <t>X</t>
  </si>
  <si>
    <t>Yприбл</t>
  </si>
  <si>
    <t>Y1</t>
  </si>
  <si>
    <t>Погр. Y1</t>
  </si>
  <si>
    <t>Y2</t>
  </si>
  <si>
    <t>Погр. Окр. 1</t>
  </si>
  <si>
    <t>Погр. Окр.2</t>
  </si>
  <si>
    <t>Погр. Y2</t>
  </si>
  <si>
    <t>Y3</t>
  </si>
  <si>
    <t>Погр. Окр.3</t>
  </si>
  <si>
    <t>Погр. Y3</t>
  </si>
  <si>
    <t>Вычисление погрешности:</t>
  </si>
  <si>
    <t>х=</t>
  </si>
  <si>
    <t>ф=</t>
  </si>
  <si>
    <t>y(i)</t>
  </si>
  <si>
    <t>K(i)</t>
  </si>
  <si>
    <t>L(i)</t>
  </si>
  <si>
    <t>f(i)</t>
  </si>
  <si>
    <t>c(i)</t>
  </si>
  <si>
    <t xml:space="preserve"> b(i)</t>
  </si>
  <si>
    <t>a(i)</t>
  </si>
  <si>
    <t>γ(i)</t>
  </si>
  <si>
    <t>β(i)</t>
  </si>
  <si>
    <t>α(i)</t>
  </si>
  <si>
    <t>x(i)</t>
  </si>
  <si>
    <t>Дано ОДУ</t>
  </si>
  <si>
    <t>Граничные
условия</t>
  </si>
  <si>
    <t>x</t>
  </si>
  <si>
    <t>y прибл.</t>
  </si>
  <si>
    <t>Решение ОДУ 2-ого порядка. Метод прогонки. Тестовый пример.</t>
  </si>
  <si>
    <t>Y4</t>
  </si>
  <si>
    <t>Погр. Окр.4</t>
  </si>
  <si>
    <t>Погр. Y4</t>
  </si>
  <si>
    <t>y''-y'-2y=-3e^(-x)</t>
  </si>
  <si>
    <t>y'(0)=0</t>
  </si>
  <si>
    <t>y(1)+2y'(1)=0</t>
  </si>
  <si>
    <t>Решение ОДУ 2-ого порядка. Метод прогонки. Вариант 12.</t>
  </si>
  <si>
    <t>y''-y'=0</t>
  </si>
  <si>
    <t>y(0,5)=e^(-1/2)+e^(1/2)</t>
  </si>
  <si>
    <t>y(1)=e^(-1)+e</t>
  </si>
  <si>
    <t>Yточн</t>
  </si>
  <si>
    <t>Абс. Погр.</t>
  </si>
  <si>
    <t>Отн. Погр.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</si>
</sst>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0"/>
    <numFmt numFmtId="165" formatCode="0.000"/>
    <numFmt numFmtId="166" formatCode="0.00000"/>
    <numFmt numFmtId="167" formatCode="0.0000"/>
    <numFmt numFmtId="168" formatCode="0.0000000"/>
    <numFmt numFmtId="169" formatCode="0.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2" fontId="0" fillId="0" borderId="1" xfId="0" applyNumberFormat="1" applyBorder="1"/>
    <xf numFmtId="168" fontId="0" fillId="0" borderId="1" xfId="0" applyNumberFormat="1" applyBorder="1" applyAlignment="1">
      <alignment horizontal="center"/>
    </xf>
    <xf numFmtId="2" fontId="0" fillId="0" borderId="1" xfId="0" applyNumberFormat="1" applyFill="1" applyBorder="1"/>
    <xf numFmtId="164" fontId="0" fillId="0" borderId="1" xfId="0" applyNumberFormat="1" applyFill="1" applyBorder="1" applyAlignment="1">
      <alignment horizontal="center"/>
    </xf>
    <xf numFmtId="0" fontId="0" fillId="0" borderId="0" xfId="0" applyFill="1"/>
    <xf numFmtId="169" fontId="0" fillId="0" borderId="1" xfId="0" applyNumberForma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'Метод прогонки'!$C$15</c:f>
              <c:strCache>
                <c:ptCount val="1"/>
                <c:pt idx="0">
                  <c:v>y прибл.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square"/>
            <c:size val="5"/>
          </c:marker>
          <c:cat>
            <c:numRef>
              <c:f>'Метод прогонки'!$B$16:$B$21</c:f>
              <c:numCache>
                <c:formatCode>0.00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'Метод прогонки'!$C$16:$C$21</c:f>
              <c:numCache>
                <c:formatCode>0.000000</c:formatCode>
                <c:ptCount val="6"/>
                <c:pt idx="0">
                  <c:v>0.97226000000000001</c:v>
                </c:pt>
                <c:pt idx="1">
                  <c:v>0.95879496274192699</c:v>
                </c:pt>
                <c:pt idx="2">
                  <c:v>0.91839981348205579</c:v>
                </c:pt>
                <c:pt idx="3">
                  <c:v>0.86128749722475506</c:v>
                </c:pt>
                <c:pt idx="4">
                  <c:v>0.7948675589621621</c:v>
                </c:pt>
                <c:pt idx="5">
                  <c:v>0.72443199999999996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95136"/>
        <c:axId val="166796672"/>
      </c:lineChart>
      <c:catAx>
        <c:axId val="16679513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crossAx val="166796672"/>
        <c:crosses val="autoZero"/>
        <c:auto val="1"/>
        <c:lblAlgn val="ctr"/>
        <c:lblOffset val="100"/>
        <c:noMultiLvlLbl val="0"/>
      </c:catAx>
      <c:valAx>
        <c:axId val="166796672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crossAx val="1667951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'Тестовый пример'!$C$12</c:f>
              <c:strCache>
                <c:ptCount val="1"/>
                <c:pt idx="0">
                  <c:v>y прибл.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square"/>
            <c:size val="5"/>
          </c:marker>
          <c:cat>
            <c:numRef>
              <c:f>'Тестовый пример'!$B$13:$B$18</c:f>
              <c:numCache>
                <c:formatCode>0.00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'Тестовый пример'!$C$13:$C$18</c:f>
              <c:numCache>
                <c:formatCode>0.000000</c:formatCode>
                <c:ptCount val="6"/>
                <c:pt idx="0">
                  <c:v>2.2552519304127614</c:v>
                </c:pt>
                <c:pt idx="1">
                  <c:v>2.3899345191112746</c:v>
                </c:pt>
                <c:pt idx="2">
                  <c:v>2.5387942224096314</c:v>
                </c:pt>
                <c:pt idx="3">
                  <c:v>2.7033233681604472</c:v>
                </c:pt>
                <c:pt idx="4">
                  <c:v>2.8851713713587164</c:v>
                </c:pt>
                <c:pt idx="5">
                  <c:v>3.0861612696304874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825344"/>
        <c:axId val="167666816"/>
      </c:lineChart>
      <c:catAx>
        <c:axId val="16682534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crossAx val="167666816"/>
        <c:crosses val="autoZero"/>
        <c:auto val="1"/>
        <c:lblAlgn val="ctr"/>
        <c:lblOffset val="100"/>
        <c:noMultiLvlLbl val="0"/>
      </c:catAx>
      <c:valAx>
        <c:axId val="167666816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crossAx val="1668253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10</xdr:row>
      <xdr:rowOff>61912</xdr:rowOff>
    </xdr:from>
    <xdr:to>
      <xdr:col>14</xdr:col>
      <xdr:colOff>190500</xdr:colOff>
      <xdr:row>26</xdr:row>
      <xdr:rowOff>138112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10</xdr:row>
      <xdr:rowOff>61912</xdr:rowOff>
    </xdr:from>
    <xdr:to>
      <xdr:col>14</xdr:col>
      <xdr:colOff>190500</xdr:colOff>
      <xdr:row>24</xdr:row>
      <xdr:rowOff>138112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"/>
  <sheetViews>
    <sheetView workbookViewId="0">
      <selection activeCell="B15" sqref="B15:C21"/>
    </sheetView>
  </sheetViews>
  <sheetFormatPr defaultRowHeight="15" x14ac:dyDescent="0.25"/>
  <cols>
    <col min="1" max="1" width="12" customWidth="1"/>
    <col min="4" max="4" width="11.7109375" customWidth="1"/>
    <col min="5" max="5" width="3" bestFit="1" customWidth="1"/>
    <col min="6" max="6" width="5" bestFit="1" customWidth="1"/>
    <col min="7" max="7" width="6.85546875" bestFit="1" customWidth="1"/>
    <col min="8" max="8" width="6" bestFit="1" customWidth="1"/>
    <col min="9" max="9" width="9.28515625" bestFit="1" customWidth="1"/>
    <col min="11" max="11" width="6.7109375" bestFit="1" customWidth="1"/>
    <col min="12" max="12" width="6.5703125" bestFit="1" customWidth="1"/>
    <col min="19" max="19" width="11.28515625" bestFit="1" customWidth="1"/>
    <col min="21" max="21" width="11.85546875" bestFit="1" customWidth="1"/>
    <col min="24" max="24" width="11.42578125" bestFit="1" customWidth="1"/>
    <col min="27" max="27" width="11.42578125" bestFit="1" customWidth="1"/>
    <col min="30" max="30" width="11.42578125" bestFit="1" customWidth="1"/>
  </cols>
  <sheetData>
    <row r="1" spans="1:31" x14ac:dyDescent="0.25">
      <c r="B1" s="23" t="s">
        <v>38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</row>
    <row r="3" spans="1:31" x14ac:dyDescent="0.25">
      <c r="A3" t="s">
        <v>27</v>
      </c>
      <c r="B3" t="s">
        <v>35</v>
      </c>
      <c r="E3" s="6" t="s">
        <v>1</v>
      </c>
      <c r="F3" s="6" t="s">
        <v>26</v>
      </c>
      <c r="G3" s="6" t="s">
        <v>25</v>
      </c>
      <c r="H3" s="6" t="s">
        <v>24</v>
      </c>
      <c r="I3" s="6" t="s">
        <v>23</v>
      </c>
      <c r="J3" s="6" t="s">
        <v>22</v>
      </c>
      <c r="K3" s="6" t="s">
        <v>21</v>
      </c>
      <c r="L3" s="6" t="s">
        <v>20</v>
      </c>
      <c r="M3" s="6" t="s">
        <v>19</v>
      </c>
      <c r="N3" s="6" t="s">
        <v>18</v>
      </c>
      <c r="O3" s="6" t="s">
        <v>17</v>
      </c>
      <c r="P3" s="6" t="s">
        <v>16</v>
      </c>
      <c r="R3" s="24" t="s">
        <v>13</v>
      </c>
      <c r="S3" s="24"/>
      <c r="T3" s="24"/>
      <c r="U3" s="24"/>
      <c r="V3" s="24"/>
      <c r="W3" s="24"/>
      <c r="X3" s="24"/>
      <c r="Y3" s="24"/>
      <c r="Z3" s="24"/>
      <c r="AA3" s="24"/>
      <c r="AB3" s="24"/>
    </row>
    <row r="4" spans="1:31" x14ac:dyDescent="0.25">
      <c r="A4" s="25" t="s">
        <v>28</v>
      </c>
      <c r="B4" t="s">
        <v>36</v>
      </c>
      <c r="E4" s="2">
        <v>0</v>
      </c>
      <c r="F4" s="14">
        <f>0</f>
        <v>0</v>
      </c>
      <c r="G4" s="10"/>
      <c r="H4" s="2"/>
      <c r="I4" s="2"/>
      <c r="J4" s="9"/>
      <c r="K4" s="9"/>
      <c r="L4" s="9"/>
      <c r="M4" s="9"/>
      <c r="N4" s="2">
        <v>0</v>
      </c>
      <c r="O4" s="15">
        <f>C8</f>
        <v>0.97226000000000001</v>
      </c>
      <c r="P4" s="15">
        <f>N4*P5+O4</f>
        <v>0.97226000000000001</v>
      </c>
      <c r="R4" s="22" t="s">
        <v>2</v>
      </c>
      <c r="S4" s="2" t="s">
        <v>3</v>
      </c>
      <c r="T4" s="2" t="s">
        <v>4</v>
      </c>
      <c r="U4" s="2" t="s">
        <v>7</v>
      </c>
      <c r="V4" s="2" t="s">
        <v>5</v>
      </c>
      <c r="W4" s="4" t="s">
        <v>6</v>
      </c>
      <c r="X4" s="4" t="s">
        <v>8</v>
      </c>
      <c r="Y4" s="4" t="s">
        <v>9</v>
      </c>
      <c r="Z4" s="18" t="s">
        <v>10</v>
      </c>
      <c r="AA4" s="18" t="s">
        <v>11</v>
      </c>
      <c r="AB4" s="18" t="s">
        <v>12</v>
      </c>
      <c r="AC4" s="18" t="s">
        <v>32</v>
      </c>
      <c r="AD4" s="18" t="s">
        <v>33</v>
      </c>
      <c r="AE4" s="18" t="s">
        <v>34</v>
      </c>
    </row>
    <row r="5" spans="1:31" x14ac:dyDescent="0.25">
      <c r="A5" s="26"/>
      <c r="B5" t="s">
        <v>37</v>
      </c>
      <c r="E5" s="2">
        <v>1</v>
      </c>
      <c r="F5" s="14">
        <f>F4+$C$7</f>
        <v>0.2</v>
      </c>
      <c r="G5" s="10">
        <v>-1</v>
      </c>
      <c r="H5" s="2">
        <v>-2</v>
      </c>
      <c r="I5" s="3">
        <f>-3*EXP(-F5)</f>
        <v>-2.4561922592339456</v>
      </c>
      <c r="J5" s="3">
        <f>2-G5*$C$7</f>
        <v>2.2000000000000002</v>
      </c>
      <c r="K5" s="2">
        <f>2*($C$7^2)*H5-4</f>
        <v>-4.16</v>
      </c>
      <c r="L5" s="11">
        <f>2+G5*$C$7</f>
        <v>1.8</v>
      </c>
      <c r="M5" s="3">
        <f>2*($C$7^2)*I5</f>
        <v>-0.1964953807387157</v>
      </c>
      <c r="N5" s="2">
        <f>-L5/(K5+J5*N4)</f>
        <v>0.43269230769230771</v>
      </c>
      <c r="O5" s="15">
        <f>(M5-J5*O4)/(K5+J5*N4)</f>
        <v>0.56141042806219132</v>
      </c>
      <c r="P5" s="15">
        <f t="shared" ref="P5:P8" si="0">N5*P6+O5</f>
        <v>0.95879496274192699</v>
      </c>
      <c r="R5" s="19">
        <f>F4</f>
        <v>0</v>
      </c>
      <c r="S5" s="17">
        <v>0.97226000000000001</v>
      </c>
      <c r="T5" s="7">
        <v>0.97226000000000001</v>
      </c>
      <c r="U5" s="13">
        <f>ABS(S5-T5)</f>
        <v>0</v>
      </c>
      <c r="V5" s="3">
        <f>0.0001+U5</f>
        <v>1E-4</v>
      </c>
      <c r="W5" s="5">
        <v>0.97199999999999998</v>
      </c>
      <c r="X5" s="8">
        <f>ABS(T5-W5)</f>
        <v>2.6000000000003798E-4</v>
      </c>
      <c r="Y5" s="3">
        <f>V5+X5</f>
        <v>3.6000000000003797E-4</v>
      </c>
      <c r="Z5" s="19">
        <v>0.97</v>
      </c>
      <c r="AA5" s="20">
        <f>ABS(W5-Z5)</f>
        <v>2.0000000000000018E-3</v>
      </c>
      <c r="AB5" s="21">
        <f>Y5+AA5</f>
        <v>2.3600000000000396E-3</v>
      </c>
      <c r="AC5" s="19">
        <v>1</v>
      </c>
      <c r="AD5" s="20">
        <f>ABS(Z5-AC5)</f>
        <v>3.0000000000000027E-2</v>
      </c>
      <c r="AE5" s="21">
        <f>AB5+AD5</f>
        <v>3.2360000000000069E-2</v>
      </c>
    </row>
    <row r="6" spans="1:31" x14ac:dyDescent="0.25">
      <c r="E6" s="2">
        <v>2</v>
      </c>
      <c r="F6" s="14">
        <f t="shared" ref="F6:F9" si="1">F5+$C$7</f>
        <v>0.4</v>
      </c>
      <c r="G6" s="10">
        <v>-1</v>
      </c>
      <c r="H6" s="2">
        <v>-2</v>
      </c>
      <c r="I6" s="3">
        <f t="shared" ref="I6:I8" si="2">-3*EXP(-F6)</f>
        <v>-2.0109601381069178</v>
      </c>
      <c r="J6" s="3">
        <f t="shared" ref="J6:J8" si="3">2-G6*$C$7</f>
        <v>2.2000000000000002</v>
      </c>
      <c r="K6" s="2">
        <f t="shared" ref="K6:K8" si="4">2*($C$7^2)*H6-4</f>
        <v>-4.16</v>
      </c>
      <c r="L6" s="11">
        <f t="shared" ref="L6:L8" si="5">2+G6*$C$7</f>
        <v>1.8</v>
      </c>
      <c r="M6" s="3">
        <f t="shared" ref="M6:M8" si="6">2*($C$7^2)*I6</f>
        <v>-0.16087681104855345</v>
      </c>
      <c r="N6" s="2">
        <f t="shared" ref="N6:N8" si="7">-L6/(K6+J6*N5)</f>
        <v>0.56108380290133075</v>
      </c>
      <c r="O6" s="15">
        <f t="shared" ref="O6:O8" si="8">(M6-J6*O5)/(K6+J6*N5)</f>
        <v>0.43514534914782088</v>
      </c>
      <c r="P6" s="15">
        <f t="shared" si="0"/>
        <v>0.91839981348205579</v>
      </c>
      <c r="R6" s="10">
        <f t="shared" ref="R6:R10" si="9">F5</f>
        <v>0.2</v>
      </c>
      <c r="S6" s="17">
        <v>0.95879496274192699</v>
      </c>
      <c r="T6" s="7">
        <v>0.95879999999999999</v>
      </c>
      <c r="U6" s="13">
        <f t="shared" ref="U6:U10" si="10">ABS(S6-T6)</f>
        <v>5.0372580729929339E-6</v>
      </c>
      <c r="V6" s="3">
        <f t="shared" ref="V6:V10" si="11">0.0001+U6</f>
        <v>1.0503725807299294E-4</v>
      </c>
      <c r="W6" s="5">
        <v>0.95899999999999996</v>
      </c>
      <c r="X6" s="8">
        <f t="shared" ref="X6:X10" si="12">ABS(T6-W6)</f>
        <v>1.9999999999997797E-4</v>
      </c>
      <c r="Y6" s="3">
        <f t="shared" ref="Y6:Y10" si="13">V6+X6</f>
        <v>3.050372580729709E-4</v>
      </c>
      <c r="Z6" s="19">
        <v>0.96</v>
      </c>
      <c r="AA6" s="20">
        <f t="shared" ref="AA6:AA10" si="14">ABS(W6-Z6)</f>
        <v>1.0000000000000009E-3</v>
      </c>
      <c r="AB6" s="21">
        <f t="shared" ref="AB6:AB10" si="15">Y6+AA6</f>
        <v>1.3050372580729718E-3</v>
      </c>
      <c r="AC6" s="19">
        <v>1</v>
      </c>
      <c r="AD6" s="20">
        <f t="shared" ref="AD6:AD10" si="16">ABS(Z6-AC6)</f>
        <v>4.0000000000000036E-2</v>
      </c>
      <c r="AE6" s="21">
        <f t="shared" ref="AE6:AE10" si="17">AB6+AD6</f>
        <v>4.130503725807301E-2</v>
      </c>
    </row>
    <row r="7" spans="1:31" x14ac:dyDescent="0.25">
      <c r="B7" s="1" t="s">
        <v>0</v>
      </c>
      <c r="C7" s="1">
        <v>0.2</v>
      </c>
      <c r="E7" s="2">
        <v>3</v>
      </c>
      <c r="F7" s="14">
        <f t="shared" si="1"/>
        <v>0.60000000000000009</v>
      </c>
      <c r="G7" s="10">
        <v>-1</v>
      </c>
      <c r="H7" s="2">
        <v>-2</v>
      </c>
      <c r="I7" s="3">
        <f t="shared" si="2"/>
        <v>-1.6464349082820791</v>
      </c>
      <c r="J7" s="3">
        <f t="shared" si="3"/>
        <v>2.2000000000000002</v>
      </c>
      <c r="K7" s="2">
        <f t="shared" si="4"/>
        <v>-4.16</v>
      </c>
      <c r="L7" s="11">
        <f t="shared" si="5"/>
        <v>1.8</v>
      </c>
      <c r="M7" s="3">
        <f t="shared" si="6"/>
        <v>-0.13171479266256636</v>
      </c>
      <c r="N7" s="2">
        <f t="shared" si="7"/>
        <v>0.61525512077421385</v>
      </c>
      <c r="O7" s="15">
        <f t="shared" si="8"/>
        <v>0.3722411612359855</v>
      </c>
      <c r="P7" s="15">
        <f t="shared" si="0"/>
        <v>0.86128749722475506</v>
      </c>
      <c r="R7" s="10">
        <f t="shared" si="9"/>
        <v>0.4</v>
      </c>
      <c r="S7" s="17">
        <v>0.91839981348205579</v>
      </c>
      <c r="T7" s="7">
        <v>0.91839999999999999</v>
      </c>
      <c r="U7" s="13">
        <f t="shared" si="10"/>
        <v>1.8651794420065926E-7</v>
      </c>
      <c r="V7" s="3">
        <f t="shared" si="11"/>
        <v>1.0018651794420066E-4</v>
      </c>
      <c r="W7" s="5">
        <v>0.91800000000000004</v>
      </c>
      <c r="X7" s="8">
        <f t="shared" si="12"/>
        <v>3.9999999999995595E-4</v>
      </c>
      <c r="Y7" s="3">
        <f t="shared" si="13"/>
        <v>5.0018651794415665E-4</v>
      </c>
      <c r="Z7" s="19">
        <v>0.92</v>
      </c>
      <c r="AA7" s="20">
        <f t="shared" si="14"/>
        <v>2.0000000000000018E-3</v>
      </c>
      <c r="AB7" s="21">
        <f t="shared" si="15"/>
        <v>2.5001865179441586E-3</v>
      </c>
      <c r="AC7" s="19">
        <v>0.9</v>
      </c>
      <c r="AD7" s="20">
        <f t="shared" si="16"/>
        <v>2.0000000000000018E-2</v>
      </c>
      <c r="AE7" s="21">
        <f t="shared" si="17"/>
        <v>2.2500186517944176E-2</v>
      </c>
    </row>
    <row r="8" spans="1:31" x14ac:dyDescent="0.25">
      <c r="B8" s="1" t="s">
        <v>15</v>
      </c>
      <c r="C8" s="1">
        <v>0.97226000000000001</v>
      </c>
      <c r="E8" s="2">
        <v>4</v>
      </c>
      <c r="F8" s="14">
        <f t="shared" si="1"/>
        <v>0.8</v>
      </c>
      <c r="G8" s="10">
        <v>-1</v>
      </c>
      <c r="H8" s="2">
        <v>-2</v>
      </c>
      <c r="I8" s="3">
        <f t="shared" si="2"/>
        <v>-1.3479868923516647</v>
      </c>
      <c r="J8" s="3">
        <f t="shared" si="3"/>
        <v>2.2000000000000002</v>
      </c>
      <c r="K8" s="2">
        <f t="shared" si="4"/>
        <v>-4.16</v>
      </c>
      <c r="L8" s="11">
        <f t="shared" si="5"/>
        <v>1.8</v>
      </c>
      <c r="M8" s="3">
        <f t="shared" si="6"/>
        <v>-0.10783895138813319</v>
      </c>
      <c r="N8" s="2">
        <f t="shared" si="7"/>
        <v>0.64138225360229184</v>
      </c>
      <c r="O8" s="15">
        <f t="shared" si="8"/>
        <v>0.33022973022054664</v>
      </c>
      <c r="P8" s="15">
        <f t="shared" si="0"/>
        <v>0.7948675589621621</v>
      </c>
      <c r="R8" s="10">
        <f t="shared" si="9"/>
        <v>0.60000000000000009</v>
      </c>
      <c r="S8" s="17">
        <v>0.86128749722475506</v>
      </c>
      <c r="T8" s="7">
        <v>0.86129</v>
      </c>
      <c r="U8" s="13">
        <f t="shared" si="10"/>
        <v>2.5027752449391372E-6</v>
      </c>
      <c r="V8" s="3">
        <f t="shared" si="11"/>
        <v>1.0250277524493914E-4</v>
      </c>
      <c r="W8" s="5">
        <v>0.86099999999999999</v>
      </c>
      <c r="X8" s="8">
        <f t="shared" si="12"/>
        <v>2.9000000000001247E-4</v>
      </c>
      <c r="Y8" s="3">
        <f t="shared" si="13"/>
        <v>3.925027752449516E-4</v>
      </c>
      <c r="Z8" s="19">
        <v>0.86</v>
      </c>
      <c r="AA8" s="20">
        <f t="shared" si="14"/>
        <v>1.0000000000000009E-3</v>
      </c>
      <c r="AB8" s="21">
        <f t="shared" si="15"/>
        <v>1.3925027752449525E-3</v>
      </c>
      <c r="AC8" s="19">
        <v>0.9</v>
      </c>
      <c r="AD8" s="20">
        <f t="shared" si="16"/>
        <v>4.0000000000000036E-2</v>
      </c>
      <c r="AE8" s="21">
        <f t="shared" si="17"/>
        <v>4.1392502775244991E-2</v>
      </c>
    </row>
    <row r="9" spans="1:31" x14ac:dyDescent="0.25">
      <c r="B9" s="1" t="s">
        <v>14</v>
      </c>
      <c r="C9" s="1">
        <v>0.72443199999999996</v>
      </c>
      <c r="E9" s="2">
        <v>5</v>
      </c>
      <c r="F9" s="14">
        <f t="shared" si="1"/>
        <v>1</v>
      </c>
      <c r="G9" s="10"/>
      <c r="H9" s="2"/>
      <c r="I9" s="3"/>
      <c r="J9" s="3"/>
      <c r="K9" s="2"/>
      <c r="L9" s="11"/>
      <c r="M9" s="3"/>
      <c r="N9" s="2"/>
      <c r="O9" s="15"/>
      <c r="P9" s="15">
        <f>C9</f>
        <v>0.72443199999999996</v>
      </c>
      <c r="R9" s="10">
        <f t="shared" si="9"/>
        <v>0.8</v>
      </c>
      <c r="S9" s="17">
        <v>0.7948675589621621</v>
      </c>
      <c r="T9" s="7">
        <v>0.79486999999999997</v>
      </c>
      <c r="U9" s="13">
        <f t="shared" si="10"/>
        <v>2.4410378378636466E-6</v>
      </c>
      <c r="V9" s="3">
        <f t="shared" si="11"/>
        <v>1.0244103783786365E-4</v>
      </c>
      <c r="W9" s="5">
        <v>0.79500000000000004</v>
      </c>
      <c r="X9" s="8">
        <f t="shared" si="12"/>
        <v>1.300000000000745E-4</v>
      </c>
      <c r="Y9" s="3">
        <f t="shared" si="13"/>
        <v>2.3244103783793814E-4</v>
      </c>
      <c r="Z9" s="19">
        <v>0.8</v>
      </c>
      <c r="AA9" s="20">
        <f t="shared" si="14"/>
        <v>5.0000000000000044E-3</v>
      </c>
      <c r="AB9" s="21">
        <f t="shared" si="15"/>
        <v>5.2324410378379429E-3</v>
      </c>
      <c r="AC9" s="19">
        <v>0.8</v>
      </c>
      <c r="AD9" s="20">
        <f t="shared" si="16"/>
        <v>0</v>
      </c>
      <c r="AE9" s="21">
        <f t="shared" si="17"/>
        <v>5.2324410378379429E-3</v>
      </c>
    </row>
    <row r="10" spans="1:31" x14ac:dyDescent="0.25">
      <c r="B10" s="1"/>
      <c r="C10" s="1"/>
      <c r="O10" s="16"/>
      <c r="P10" s="16"/>
      <c r="R10" s="10">
        <f t="shared" si="9"/>
        <v>1</v>
      </c>
      <c r="S10" s="17">
        <v>0.72443199999999996</v>
      </c>
      <c r="T10" s="7">
        <v>0.72443000000000002</v>
      </c>
      <c r="U10" s="13">
        <f t="shared" si="10"/>
        <v>1.999999999946489E-6</v>
      </c>
      <c r="V10" s="3">
        <f t="shared" si="11"/>
        <v>1.0199999999994649E-4</v>
      </c>
      <c r="W10" s="5">
        <v>0.72399999999999998</v>
      </c>
      <c r="X10" s="8">
        <f t="shared" si="12"/>
        <v>4.3000000000004146E-4</v>
      </c>
      <c r="Y10" s="3">
        <f t="shared" si="13"/>
        <v>5.3199999999998799E-4</v>
      </c>
      <c r="Z10" s="19">
        <v>0.72</v>
      </c>
      <c r="AA10" s="20">
        <f t="shared" si="14"/>
        <v>4.0000000000000036E-3</v>
      </c>
      <c r="AB10" s="21">
        <f t="shared" si="15"/>
        <v>4.5319999999999918E-3</v>
      </c>
      <c r="AC10" s="19">
        <v>0.7</v>
      </c>
      <c r="AD10" s="20">
        <f t="shared" si="16"/>
        <v>2.0000000000000018E-2</v>
      </c>
      <c r="AE10" s="21">
        <f t="shared" si="17"/>
        <v>2.4532000000000009E-2</v>
      </c>
    </row>
    <row r="11" spans="1:31" x14ac:dyDescent="0.25">
      <c r="B11" s="1"/>
      <c r="C11" s="1"/>
      <c r="O11" s="16"/>
      <c r="P11" s="16"/>
    </row>
    <row r="12" spans="1:31" x14ac:dyDescent="0.25">
      <c r="B12" s="1"/>
      <c r="C12" s="1"/>
      <c r="O12" s="16"/>
      <c r="P12" s="16"/>
    </row>
    <row r="13" spans="1:31" x14ac:dyDescent="0.25">
      <c r="O13" s="16"/>
      <c r="P13" s="16"/>
    </row>
    <row r="15" spans="1:31" x14ac:dyDescent="0.25">
      <c r="B15" s="2" t="s">
        <v>29</v>
      </c>
      <c r="C15" s="2" t="s">
        <v>30</v>
      </c>
    </row>
    <row r="16" spans="1:31" x14ac:dyDescent="0.25">
      <c r="B16" s="10">
        <f>F4</f>
        <v>0</v>
      </c>
      <c r="C16" s="3">
        <f>P4</f>
        <v>0.97226000000000001</v>
      </c>
    </row>
    <row r="17" spans="2:3" x14ac:dyDescent="0.25">
      <c r="B17" s="10">
        <f t="shared" ref="B17:B21" si="18">F5</f>
        <v>0.2</v>
      </c>
      <c r="C17" s="3">
        <f t="shared" ref="C17:C21" si="19">P5</f>
        <v>0.95879496274192699</v>
      </c>
    </row>
    <row r="18" spans="2:3" x14ac:dyDescent="0.25">
      <c r="B18" s="10">
        <f t="shared" si="18"/>
        <v>0.4</v>
      </c>
      <c r="C18" s="3">
        <f t="shared" si="19"/>
        <v>0.91839981348205579</v>
      </c>
    </row>
    <row r="19" spans="2:3" x14ac:dyDescent="0.25">
      <c r="B19" s="10">
        <f t="shared" si="18"/>
        <v>0.60000000000000009</v>
      </c>
      <c r="C19" s="3">
        <f t="shared" si="19"/>
        <v>0.86128749722475506</v>
      </c>
    </row>
    <row r="20" spans="2:3" x14ac:dyDescent="0.25">
      <c r="B20" s="10">
        <f t="shared" si="18"/>
        <v>0.8</v>
      </c>
      <c r="C20" s="3">
        <f t="shared" si="19"/>
        <v>0.7948675589621621</v>
      </c>
    </row>
    <row r="21" spans="2:3" x14ac:dyDescent="0.25">
      <c r="B21" s="10">
        <f t="shared" si="18"/>
        <v>1</v>
      </c>
      <c r="C21" s="3">
        <f t="shared" si="19"/>
        <v>0.72443199999999996</v>
      </c>
    </row>
    <row r="23" spans="2:3" x14ac:dyDescent="0.25">
      <c r="B23" s="27"/>
    </row>
    <row r="24" spans="2:3" x14ac:dyDescent="0.25">
      <c r="B24" s="28"/>
    </row>
  </sheetData>
  <mergeCells count="3">
    <mergeCell ref="B1:X1"/>
    <mergeCell ref="R3:AB3"/>
    <mergeCell ref="A4:A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tabSelected="1" workbookViewId="0">
      <selection activeCell="Y4" sqref="Y4:Y10"/>
    </sheetView>
  </sheetViews>
  <sheetFormatPr defaultRowHeight="15" x14ac:dyDescent="0.25"/>
  <cols>
    <col min="1" max="1" width="12" customWidth="1"/>
    <col min="5" max="5" width="3" bestFit="1" customWidth="1"/>
    <col min="6" max="6" width="5" bestFit="1" customWidth="1"/>
    <col min="7" max="7" width="6.85546875" bestFit="1" customWidth="1"/>
    <col min="8" max="8" width="6" bestFit="1" customWidth="1"/>
    <col min="9" max="9" width="8.42578125" bestFit="1" customWidth="1"/>
    <col min="11" max="11" width="6.7109375" bestFit="1" customWidth="1"/>
    <col min="12" max="12" width="6.5703125" bestFit="1" customWidth="1"/>
    <col min="19" max="19" width="9.5703125" bestFit="1" customWidth="1"/>
    <col min="20" max="20" width="10.140625" bestFit="1" customWidth="1"/>
    <col min="21" max="21" width="11.85546875" bestFit="1" customWidth="1"/>
    <col min="24" max="24" width="11.42578125" bestFit="1" customWidth="1"/>
    <col min="27" max="27" width="11.42578125" bestFit="1" customWidth="1"/>
  </cols>
  <sheetData>
    <row r="1" spans="1:28" x14ac:dyDescent="0.25">
      <c r="B1" s="23" t="s">
        <v>31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</row>
    <row r="3" spans="1:28" x14ac:dyDescent="0.25">
      <c r="A3" t="s">
        <v>27</v>
      </c>
      <c r="B3" t="s">
        <v>39</v>
      </c>
      <c r="E3" s="6" t="s">
        <v>1</v>
      </c>
      <c r="F3" s="6" t="s">
        <v>26</v>
      </c>
      <c r="G3" s="6" t="s">
        <v>25</v>
      </c>
      <c r="H3" s="6" t="s">
        <v>24</v>
      </c>
      <c r="I3" s="6" t="s">
        <v>23</v>
      </c>
      <c r="J3" s="6" t="s">
        <v>22</v>
      </c>
      <c r="K3" s="6" t="s">
        <v>21</v>
      </c>
      <c r="L3" s="6" t="s">
        <v>20</v>
      </c>
      <c r="M3" s="6" t="s">
        <v>19</v>
      </c>
      <c r="N3" s="6" t="s">
        <v>18</v>
      </c>
      <c r="O3" s="6" t="s">
        <v>17</v>
      </c>
      <c r="P3" s="6" t="s">
        <v>16</v>
      </c>
      <c r="R3" s="24" t="s">
        <v>13</v>
      </c>
      <c r="S3" s="24"/>
      <c r="T3" s="24"/>
      <c r="U3" s="24"/>
      <c r="V3" s="24"/>
      <c r="W3" s="24"/>
      <c r="X3" s="24"/>
      <c r="Y3" s="24"/>
      <c r="Z3" s="24"/>
      <c r="AA3" s="24"/>
      <c r="AB3" s="24"/>
    </row>
    <row r="4" spans="1:28" x14ac:dyDescent="0.25">
      <c r="A4" s="25" t="s">
        <v>28</v>
      </c>
      <c r="B4" t="s">
        <v>40</v>
      </c>
      <c r="E4" s="2">
        <v>0</v>
      </c>
      <c r="F4" s="14">
        <v>0.5</v>
      </c>
      <c r="G4" s="10"/>
      <c r="H4" s="2"/>
      <c r="I4" s="2"/>
      <c r="J4" s="9"/>
      <c r="K4" s="9"/>
      <c r="L4" s="9"/>
      <c r="M4" s="9"/>
      <c r="N4" s="2">
        <v>0</v>
      </c>
      <c r="O4" s="15">
        <f>C8</f>
        <v>2.2552519304127614</v>
      </c>
      <c r="P4" s="15">
        <f>N4*P5+O4</f>
        <v>2.2552519304127614</v>
      </c>
      <c r="R4" s="29" t="s">
        <v>2</v>
      </c>
      <c r="S4" s="2" t="s">
        <v>3</v>
      </c>
      <c r="T4" s="2" t="s">
        <v>4</v>
      </c>
      <c r="U4" s="2" t="s">
        <v>7</v>
      </c>
      <c r="V4" s="2" t="s">
        <v>5</v>
      </c>
      <c r="W4" s="4" t="s">
        <v>6</v>
      </c>
      <c r="X4" s="4" t="s">
        <v>8</v>
      </c>
      <c r="Y4" s="4" t="s">
        <v>9</v>
      </c>
    </row>
    <row r="5" spans="1:28" x14ac:dyDescent="0.25">
      <c r="A5" s="26"/>
      <c r="B5" t="s">
        <v>41</v>
      </c>
      <c r="E5" s="2">
        <v>1</v>
      </c>
      <c r="F5" s="14">
        <v>0.6</v>
      </c>
      <c r="G5" s="10">
        <v>-1</v>
      </c>
      <c r="H5" s="2">
        <v>0</v>
      </c>
      <c r="I5" s="3">
        <v>0</v>
      </c>
      <c r="J5" s="3">
        <f>2-G5*$C$7</f>
        <v>2.1</v>
      </c>
      <c r="K5" s="2">
        <f>2*($C$7^2)*H5-4</f>
        <v>-4</v>
      </c>
      <c r="L5" s="11">
        <f>2+G5*$C$7</f>
        <v>1.9</v>
      </c>
      <c r="M5" s="3">
        <f>2*($C$7^2)*I5</f>
        <v>0</v>
      </c>
      <c r="N5" s="2">
        <f>-L5/(K5+J5*N4)</f>
        <v>0.47499999999999998</v>
      </c>
      <c r="O5" s="15">
        <f>(M5-J5*O4)/(K5+J5*N4)</f>
        <v>1.1840072634666998</v>
      </c>
      <c r="P5" s="15">
        <f>N5*P6+O5</f>
        <v>2.3899345191112746</v>
      </c>
      <c r="R5" s="10">
        <v>0.5</v>
      </c>
      <c r="S5" s="13">
        <v>2.2552519304127614</v>
      </c>
      <c r="T5" s="7">
        <v>2.2552500000000002</v>
      </c>
      <c r="U5" s="13">
        <f>ABS(S5-T5)</f>
        <v>1.9304127611974309E-6</v>
      </c>
      <c r="V5" s="3">
        <f>0.0001+U5</f>
        <v>1.0193041276119744E-4</v>
      </c>
      <c r="W5" s="5">
        <v>2.2549999999999999</v>
      </c>
      <c r="X5" s="8">
        <f>ABS(T5-W5)</f>
        <v>2.5000000000030553E-4</v>
      </c>
      <c r="Y5" s="3">
        <f>V5+X5</f>
        <v>3.5193041276150296E-4</v>
      </c>
    </row>
    <row r="6" spans="1:28" x14ac:dyDescent="0.25">
      <c r="E6" s="2">
        <v>2</v>
      </c>
      <c r="F6" s="14">
        <v>0.7</v>
      </c>
      <c r="G6" s="10">
        <v>-1</v>
      </c>
      <c r="H6" s="2">
        <v>0</v>
      </c>
      <c r="I6" s="3">
        <v>0</v>
      </c>
      <c r="J6" s="3">
        <f>2-G6*$C$7</f>
        <v>2.1</v>
      </c>
      <c r="K6" s="2">
        <f>2*($C$7^2)*H6-4</f>
        <v>-4</v>
      </c>
      <c r="L6" s="11">
        <f>2+G6*$C$7</f>
        <v>1.9</v>
      </c>
      <c r="M6" s="3">
        <f>2*($C$7^2)*I6</f>
        <v>0</v>
      </c>
      <c r="N6" s="2">
        <f>-L6/(K6+J6*N5)</f>
        <v>0.63280599500416312</v>
      </c>
      <c r="O6" s="15">
        <f>(M6-J6*O5)/(K6+J6*N5)</f>
        <v>0.82811498860285426</v>
      </c>
      <c r="P6" s="15">
        <f>N6*P7+O6</f>
        <v>2.5387942224096314</v>
      </c>
      <c r="R6" s="10">
        <v>0.6</v>
      </c>
      <c r="S6" s="13">
        <v>2.3899345191112746</v>
      </c>
      <c r="T6" s="7">
        <v>2.3899300000000001</v>
      </c>
      <c r="U6" s="13">
        <f t="shared" ref="U6:U10" si="0">ABS(S6-T6)</f>
        <v>4.5191112745257556E-6</v>
      </c>
      <c r="V6" s="3">
        <f t="shared" ref="V6:V10" si="1">0.0001+U6</f>
        <v>1.0451911127452576E-4</v>
      </c>
      <c r="W6" s="5">
        <v>2.39</v>
      </c>
      <c r="X6" s="8">
        <f t="shared" ref="X6:X10" si="2">ABS(T6-W6)</f>
        <v>7.0000000000014495E-5</v>
      </c>
      <c r="Y6" s="3">
        <f t="shared" ref="Y6:Y10" si="3">V6+X6</f>
        <v>1.7451911127454024E-4</v>
      </c>
    </row>
    <row r="7" spans="1:28" x14ac:dyDescent="0.25">
      <c r="B7" s="1" t="s">
        <v>0</v>
      </c>
      <c r="C7" s="1">
        <v>0.1</v>
      </c>
      <c r="E7" s="2">
        <v>3</v>
      </c>
      <c r="F7" s="14">
        <v>0.8</v>
      </c>
      <c r="G7" s="10">
        <v>-1</v>
      </c>
      <c r="H7" s="2">
        <v>0</v>
      </c>
      <c r="I7" s="3">
        <v>0</v>
      </c>
      <c r="J7" s="3">
        <f>2-G7*$C$7</f>
        <v>2.1</v>
      </c>
      <c r="K7" s="2">
        <f>2*($C$7^2)*H7-4</f>
        <v>-4</v>
      </c>
      <c r="L7" s="11">
        <f>2+G7*$C$7</f>
        <v>1.9</v>
      </c>
      <c r="M7" s="3">
        <f>2*($C$7^2)*I7</f>
        <v>0</v>
      </c>
      <c r="N7" s="2">
        <f>-L7/(K7+J7*N6)</f>
        <v>0.71131546134663348</v>
      </c>
      <c r="O7" s="15">
        <f>(M7-J7*O6)/(K7+J7*N6)</f>
        <v>0.6510563630783226</v>
      </c>
      <c r="P7" s="15">
        <f>N7*P8+O7</f>
        <v>2.7033233681604472</v>
      </c>
      <c r="R7" s="10">
        <v>0.7</v>
      </c>
      <c r="S7" s="13">
        <v>2.5387942224096314</v>
      </c>
      <c r="T7" s="7">
        <v>2.5387900000000001</v>
      </c>
      <c r="U7" s="13">
        <f t="shared" si="0"/>
        <v>4.2224096312715176E-6</v>
      </c>
      <c r="V7" s="3">
        <f t="shared" si="1"/>
        <v>1.0422240963127152E-4</v>
      </c>
      <c r="W7" s="5">
        <v>2.5390000000000001</v>
      </c>
      <c r="X7" s="8">
        <f t="shared" si="2"/>
        <v>2.1000000000004349E-4</v>
      </c>
      <c r="Y7" s="3">
        <f t="shared" si="3"/>
        <v>3.1422240963131499E-4</v>
      </c>
    </row>
    <row r="8" spans="1:28" x14ac:dyDescent="0.25">
      <c r="B8" s="1" t="s">
        <v>15</v>
      </c>
      <c r="C8" s="1">
        <f>EXP(-1/2)+EXP(1/2)</f>
        <v>2.2552519304127614</v>
      </c>
      <c r="E8" s="2">
        <v>4</v>
      </c>
      <c r="F8" s="14">
        <v>0.9</v>
      </c>
      <c r="G8" s="10">
        <v>-1</v>
      </c>
      <c r="H8" s="2">
        <v>0</v>
      </c>
      <c r="I8" s="3">
        <v>0</v>
      </c>
      <c r="J8" s="3">
        <f>2-G8*$C$7</f>
        <v>2.1</v>
      </c>
      <c r="K8" s="2">
        <f>2*($C$7^2)*H8-4</f>
        <v>-4</v>
      </c>
      <c r="L8" s="11">
        <f>2+G8*$C$7</f>
        <v>1.9</v>
      </c>
      <c r="M8" s="3">
        <f>2*($C$7^2)*I8</f>
        <v>0</v>
      </c>
      <c r="N8" s="2">
        <f>-L8/(K8+J8*N7)</f>
        <v>0.75810850981528632</v>
      </c>
      <c r="O8" s="15">
        <f>(M8-J8*O7)/(K8+J8*N7)</f>
        <v>0.54552625018949541</v>
      </c>
      <c r="P8" s="15">
        <f>N8*P9+O8</f>
        <v>2.8851713713587164</v>
      </c>
      <c r="R8" s="10">
        <v>0.8</v>
      </c>
      <c r="S8" s="13">
        <v>2.7033233681604472</v>
      </c>
      <c r="T8" s="7">
        <v>2.7033200000000002</v>
      </c>
      <c r="U8" s="13">
        <f t="shared" si="0"/>
        <v>3.3681604469926185E-6</v>
      </c>
      <c r="V8" s="3">
        <f t="shared" si="1"/>
        <v>1.0336816044699262E-4</v>
      </c>
      <c r="W8" s="5">
        <v>2.7029999999999998</v>
      </c>
      <c r="X8" s="8">
        <f t="shared" si="2"/>
        <v>3.2000000000032003E-4</v>
      </c>
      <c r="Y8" s="3">
        <f t="shared" si="3"/>
        <v>4.2336816044731264E-4</v>
      </c>
    </row>
    <row r="9" spans="1:28" x14ac:dyDescent="0.25">
      <c r="B9" s="1" t="s">
        <v>14</v>
      </c>
      <c r="C9" s="1">
        <f>EXP(-1)+EXP(1)</f>
        <v>3.0861612696304874</v>
      </c>
      <c r="E9" s="2">
        <v>5</v>
      </c>
      <c r="F9" s="12">
        <v>1</v>
      </c>
      <c r="G9" s="10"/>
      <c r="H9" s="2"/>
      <c r="I9" s="3"/>
      <c r="J9" s="3"/>
      <c r="K9" s="2"/>
      <c r="L9" s="11"/>
      <c r="M9" s="3"/>
      <c r="N9" s="2"/>
      <c r="O9" s="15"/>
      <c r="P9" s="15">
        <f>C9</f>
        <v>3.0861612696304874</v>
      </c>
      <c r="R9" s="10">
        <v>0.9</v>
      </c>
      <c r="S9" s="13">
        <v>2.8851713713587164</v>
      </c>
      <c r="T9" s="7">
        <v>2.88517</v>
      </c>
      <c r="U9" s="13">
        <f t="shared" si="0"/>
        <v>1.371358716362181E-6</v>
      </c>
      <c r="V9" s="3">
        <f t="shared" si="1"/>
        <v>1.0137135871636219E-4</v>
      </c>
      <c r="W9" s="5">
        <v>2.8849999999999998</v>
      </c>
      <c r="X9" s="8">
        <f t="shared" si="2"/>
        <v>1.7000000000022553E-4</v>
      </c>
      <c r="Y9" s="3">
        <f t="shared" si="3"/>
        <v>2.713713587165877E-4</v>
      </c>
    </row>
    <row r="10" spans="1:28" x14ac:dyDescent="0.25">
      <c r="O10" s="16"/>
      <c r="P10" s="16"/>
      <c r="R10" s="10">
        <v>1</v>
      </c>
      <c r="S10" s="13">
        <v>3.0861612696304874</v>
      </c>
      <c r="T10" s="7">
        <v>3.08616</v>
      </c>
      <c r="U10" s="13">
        <f t="shared" si="0"/>
        <v>1.2696304874104669E-6</v>
      </c>
      <c r="V10" s="3">
        <f t="shared" si="1"/>
        <v>1.0126963048741047E-4</v>
      </c>
      <c r="W10" s="5">
        <v>3.0859999999999999</v>
      </c>
      <c r="X10" s="8">
        <f t="shared" si="2"/>
        <v>1.6000000000016001E-4</v>
      </c>
      <c r="Y10" s="3">
        <f t="shared" si="3"/>
        <v>2.6126963048757047E-4</v>
      </c>
    </row>
    <row r="11" spans="1:28" x14ac:dyDescent="0.25">
      <c r="O11" s="16"/>
      <c r="P11" s="16"/>
    </row>
    <row r="12" spans="1:28" x14ac:dyDescent="0.25">
      <c r="B12" s="2" t="s">
        <v>29</v>
      </c>
      <c r="C12" s="2" t="s">
        <v>30</v>
      </c>
      <c r="O12" s="16"/>
      <c r="P12" s="16"/>
    </row>
    <row r="13" spans="1:28" x14ac:dyDescent="0.25">
      <c r="B13" s="10">
        <v>0.5</v>
      </c>
      <c r="C13" s="3">
        <f>P4</f>
        <v>2.2552519304127614</v>
      </c>
      <c r="O13" s="16"/>
      <c r="P13" s="16"/>
    </row>
    <row r="14" spans="1:28" x14ac:dyDescent="0.25">
      <c r="B14" s="10">
        <v>0.6</v>
      </c>
      <c r="C14" s="3">
        <f t="shared" ref="C14:C18" si="4">P5</f>
        <v>2.3899345191112746</v>
      </c>
      <c r="R14" s="29" t="s">
        <v>2</v>
      </c>
      <c r="S14" s="2" t="s">
        <v>42</v>
      </c>
      <c r="T14" s="2" t="s">
        <v>43</v>
      </c>
      <c r="U14" s="2" t="s">
        <v>44</v>
      </c>
    </row>
    <row r="15" spans="1:28" x14ac:dyDescent="0.25">
      <c r="B15" s="10">
        <v>0.7</v>
      </c>
      <c r="C15" s="3">
        <f t="shared" si="4"/>
        <v>2.5387942224096314</v>
      </c>
      <c r="R15" s="10">
        <v>0.5</v>
      </c>
      <c r="S15" s="3">
        <f>EXP(-R15)+EXP(R15)</f>
        <v>2.2552519304127614</v>
      </c>
      <c r="T15" s="3">
        <f>ABS(S15-C13)</f>
        <v>0</v>
      </c>
      <c r="U15" s="30">
        <f>T15/ABS(C13)</f>
        <v>0</v>
      </c>
    </row>
    <row r="16" spans="1:28" x14ac:dyDescent="0.25">
      <c r="B16" s="10">
        <v>0.8</v>
      </c>
      <c r="C16" s="3">
        <f t="shared" si="4"/>
        <v>2.7033233681604472</v>
      </c>
      <c r="R16" s="10">
        <v>0.6</v>
      </c>
      <c r="S16" s="3">
        <f t="shared" ref="S16:S20" si="5">EXP(-R16)+EXP(R16)</f>
        <v>2.3709304364845352</v>
      </c>
      <c r="T16" s="3">
        <f t="shared" ref="T16:T20" si="6">ABS(S16-C14)</f>
        <v>1.9004082626739471E-2</v>
      </c>
      <c r="U16" s="30">
        <f t="shared" ref="U16:U20" si="7">T16/ABS(C14)</f>
        <v>7.9517168670405099E-3</v>
      </c>
    </row>
    <row r="17" spans="2:21" x14ac:dyDescent="0.25">
      <c r="B17" s="10">
        <v>0.9</v>
      </c>
      <c r="C17" s="3">
        <f t="shared" si="4"/>
        <v>2.8851713713587164</v>
      </c>
      <c r="R17" s="10">
        <v>0.7</v>
      </c>
      <c r="S17" s="3">
        <f t="shared" si="5"/>
        <v>2.510338011261886</v>
      </c>
      <c r="T17" s="3">
        <f t="shared" si="6"/>
        <v>2.8456211147745325E-2</v>
      </c>
      <c r="U17" s="30">
        <f t="shared" si="7"/>
        <v>1.1208553610436706E-2</v>
      </c>
    </row>
    <row r="18" spans="2:21" x14ac:dyDescent="0.25">
      <c r="B18" s="10">
        <v>1</v>
      </c>
      <c r="C18" s="3">
        <f t="shared" si="4"/>
        <v>3.0861612696304874</v>
      </c>
      <c r="R18" s="10">
        <v>0.8</v>
      </c>
      <c r="S18" s="3">
        <f t="shared" si="5"/>
        <v>2.6748698926096894</v>
      </c>
      <c r="T18" s="3">
        <f t="shared" si="6"/>
        <v>2.8453475550757723E-2</v>
      </c>
      <c r="U18" s="30">
        <f t="shared" si="7"/>
        <v>1.0525368842618224E-2</v>
      </c>
    </row>
    <row r="19" spans="2:21" x14ac:dyDescent="0.25">
      <c r="R19" s="10">
        <v>0.9</v>
      </c>
      <c r="S19" s="3">
        <f t="shared" si="5"/>
        <v>2.8661727708975491</v>
      </c>
      <c r="T19" s="3">
        <f t="shared" si="6"/>
        <v>1.8998600461167303E-2</v>
      </c>
      <c r="U19" s="30">
        <f t="shared" si="7"/>
        <v>6.5849123035697787E-3</v>
      </c>
    </row>
    <row r="20" spans="2:21" x14ac:dyDescent="0.25">
      <c r="R20" s="10">
        <v>1</v>
      </c>
      <c r="S20" s="3">
        <f t="shared" si="5"/>
        <v>3.0861612696304874</v>
      </c>
      <c r="T20" s="3">
        <f t="shared" si="6"/>
        <v>0</v>
      </c>
      <c r="U20" s="30">
        <f t="shared" si="7"/>
        <v>0</v>
      </c>
    </row>
  </sheetData>
  <mergeCells count="3">
    <mergeCell ref="B1:X1"/>
    <mergeCell ref="R3:AB3"/>
    <mergeCell ref="A4:A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Метод прогонки</vt:lpstr>
      <vt:lpstr>Тестовый пример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2021-06-12T11:02:54Z</dcterms:modified>
</cp:coreProperties>
</file>