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1640" activeTab="1"/>
  </bookViews>
  <sheets>
    <sheet name="CaseTimeSeries" sheetId="2" r:id="rId1"/>
    <sheet name="Calculation" sheetId="3" r:id="rId2"/>
  </sheets>
  <definedNames>
    <definedName name="solver_adj" localSheetId="1" hidden="1">Calculation!$Q$3:$Q$4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Calculation!$Q$3:$Q$4</definedName>
    <definedName name="solver_lhs2" localSheetId="1" hidden="1">Calculation!$Q$3:$Q$4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Calculation!$Q$5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1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" i="2" l="1"/>
  <c r="F65" i="2" l="1"/>
  <c r="H82" i="3"/>
  <c r="C4" i="3" l="1"/>
  <c r="F4" i="3"/>
  <c r="E4" i="3"/>
  <c r="D3" i="3"/>
  <c r="C3" i="3"/>
  <c r="D4" i="3" l="1"/>
  <c r="E5" i="3" s="1"/>
  <c r="F5" i="3" s="1"/>
  <c r="C5" i="3" l="1"/>
  <c r="D5" i="3" l="1"/>
  <c r="E6" i="3" s="1"/>
  <c r="F6" i="3" s="1"/>
  <c r="C6" i="3" l="1"/>
  <c r="D6" i="3" l="1"/>
  <c r="C7" i="3" s="1"/>
  <c r="D7" i="3" l="1"/>
  <c r="C8" i="3" s="1"/>
  <c r="E7" i="3"/>
  <c r="F7" i="3" s="1"/>
  <c r="D8" i="3" l="1"/>
  <c r="C9" i="3" s="1"/>
  <c r="E8" i="3"/>
  <c r="F8" i="3" s="1"/>
  <c r="D9" i="3" l="1"/>
  <c r="C10" i="3" s="1"/>
  <c r="E9" i="3"/>
  <c r="F9" i="3" s="1"/>
  <c r="E10" i="3" l="1"/>
  <c r="F10" i="3" s="1"/>
  <c r="D10" i="3"/>
  <c r="C11" i="3" s="1"/>
  <c r="E11" i="3" l="1"/>
  <c r="F11" i="3" s="1"/>
  <c r="D11" i="3"/>
  <c r="C12" i="3" s="1"/>
  <c r="E12" i="3" l="1"/>
  <c r="F12" i="3" s="1"/>
  <c r="D12" i="3"/>
  <c r="C13" i="3" s="1"/>
  <c r="E13" i="3" l="1"/>
  <c r="F13" i="3" s="1"/>
  <c r="D13" i="3"/>
  <c r="C14" i="3" s="1"/>
  <c r="E14" i="3" l="1"/>
  <c r="F14" i="3" s="1"/>
  <c r="D14" i="3"/>
  <c r="C15" i="3" s="1"/>
  <c r="E15" i="3" l="1"/>
  <c r="F15" i="3" s="1"/>
  <c r="D15" i="3"/>
  <c r="C16" i="3" s="1"/>
  <c r="E16" i="3" l="1"/>
  <c r="F16" i="3" s="1"/>
  <c r="D16" i="3"/>
  <c r="C17" i="3" s="1"/>
  <c r="E17" i="3" l="1"/>
  <c r="F17" i="3" s="1"/>
  <c r="D17" i="3"/>
  <c r="C18" i="3" s="1"/>
  <c r="D18" i="3" l="1"/>
  <c r="C19" i="3" s="1"/>
  <c r="E18" i="3"/>
  <c r="F18" i="3" s="1"/>
  <c r="E19" i="3" l="1"/>
  <c r="F19" i="3" s="1"/>
  <c r="D19" i="3"/>
  <c r="C20" i="3" s="1"/>
  <c r="D20" i="3" l="1"/>
  <c r="C21" i="3" s="1"/>
  <c r="E20" i="3"/>
  <c r="F20" i="3" s="1"/>
  <c r="E21" i="3" l="1"/>
  <c r="F21" i="3" s="1"/>
  <c r="D21" i="3"/>
  <c r="C22" i="3" s="1"/>
  <c r="E22" i="3" l="1"/>
  <c r="F22" i="3" s="1"/>
  <c r="D22" i="3"/>
  <c r="C23" i="3" s="1"/>
  <c r="D23" i="3" l="1"/>
  <c r="C24" i="3" s="1"/>
  <c r="E23" i="3"/>
  <c r="F23" i="3" s="1"/>
  <c r="E24" i="3" l="1"/>
  <c r="F24" i="3" s="1"/>
  <c r="D24" i="3"/>
  <c r="C25" i="3" s="1"/>
  <c r="D25" i="3" l="1"/>
  <c r="C26" i="3" s="1"/>
  <c r="E25" i="3"/>
  <c r="F25" i="3" s="1"/>
  <c r="E26" i="3" l="1"/>
  <c r="F26" i="3" s="1"/>
  <c r="D26" i="3"/>
  <c r="C27" i="3" s="1"/>
  <c r="E27" i="3" l="1"/>
  <c r="F27" i="3" s="1"/>
  <c r="D27" i="3"/>
  <c r="C28" i="3" s="1"/>
  <c r="E28" i="3" l="1"/>
  <c r="F28" i="3" s="1"/>
  <c r="D28" i="3"/>
  <c r="C29" i="3" s="1"/>
  <c r="D29" i="3" l="1"/>
  <c r="C30" i="3" s="1"/>
  <c r="E29" i="3"/>
  <c r="F29" i="3" s="1"/>
  <c r="D30" i="3" l="1"/>
  <c r="C31" i="3" s="1"/>
  <c r="E30" i="3"/>
  <c r="F30" i="3" s="1"/>
  <c r="D31" i="3" l="1"/>
  <c r="C32" i="3" s="1"/>
  <c r="E31" i="3"/>
  <c r="F31" i="3" s="1"/>
  <c r="E32" i="3" l="1"/>
  <c r="F32" i="3" s="1"/>
  <c r="D32" i="3"/>
  <c r="E33" i="3" s="1"/>
  <c r="F33" i="3" s="1"/>
  <c r="C33" i="3" l="1"/>
  <c r="D33" i="3" s="1"/>
  <c r="E34" i="3" s="1"/>
  <c r="F34" i="3" s="1"/>
  <c r="C34" i="3" l="1"/>
  <c r="D34" i="3" l="1"/>
  <c r="C35" i="3" s="1"/>
  <c r="D35" i="3" l="1"/>
  <c r="C36" i="3" s="1"/>
  <c r="E35" i="3"/>
  <c r="F35" i="3" s="1"/>
  <c r="D36" i="3" l="1"/>
  <c r="C37" i="3" s="1"/>
  <c r="E36" i="3"/>
  <c r="F36" i="3" s="1"/>
  <c r="D37" i="3" l="1"/>
  <c r="E38" i="3" s="1"/>
  <c r="F38" i="3" s="1"/>
  <c r="E37" i="3"/>
  <c r="F37" i="3" s="1"/>
  <c r="C38" i="3" l="1"/>
  <c r="D38" i="3" l="1"/>
  <c r="C39" i="3" s="1"/>
  <c r="D39" i="3" l="1"/>
  <c r="C40" i="3" s="1"/>
  <c r="E39" i="3"/>
  <c r="F39" i="3" s="1"/>
  <c r="D40" i="3" l="1"/>
  <c r="E41" i="3" s="1"/>
  <c r="F41" i="3" s="1"/>
  <c r="E40" i="3"/>
  <c r="F40" i="3" s="1"/>
  <c r="C41" i="3" l="1"/>
  <c r="D41" i="3" l="1"/>
  <c r="C42" i="3" s="1"/>
  <c r="D42" i="3" l="1"/>
  <c r="C43" i="3" s="1"/>
  <c r="E42" i="3"/>
  <c r="F42" i="3" s="1"/>
  <c r="D43" i="3" l="1"/>
  <c r="C44" i="3" s="1"/>
  <c r="E43" i="3"/>
  <c r="F43" i="3" s="1"/>
  <c r="D44" i="3" l="1"/>
  <c r="E45" i="3" s="1"/>
  <c r="F45" i="3" s="1"/>
  <c r="E44" i="3"/>
  <c r="F44" i="3" s="1"/>
  <c r="C45" i="3" l="1"/>
  <c r="D45" i="3" s="1"/>
  <c r="E46" i="3" s="1"/>
  <c r="F46" i="3" s="1"/>
  <c r="C46" i="3" l="1"/>
  <c r="D46" i="3" l="1"/>
  <c r="C47" i="3" s="1"/>
  <c r="D47" i="3" l="1"/>
  <c r="E48" i="3" s="1"/>
  <c r="F48" i="3" s="1"/>
  <c r="E47" i="3"/>
  <c r="F47" i="3" s="1"/>
  <c r="C48" i="3" l="1"/>
  <c r="D48" i="3" l="1"/>
  <c r="C49" i="3" s="1"/>
  <c r="D49" i="3" l="1"/>
  <c r="C50" i="3" s="1"/>
  <c r="E49" i="3"/>
  <c r="F49" i="3" s="1"/>
  <c r="E50" i="3" l="1"/>
  <c r="F50" i="3" s="1"/>
  <c r="D50" i="3"/>
  <c r="C51" i="3" s="1"/>
  <c r="E51" i="3" l="1"/>
  <c r="F51" i="3" s="1"/>
  <c r="D51" i="3"/>
  <c r="E52" i="3" s="1"/>
  <c r="F52" i="3" s="1"/>
  <c r="C52" i="3" l="1"/>
  <c r="D52" i="3" l="1"/>
  <c r="C53" i="3" s="1"/>
  <c r="D53" i="3" l="1"/>
  <c r="C54" i="3" s="1"/>
  <c r="E53" i="3"/>
  <c r="F53" i="3" s="1"/>
  <c r="D54" i="3" l="1"/>
  <c r="E55" i="3" s="1"/>
  <c r="F55" i="3" s="1"/>
  <c r="E54" i="3"/>
  <c r="F54" i="3" s="1"/>
  <c r="C55" i="3" l="1"/>
  <c r="D55" i="3" l="1"/>
  <c r="C56" i="3" s="1"/>
  <c r="E56" i="3" l="1"/>
  <c r="F56" i="3" s="1"/>
  <c r="D56" i="3"/>
  <c r="C57" i="3" s="1"/>
  <c r="D57" i="3" l="1"/>
  <c r="C58" i="3" s="1"/>
  <c r="E57" i="3"/>
  <c r="F57" i="3" s="1"/>
  <c r="E58" i="3" l="1"/>
  <c r="F58" i="3" s="1"/>
  <c r="D58" i="3"/>
  <c r="E59" i="3" s="1"/>
  <c r="F59" i="3" s="1"/>
  <c r="C59" i="3" l="1"/>
  <c r="D59" i="3" l="1"/>
  <c r="E60" i="3" s="1"/>
  <c r="F60" i="3" s="1"/>
  <c r="C60" i="3" l="1"/>
  <c r="D60" i="3" s="1"/>
  <c r="C61" i="3" s="1"/>
  <c r="E61" i="3" l="1"/>
  <c r="F61" i="3" s="1"/>
  <c r="D61" i="3"/>
  <c r="E62" i="3" s="1"/>
  <c r="F62" i="3" s="1"/>
  <c r="C62" i="3" l="1"/>
  <c r="D62" i="3" l="1"/>
  <c r="C63" i="3" s="1"/>
  <c r="E63" i="3" l="1"/>
  <c r="F63" i="3" s="1"/>
  <c r="D63" i="3"/>
  <c r="C64" i="3" s="1"/>
  <c r="E64" i="3" l="1"/>
  <c r="F64" i="3" s="1"/>
  <c r="D64" i="3"/>
  <c r="E65" i="3" s="1"/>
  <c r="F65" i="3" s="1"/>
  <c r="C65" i="3" l="1"/>
  <c r="D3" i="2"/>
  <c r="D65" i="3" l="1"/>
  <c r="E66" i="3" s="1"/>
  <c r="F66" i="3" s="1"/>
  <c r="C66" i="3" l="1"/>
  <c r="D66" i="3" l="1"/>
  <c r="E67" i="3" s="1"/>
  <c r="F67" i="3" s="1"/>
  <c r="C67" i="3" l="1"/>
  <c r="D67" i="3" l="1"/>
  <c r="E68" i="3" s="1"/>
  <c r="F68" i="3" s="1"/>
  <c r="C68" i="3" l="1"/>
  <c r="D68" i="3" l="1"/>
  <c r="E69" i="3" s="1"/>
  <c r="F69" i="3" s="1"/>
  <c r="C69" i="3" l="1"/>
  <c r="D69" i="3" l="1"/>
  <c r="E70" i="3" s="1"/>
  <c r="F70" i="3" s="1"/>
  <c r="C70" i="3" l="1"/>
  <c r="D70" i="3" l="1"/>
  <c r="E71" i="3" s="1"/>
  <c r="F71" i="3" s="1"/>
  <c r="C71" i="3" l="1"/>
  <c r="D71" i="3" s="1"/>
  <c r="E72" i="3" s="1"/>
  <c r="F72" i="3" s="1"/>
  <c r="C72" i="3" l="1"/>
  <c r="D72" i="3" l="1"/>
  <c r="E73" i="3" s="1"/>
  <c r="F73" i="3" s="1"/>
  <c r="C73" i="3" l="1"/>
  <c r="D73" i="3" s="1"/>
  <c r="E74" i="3" s="1"/>
  <c r="F74" i="3" s="1"/>
  <c r="C74" i="3" l="1"/>
  <c r="D74" i="3" s="1"/>
  <c r="E75" i="3" s="1"/>
  <c r="F75" i="3" s="1"/>
  <c r="C75" i="3" l="1"/>
  <c r="D75" i="3" l="1"/>
  <c r="C76" i="3" s="1"/>
  <c r="D76" i="3" l="1"/>
  <c r="E77" i="3" s="1"/>
  <c r="F77" i="3" s="1"/>
  <c r="E76" i="3"/>
  <c r="F76" i="3" s="1"/>
  <c r="C77" i="3" l="1"/>
  <c r="D77" i="3" s="1"/>
  <c r="E78" i="3" s="1"/>
  <c r="F78" i="3" s="1"/>
  <c r="C78" i="3" l="1"/>
  <c r="D78" i="3" l="1"/>
  <c r="E79" i="3" s="1"/>
  <c r="F79" i="3" s="1"/>
  <c r="C79" i="3" l="1"/>
  <c r="D79" i="3" s="1"/>
  <c r="C80" i="3" s="1"/>
  <c r="D80" i="3" l="1"/>
  <c r="E81" i="3" s="1"/>
  <c r="F81" i="3" s="1"/>
  <c r="E80" i="3"/>
  <c r="F80" i="3" s="1"/>
  <c r="Q5" i="3" l="1"/>
  <c r="C81" i="3"/>
  <c r="D81" i="3" l="1"/>
  <c r="E82" i="3" s="1"/>
  <c r="E65" i="2" s="1"/>
  <c r="E83" i="3" l="1"/>
  <c r="H83" i="3" s="1"/>
  <c r="E84" i="3" l="1"/>
  <c r="E66" i="2"/>
  <c r="F66" i="2" s="1"/>
  <c r="E85" i="3" l="1"/>
  <c r="E67" i="2"/>
  <c r="F67" i="2" s="1"/>
  <c r="H84" i="3"/>
  <c r="H85" i="3" l="1"/>
  <c r="E86" i="3"/>
  <c r="E68" i="2"/>
  <c r="F68" i="2" s="1"/>
  <c r="E87" i="3" l="1"/>
  <c r="E69" i="2"/>
  <c r="F69" i="2" s="1"/>
  <c r="H86" i="3"/>
  <c r="H87" i="3" l="1"/>
  <c r="E88" i="3"/>
  <c r="E70" i="2"/>
  <c r="F70" i="2" s="1"/>
  <c r="H88" i="3" l="1"/>
  <c r="E89" i="3"/>
  <c r="E71" i="2"/>
  <c r="F71" i="2" s="1"/>
  <c r="E90" i="3" l="1"/>
  <c r="E72" i="2"/>
  <c r="F72" i="2" s="1"/>
  <c r="H89" i="3"/>
  <c r="H90" i="3" l="1"/>
  <c r="E91" i="3"/>
  <c r="E73" i="2"/>
  <c r="F73" i="2" s="1"/>
  <c r="H91" i="3" l="1"/>
  <c r="E92" i="3"/>
  <c r="E74" i="2"/>
  <c r="F74" i="2" s="1"/>
  <c r="H92" i="3"/>
  <c r="E93" i="3" l="1"/>
  <c r="H93" i="3" s="1"/>
  <c r="E75" i="2"/>
  <c r="F75" i="2" s="1"/>
  <c r="E94" i="3" l="1"/>
  <c r="E76" i="2"/>
  <c r="F76" i="2" s="1"/>
  <c r="E95" i="3" l="1"/>
  <c r="E77" i="2"/>
  <c r="F77" i="2" s="1"/>
  <c r="H94" i="3"/>
  <c r="H95" i="3" l="1"/>
  <c r="E96" i="3"/>
  <c r="E79" i="2" s="1"/>
  <c r="E78" i="2"/>
  <c r="F78" i="2" s="1"/>
  <c r="F79" i="2" l="1"/>
  <c r="H96" i="3"/>
</calcChain>
</file>

<file path=xl/sharedStrings.xml><?xml version="1.0" encoding="utf-8"?>
<sst xmlns="http://schemas.openxmlformats.org/spreadsheetml/2006/main" count="34" uniqueCount="30">
  <si>
    <t>Date</t>
  </si>
  <si>
    <t>Daily Confirmed</t>
  </si>
  <si>
    <t>Forecast Equation : Y(t+1)=l(t)+b(t)</t>
  </si>
  <si>
    <t>a</t>
  </si>
  <si>
    <t>Level Equation: l(t)=aY(t)+(1-a)(l(t-1)+b(t-1))</t>
  </si>
  <si>
    <t>Trend Equation : b(t)=B(l(t)-l(t-1))+(1-B)b(t-1)</t>
  </si>
  <si>
    <t>Level</t>
  </si>
  <si>
    <t>Trend</t>
  </si>
  <si>
    <t>Forecast</t>
  </si>
  <si>
    <t>Error</t>
  </si>
  <si>
    <t>RMSE</t>
  </si>
  <si>
    <t>Total Cases</t>
  </si>
  <si>
    <t>TotalCases</t>
  </si>
  <si>
    <t>Forecasted Value-</t>
  </si>
  <si>
    <t>ScatterPlot for Forecasted and Actual Data-</t>
  </si>
  <si>
    <t>Checking Trend-</t>
  </si>
  <si>
    <t>Missing Value check-</t>
  </si>
  <si>
    <t>Where   0&lt;a&gt;1</t>
  </si>
  <si>
    <t>and 0&lt;B&gt;1</t>
  </si>
  <si>
    <t>B</t>
  </si>
  <si>
    <t>Parameters</t>
  </si>
  <si>
    <t>Note*** Parameters are optimized using solver</t>
  </si>
  <si>
    <t>Here we are checking trend in data using line plot of data</t>
  </si>
  <si>
    <r>
      <rPr>
        <b/>
        <u/>
        <sz val="18"/>
        <color theme="1"/>
        <rFont val="Calibri"/>
        <family val="2"/>
        <scheme val="minor"/>
      </rPr>
      <t>Result:</t>
    </r>
    <r>
      <rPr>
        <b/>
        <sz val="18"/>
        <color theme="1"/>
        <rFont val="Calibri"/>
        <family val="2"/>
        <scheme val="minor"/>
      </rPr>
      <t xml:space="preserve"> Above table shows forecasting value for next 15 days, and it is forecasted that there will be 38056 total cases by the end of 3rd may.</t>
    </r>
    <r>
      <rPr>
        <sz val="18"/>
        <color theme="1"/>
        <rFont val="Calibri"/>
        <family val="2"/>
        <scheme val="minor"/>
      </rPr>
      <t xml:space="preserve"> </t>
    </r>
  </si>
  <si>
    <t>Daily ConfirmedCovid19CasesinIndia</t>
  </si>
  <si>
    <t>We are checking if there is any missing value in our dataset</t>
  </si>
  <si>
    <t>Accuracy Check-</t>
  </si>
  <si>
    <t>Holt's Linear Method-</t>
  </si>
  <si>
    <t xml:space="preserve">We are using Holt's Linear method for forecasting for trend data </t>
  </si>
  <si>
    <r>
      <rPr>
        <b/>
        <u/>
        <sz val="11"/>
        <color theme="1"/>
        <rFont val="Calibri"/>
        <family val="2"/>
        <scheme val="minor"/>
      </rPr>
      <t>Data Reference</t>
    </r>
    <r>
      <rPr>
        <b/>
        <sz val="11"/>
        <color theme="1"/>
        <rFont val="Calibri"/>
        <family val="2"/>
        <scheme val="minor"/>
      </rPr>
      <t>--The above data set is taken form "https://www.covid19india.org/" site to make study on this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</si>
</sst>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3" fillId="0" borderId="0" xfId="0" applyFont="1"/>
    <xf numFmtId="165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616645837681878E-2"/>
          <c:y val="3.5812887681709732E-2"/>
          <c:w val="0.72011673699201273"/>
          <c:h val="0.8149790230890793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0070C0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CaseTimeSeries!$B$2:$B$81</c:f>
              <c:numCache>
                <c:formatCode>General</c:formatCode>
                <c:ptCount val="8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22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9</c:v>
                </c:pt>
                <c:pt idx="40">
                  <c:v>15</c:v>
                </c:pt>
                <c:pt idx="41">
                  <c:v>8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20</c:v>
                </c:pt>
                <c:pt idx="48">
                  <c:v>25</c:v>
                </c:pt>
                <c:pt idx="49">
                  <c:v>27</c:v>
                </c:pt>
                <c:pt idx="50">
                  <c:v>58</c:v>
                </c:pt>
                <c:pt idx="51">
                  <c:v>78</c:v>
                </c:pt>
                <c:pt idx="52">
                  <c:v>69</c:v>
                </c:pt>
                <c:pt idx="53">
                  <c:v>94</c:v>
                </c:pt>
                <c:pt idx="54">
                  <c:v>74</c:v>
                </c:pt>
                <c:pt idx="55">
                  <c:v>86</c:v>
                </c:pt>
                <c:pt idx="56">
                  <c:v>73</c:v>
                </c:pt>
                <c:pt idx="57">
                  <c:v>153</c:v>
                </c:pt>
                <c:pt idx="58">
                  <c:v>136</c:v>
                </c:pt>
                <c:pt idx="59">
                  <c:v>120</c:v>
                </c:pt>
                <c:pt idx="60">
                  <c:v>187</c:v>
                </c:pt>
                <c:pt idx="61">
                  <c:v>309</c:v>
                </c:pt>
                <c:pt idx="62">
                  <c:v>424</c:v>
                </c:pt>
                <c:pt idx="63">
                  <c:v>486</c:v>
                </c:pt>
                <c:pt idx="64">
                  <c:v>560</c:v>
                </c:pt>
                <c:pt idx="65">
                  <c:v>579</c:v>
                </c:pt>
                <c:pt idx="66">
                  <c:v>609</c:v>
                </c:pt>
                <c:pt idx="67">
                  <c:v>484</c:v>
                </c:pt>
                <c:pt idx="68">
                  <c:v>572</c:v>
                </c:pt>
                <c:pt idx="69">
                  <c:v>565</c:v>
                </c:pt>
                <c:pt idx="70">
                  <c:v>813</c:v>
                </c:pt>
                <c:pt idx="71">
                  <c:v>871</c:v>
                </c:pt>
                <c:pt idx="72">
                  <c:v>854</c:v>
                </c:pt>
                <c:pt idx="73">
                  <c:v>758</c:v>
                </c:pt>
                <c:pt idx="74">
                  <c:v>1243</c:v>
                </c:pt>
                <c:pt idx="75">
                  <c:v>1031</c:v>
                </c:pt>
                <c:pt idx="76">
                  <c:v>886</c:v>
                </c:pt>
                <c:pt idx="77">
                  <c:v>1061</c:v>
                </c:pt>
                <c:pt idx="78">
                  <c:v>922</c:v>
                </c:pt>
                <c:pt idx="79">
                  <c:v>1370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121600"/>
        <c:axId val="250175488"/>
      </c:lineChart>
      <c:catAx>
        <c:axId val="22612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50175488"/>
        <c:crosses val="autoZero"/>
        <c:auto val="1"/>
        <c:lblAlgn val="ctr"/>
        <c:lblOffset val="100"/>
        <c:noMultiLvlLbl val="0"/>
      </c:catAx>
      <c:valAx>
        <c:axId val="250175488"/>
        <c:scaling>
          <c:orientation val="minMax"/>
          <c:max val="16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Cases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6121600"/>
        <c:crosses val="autoZero"/>
        <c:crossBetween val="between"/>
        <c:majorUnit val="1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Scatter Plot for Forecasted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and Actual Data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1476268733682227E-2"/>
          <c:y val="3.9581175347733942E-2"/>
          <c:w val="0.79235563605667503"/>
          <c:h val="0.869470153129254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Calculation!$B$1</c:f>
              <c:strCache>
                <c:ptCount val="1"/>
                <c:pt idx="0">
                  <c:v>Daily Confirmed</c:v>
                </c:pt>
              </c:strCache>
            </c:strRef>
          </c:tx>
          <c:xVal>
            <c:numRef>
              <c:f>Calculation!$A$2:$A$96</c:f>
              <c:numCache>
                <c:formatCode>[$-409]d\-mmm;@</c:formatCode>
                <c:ptCount val="9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</c:numCache>
            </c:numRef>
          </c:xVal>
          <c:yVal>
            <c:numRef>
              <c:f>Calculation!$B$2:$B$96</c:f>
              <c:numCache>
                <c:formatCode>General</c:formatCode>
                <c:ptCount val="9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22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9</c:v>
                </c:pt>
                <c:pt idx="40">
                  <c:v>15</c:v>
                </c:pt>
                <c:pt idx="41">
                  <c:v>8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20</c:v>
                </c:pt>
                <c:pt idx="48">
                  <c:v>25</c:v>
                </c:pt>
                <c:pt idx="49">
                  <c:v>27</c:v>
                </c:pt>
                <c:pt idx="50">
                  <c:v>58</c:v>
                </c:pt>
                <c:pt idx="51">
                  <c:v>78</c:v>
                </c:pt>
                <c:pt idx="52">
                  <c:v>69</c:v>
                </c:pt>
                <c:pt idx="53">
                  <c:v>94</c:v>
                </c:pt>
                <c:pt idx="54">
                  <c:v>74</c:v>
                </c:pt>
                <c:pt idx="55">
                  <c:v>86</c:v>
                </c:pt>
                <c:pt idx="56">
                  <c:v>73</c:v>
                </c:pt>
                <c:pt idx="57">
                  <c:v>153</c:v>
                </c:pt>
                <c:pt idx="58">
                  <c:v>136</c:v>
                </c:pt>
                <c:pt idx="59">
                  <c:v>120</c:v>
                </c:pt>
                <c:pt idx="60">
                  <c:v>187</c:v>
                </c:pt>
                <c:pt idx="61">
                  <c:v>309</c:v>
                </c:pt>
                <c:pt idx="62">
                  <c:v>424</c:v>
                </c:pt>
                <c:pt idx="63">
                  <c:v>486</c:v>
                </c:pt>
                <c:pt idx="64">
                  <c:v>560</c:v>
                </c:pt>
                <c:pt idx="65">
                  <c:v>579</c:v>
                </c:pt>
                <c:pt idx="66">
                  <c:v>609</c:v>
                </c:pt>
                <c:pt idx="67">
                  <c:v>484</c:v>
                </c:pt>
                <c:pt idx="68">
                  <c:v>572</c:v>
                </c:pt>
                <c:pt idx="69">
                  <c:v>565</c:v>
                </c:pt>
                <c:pt idx="70">
                  <c:v>813</c:v>
                </c:pt>
                <c:pt idx="71">
                  <c:v>871</c:v>
                </c:pt>
                <c:pt idx="72">
                  <c:v>854</c:v>
                </c:pt>
                <c:pt idx="73">
                  <c:v>758</c:v>
                </c:pt>
                <c:pt idx="74">
                  <c:v>1243</c:v>
                </c:pt>
                <c:pt idx="75">
                  <c:v>1031</c:v>
                </c:pt>
                <c:pt idx="76">
                  <c:v>886</c:v>
                </c:pt>
                <c:pt idx="77">
                  <c:v>1061</c:v>
                </c:pt>
                <c:pt idx="78">
                  <c:v>922</c:v>
                </c:pt>
                <c:pt idx="79">
                  <c:v>1370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Calculation!$E$1</c:f>
              <c:strCache>
                <c:ptCount val="1"/>
                <c:pt idx="0">
                  <c:v>Forecast</c:v>
                </c:pt>
              </c:strCache>
            </c:strRef>
          </c:tx>
          <c:xVal>
            <c:numRef>
              <c:f>Calculation!$A$2:$A$96</c:f>
              <c:numCache>
                <c:formatCode>[$-409]d\-mmm;@</c:formatCode>
                <c:ptCount val="9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</c:numCache>
            </c:numRef>
          </c:xVal>
          <c:yVal>
            <c:numRef>
              <c:f>Calculation!$E$2:$E$96</c:f>
              <c:numCache>
                <c:formatCode>General</c:formatCode>
                <c:ptCount val="95"/>
                <c:pt idx="2">
                  <c:v>-1</c:v>
                </c:pt>
                <c:pt idx="3">
                  <c:v>-1.6821341645406958</c:v>
                </c:pt>
                <c:pt idx="4">
                  <c:v>-1.7698784205403988</c:v>
                </c:pt>
                <c:pt idx="5">
                  <c:v>-1.6696166079432664</c:v>
                </c:pt>
                <c:pt idx="6">
                  <c:v>-1.7537372058316976</c:v>
                </c:pt>
                <c:pt idx="7">
                  <c:v>-1.7114477588729748</c:v>
                </c:pt>
                <c:pt idx="8">
                  <c:v>-1.5779079603936794</c:v>
                </c:pt>
                <c:pt idx="9">
                  <c:v>-1.3846477296427451</c:v>
                </c:pt>
                <c:pt idx="10">
                  <c:v>-1.1586220673162122</c:v>
                </c:pt>
                <c:pt idx="11">
                  <c:v>-0.92178302657828082</c:v>
                </c:pt>
                <c:pt idx="12">
                  <c:v>-0.69106084845012627</c:v>
                </c:pt>
                <c:pt idx="13">
                  <c:v>-0.47864975420757483</c:v>
                </c:pt>
                <c:pt idx="14">
                  <c:v>-0.2925026808923068</c:v>
                </c:pt>
                <c:pt idx="15">
                  <c:v>-0.13695148313134858</c:v>
                </c:pt>
                <c:pt idx="16">
                  <c:v>-1.3383185622262497E-2</c:v>
                </c:pt>
                <c:pt idx="17">
                  <c:v>7.9082554450372891E-2</c:v>
                </c:pt>
                <c:pt idx="18">
                  <c:v>0.14295552985823726</c:v>
                </c:pt>
                <c:pt idx="19">
                  <c:v>0.18180448309681846</c:v>
                </c:pt>
                <c:pt idx="20">
                  <c:v>0.19977067553093247</c:v>
                </c:pt>
                <c:pt idx="21">
                  <c:v>0.20117286024586387</c:v>
                </c:pt>
                <c:pt idx="22">
                  <c:v>0.19020364291607356</c:v>
                </c:pt>
                <c:pt idx="23">
                  <c:v>0.17071176346977779</c:v>
                </c:pt>
                <c:pt idx="24">
                  <c:v>0.14606111358688223</c:v>
                </c:pt>
                <c:pt idx="25">
                  <c:v>0.11905509544606313</c:v>
                </c:pt>
                <c:pt idx="26">
                  <c:v>9.1913968192375989E-2</c:v>
                </c:pt>
                <c:pt idx="27">
                  <c:v>6.6292854689688666E-2</c:v>
                </c:pt>
                <c:pt idx="28">
                  <c:v>4.3328836388802354E-2</c:v>
                </c:pt>
                <c:pt idx="29">
                  <c:v>2.3706815245280195E-2</c:v>
                </c:pt>
                <c:pt idx="30">
                  <c:v>7.7353658641459953E-3</c:v>
                </c:pt>
                <c:pt idx="31">
                  <c:v>-4.5745294344564343E-3</c:v>
                </c:pt>
                <c:pt idx="32">
                  <c:v>-1.343330715066598E-2</c:v>
                </c:pt>
                <c:pt idx="33">
                  <c:v>0.61652857418123608</c:v>
                </c:pt>
                <c:pt idx="34">
                  <c:v>0.84857704144200663</c:v>
                </c:pt>
                <c:pt idx="35">
                  <c:v>7.704939839139227</c:v>
                </c:pt>
                <c:pt idx="36">
                  <c:v>7.2872573905147062</c:v>
                </c:pt>
                <c:pt idx="37">
                  <c:v>6.3439087099478746</c:v>
                </c:pt>
                <c:pt idx="38">
                  <c:v>5.9608200714652257</c:v>
                </c:pt>
                <c:pt idx="39">
                  <c:v>6.1356128199598672</c:v>
                </c:pt>
                <c:pt idx="40">
                  <c:v>7.4689502616172332</c:v>
                </c:pt>
                <c:pt idx="41">
                  <c:v>10.456655408502746</c:v>
                </c:pt>
                <c:pt idx="42">
                  <c:v>10.719190840826812</c:v>
                </c:pt>
                <c:pt idx="43">
                  <c:v>11.387352121012919</c:v>
                </c:pt>
                <c:pt idx="44">
                  <c:v>11.800194274545454</c:v>
                </c:pt>
                <c:pt idx="45">
                  <c:v>12.316853189235655</c:v>
                </c:pt>
                <c:pt idx="46">
                  <c:v>12.303648911727999</c:v>
                </c:pt>
                <c:pt idx="47">
                  <c:v>13.427796149110439</c:v>
                </c:pt>
                <c:pt idx="48">
                  <c:v>16.203077345498762</c:v>
                </c:pt>
                <c:pt idx="49">
                  <c:v>20.077861016408043</c:v>
                </c:pt>
                <c:pt idx="50">
                  <c:v>23.881864258765479</c:v>
                </c:pt>
                <c:pt idx="51">
                  <c:v>36.743776157051194</c:v>
                </c:pt>
                <c:pt idx="52">
                  <c:v>53.911390251225278</c:v>
                </c:pt>
                <c:pt idx="53">
                  <c:v>65.224083611379399</c:v>
                </c:pt>
                <c:pt idx="54">
                  <c:v>81.788247766117038</c:v>
                </c:pt>
                <c:pt idx="55">
                  <c:v>88.447747113217275</c:v>
                </c:pt>
                <c:pt idx="56">
                  <c:v>96.339874703968277</c:v>
                </c:pt>
                <c:pt idx="57">
                  <c:v>97.444985722892753</c:v>
                </c:pt>
                <c:pt idx="58">
                  <c:v>122.23476774545614</c:v>
                </c:pt>
                <c:pt idx="59">
                  <c:v>137.05746942212994</c:v>
                </c:pt>
                <c:pt idx="60">
                  <c:v>142.90442934392323</c:v>
                </c:pt>
                <c:pt idx="61">
                  <c:v>167.1715729345872</c:v>
                </c:pt>
                <c:pt idx="62">
                  <c:v>225.13702264098922</c:v>
                </c:pt>
                <c:pt idx="63">
                  <c:v>309.69852857996148</c:v>
                </c:pt>
                <c:pt idx="64">
                  <c:v>398.96001122177978</c:v>
                </c:pt>
                <c:pt idx="65">
                  <c:v>493.89504599818997</c:v>
                </c:pt>
                <c:pt idx="66">
                  <c:v>574.30651995485312</c:v>
                </c:pt>
                <c:pt idx="67">
                  <c:v>643.77441284977158</c:v>
                </c:pt>
                <c:pt idx="68">
                  <c:v>653.49870064438699</c:v>
                </c:pt>
                <c:pt idx="69">
                  <c:v>678.56612163903253</c:v>
                </c:pt>
                <c:pt idx="70">
                  <c:v>688.57518308729493</c:v>
                </c:pt>
                <c:pt idx="71">
                  <c:v>767.45388457977253</c:v>
                </c:pt>
                <c:pt idx="72">
                  <c:v>847.1237393881072</c:v>
                </c:pt>
                <c:pt idx="73">
                  <c:v>902.24693492480856</c:v>
                </c:pt>
                <c:pt idx="74">
                  <c:v>909.74372128256323</c:v>
                </c:pt>
                <c:pt idx="75">
                  <c:v>1060.4113668386929</c:v>
                </c:pt>
                <c:pt idx="76">
                  <c:v>1115.6937339804949</c:v>
                </c:pt>
                <c:pt idx="77">
                  <c:v>1105.5574109446075</c:v>
                </c:pt>
                <c:pt idx="78">
                  <c:v>1140.5575898404231</c:v>
                </c:pt>
                <c:pt idx="79">
                  <c:v>1117.5891159941136</c:v>
                </c:pt>
                <c:pt idx="80">
                  <c:v>1231.2782130815006</c:v>
                </c:pt>
                <c:pt idx="81">
                  <c:v>1279.8026677554351</c:v>
                </c:pt>
                <c:pt idx="82">
                  <c:v>1328.3271224293696</c:v>
                </c:pt>
                <c:pt idx="83">
                  <c:v>1376.8515771033042</c:v>
                </c:pt>
                <c:pt idx="84">
                  <c:v>1425.3760317772387</c:v>
                </c:pt>
                <c:pt idx="85">
                  <c:v>1473.9004864511733</c:v>
                </c:pt>
                <c:pt idx="86">
                  <c:v>1522.4249411251078</c:v>
                </c:pt>
                <c:pt idx="87">
                  <c:v>1570.9493957990423</c:v>
                </c:pt>
                <c:pt idx="88">
                  <c:v>1619.4738504729769</c:v>
                </c:pt>
                <c:pt idx="89">
                  <c:v>1667.9983051469114</c:v>
                </c:pt>
                <c:pt idx="90">
                  <c:v>1716.522759820846</c:v>
                </c:pt>
                <c:pt idx="91">
                  <c:v>1765.0472144947805</c:v>
                </c:pt>
                <c:pt idx="92">
                  <c:v>1813.5716691687151</c:v>
                </c:pt>
                <c:pt idx="93">
                  <c:v>1862.0961238426496</c:v>
                </c:pt>
                <c:pt idx="94">
                  <c:v>1910.6205785165841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26240"/>
        <c:axId val="250032512"/>
      </c:scatterChart>
      <c:valAx>
        <c:axId val="250026240"/>
        <c:scaling>
          <c:orientation val="minMax"/>
          <c:max val="43960"/>
          <c:min val="438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[$-409]d\-mmm;@" sourceLinked="1"/>
        <c:majorTickMark val="out"/>
        <c:minorTickMark val="none"/>
        <c:tickLblPos val="nextTo"/>
        <c:txPr>
          <a:bodyPr rot="60000" anchor="t" anchorCtr="0"/>
          <a:lstStyle/>
          <a:p>
            <a:pPr>
              <a:defRPr/>
            </a:pPr>
            <a:endParaRPr lang="en-US"/>
          </a:p>
        </c:txPr>
        <c:crossAx val="250032512"/>
        <c:crosses val="autoZero"/>
        <c:crossBetween val="midCat"/>
        <c:majorUnit val="7"/>
        <c:minorUnit val="4"/>
      </c:valAx>
      <c:valAx>
        <c:axId val="250032512"/>
        <c:scaling>
          <c:orientation val="minMax"/>
          <c:max val="2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Cases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026240"/>
        <c:crosses val="autoZero"/>
        <c:crossBetween val="midCat"/>
        <c:majorUnit val="100"/>
        <c:minorUnit val="1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Scatter Plot for Forecasted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and Actual Data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1476268733682227E-2"/>
          <c:y val="3.9581175347733942E-2"/>
          <c:w val="0.79235563605667503"/>
          <c:h val="0.869470153129254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Calculation!$B$1</c:f>
              <c:strCache>
                <c:ptCount val="1"/>
                <c:pt idx="0">
                  <c:v>Daily Confirmed</c:v>
                </c:pt>
              </c:strCache>
            </c:strRef>
          </c:tx>
          <c:xVal>
            <c:numRef>
              <c:f>Calculation!$A$2:$A$96</c:f>
              <c:numCache>
                <c:formatCode>[$-409]d\-mmm;@</c:formatCode>
                <c:ptCount val="9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</c:numCache>
            </c:numRef>
          </c:xVal>
          <c:yVal>
            <c:numRef>
              <c:f>Calculation!$B$2:$B$96</c:f>
              <c:numCache>
                <c:formatCode>General</c:formatCode>
                <c:ptCount val="9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22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9</c:v>
                </c:pt>
                <c:pt idx="40">
                  <c:v>15</c:v>
                </c:pt>
                <c:pt idx="41">
                  <c:v>8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20</c:v>
                </c:pt>
                <c:pt idx="48">
                  <c:v>25</c:v>
                </c:pt>
                <c:pt idx="49">
                  <c:v>27</c:v>
                </c:pt>
                <c:pt idx="50">
                  <c:v>58</c:v>
                </c:pt>
                <c:pt idx="51">
                  <c:v>78</c:v>
                </c:pt>
                <c:pt idx="52">
                  <c:v>69</c:v>
                </c:pt>
                <c:pt idx="53">
                  <c:v>94</c:v>
                </c:pt>
                <c:pt idx="54">
                  <c:v>74</c:v>
                </c:pt>
                <c:pt idx="55">
                  <c:v>86</c:v>
                </c:pt>
                <c:pt idx="56">
                  <c:v>73</c:v>
                </c:pt>
                <c:pt idx="57">
                  <c:v>153</c:v>
                </c:pt>
                <c:pt idx="58">
                  <c:v>136</c:v>
                </c:pt>
                <c:pt idx="59">
                  <c:v>120</c:v>
                </c:pt>
                <c:pt idx="60">
                  <c:v>187</c:v>
                </c:pt>
                <c:pt idx="61">
                  <c:v>309</c:v>
                </c:pt>
                <c:pt idx="62">
                  <c:v>424</c:v>
                </c:pt>
                <c:pt idx="63">
                  <c:v>486</c:v>
                </c:pt>
                <c:pt idx="64">
                  <c:v>560</c:v>
                </c:pt>
                <c:pt idx="65">
                  <c:v>579</c:v>
                </c:pt>
                <c:pt idx="66">
                  <c:v>609</c:v>
                </c:pt>
                <c:pt idx="67">
                  <c:v>484</c:v>
                </c:pt>
                <c:pt idx="68">
                  <c:v>572</c:v>
                </c:pt>
                <c:pt idx="69">
                  <c:v>565</c:v>
                </c:pt>
                <c:pt idx="70">
                  <c:v>813</c:v>
                </c:pt>
                <c:pt idx="71">
                  <c:v>871</c:v>
                </c:pt>
                <c:pt idx="72">
                  <c:v>854</c:v>
                </c:pt>
                <c:pt idx="73">
                  <c:v>758</c:v>
                </c:pt>
                <c:pt idx="74">
                  <c:v>1243</c:v>
                </c:pt>
                <c:pt idx="75">
                  <c:v>1031</c:v>
                </c:pt>
                <c:pt idx="76">
                  <c:v>886</c:v>
                </c:pt>
                <c:pt idx="77">
                  <c:v>1061</c:v>
                </c:pt>
                <c:pt idx="78">
                  <c:v>922</c:v>
                </c:pt>
                <c:pt idx="79">
                  <c:v>1370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Calculation!$E$1</c:f>
              <c:strCache>
                <c:ptCount val="1"/>
                <c:pt idx="0">
                  <c:v>Forecast</c:v>
                </c:pt>
              </c:strCache>
            </c:strRef>
          </c:tx>
          <c:xVal>
            <c:numRef>
              <c:f>Calculation!$A$2:$A$96</c:f>
              <c:numCache>
                <c:formatCode>[$-409]d\-mmm;@</c:formatCode>
                <c:ptCount val="9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</c:numCache>
            </c:numRef>
          </c:xVal>
          <c:yVal>
            <c:numRef>
              <c:f>Calculation!$E$2:$E$96</c:f>
              <c:numCache>
                <c:formatCode>General</c:formatCode>
                <c:ptCount val="95"/>
                <c:pt idx="2">
                  <c:v>-1</c:v>
                </c:pt>
                <c:pt idx="3">
                  <c:v>-1.6821341645406958</c:v>
                </c:pt>
                <c:pt idx="4">
                  <c:v>-1.7698784205403988</c:v>
                </c:pt>
                <c:pt idx="5">
                  <c:v>-1.6696166079432664</c:v>
                </c:pt>
                <c:pt idx="6">
                  <c:v>-1.7537372058316976</c:v>
                </c:pt>
                <c:pt idx="7">
                  <c:v>-1.7114477588729748</c:v>
                </c:pt>
                <c:pt idx="8">
                  <c:v>-1.5779079603936794</c:v>
                </c:pt>
                <c:pt idx="9">
                  <c:v>-1.3846477296427451</c:v>
                </c:pt>
                <c:pt idx="10">
                  <c:v>-1.1586220673162122</c:v>
                </c:pt>
                <c:pt idx="11">
                  <c:v>-0.92178302657828082</c:v>
                </c:pt>
                <c:pt idx="12">
                  <c:v>-0.69106084845012627</c:v>
                </c:pt>
                <c:pt idx="13">
                  <c:v>-0.47864975420757483</c:v>
                </c:pt>
                <c:pt idx="14">
                  <c:v>-0.2925026808923068</c:v>
                </c:pt>
                <c:pt idx="15">
                  <c:v>-0.13695148313134858</c:v>
                </c:pt>
                <c:pt idx="16">
                  <c:v>-1.3383185622262497E-2</c:v>
                </c:pt>
                <c:pt idx="17">
                  <c:v>7.9082554450372891E-2</c:v>
                </c:pt>
                <c:pt idx="18">
                  <c:v>0.14295552985823726</c:v>
                </c:pt>
                <c:pt idx="19">
                  <c:v>0.18180448309681846</c:v>
                </c:pt>
                <c:pt idx="20">
                  <c:v>0.19977067553093247</c:v>
                </c:pt>
                <c:pt idx="21">
                  <c:v>0.20117286024586387</c:v>
                </c:pt>
                <c:pt idx="22">
                  <c:v>0.19020364291607356</c:v>
                </c:pt>
                <c:pt idx="23">
                  <c:v>0.17071176346977779</c:v>
                </c:pt>
                <c:pt idx="24">
                  <c:v>0.14606111358688223</c:v>
                </c:pt>
                <c:pt idx="25">
                  <c:v>0.11905509544606313</c:v>
                </c:pt>
                <c:pt idx="26">
                  <c:v>9.1913968192375989E-2</c:v>
                </c:pt>
                <c:pt idx="27">
                  <c:v>6.6292854689688666E-2</c:v>
                </c:pt>
                <c:pt idx="28">
                  <c:v>4.3328836388802354E-2</c:v>
                </c:pt>
                <c:pt idx="29">
                  <c:v>2.3706815245280195E-2</c:v>
                </c:pt>
                <c:pt idx="30">
                  <c:v>7.7353658641459953E-3</c:v>
                </c:pt>
                <c:pt idx="31">
                  <c:v>-4.5745294344564343E-3</c:v>
                </c:pt>
                <c:pt idx="32">
                  <c:v>-1.343330715066598E-2</c:v>
                </c:pt>
                <c:pt idx="33">
                  <c:v>0.61652857418123608</c:v>
                </c:pt>
                <c:pt idx="34">
                  <c:v>0.84857704144200663</c:v>
                </c:pt>
                <c:pt idx="35">
                  <c:v>7.704939839139227</c:v>
                </c:pt>
                <c:pt idx="36">
                  <c:v>7.2872573905147062</c:v>
                </c:pt>
                <c:pt idx="37">
                  <c:v>6.3439087099478746</c:v>
                </c:pt>
                <c:pt idx="38">
                  <c:v>5.9608200714652257</c:v>
                </c:pt>
                <c:pt idx="39">
                  <c:v>6.1356128199598672</c:v>
                </c:pt>
                <c:pt idx="40">
                  <c:v>7.4689502616172332</c:v>
                </c:pt>
                <c:pt idx="41">
                  <c:v>10.456655408502746</c:v>
                </c:pt>
                <c:pt idx="42">
                  <c:v>10.719190840826812</c:v>
                </c:pt>
                <c:pt idx="43">
                  <c:v>11.387352121012919</c:v>
                </c:pt>
                <c:pt idx="44">
                  <c:v>11.800194274545454</c:v>
                </c:pt>
                <c:pt idx="45">
                  <c:v>12.316853189235655</c:v>
                </c:pt>
                <c:pt idx="46">
                  <c:v>12.303648911727999</c:v>
                </c:pt>
                <c:pt idx="47">
                  <c:v>13.427796149110439</c:v>
                </c:pt>
                <c:pt idx="48">
                  <c:v>16.203077345498762</c:v>
                </c:pt>
                <c:pt idx="49">
                  <c:v>20.077861016408043</c:v>
                </c:pt>
                <c:pt idx="50">
                  <c:v>23.881864258765479</c:v>
                </c:pt>
                <c:pt idx="51">
                  <c:v>36.743776157051194</c:v>
                </c:pt>
                <c:pt idx="52">
                  <c:v>53.911390251225278</c:v>
                </c:pt>
                <c:pt idx="53">
                  <c:v>65.224083611379399</c:v>
                </c:pt>
                <c:pt idx="54">
                  <c:v>81.788247766117038</c:v>
                </c:pt>
                <c:pt idx="55">
                  <c:v>88.447747113217275</c:v>
                </c:pt>
                <c:pt idx="56">
                  <c:v>96.339874703968277</c:v>
                </c:pt>
                <c:pt idx="57">
                  <c:v>97.444985722892753</c:v>
                </c:pt>
                <c:pt idx="58">
                  <c:v>122.23476774545614</c:v>
                </c:pt>
                <c:pt idx="59">
                  <c:v>137.05746942212994</c:v>
                </c:pt>
                <c:pt idx="60">
                  <c:v>142.90442934392323</c:v>
                </c:pt>
                <c:pt idx="61">
                  <c:v>167.1715729345872</c:v>
                </c:pt>
                <c:pt idx="62">
                  <c:v>225.13702264098922</c:v>
                </c:pt>
                <c:pt idx="63">
                  <c:v>309.69852857996148</c:v>
                </c:pt>
                <c:pt idx="64">
                  <c:v>398.96001122177978</c:v>
                </c:pt>
                <c:pt idx="65">
                  <c:v>493.89504599818997</c:v>
                </c:pt>
                <c:pt idx="66">
                  <c:v>574.30651995485312</c:v>
                </c:pt>
                <c:pt idx="67">
                  <c:v>643.77441284977158</c:v>
                </c:pt>
                <c:pt idx="68">
                  <c:v>653.49870064438699</c:v>
                </c:pt>
                <c:pt idx="69">
                  <c:v>678.56612163903253</c:v>
                </c:pt>
                <c:pt idx="70">
                  <c:v>688.57518308729493</c:v>
                </c:pt>
                <c:pt idx="71">
                  <c:v>767.45388457977253</c:v>
                </c:pt>
                <c:pt idx="72">
                  <c:v>847.1237393881072</c:v>
                </c:pt>
                <c:pt idx="73">
                  <c:v>902.24693492480856</c:v>
                </c:pt>
                <c:pt idx="74">
                  <c:v>909.74372128256323</c:v>
                </c:pt>
                <c:pt idx="75">
                  <c:v>1060.4113668386929</c:v>
                </c:pt>
                <c:pt idx="76">
                  <c:v>1115.6937339804949</c:v>
                </c:pt>
                <c:pt idx="77">
                  <c:v>1105.5574109446075</c:v>
                </c:pt>
                <c:pt idx="78">
                  <c:v>1140.5575898404231</c:v>
                </c:pt>
                <c:pt idx="79">
                  <c:v>1117.5891159941136</c:v>
                </c:pt>
                <c:pt idx="80">
                  <c:v>1231.2782130815006</c:v>
                </c:pt>
                <c:pt idx="81">
                  <c:v>1279.8026677554351</c:v>
                </c:pt>
                <c:pt idx="82">
                  <c:v>1328.3271224293696</c:v>
                </c:pt>
                <c:pt idx="83">
                  <c:v>1376.8515771033042</c:v>
                </c:pt>
                <c:pt idx="84">
                  <c:v>1425.3760317772387</c:v>
                </c:pt>
                <c:pt idx="85">
                  <c:v>1473.9004864511733</c:v>
                </c:pt>
                <c:pt idx="86">
                  <c:v>1522.4249411251078</c:v>
                </c:pt>
                <c:pt idx="87">
                  <c:v>1570.9493957990423</c:v>
                </c:pt>
                <c:pt idx="88">
                  <c:v>1619.4738504729769</c:v>
                </c:pt>
                <c:pt idx="89">
                  <c:v>1667.9983051469114</c:v>
                </c:pt>
                <c:pt idx="90">
                  <c:v>1716.522759820846</c:v>
                </c:pt>
                <c:pt idx="91">
                  <c:v>1765.0472144947805</c:v>
                </c:pt>
                <c:pt idx="92">
                  <c:v>1813.5716691687151</c:v>
                </c:pt>
                <c:pt idx="93">
                  <c:v>1862.0961238426496</c:v>
                </c:pt>
                <c:pt idx="94">
                  <c:v>1910.6205785165841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76544"/>
        <c:axId val="250082816"/>
      </c:scatterChart>
      <c:valAx>
        <c:axId val="250076544"/>
        <c:scaling>
          <c:orientation val="minMax"/>
          <c:max val="43960"/>
          <c:min val="438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[$-409]d\-mmm;@" sourceLinked="1"/>
        <c:majorTickMark val="out"/>
        <c:minorTickMark val="none"/>
        <c:tickLblPos val="nextTo"/>
        <c:txPr>
          <a:bodyPr rot="60000" anchor="t" anchorCtr="0"/>
          <a:lstStyle/>
          <a:p>
            <a:pPr>
              <a:defRPr/>
            </a:pPr>
            <a:endParaRPr lang="en-US"/>
          </a:p>
        </c:txPr>
        <c:crossAx val="250082816"/>
        <c:crosses val="autoZero"/>
        <c:crossBetween val="midCat"/>
        <c:majorUnit val="7"/>
        <c:minorUnit val="4"/>
      </c:valAx>
      <c:valAx>
        <c:axId val="250082816"/>
        <c:scaling>
          <c:orientation val="minMax"/>
          <c:max val="2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Cases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076544"/>
        <c:crosses val="autoZero"/>
        <c:crossBetween val="midCat"/>
        <c:majorUnit val="100"/>
        <c:minorUnit val="1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2234</xdr:colOff>
      <xdr:row>6</xdr:row>
      <xdr:rowOff>6164</xdr:rowOff>
    </xdr:from>
    <xdr:to>
      <xdr:col>12</xdr:col>
      <xdr:colOff>590549</xdr:colOff>
      <xdr:row>26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752475</xdr:colOff>
      <xdr:row>39</xdr:row>
      <xdr:rowOff>104775</xdr:rowOff>
    </xdr:from>
    <xdr:to>
      <xdr:col>14</xdr:col>
      <xdr:colOff>561975</xdr:colOff>
      <xdr:row>59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21</xdr:col>
      <xdr:colOff>123825</xdr:colOff>
      <xdr:row>28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A58" zoomScaleNormal="100" workbookViewId="0">
      <selection activeCell="F67" sqref="F67"/>
    </sheetView>
  </sheetViews>
  <sheetFormatPr defaultRowHeight="15" x14ac:dyDescent="0.25"/>
  <cols>
    <col min="1" max="1" width="9.7109375" bestFit="1" customWidth="1"/>
    <col min="2" max="2" width="36.28515625" customWidth="1"/>
    <col min="3" max="3" width="13.85546875" customWidth="1"/>
    <col min="4" max="4" width="20.7109375" customWidth="1"/>
    <col min="5" max="5" width="15.140625" customWidth="1"/>
    <col min="6" max="6" width="14.140625" customWidth="1"/>
  </cols>
  <sheetData>
    <row r="1" spans="1:17" x14ac:dyDescent="0.25">
      <c r="A1" s="1" t="s">
        <v>0</v>
      </c>
      <c r="B1" s="1" t="s">
        <v>24</v>
      </c>
    </row>
    <row r="2" spans="1:17" x14ac:dyDescent="0.25">
      <c r="A2" s="3">
        <v>43860</v>
      </c>
      <c r="B2">
        <v>1</v>
      </c>
      <c r="D2" s="10" t="s">
        <v>16</v>
      </c>
      <c r="E2" t="s">
        <v>25</v>
      </c>
    </row>
    <row r="3" spans="1:17" x14ac:dyDescent="0.25">
      <c r="A3" s="3">
        <v>43861</v>
      </c>
      <c r="B3">
        <v>0</v>
      </c>
      <c r="D3">
        <f>COUNTBLANK(A2:B81)</f>
        <v>0</v>
      </c>
    </row>
    <row r="4" spans="1:17" x14ac:dyDescent="0.25">
      <c r="A4" s="3">
        <v>43862</v>
      </c>
      <c r="B4">
        <v>0</v>
      </c>
    </row>
    <row r="5" spans="1:17" x14ac:dyDescent="0.25">
      <c r="A5" s="3">
        <v>43863</v>
      </c>
      <c r="B5">
        <v>1</v>
      </c>
      <c r="D5" s="10" t="s">
        <v>15</v>
      </c>
      <c r="E5" t="s">
        <v>22</v>
      </c>
      <c r="N5" s="1"/>
      <c r="O5" s="1"/>
    </row>
    <row r="6" spans="1:17" x14ac:dyDescent="0.25">
      <c r="A6" s="3">
        <v>43864</v>
      </c>
      <c r="B6">
        <v>1</v>
      </c>
    </row>
    <row r="7" spans="1:17" x14ac:dyDescent="0.25">
      <c r="A7" s="3">
        <v>43865</v>
      </c>
      <c r="B7">
        <v>0</v>
      </c>
      <c r="D7" s="5"/>
      <c r="E7" s="5"/>
    </row>
    <row r="8" spans="1:17" x14ac:dyDescent="0.25">
      <c r="A8" s="3">
        <v>43866</v>
      </c>
      <c r="B8">
        <v>0</v>
      </c>
      <c r="D8" s="4"/>
      <c r="E8" s="4"/>
      <c r="M8" s="2"/>
      <c r="Q8" s="2"/>
    </row>
    <row r="9" spans="1:17" x14ac:dyDescent="0.25">
      <c r="A9" s="3">
        <v>43867</v>
      </c>
      <c r="B9">
        <v>0</v>
      </c>
      <c r="D9" s="4"/>
      <c r="E9" s="4"/>
    </row>
    <row r="10" spans="1:17" x14ac:dyDescent="0.25">
      <c r="A10" s="3">
        <v>43868</v>
      </c>
      <c r="B10">
        <v>0</v>
      </c>
      <c r="D10" s="4"/>
      <c r="E10" s="4"/>
    </row>
    <row r="11" spans="1:17" x14ac:dyDescent="0.25">
      <c r="A11" s="3">
        <v>43869</v>
      </c>
      <c r="B11">
        <v>0</v>
      </c>
      <c r="D11" s="4"/>
      <c r="E11" s="4"/>
    </row>
    <row r="12" spans="1:17" x14ac:dyDescent="0.25">
      <c r="A12" s="3">
        <v>43870</v>
      </c>
      <c r="B12">
        <v>0</v>
      </c>
      <c r="D12" s="4"/>
      <c r="E12" s="4"/>
    </row>
    <row r="13" spans="1:17" x14ac:dyDescent="0.25">
      <c r="A13" s="3">
        <v>43871</v>
      </c>
      <c r="B13">
        <v>0</v>
      </c>
      <c r="D13" s="4"/>
      <c r="E13" s="4"/>
    </row>
    <row r="14" spans="1:17" x14ac:dyDescent="0.25">
      <c r="A14" s="3">
        <v>43872</v>
      </c>
      <c r="B14">
        <v>0</v>
      </c>
      <c r="D14" s="4"/>
      <c r="E14" s="4"/>
    </row>
    <row r="15" spans="1:17" x14ac:dyDescent="0.25">
      <c r="A15" s="3">
        <v>43873</v>
      </c>
      <c r="B15">
        <v>0</v>
      </c>
      <c r="D15" s="4"/>
      <c r="E15" s="4"/>
    </row>
    <row r="16" spans="1:17" x14ac:dyDescent="0.25">
      <c r="A16" s="3">
        <v>43874</v>
      </c>
      <c r="B16">
        <v>0</v>
      </c>
      <c r="D16" s="4"/>
      <c r="E16" s="4"/>
    </row>
    <row r="17" spans="1:15" x14ac:dyDescent="0.25">
      <c r="A17" s="3">
        <v>43875</v>
      </c>
      <c r="B17">
        <v>0</v>
      </c>
      <c r="D17" s="4"/>
      <c r="E17" s="4"/>
      <c r="O17" s="1"/>
    </row>
    <row r="18" spans="1:15" x14ac:dyDescent="0.25">
      <c r="A18" s="3">
        <v>43876</v>
      </c>
      <c r="B18">
        <v>0</v>
      </c>
      <c r="D18" s="4"/>
      <c r="E18" s="4"/>
    </row>
    <row r="19" spans="1:15" x14ac:dyDescent="0.25">
      <c r="A19" s="3">
        <v>43877</v>
      </c>
      <c r="B19">
        <v>0</v>
      </c>
      <c r="D19" s="4"/>
      <c r="E19" s="4"/>
    </row>
    <row r="20" spans="1:15" x14ac:dyDescent="0.25">
      <c r="A20" s="3">
        <v>43878</v>
      </c>
      <c r="B20">
        <v>0</v>
      </c>
      <c r="D20" s="4"/>
      <c r="E20" s="4"/>
    </row>
    <row r="21" spans="1:15" x14ac:dyDescent="0.25">
      <c r="A21" s="3">
        <v>43879</v>
      </c>
      <c r="B21">
        <v>0</v>
      </c>
      <c r="D21" s="4"/>
      <c r="E21" s="4"/>
    </row>
    <row r="22" spans="1:15" x14ac:dyDescent="0.25">
      <c r="A22" s="3">
        <v>43880</v>
      </c>
      <c r="B22">
        <v>0</v>
      </c>
    </row>
    <row r="23" spans="1:15" x14ac:dyDescent="0.25">
      <c r="A23" s="3">
        <v>43881</v>
      </c>
      <c r="B23">
        <v>0</v>
      </c>
    </row>
    <row r="24" spans="1:15" x14ac:dyDescent="0.25">
      <c r="A24" s="3">
        <v>43882</v>
      </c>
      <c r="B24">
        <v>0</v>
      </c>
    </row>
    <row r="25" spans="1:15" x14ac:dyDescent="0.25">
      <c r="A25" s="3">
        <v>43883</v>
      </c>
      <c r="B25">
        <v>0</v>
      </c>
    </row>
    <row r="26" spans="1:15" x14ac:dyDescent="0.25">
      <c r="A26" s="3">
        <v>43884</v>
      </c>
      <c r="B26">
        <v>0</v>
      </c>
    </row>
    <row r="27" spans="1:15" x14ac:dyDescent="0.25">
      <c r="A27" s="3">
        <v>43885</v>
      </c>
      <c r="B27">
        <v>0</v>
      </c>
    </row>
    <row r="28" spans="1:15" x14ac:dyDescent="0.25">
      <c r="A28" s="3">
        <v>43886</v>
      </c>
      <c r="B28">
        <v>0</v>
      </c>
    </row>
    <row r="29" spans="1:15" x14ac:dyDescent="0.25">
      <c r="A29" s="3">
        <v>43887</v>
      </c>
      <c r="B29">
        <v>0</v>
      </c>
    </row>
    <row r="30" spans="1:15" x14ac:dyDescent="0.25">
      <c r="A30" s="3">
        <v>43888</v>
      </c>
      <c r="B30">
        <v>0</v>
      </c>
      <c r="D30" s="10" t="s">
        <v>27</v>
      </c>
      <c r="E30" t="s">
        <v>28</v>
      </c>
    </row>
    <row r="31" spans="1:15" x14ac:dyDescent="0.25">
      <c r="A31" s="3">
        <v>43889</v>
      </c>
      <c r="B31">
        <v>0</v>
      </c>
    </row>
    <row r="32" spans="1:15" x14ac:dyDescent="0.25">
      <c r="A32" s="3">
        <v>43890</v>
      </c>
      <c r="B32">
        <v>0</v>
      </c>
      <c r="D32" t="s">
        <v>2</v>
      </c>
    </row>
    <row r="33" spans="1:7" x14ac:dyDescent="0.25">
      <c r="A33" s="3">
        <v>43891</v>
      </c>
      <c r="B33">
        <v>0</v>
      </c>
      <c r="D33" t="s">
        <v>4</v>
      </c>
      <c r="G33" t="s">
        <v>17</v>
      </c>
    </row>
    <row r="34" spans="1:7" x14ac:dyDescent="0.25">
      <c r="A34" s="3">
        <v>43892</v>
      </c>
      <c r="B34">
        <v>2</v>
      </c>
      <c r="D34" t="s">
        <v>5</v>
      </c>
      <c r="G34" t="s">
        <v>18</v>
      </c>
    </row>
    <row r="35" spans="1:7" x14ac:dyDescent="0.25">
      <c r="A35" s="3">
        <v>43893</v>
      </c>
      <c r="B35">
        <v>1</v>
      </c>
    </row>
    <row r="36" spans="1:7" x14ac:dyDescent="0.25">
      <c r="A36" s="3">
        <v>43894</v>
      </c>
      <c r="B36">
        <v>22</v>
      </c>
    </row>
    <row r="37" spans="1:7" x14ac:dyDescent="0.25">
      <c r="A37" s="3">
        <v>43895</v>
      </c>
      <c r="B37">
        <v>2</v>
      </c>
    </row>
    <row r="38" spans="1:7" x14ac:dyDescent="0.25">
      <c r="A38" s="3">
        <v>43896</v>
      </c>
      <c r="B38">
        <v>1</v>
      </c>
      <c r="D38" s="10" t="s">
        <v>14</v>
      </c>
      <c r="E38" s="1"/>
      <c r="F38" s="1"/>
    </row>
    <row r="39" spans="1:7" x14ac:dyDescent="0.25">
      <c r="A39" s="3">
        <v>43897</v>
      </c>
      <c r="B39">
        <v>3</v>
      </c>
    </row>
    <row r="40" spans="1:7" x14ac:dyDescent="0.25">
      <c r="A40" s="3">
        <v>43898</v>
      </c>
      <c r="B40">
        <v>5</v>
      </c>
    </row>
    <row r="41" spans="1:7" x14ac:dyDescent="0.25">
      <c r="A41" s="3">
        <v>43899</v>
      </c>
      <c r="B41">
        <v>9</v>
      </c>
    </row>
    <row r="42" spans="1:7" x14ac:dyDescent="0.25">
      <c r="A42" s="3">
        <v>43900</v>
      </c>
      <c r="B42">
        <v>15</v>
      </c>
    </row>
    <row r="43" spans="1:7" x14ac:dyDescent="0.25">
      <c r="A43" s="3">
        <v>43901</v>
      </c>
      <c r="B43">
        <v>8</v>
      </c>
    </row>
    <row r="44" spans="1:7" x14ac:dyDescent="0.25">
      <c r="A44" s="3">
        <v>43902</v>
      </c>
      <c r="B44">
        <v>10</v>
      </c>
    </row>
    <row r="45" spans="1:7" x14ac:dyDescent="0.25">
      <c r="A45" s="3">
        <v>43903</v>
      </c>
      <c r="B45">
        <v>10</v>
      </c>
    </row>
    <row r="46" spans="1:7" x14ac:dyDescent="0.25">
      <c r="A46" s="3">
        <v>43904</v>
      </c>
      <c r="B46">
        <v>11</v>
      </c>
    </row>
    <row r="47" spans="1:7" x14ac:dyDescent="0.25">
      <c r="A47" s="3">
        <v>43905</v>
      </c>
      <c r="B47">
        <v>10</v>
      </c>
    </row>
    <row r="48" spans="1:7" x14ac:dyDescent="0.25">
      <c r="A48" s="3">
        <v>43906</v>
      </c>
      <c r="B48">
        <v>14</v>
      </c>
    </row>
    <row r="49" spans="1:9" x14ac:dyDescent="0.25">
      <c r="A49" s="3">
        <v>43907</v>
      </c>
      <c r="B49">
        <v>20</v>
      </c>
    </row>
    <row r="50" spans="1:9" x14ac:dyDescent="0.25">
      <c r="A50" s="3">
        <v>43908</v>
      </c>
      <c r="B50">
        <v>25</v>
      </c>
    </row>
    <row r="51" spans="1:9" x14ac:dyDescent="0.25">
      <c r="A51" s="3">
        <v>43909</v>
      </c>
      <c r="B51">
        <v>27</v>
      </c>
    </row>
    <row r="52" spans="1:9" x14ac:dyDescent="0.25">
      <c r="A52" s="3">
        <v>43910</v>
      </c>
      <c r="B52">
        <v>58</v>
      </c>
    </row>
    <row r="53" spans="1:9" x14ac:dyDescent="0.25">
      <c r="A53" s="3">
        <v>43911</v>
      </c>
      <c r="B53">
        <v>78</v>
      </c>
    </row>
    <row r="54" spans="1:9" x14ac:dyDescent="0.25">
      <c r="A54" s="3">
        <v>43912</v>
      </c>
      <c r="B54">
        <v>69</v>
      </c>
    </row>
    <row r="55" spans="1:9" x14ac:dyDescent="0.25">
      <c r="A55" s="3">
        <v>43913</v>
      </c>
      <c r="B55">
        <v>94</v>
      </c>
    </row>
    <row r="56" spans="1:9" x14ac:dyDescent="0.25">
      <c r="A56" s="3">
        <v>43914</v>
      </c>
      <c r="B56">
        <v>74</v>
      </c>
    </row>
    <row r="57" spans="1:9" x14ac:dyDescent="0.25">
      <c r="A57" s="3">
        <v>43915</v>
      </c>
      <c r="B57">
        <v>86</v>
      </c>
    </row>
    <row r="58" spans="1:9" x14ac:dyDescent="0.25">
      <c r="A58" s="3">
        <v>43916</v>
      </c>
      <c r="B58">
        <v>73</v>
      </c>
    </row>
    <row r="59" spans="1:9" x14ac:dyDescent="0.25">
      <c r="A59" s="3">
        <v>43917</v>
      </c>
      <c r="B59">
        <v>153</v>
      </c>
    </row>
    <row r="60" spans="1:9" x14ac:dyDescent="0.25">
      <c r="A60" s="3">
        <v>43918</v>
      </c>
      <c r="B60">
        <v>136</v>
      </c>
    </row>
    <row r="61" spans="1:9" x14ac:dyDescent="0.25">
      <c r="A61" s="3">
        <v>43919</v>
      </c>
      <c r="B61">
        <v>120</v>
      </c>
    </row>
    <row r="62" spans="1:9" x14ac:dyDescent="0.25">
      <c r="A62" s="3">
        <v>43920</v>
      </c>
      <c r="B62">
        <v>187</v>
      </c>
      <c r="D62" s="10" t="s">
        <v>13</v>
      </c>
      <c r="H62" s="10" t="s">
        <v>26</v>
      </c>
    </row>
    <row r="63" spans="1:9" x14ac:dyDescent="0.25">
      <c r="A63" s="3">
        <v>43921</v>
      </c>
      <c r="B63">
        <v>309</v>
      </c>
    </row>
    <row r="64" spans="1:9" x14ac:dyDescent="0.25">
      <c r="A64" s="3">
        <v>43922</v>
      </c>
      <c r="B64">
        <v>424</v>
      </c>
      <c r="D64" s="6" t="s">
        <v>0</v>
      </c>
      <c r="E64" s="7" t="s">
        <v>1</v>
      </c>
      <c r="F64" s="7" t="s">
        <v>12</v>
      </c>
      <c r="H64" s="9" t="s">
        <v>10</v>
      </c>
      <c r="I64" s="11">
        <f>Calculation!Q5</f>
        <v>80.563772803334672</v>
      </c>
    </row>
    <row r="65" spans="1:6" x14ac:dyDescent="0.25">
      <c r="A65" s="3">
        <v>43923</v>
      </c>
      <c r="B65">
        <v>486</v>
      </c>
      <c r="D65" s="8">
        <v>43940</v>
      </c>
      <c r="E65" s="11">
        <f>Calculation!E82</f>
        <v>1231.2782130815006</v>
      </c>
      <c r="F65" s="12">
        <f>Calculation!H82</f>
        <v>15723</v>
      </c>
    </row>
    <row r="66" spans="1:6" x14ac:dyDescent="0.25">
      <c r="A66" s="3">
        <v>43924</v>
      </c>
      <c r="B66">
        <v>560</v>
      </c>
      <c r="D66" s="8">
        <v>43941</v>
      </c>
      <c r="E66" s="11">
        <f>Calculation!E83</f>
        <v>1279.8026677554351</v>
      </c>
      <c r="F66" s="12">
        <f t="shared" ref="F66:F79" si="0">F65+E66</f>
        <v>17002.802667755434</v>
      </c>
    </row>
    <row r="67" spans="1:6" x14ac:dyDescent="0.25">
      <c r="A67" s="3">
        <v>43925</v>
      </c>
      <c r="B67">
        <v>579</v>
      </c>
      <c r="D67" s="8">
        <v>43942</v>
      </c>
      <c r="E67" s="11">
        <f>Calculation!E84</f>
        <v>1328.3271224293696</v>
      </c>
      <c r="F67" s="12">
        <f t="shared" si="0"/>
        <v>18331.129790184805</v>
      </c>
    </row>
    <row r="68" spans="1:6" x14ac:dyDescent="0.25">
      <c r="A68" s="3">
        <v>43926</v>
      </c>
      <c r="B68">
        <v>609</v>
      </c>
      <c r="D68" s="8">
        <v>43943</v>
      </c>
      <c r="E68" s="11">
        <f>Calculation!E85</f>
        <v>1376.8515771033042</v>
      </c>
      <c r="F68" s="12">
        <f t="shared" si="0"/>
        <v>19707.98136728811</v>
      </c>
    </row>
    <row r="69" spans="1:6" x14ac:dyDescent="0.25">
      <c r="A69" s="3">
        <v>43927</v>
      </c>
      <c r="B69">
        <v>484</v>
      </c>
      <c r="D69" s="8">
        <v>43944</v>
      </c>
      <c r="E69" s="11">
        <f>Calculation!E86</f>
        <v>1425.3760317772387</v>
      </c>
      <c r="F69" s="12">
        <f t="shared" si="0"/>
        <v>21133.357399065349</v>
      </c>
    </row>
    <row r="70" spans="1:6" x14ac:dyDescent="0.25">
      <c r="A70" s="3">
        <v>43928</v>
      </c>
      <c r="B70">
        <v>572</v>
      </c>
      <c r="D70" s="8">
        <v>43945</v>
      </c>
      <c r="E70" s="11">
        <f>Calculation!E87</f>
        <v>1473.9004864511733</v>
      </c>
      <c r="F70" s="12">
        <f t="shared" si="0"/>
        <v>22607.257885516523</v>
      </c>
    </row>
    <row r="71" spans="1:6" x14ac:dyDescent="0.25">
      <c r="A71" s="3">
        <v>43929</v>
      </c>
      <c r="B71">
        <v>565</v>
      </c>
      <c r="D71" s="8">
        <v>43946</v>
      </c>
      <c r="E71" s="11">
        <f>Calculation!E88</f>
        <v>1522.4249411251078</v>
      </c>
      <c r="F71" s="12">
        <f t="shared" si="0"/>
        <v>24129.682826641631</v>
      </c>
    </row>
    <row r="72" spans="1:6" x14ac:dyDescent="0.25">
      <c r="A72" s="3">
        <v>43930</v>
      </c>
      <c r="B72">
        <v>813</v>
      </c>
      <c r="D72" s="8">
        <v>43947</v>
      </c>
      <c r="E72" s="11">
        <f>Calculation!E89</f>
        <v>1570.9493957990423</v>
      </c>
      <c r="F72" s="12">
        <f t="shared" si="0"/>
        <v>25700.632222440672</v>
      </c>
    </row>
    <row r="73" spans="1:6" x14ac:dyDescent="0.25">
      <c r="A73" s="3">
        <v>43931</v>
      </c>
      <c r="B73">
        <v>871</v>
      </c>
      <c r="D73" s="8">
        <v>43948</v>
      </c>
      <c r="E73" s="11">
        <f>Calculation!E90</f>
        <v>1619.4738504729769</v>
      </c>
      <c r="F73" s="12">
        <f t="shared" si="0"/>
        <v>27320.106072913648</v>
      </c>
    </row>
    <row r="74" spans="1:6" x14ac:dyDescent="0.25">
      <c r="A74" s="3">
        <v>43932</v>
      </c>
      <c r="B74">
        <v>854</v>
      </c>
      <c r="D74" s="8">
        <v>43949</v>
      </c>
      <c r="E74" s="11">
        <f>Calculation!E91</f>
        <v>1667.9983051469114</v>
      </c>
      <c r="F74" s="12">
        <f t="shared" si="0"/>
        <v>28988.104378060558</v>
      </c>
    </row>
    <row r="75" spans="1:6" x14ac:dyDescent="0.25">
      <c r="A75" s="3">
        <v>43933</v>
      </c>
      <c r="B75">
        <v>758</v>
      </c>
      <c r="D75" s="8">
        <v>43950</v>
      </c>
      <c r="E75" s="11">
        <f>Calculation!E92</f>
        <v>1716.522759820846</v>
      </c>
      <c r="F75" s="12">
        <f t="shared" si="0"/>
        <v>30704.627137881405</v>
      </c>
    </row>
    <row r="76" spans="1:6" x14ac:dyDescent="0.25">
      <c r="A76" s="3">
        <v>43934</v>
      </c>
      <c r="B76">
        <v>1243</v>
      </c>
      <c r="D76" s="8">
        <v>43951</v>
      </c>
      <c r="E76" s="11">
        <f>Calculation!E93</f>
        <v>1765.0472144947805</v>
      </c>
      <c r="F76" s="12">
        <f t="shared" si="0"/>
        <v>32469.674352376187</v>
      </c>
    </row>
    <row r="77" spans="1:6" x14ac:dyDescent="0.25">
      <c r="A77" s="3">
        <v>43935</v>
      </c>
      <c r="B77">
        <v>1031</v>
      </c>
      <c r="D77" s="8">
        <v>43952</v>
      </c>
      <c r="E77" s="11">
        <f>Calculation!E94</f>
        <v>1813.5716691687151</v>
      </c>
      <c r="F77" s="12">
        <f t="shared" si="0"/>
        <v>34283.246021544903</v>
      </c>
    </row>
    <row r="78" spans="1:6" x14ac:dyDescent="0.25">
      <c r="A78" s="3">
        <v>43936</v>
      </c>
      <c r="B78">
        <v>886</v>
      </c>
      <c r="D78" s="8">
        <v>43953</v>
      </c>
      <c r="E78" s="11">
        <f>Calculation!E95</f>
        <v>1862.0961238426496</v>
      </c>
      <c r="F78" s="12">
        <f t="shared" si="0"/>
        <v>36145.342145387549</v>
      </c>
    </row>
    <row r="79" spans="1:6" x14ac:dyDescent="0.25">
      <c r="A79" s="3">
        <v>43937</v>
      </c>
      <c r="B79">
        <v>1061</v>
      </c>
      <c r="D79" s="8">
        <v>43954</v>
      </c>
      <c r="E79" s="11">
        <f>Calculation!E96</f>
        <v>1910.6205785165841</v>
      </c>
      <c r="F79" s="12">
        <f t="shared" si="0"/>
        <v>38055.962723904137</v>
      </c>
    </row>
    <row r="80" spans="1:6" x14ac:dyDescent="0.25">
      <c r="A80" s="3">
        <v>43938</v>
      </c>
      <c r="B80">
        <v>922</v>
      </c>
    </row>
    <row r="81" spans="1:2" x14ac:dyDescent="0.25">
      <c r="A81" s="3">
        <v>43939</v>
      </c>
      <c r="B81">
        <v>1370</v>
      </c>
    </row>
    <row r="82" spans="1:2" x14ac:dyDescent="0.25">
      <c r="A82" s="3"/>
    </row>
    <row r="83" spans="1:2" x14ac:dyDescent="0.25">
      <c r="A83" s="3"/>
    </row>
    <row r="84" spans="1:2" ht="23.25" x14ac:dyDescent="0.35">
      <c r="A84" s="14" t="s">
        <v>23</v>
      </c>
    </row>
    <row r="86" spans="1:2" x14ac:dyDescent="0.25">
      <c r="A86" s="1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topLeftCell="A90" workbookViewId="0">
      <selection activeCell="R102" sqref="R102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3" width="17.28515625" customWidth="1"/>
    <col min="8" max="8" width="13.42578125" customWidth="1"/>
  </cols>
  <sheetData>
    <row r="1" spans="1:1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18" x14ac:dyDescent="0.25">
      <c r="A2" s="3">
        <v>43860</v>
      </c>
      <c r="B2">
        <v>1</v>
      </c>
      <c r="P2" s="7" t="s">
        <v>20</v>
      </c>
      <c r="Q2" s="9"/>
    </row>
    <row r="3" spans="1:18" x14ac:dyDescent="0.25">
      <c r="A3" s="3">
        <v>43861</v>
      </c>
      <c r="B3">
        <v>0</v>
      </c>
      <c r="C3">
        <f>B3</f>
        <v>0</v>
      </c>
      <c r="D3">
        <f>B3-B2</f>
        <v>-1</v>
      </c>
      <c r="P3" s="9" t="s">
        <v>3</v>
      </c>
      <c r="Q3" s="13">
        <v>0.25816890848467833</v>
      </c>
      <c r="R3" t="s">
        <v>21</v>
      </c>
    </row>
    <row r="4" spans="1:18" x14ac:dyDescent="0.25">
      <c r="A4" s="3">
        <v>43862</v>
      </c>
      <c r="B4">
        <v>0</v>
      </c>
      <c r="C4">
        <f>Q$3*B4+(1-Q$3)*(C3+D3)</f>
        <v>-0.74183109151532167</v>
      </c>
      <c r="D4">
        <f>Q$4*(C4-C3)+(1-Q$4)*D3</f>
        <v>-0.94030307302537419</v>
      </c>
      <c r="E4">
        <f>C3+D3</f>
        <v>-1</v>
      </c>
      <c r="F4">
        <f>B4-E4</f>
        <v>1</v>
      </c>
      <c r="P4" s="9" t="s">
        <v>19</v>
      </c>
      <c r="Q4" s="13">
        <v>0.23123205394877622</v>
      </c>
    </row>
    <row r="5" spans="1:18" x14ac:dyDescent="0.25">
      <c r="A5" s="3">
        <v>43863</v>
      </c>
      <c r="B5">
        <v>1</v>
      </c>
      <c r="C5">
        <f t="shared" ref="C5:C68" si="0">Q$3*B5+(1-Q$3)*(C4+D4)</f>
        <v>-0.98969051487175963</v>
      </c>
      <c r="D5">
        <f t="shared" ref="D5:D68" si="1">Q$4*(C5-C4)+(1-Q$4)*D4</f>
        <v>-0.78018790566863916</v>
      </c>
      <c r="E5">
        <f t="shared" ref="E5:E68" si="2">C4+D4</f>
        <v>-1.6821341645406958</v>
      </c>
      <c r="F5">
        <f t="shared" ref="F5:F68" si="3">B5-E5</f>
        <v>2.6821341645406958</v>
      </c>
      <c r="P5" s="9" t="s">
        <v>10</v>
      </c>
      <c r="Q5" s="11">
        <f>SQRT(SUMSQ(F4:F81)/COUNT(F4:F81))</f>
        <v>80.563772803334672</v>
      </c>
    </row>
    <row r="6" spans="1:18" x14ac:dyDescent="0.25">
      <c r="A6" s="3">
        <v>43864</v>
      </c>
      <c r="B6">
        <v>1</v>
      </c>
      <c r="C6">
        <f t="shared" si="0"/>
        <v>-1.0547819320742193</v>
      </c>
      <c r="D6">
        <f t="shared" si="1"/>
        <v>-0.61483467586904705</v>
      </c>
      <c r="E6">
        <f t="shared" si="2"/>
        <v>-1.7698784205403988</v>
      </c>
      <c r="F6">
        <f t="shared" si="3"/>
        <v>2.7698784205403988</v>
      </c>
    </row>
    <row r="7" spans="1:18" x14ac:dyDescent="0.25">
      <c r="A7" s="3">
        <v>43865</v>
      </c>
      <c r="B7">
        <v>0</v>
      </c>
      <c r="C7">
        <f t="shared" si="0"/>
        <v>-1.2385735106826621</v>
      </c>
      <c r="D7">
        <f t="shared" si="1"/>
        <v>-0.51516369514903537</v>
      </c>
      <c r="E7">
        <f t="shared" si="2"/>
        <v>-1.6696166079432664</v>
      </c>
      <c r="F7">
        <f t="shared" si="3"/>
        <v>1.6696166079432664</v>
      </c>
    </row>
    <row r="8" spans="1:18" x14ac:dyDescent="0.25">
      <c r="A8" s="3">
        <v>43866</v>
      </c>
      <c r="B8">
        <v>0</v>
      </c>
      <c r="C8">
        <f t="shared" si="0"/>
        <v>-1.3009767856331587</v>
      </c>
      <c r="D8">
        <f t="shared" si="1"/>
        <v>-0.41047097323981624</v>
      </c>
      <c r="E8">
        <f t="shared" si="2"/>
        <v>-1.7537372058316976</v>
      </c>
      <c r="F8">
        <f t="shared" si="3"/>
        <v>1.7537372058316976</v>
      </c>
    </row>
    <row r="9" spans="1:18" x14ac:dyDescent="0.25">
      <c r="A9" s="3">
        <v>43867</v>
      </c>
      <c r="B9">
        <v>0</v>
      </c>
      <c r="C9">
        <f t="shared" si="0"/>
        <v>-1.2696051590361901</v>
      </c>
      <c r="D9">
        <f t="shared" si="1"/>
        <v>-0.30830280135748922</v>
      </c>
      <c r="E9">
        <f t="shared" si="2"/>
        <v>-1.7114477588729748</v>
      </c>
      <c r="F9">
        <f t="shared" si="3"/>
        <v>1.7114477588729748</v>
      </c>
    </row>
    <row r="10" spans="1:18" x14ac:dyDescent="0.25">
      <c r="A10" s="3">
        <v>43868</v>
      </c>
      <c r="B10">
        <v>0</v>
      </c>
      <c r="C10">
        <f t="shared" si="0"/>
        <v>-1.1705411845695581</v>
      </c>
      <c r="D10">
        <f t="shared" si="1"/>
        <v>-0.21410654507318702</v>
      </c>
      <c r="E10">
        <f t="shared" si="2"/>
        <v>-1.5779079603936794</v>
      </c>
      <c r="F10">
        <f t="shared" si="3"/>
        <v>1.5779079603936794</v>
      </c>
    </row>
    <row r="11" spans="1:18" x14ac:dyDescent="0.25">
      <c r="A11" s="3">
        <v>43869</v>
      </c>
      <c r="B11">
        <v>0</v>
      </c>
      <c r="C11">
        <f t="shared" si="0"/>
        <v>-1.0271747366450896</v>
      </c>
      <c r="D11">
        <f t="shared" si="1"/>
        <v>-0.13144733067112263</v>
      </c>
      <c r="E11">
        <f t="shared" si="2"/>
        <v>-1.3846477296427451</v>
      </c>
      <c r="F11">
        <f t="shared" si="3"/>
        <v>1.3846477296427451</v>
      </c>
    </row>
    <row r="12" spans="1:18" x14ac:dyDescent="0.25">
      <c r="A12" s="3">
        <v>43870</v>
      </c>
      <c r="B12">
        <v>0</v>
      </c>
      <c r="C12">
        <f t="shared" si="0"/>
        <v>-0.85950187285092416</v>
      </c>
      <c r="D12">
        <f t="shared" si="1"/>
        <v>-6.2281153727356701E-2</v>
      </c>
      <c r="E12">
        <f t="shared" si="2"/>
        <v>-1.1586220673162122</v>
      </c>
      <c r="F12">
        <f t="shared" si="3"/>
        <v>1.1586220673162122</v>
      </c>
    </row>
    <row r="13" spans="1:18" x14ac:dyDescent="0.25">
      <c r="A13" s="3">
        <v>43871</v>
      </c>
      <c r="B13">
        <v>0</v>
      </c>
      <c r="C13">
        <f t="shared" si="0"/>
        <v>-0.6838073087468628</v>
      </c>
      <c r="D13">
        <f t="shared" si="1"/>
        <v>-7.2535397032634924E-3</v>
      </c>
      <c r="E13">
        <f t="shared" si="2"/>
        <v>-0.92178302657828082</v>
      </c>
      <c r="F13">
        <f t="shared" si="3"/>
        <v>0.92178302657828082</v>
      </c>
    </row>
    <row r="14" spans="1:18" x14ac:dyDescent="0.25">
      <c r="A14" s="3">
        <v>43872</v>
      </c>
      <c r="B14">
        <v>0</v>
      </c>
      <c r="C14">
        <f t="shared" si="0"/>
        <v>-0.51265042350926149</v>
      </c>
      <c r="D14">
        <f t="shared" si="1"/>
        <v>3.4000669301686645E-2</v>
      </c>
      <c r="E14">
        <f t="shared" si="2"/>
        <v>-0.69106084845012627</v>
      </c>
      <c r="F14">
        <f t="shared" si="3"/>
        <v>0.69106084845012627</v>
      </c>
    </row>
    <row r="15" spans="1:18" x14ac:dyDescent="0.25">
      <c r="A15" s="3">
        <v>43873</v>
      </c>
      <c r="B15">
        <v>0</v>
      </c>
      <c r="C15">
        <f t="shared" si="0"/>
        <v>-0.35507726961734565</v>
      </c>
      <c r="D15">
        <f t="shared" si="1"/>
        <v>6.2574588725038849E-2</v>
      </c>
      <c r="E15">
        <f t="shared" si="2"/>
        <v>-0.47864975420757483</v>
      </c>
      <c r="F15">
        <f t="shared" si="3"/>
        <v>0.47864975420757483</v>
      </c>
    </row>
    <row r="16" spans="1:18" x14ac:dyDescent="0.25">
      <c r="A16" s="3">
        <v>43874</v>
      </c>
      <c r="B16">
        <v>0</v>
      </c>
      <c r="C16">
        <f t="shared" si="0"/>
        <v>-0.21698758303749777</v>
      </c>
      <c r="D16">
        <f t="shared" si="1"/>
        <v>8.0036099906149169E-2</v>
      </c>
      <c r="E16">
        <f t="shared" si="2"/>
        <v>-0.2925026808923068</v>
      </c>
      <c r="F16">
        <f t="shared" si="3"/>
        <v>0.2925026808923068</v>
      </c>
    </row>
    <row r="17" spans="1:6" x14ac:dyDescent="0.25">
      <c r="A17" s="3">
        <v>43875</v>
      </c>
      <c r="B17">
        <v>0</v>
      </c>
      <c r="C17">
        <f t="shared" si="0"/>
        <v>-0.10159486821597048</v>
      </c>
      <c r="D17">
        <f t="shared" si="1"/>
        <v>8.8211682593707985E-2</v>
      </c>
      <c r="E17">
        <f t="shared" si="2"/>
        <v>-0.13695148313134858</v>
      </c>
      <c r="F17">
        <f t="shared" si="3"/>
        <v>0.13695148313134858</v>
      </c>
    </row>
    <row r="18" spans="1:6" x14ac:dyDescent="0.25">
      <c r="A18" s="3">
        <v>43876</v>
      </c>
      <c r="B18">
        <v>0</v>
      </c>
      <c r="C18">
        <f t="shared" si="0"/>
        <v>-9.9280631981151484E-3</v>
      </c>
      <c r="D18">
        <f t="shared" si="1"/>
        <v>8.9010617648488041E-2</v>
      </c>
      <c r="E18">
        <f t="shared" si="2"/>
        <v>-1.3383185622262497E-2</v>
      </c>
      <c r="F18">
        <f t="shared" si="3"/>
        <v>1.3383185622262497E-2</v>
      </c>
    </row>
    <row r="19" spans="1:6" x14ac:dyDescent="0.25">
      <c r="A19" s="3">
        <v>43877</v>
      </c>
      <c r="B19">
        <v>0</v>
      </c>
      <c r="C19">
        <f t="shared" si="0"/>
        <v>5.8665897687739985E-2</v>
      </c>
      <c r="D19">
        <f t="shared" si="1"/>
        <v>8.4289632170497272E-2</v>
      </c>
      <c r="E19">
        <f t="shared" si="2"/>
        <v>7.9082554450372891E-2</v>
      </c>
      <c r="F19">
        <f t="shared" si="3"/>
        <v>-7.9082554450372891E-2</v>
      </c>
    </row>
    <row r="20" spans="1:6" x14ac:dyDescent="0.25">
      <c r="A20" s="3">
        <v>43878</v>
      </c>
      <c r="B20">
        <v>0</v>
      </c>
      <c r="C20">
        <f t="shared" si="0"/>
        <v>0.1060488567528873</v>
      </c>
      <c r="D20">
        <f t="shared" si="1"/>
        <v>7.5755626343931154E-2</v>
      </c>
      <c r="E20">
        <f t="shared" si="2"/>
        <v>0.14295552985823726</v>
      </c>
      <c r="F20">
        <f t="shared" si="3"/>
        <v>-0.14295552985823726</v>
      </c>
    </row>
    <row r="21" spans="1:6" x14ac:dyDescent="0.25">
      <c r="A21" s="3">
        <v>43879</v>
      </c>
      <c r="B21">
        <v>0</v>
      </c>
      <c r="C21">
        <f t="shared" si="0"/>
        <v>0.13486821813809169</v>
      </c>
      <c r="D21">
        <f t="shared" si="1"/>
        <v>6.4902457392840798E-2</v>
      </c>
      <c r="E21">
        <f t="shared" si="2"/>
        <v>0.18180448309681846</v>
      </c>
      <c r="F21">
        <f t="shared" si="3"/>
        <v>-0.18180448309681846</v>
      </c>
    </row>
    <row r="22" spans="1:6" x14ac:dyDescent="0.25">
      <c r="A22" s="3">
        <v>43880</v>
      </c>
      <c r="B22">
        <v>0</v>
      </c>
      <c r="C22">
        <f t="shared" si="0"/>
        <v>0.14819609828186481</v>
      </c>
      <c r="D22">
        <f t="shared" si="1"/>
        <v>5.2976761963999051E-2</v>
      </c>
      <c r="E22">
        <f t="shared" si="2"/>
        <v>0.19977067553093247</v>
      </c>
      <c r="F22">
        <f t="shared" si="3"/>
        <v>-0.19977067553093247</v>
      </c>
    </row>
    <row r="23" spans="1:6" x14ac:dyDescent="0.25">
      <c r="A23" s="3">
        <v>43881</v>
      </c>
      <c r="B23">
        <v>0</v>
      </c>
      <c r="C23">
        <f t="shared" si="0"/>
        <v>0.14923628249944845</v>
      </c>
      <c r="D23">
        <f t="shared" si="1"/>
        <v>4.0967360416625111E-2</v>
      </c>
      <c r="E23">
        <f t="shared" si="2"/>
        <v>0.20117286024586387</v>
      </c>
      <c r="F23">
        <f t="shared" si="3"/>
        <v>-0.20117286024586387</v>
      </c>
    </row>
    <row r="24" spans="1:6" x14ac:dyDescent="0.25">
      <c r="A24" s="3">
        <v>43882</v>
      </c>
      <c r="B24">
        <v>0</v>
      </c>
      <c r="C24">
        <f t="shared" si="0"/>
        <v>0.14109897603462132</v>
      </c>
      <c r="D24">
        <f t="shared" si="1"/>
        <v>2.9612787435156461E-2</v>
      </c>
      <c r="E24">
        <f t="shared" si="2"/>
        <v>0.19020364291607356</v>
      </c>
      <c r="F24">
        <f t="shared" si="3"/>
        <v>-0.19020364291607356</v>
      </c>
    </row>
    <row r="25" spans="1:6" x14ac:dyDescent="0.25">
      <c r="A25" s="3">
        <v>43883</v>
      </c>
      <c r="B25">
        <v>0</v>
      </c>
      <c r="C25">
        <f t="shared" si="0"/>
        <v>0.12663929382929068</v>
      </c>
      <c r="D25">
        <f t="shared" si="1"/>
        <v>1.9421819757591545E-2</v>
      </c>
      <c r="E25">
        <f t="shared" si="2"/>
        <v>0.17071176346977779</v>
      </c>
      <c r="F25">
        <f t="shared" si="3"/>
        <v>-0.17071176346977779</v>
      </c>
    </row>
    <row r="26" spans="1:6" x14ac:dyDescent="0.25">
      <c r="A26" s="3">
        <v>43884</v>
      </c>
      <c r="B26">
        <v>0</v>
      </c>
      <c r="C26">
        <f t="shared" si="0"/>
        <v>0.10835267532010022</v>
      </c>
      <c r="D26">
        <f t="shared" si="1"/>
        <v>1.0702420125962911E-2</v>
      </c>
      <c r="E26">
        <f t="shared" si="2"/>
        <v>0.14606111358688223</v>
      </c>
      <c r="F26">
        <f t="shared" si="3"/>
        <v>-0.14606111358688223</v>
      </c>
    </row>
    <row r="27" spans="1:6" x14ac:dyDescent="0.25">
      <c r="A27" s="3">
        <v>43885</v>
      </c>
      <c r="B27">
        <v>0</v>
      </c>
      <c r="C27">
        <f t="shared" si="0"/>
        <v>8.8318771405213811E-2</v>
      </c>
      <c r="D27">
        <f t="shared" si="1"/>
        <v>3.5951967871621741E-3</v>
      </c>
      <c r="E27">
        <f t="shared" si="2"/>
        <v>0.11905509544606313</v>
      </c>
      <c r="F27">
        <f t="shared" si="3"/>
        <v>-0.11905509544606313</v>
      </c>
    </row>
    <row r="28" spans="1:6" x14ac:dyDescent="0.25">
      <c r="A28" s="3">
        <v>43886</v>
      </c>
      <c r="B28">
        <v>0</v>
      </c>
      <c r="C28">
        <f t="shared" si="0"/>
        <v>6.8184639349654838E-2</v>
      </c>
      <c r="D28">
        <f t="shared" si="1"/>
        <v>-1.8917846599661738E-3</v>
      </c>
      <c r="E28">
        <f t="shared" si="2"/>
        <v>9.1913968192375989E-2</v>
      </c>
      <c r="F28">
        <f t="shared" si="3"/>
        <v>-9.1913968192375989E-2</v>
      </c>
    </row>
    <row r="29" spans="1:6" x14ac:dyDescent="0.25">
      <c r="A29" s="3">
        <v>43887</v>
      </c>
      <c r="B29">
        <v>0</v>
      </c>
      <c r="C29">
        <f t="shared" si="0"/>
        <v>4.9178100754118353E-2</v>
      </c>
      <c r="D29">
        <f t="shared" si="1"/>
        <v>-5.8492643653159978E-3</v>
      </c>
      <c r="E29">
        <f t="shared" si="2"/>
        <v>6.6292854689688666E-2</v>
      </c>
      <c r="F29">
        <f t="shared" si="3"/>
        <v>-6.6292854689688666E-2</v>
      </c>
    </row>
    <row r="30" spans="1:6" x14ac:dyDescent="0.25">
      <c r="A30" s="3">
        <v>43888</v>
      </c>
      <c r="B30">
        <v>0</v>
      </c>
      <c r="C30">
        <f t="shared" si="0"/>
        <v>3.2142677992394036E-2</v>
      </c>
      <c r="D30">
        <f t="shared" si="1"/>
        <v>-8.4358627471138418E-3</v>
      </c>
      <c r="E30">
        <f t="shared" si="2"/>
        <v>4.3328836388802354E-2</v>
      </c>
      <c r="F30">
        <f t="shared" si="3"/>
        <v>-4.3328836388802354E-2</v>
      </c>
    </row>
    <row r="31" spans="1:6" x14ac:dyDescent="0.25">
      <c r="A31" s="3">
        <v>43889</v>
      </c>
      <c r="B31">
        <v>0</v>
      </c>
      <c r="C31">
        <f t="shared" si="0"/>
        <v>1.7586452629758276E-2</v>
      </c>
      <c r="D31">
        <f t="shared" si="1"/>
        <v>-9.8510867656122804E-3</v>
      </c>
      <c r="E31">
        <f t="shared" si="2"/>
        <v>2.3706815245280195E-2</v>
      </c>
      <c r="F31">
        <f t="shared" si="3"/>
        <v>-2.3706815245280195E-2</v>
      </c>
    </row>
    <row r="32" spans="1:6" x14ac:dyDescent="0.25">
      <c r="A32" s="3">
        <v>43890</v>
      </c>
      <c r="B32">
        <v>0</v>
      </c>
      <c r="C32">
        <f t="shared" si="0"/>
        <v>5.7383349022697835E-3</v>
      </c>
      <c r="D32">
        <f t="shared" si="1"/>
        <v>-1.0312864336726218E-2</v>
      </c>
      <c r="E32">
        <f t="shared" si="2"/>
        <v>7.7353658641459953E-3</v>
      </c>
      <c r="F32">
        <f t="shared" si="3"/>
        <v>-7.7353658641459953E-3</v>
      </c>
    </row>
    <row r="33" spans="1:6" x14ac:dyDescent="0.25">
      <c r="A33" s="3">
        <v>43891</v>
      </c>
      <c r="B33">
        <v>0</v>
      </c>
      <c r="C33">
        <f t="shared" si="0"/>
        <v>-3.3935281635317839E-3</v>
      </c>
      <c r="D33">
        <f t="shared" si="1"/>
        <v>-1.0039778987134197E-2</v>
      </c>
      <c r="E33">
        <f t="shared" si="2"/>
        <v>-4.5745294344564343E-3</v>
      </c>
      <c r="F33">
        <f t="shared" si="3"/>
        <v>4.5745294344564343E-3</v>
      </c>
    </row>
    <row r="34" spans="1:6" x14ac:dyDescent="0.25">
      <c r="A34" s="3">
        <v>43892</v>
      </c>
      <c r="B34">
        <v>2</v>
      </c>
      <c r="C34">
        <f t="shared" si="0"/>
        <v>0.50637257206311759</v>
      </c>
      <c r="D34">
        <f t="shared" si="1"/>
        <v>0.11015600211811846</v>
      </c>
      <c r="E34">
        <f t="shared" si="2"/>
        <v>-1.343330715066598E-2</v>
      </c>
      <c r="F34">
        <f t="shared" si="3"/>
        <v>2.0134333071506658</v>
      </c>
    </row>
    <row r="35" spans="1:6" x14ac:dyDescent="0.25">
      <c r="A35" s="3">
        <v>43893</v>
      </c>
      <c r="B35">
        <v>1</v>
      </c>
      <c r="C35">
        <f t="shared" si="0"/>
        <v>0.71552897361992973</v>
      </c>
      <c r="D35">
        <f t="shared" si="1"/>
        <v>0.13304806782207687</v>
      </c>
      <c r="E35">
        <f t="shared" si="2"/>
        <v>0.61652857418123608</v>
      </c>
      <c r="F35">
        <f t="shared" si="3"/>
        <v>0.38347142581876392</v>
      </c>
    </row>
    <row r="36" spans="1:6" x14ac:dyDescent="0.25">
      <c r="A36" s="3">
        <v>43894</v>
      </c>
      <c r="B36">
        <v>22</v>
      </c>
      <c r="C36">
        <f t="shared" si="0"/>
        <v>6.3092168195506897</v>
      </c>
      <c r="D36">
        <f t="shared" si="1"/>
        <v>1.3957230195885373</v>
      </c>
      <c r="E36">
        <f t="shared" si="2"/>
        <v>0.84857704144200663</v>
      </c>
      <c r="F36">
        <f t="shared" si="3"/>
        <v>21.151422958557994</v>
      </c>
    </row>
    <row r="37" spans="1:6" x14ac:dyDescent="0.25">
      <c r="A37" s="3">
        <v>43895</v>
      </c>
      <c r="B37">
        <v>2</v>
      </c>
      <c r="C37">
        <f t="shared" si="0"/>
        <v>6.2321017478978966</v>
      </c>
      <c r="D37">
        <f t="shared" si="1"/>
        <v>1.0551556426168094</v>
      </c>
      <c r="E37">
        <f t="shared" si="2"/>
        <v>7.704939839139227</v>
      </c>
      <c r="F37">
        <f t="shared" si="3"/>
        <v>-5.704939839139227</v>
      </c>
    </row>
    <row r="38" spans="1:6" x14ac:dyDescent="0.25">
      <c r="A38" s="3">
        <v>43896</v>
      </c>
      <c r="B38">
        <v>1</v>
      </c>
      <c r="C38">
        <f t="shared" si="0"/>
        <v>5.6640830126432977</v>
      </c>
      <c r="D38">
        <f t="shared" si="1"/>
        <v>0.67982569730457665</v>
      </c>
      <c r="E38">
        <f t="shared" si="2"/>
        <v>7.2872573905147062</v>
      </c>
      <c r="F38">
        <f t="shared" si="3"/>
        <v>-6.2872573905147062</v>
      </c>
    </row>
    <row r="39" spans="1:6" x14ac:dyDescent="0.25">
      <c r="A39" s="3">
        <v>43897</v>
      </c>
      <c r="B39">
        <v>3</v>
      </c>
      <c r="C39">
        <f t="shared" si="0"/>
        <v>5.4806154482282228</v>
      </c>
      <c r="D39">
        <f t="shared" si="1"/>
        <v>0.48020462323700314</v>
      </c>
      <c r="E39">
        <f t="shared" si="2"/>
        <v>6.3439087099478746</v>
      </c>
      <c r="F39">
        <f t="shared" si="3"/>
        <v>-3.3439087099478746</v>
      </c>
    </row>
    <row r="40" spans="1:6" x14ac:dyDescent="0.25">
      <c r="A40" s="3">
        <v>43898</v>
      </c>
      <c r="B40">
        <v>5</v>
      </c>
      <c r="C40">
        <f t="shared" si="0"/>
        <v>5.712766202364878</v>
      </c>
      <c r="D40">
        <f t="shared" si="1"/>
        <v>0.42284661759498882</v>
      </c>
      <c r="E40">
        <f t="shared" si="2"/>
        <v>5.9608200714652257</v>
      </c>
      <c r="F40">
        <f t="shared" si="3"/>
        <v>-0.96082007146522574</v>
      </c>
    </row>
    <row r="41" spans="1:6" x14ac:dyDescent="0.25">
      <c r="A41" s="3">
        <v>43899</v>
      </c>
      <c r="B41">
        <v>9</v>
      </c>
      <c r="C41">
        <f t="shared" si="0"/>
        <v>6.8751085317083342</v>
      </c>
      <c r="D41">
        <f t="shared" si="1"/>
        <v>0.59384172990889916</v>
      </c>
      <c r="E41">
        <f t="shared" si="2"/>
        <v>6.1356128199598672</v>
      </c>
      <c r="F41">
        <f t="shared" si="3"/>
        <v>2.8643871800401328</v>
      </c>
    </row>
    <row r="42" spans="1:6" x14ac:dyDescent="0.25">
      <c r="A42" s="3">
        <v>43900</v>
      </c>
      <c r="B42">
        <v>15</v>
      </c>
      <c r="C42">
        <f t="shared" si="0"/>
        <v>9.4132331523193358</v>
      </c>
      <c r="D42">
        <f t="shared" si="1"/>
        <v>1.0434222561834103</v>
      </c>
      <c r="E42">
        <f t="shared" si="2"/>
        <v>7.4689502616172332</v>
      </c>
      <c r="F42">
        <f t="shared" si="3"/>
        <v>7.5310497383827668</v>
      </c>
    </row>
    <row r="43" spans="1:6" x14ac:dyDescent="0.25">
      <c r="A43" s="3">
        <v>43901</v>
      </c>
      <c r="B43">
        <v>8</v>
      </c>
      <c r="C43">
        <f t="shared" si="0"/>
        <v>9.8224233631666102</v>
      </c>
      <c r="D43">
        <f t="shared" si="1"/>
        <v>0.89676747766020226</v>
      </c>
      <c r="E43">
        <f t="shared" si="2"/>
        <v>10.456655408502746</v>
      </c>
      <c r="F43">
        <f t="shared" si="3"/>
        <v>-2.4566554085027459</v>
      </c>
    </row>
    <row r="44" spans="1:6" x14ac:dyDescent="0.25">
      <c r="A44" s="3">
        <v>43902</v>
      </c>
      <c r="B44">
        <v>10</v>
      </c>
      <c r="C44">
        <f t="shared" si="0"/>
        <v>10.533518126458375</v>
      </c>
      <c r="D44">
        <f t="shared" si="1"/>
        <v>0.85383399455454401</v>
      </c>
      <c r="E44">
        <f t="shared" si="2"/>
        <v>10.719190840826812</v>
      </c>
      <c r="F44">
        <f t="shared" si="3"/>
        <v>-0.71919084082681195</v>
      </c>
    </row>
    <row r="45" spans="1:6" x14ac:dyDescent="0.25">
      <c r="A45" s="3">
        <v>43903</v>
      </c>
      <c r="B45">
        <v>10</v>
      </c>
      <c r="C45">
        <f t="shared" si="0"/>
        <v>11.02918093824711</v>
      </c>
      <c r="D45">
        <f t="shared" si="1"/>
        <v>0.77101333629834357</v>
      </c>
      <c r="E45">
        <f t="shared" si="2"/>
        <v>11.387352121012919</v>
      </c>
      <c r="F45">
        <f t="shared" si="3"/>
        <v>-1.3873521210129187</v>
      </c>
    </row>
    <row r="46" spans="1:6" x14ac:dyDescent="0.25">
      <c r="A46" s="3">
        <v>43904</v>
      </c>
      <c r="B46">
        <v>11</v>
      </c>
      <c r="C46">
        <f t="shared" si="0"/>
        <v>11.593608992110365</v>
      </c>
      <c r="D46">
        <f t="shared" si="1"/>
        <v>0.72324419712528987</v>
      </c>
      <c r="E46">
        <f t="shared" si="2"/>
        <v>11.800194274545454</v>
      </c>
      <c r="F46">
        <f t="shared" si="3"/>
        <v>-0.80019427454545422</v>
      </c>
    </row>
    <row r="47" spans="1:6" x14ac:dyDescent="0.25">
      <c r="A47" s="3">
        <v>43905</v>
      </c>
      <c r="B47">
        <v>10</v>
      </c>
      <c r="C47">
        <f t="shared" si="0"/>
        <v>11.718713730251439</v>
      </c>
      <c r="D47">
        <f t="shared" si="1"/>
        <v>0.58493518147655987</v>
      </c>
      <c r="E47">
        <f t="shared" si="2"/>
        <v>12.316853189235655</v>
      </c>
      <c r="F47">
        <f t="shared" si="3"/>
        <v>-2.3168531892356548</v>
      </c>
    </row>
    <row r="48" spans="1:6" x14ac:dyDescent="0.25">
      <c r="A48" s="3">
        <v>43906</v>
      </c>
      <c r="B48">
        <v>14</v>
      </c>
      <c r="C48">
        <f t="shared" si="0"/>
        <v>12.741594020593977</v>
      </c>
      <c r="D48">
        <f t="shared" si="1"/>
        <v>0.68620212851646045</v>
      </c>
      <c r="E48">
        <f t="shared" si="2"/>
        <v>12.303648911727999</v>
      </c>
      <c r="F48">
        <f t="shared" si="3"/>
        <v>1.6963510882720012</v>
      </c>
    </row>
    <row r="49" spans="1:6" x14ac:dyDescent="0.25">
      <c r="A49" s="3">
        <v>43907</v>
      </c>
      <c r="B49">
        <v>20</v>
      </c>
      <c r="C49">
        <f t="shared" si="0"/>
        <v>15.124534843633395</v>
      </c>
      <c r="D49">
        <f t="shared" si="1"/>
        <v>1.0785425018653689</v>
      </c>
      <c r="E49">
        <f t="shared" si="2"/>
        <v>13.427796149110439</v>
      </c>
      <c r="F49">
        <f t="shared" si="3"/>
        <v>6.5722038508895615</v>
      </c>
    </row>
    <row r="50" spans="1:6" x14ac:dyDescent="0.25">
      <c r="A50" s="3">
        <v>43908</v>
      </c>
      <c r="B50">
        <v>25</v>
      </c>
      <c r="C50">
        <f t="shared" si="0"/>
        <v>18.474169265235485</v>
      </c>
      <c r="D50">
        <f t="shared" si="1"/>
        <v>1.6036917511725601</v>
      </c>
      <c r="E50">
        <f t="shared" si="2"/>
        <v>16.203077345498762</v>
      </c>
      <c r="F50">
        <f t="shared" si="3"/>
        <v>8.7969226545012376</v>
      </c>
    </row>
    <row r="51" spans="1:6" x14ac:dyDescent="0.25">
      <c r="A51" s="3">
        <v>43909</v>
      </c>
      <c r="B51">
        <v>27</v>
      </c>
      <c r="C51">
        <f t="shared" si="0"/>
        <v>21.864942082181219</v>
      </c>
      <c r="D51">
        <f t="shared" si="1"/>
        <v>2.0169221765842593</v>
      </c>
      <c r="E51">
        <f t="shared" si="2"/>
        <v>20.077861016408043</v>
      </c>
      <c r="F51">
        <f t="shared" si="3"/>
        <v>6.9221389835919567</v>
      </c>
    </row>
    <row r="52" spans="1:6" x14ac:dyDescent="0.25">
      <c r="A52" s="3">
        <v>43910</v>
      </c>
      <c r="B52">
        <v>58</v>
      </c>
      <c r="C52">
        <f t="shared" si="0"/>
        <v>32.690106122612086</v>
      </c>
      <c r="D52">
        <f t="shared" si="1"/>
        <v>4.053670034439107</v>
      </c>
      <c r="E52">
        <f t="shared" si="2"/>
        <v>23.881864258765479</v>
      </c>
      <c r="F52">
        <f t="shared" si="3"/>
        <v>34.118135741234525</v>
      </c>
    </row>
    <row r="53" spans="1:6" x14ac:dyDescent="0.25">
      <c r="A53" s="3">
        <v>43911</v>
      </c>
      <c r="B53">
        <v>78</v>
      </c>
      <c r="C53">
        <f t="shared" si="0"/>
        <v>47.394850434784843</v>
      </c>
      <c r="D53">
        <f t="shared" si="1"/>
        <v>6.5165398164404369</v>
      </c>
      <c r="E53">
        <f t="shared" si="2"/>
        <v>36.743776157051194</v>
      </c>
      <c r="F53">
        <f t="shared" si="3"/>
        <v>41.256223842948806</v>
      </c>
    </row>
    <row r="54" spans="1:6" x14ac:dyDescent="0.25">
      <c r="A54" s="3">
        <v>43912</v>
      </c>
      <c r="B54">
        <v>69</v>
      </c>
      <c r="C54">
        <f t="shared" si="0"/>
        <v>57.806800160617726</v>
      </c>
      <c r="D54">
        <f t="shared" si="1"/>
        <v>7.4172834507616683</v>
      </c>
      <c r="E54">
        <f t="shared" si="2"/>
        <v>53.911390251225278</v>
      </c>
      <c r="F54">
        <f t="shared" si="3"/>
        <v>15.088609748774722</v>
      </c>
    </row>
    <row r="55" spans="1:6" x14ac:dyDescent="0.25">
      <c r="A55" s="3">
        <v>43913</v>
      </c>
      <c r="B55">
        <v>94</v>
      </c>
      <c r="C55">
        <f t="shared" si="0"/>
        <v>72.653130536075949</v>
      </c>
      <c r="D55">
        <f t="shared" si="1"/>
        <v>9.135117230041093</v>
      </c>
      <c r="E55">
        <f t="shared" si="2"/>
        <v>65.224083611379399</v>
      </c>
      <c r="F55">
        <f t="shared" si="3"/>
        <v>28.775916388620601</v>
      </c>
    </row>
    <row r="56" spans="1:6" x14ac:dyDescent="0.25">
      <c r="A56" s="3">
        <v>43914</v>
      </c>
      <c r="B56">
        <v>74</v>
      </c>
      <c r="C56">
        <f t="shared" si="0"/>
        <v>79.777564341330361</v>
      </c>
      <c r="D56">
        <f t="shared" si="1"/>
        <v>8.6701827718869087</v>
      </c>
      <c r="E56">
        <f t="shared" si="2"/>
        <v>81.788247766117038</v>
      </c>
      <c r="F56">
        <f t="shared" si="3"/>
        <v>-7.7882477661170384</v>
      </c>
    </row>
    <row r="57" spans="1:6" x14ac:dyDescent="0.25">
      <c r="A57" s="3">
        <v>43915</v>
      </c>
      <c r="B57">
        <v>86</v>
      </c>
      <c r="C57">
        <f t="shared" si="0"/>
        <v>87.815814912751449</v>
      </c>
      <c r="D57">
        <f t="shared" si="1"/>
        <v>8.5240597912168266</v>
      </c>
      <c r="E57">
        <f t="shared" si="2"/>
        <v>88.447747113217275</v>
      </c>
      <c r="F57">
        <f t="shared" si="3"/>
        <v>-2.4477471132172752</v>
      </c>
    </row>
    <row r="58" spans="1:6" x14ac:dyDescent="0.25">
      <c r="A58" s="3">
        <v>43916</v>
      </c>
      <c r="B58">
        <v>73</v>
      </c>
      <c r="C58">
        <f t="shared" si="0"/>
        <v>90.314244727475639</v>
      </c>
      <c r="D58">
        <f t="shared" si="1"/>
        <v>7.1307409954171188</v>
      </c>
      <c r="E58">
        <f t="shared" si="2"/>
        <v>96.339874703968277</v>
      </c>
      <c r="F58">
        <f t="shared" si="3"/>
        <v>-23.339874703968277</v>
      </c>
    </row>
    <row r="59" spans="1:6" x14ac:dyDescent="0.25">
      <c r="A59" s="3">
        <v>43917</v>
      </c>
      <c r="B59">
        <v>153</v>
      </c>
      <c r="C59">
        <f t="shared" si="0"/>
        <v>111.78756311966426</v>
      </c>
      <c r="D59">
        <f t="shared" si="1"/>
        <v>10.447204625791883</v>
      </c>
      <c r="E59">
        <f t="shared" si="2"/>
        <v>97.444985722892753</v>
      </c>
      <c r="F59">
        <f t="shared" si="3"/>
        <v>55.555014277107247</v>
      </c>
    </row>
    <row r="60" spans="1:6" x14ac:dyDescent="0.25">
      <c r="A60" s="3">
        <v>43918</v>
      </c>
      <c r="B60">
        <v>136</v>
      </c>
      <c r="C60">
        <f t="shared" si="0"/>
        <v>125.78852273164981</v>
      </c>
      <c r="D60">
        <f t="shared" si="1"/>
        <v>11.268946690480149</v>
      </c>
      <c r="E60">
        <f t="shared" si="2"/>
        <v>122.23476774545614</v>
      </c>
      <c r="F60">
        <f t="shared" si="3"/>
        <v>13.765232254543861</v>
      </c>
    </row>
    <row r="61" spans="1:6" x14ac:dyDescent="0.25">
      <c r="A61" s="3">
        <v>43919</v>
      </c>
      <c r="B61">
        <v>120</v>
      </c>
      <c r="C61">
        <f t="shared" si="0"/>
        <v>132.65376115990787</v>
      </c>
      <c r="D61">
        <f t="shared" si="1"/>
        <v>10.250668184015341</v>
      </c>
      <c r="E61">
        <f t="shared" si="2"/>
        <v>137.05746942212994</v>
      </c>
      <c r="F61">
        <f t="shared" si="3"/>
        <v>-17.057469422129941</v>
      </c>
    </row>
    <row r="62" spans="1:6" x14ac:dyDescent="0.25">
      <c r="A62" s="3">
        <v>43920</v>
      </c>
      <c r="B62">
        <v>187</v>
      </c>
      <c r="C62">
        <f t="shared" si="0"/>
        <v>154.28853468921159</v>
      </c>
      <c r="D62">
        <f t="shared" si="1"/>
        <v>12.883038245375612</v>
      </c>
      <c r="E62">
        <f t="shared" si="2"/>
        <v>142.90442934392323</v>
      </c>
      <c r="F62">
        <f t="shared" si="3"/>
        <v>44.095570656076774</v>
      </c>
    </row>
    <row r="63" spans="1:6" x14ac:dyDescent="0.25">
      <c r="A63" s="3">
        <v>43921</v>
      </c>
      <c r="B63">
        <v>309</v>
      </c>
      <c r="C63">
        <f t="shared" si="0"/>
        <v>203.78726314216362</v>
      </c>
      <c r="D63">
        <f t="shared" si="1"/>
        <v>21.349759498825602</v>
      </c>
      <c r="E63">
        <f t="shared" si="2"/>
        <v>167.1715729345872</v>
      </c>
      <c r="F63">
        <f t="shared" si="3"/>
        <v>141.8284270654128</v>
      </c>
    </row>
    <row r="64" spans="1:6" x14ac:dyDescent="0.25">
      <c r="A64" s="3">
        <v>43922</v>
      </c>
      <c r="B64">
        <v>424</v>
      </c>
      <c r="C64">
        <f t="shared" si="0"/>
        <v>276.47726044377833</v>
      </c>
      <c r="D64">
        <f t="shared" si="1"/>
        <v>33.221268136183134</v>
      </c>
      <c r="E64">
        <f t="shared" si="2"/>
        <v>225.13702264098922</v>
      </c>
      <c r="F64">
        <f t="shared" si="3"/>
        <v>198.86297735901078</v>
      </c>
    </row>
    <row r="65" spans="1:6" x14ac:dyDescent="0.25">
      <c r="A65" s="3">
        <v>43923</v>
      </c>
      <c r="B65">
        <v>486</v>
      </c>
      <c r="C65">
        <f t="shared" si="0"/>
        <v>355.21408702071551</v>
      </c>
      <c r="D65">
        <f t="shared" si="1"/>
        <v>43.745924201064248</v>
      </c>
      <c r="E65">
        <f t="shared" si="2"/>
        <v>309.69852857996148</v>
      </c>
      <c r="F65">
        <f t="shared" si="3"/>
        <v>176.30147142003852</v>
      </c>
    </row>
    <row r="66" spans="1:6" x14ac:dyDescent="0.25">
      <c r="A66" s="3">
        <v>43924</v>
      </c>
      <c r="B66">
        <v>560</v>
      </c>
      <c r="C66">
        <f t="shared" si="0"/>
        <v>440.53552934703777</v>
      </c>
      <c r="D66">
        <f t="shared" si="1"/>
        <v>53.359516651152234</v>
      </c>
      <c r="E66">
        <f t="shared" si="2"/>
        <v>398.96001122177978</v>
      </c>
      <c r="F66">
        <f t="shared" si="3"/>
        <v>161.03998877822022</v>
      </c>
    </row>
    <row r="67" spans="1:6" x14ac:dyDescent="0.25">
      <c r="A67" s="3">
        <v>43925</v>
      </c>
      <c r="B67">
        <v>579</v>
      </c>
      <c r="C67">
        <f t="shared" si="0"/>
        <v>515.86649907947594</v>
      </c>
      <c r="D67">
        <f t="shared" si="1"/>
        <v>58.440020875377151</v>
      </c>
      <c r="E67">
        <f t="shared" si="2"/>
        <v>493.89504599818997</v>
      </c>
      <c r="F67">
        <f t="shared" si="3"/>
        <v>85.104954001810029</v>
      </c>
    </row>
    <row r="68" spans="1:6" x14ac:dyDescent="0.25">
      <c r="A68" s="3">
        <v>43926</v>
      </c>
      <c r="B68">
        <v>609</v>
      </c>
      <c r="C68">
        <f t="shared" si="0"/>
        <v>583.26329782964365</v>
      </c>
      <c r="D68">
        <f t="shared" si="1"/>
        <v>60.511115020127924</v>
      </c>
      <c r="E68">
        <f t="shared" si="2"/>
        <v>574.30651995485312</v>
      </c>
      <c r="F68">
        <f t="shared" si="3"/>
        <v>34.693480045146885</v>
      </c>
    </row>
    <row r="69" spans="1:6" x14ac:dyDescent="0.25">
      <c r="A69" s="3">
        <v>43927</v>
      </c>
      <c r="B69">
        <v>484</v>
      </c>
      <c r="C69">
        <f t="shared" ref="C69:C81" si="4">Q$3*B69+(1-Q$3)*(C68+D68)</f>
        <v>602.52562708056564</v>
      </c>
      <c r="D69">
        <f t="shared" ref="D69:D81" si="5">Q$4*(C69-C68)+(1-Q$4)*D68</f>
        <v>50.973073563821387</v>
      </c>
      <c r="E69">
        <f t="shared" ref="E69:E82" si="6">C68+D68</f>
        <v>643.77441284977158</v>
      </c>
      <c r="F69">
        <f t="shared" ref="F69:F81" si="7">B69-E69</f>
        <v>-159.77441284977158</v>
      </c>
    </row>
    <row r="70" spans="1:6" x14ac:dyDescent="0.25">
      <c r="A70" s="3">
        <v>43928</v>
      </c>
      <c r="B70">
        <v>572</v>
      </c>
      <c r="C70">
        <f t="shared" si="4"/>
        <v>632.45827005610602</v>
      </c>
      <c r="D70">
        <f t="shared" si="5"/>
        <v>46.107851582926514</v>
      </c>
      <c r="E70">
        <f t="shared" si="6"/>
        <v>653.49870064438699</v>
      </c>
      <c r="F70">
        <f t="shared" si="7"/>
        <v>-81.498700644386986</v>
      </c>
    </row>
    <row r="71" spans="1:6" x14ac:dyDescent="0.25">
      <c r="A71" s="3">
        <v>43929</v>
      </c>
      <c r="B71">
        <v>565</v>
      </c>
      <c r="C71">
        <f t="shared" si="4"/>
        <v>649.24687997464525</v>
      </c>
      <c r="D71">
        <f t="shared" si="5"/>
        <v>39.328303112649706</v>
      </c>
      <c r="E71">
        <f t="shared" si="6"/>
        <v>678.56612163903253</v>
      </c>
      <c r="F71">
        <f t="shared" si="7"/>
        <v>-113.56612163903253</v>
      </c>
    </row>
    <row r="72" spans="1:6" x14ac:dyDescent="0.25">
      <c r="A72" s="3">
        <v>43930</v>
      </c>
      <c r="B72">
        <v>813</v>
      </c>
      <c r="C72">
        <f t="shared" si="4"/>
        <v>720.69780225805391</v>
      </c>
      <c r="D72">
        <f t="shared" si="5"/>
        <v>46.756082321718637</v>
      </c>
      <c r="E72">
        <f t="shared" si="6"/>
        <v>688.57518308729493</v>
      </c>
      <c r="F72">
        <f t="shared" si="7"/>
        <v>124.42481691270507</v>
      </c>
    </row>
    <row r="73" spans="1:6" x14ac:dyDescent="0.25">
      <c r="A73" s="3">
        <v>43931</v>
      </c>
      <c r="B73">
        <v>871</v>
      </c>
      <c r="C73">
        <f t="shared" si="4"/>
        <v>794.18627217564108</v>
      </c>
      <c r="D73">
        <f t="shared" si="5"/>
        <v>52.937467212466103</v>
      </c>
      <c r="E73">
        <f t="shared" si="6"/>
        <v>767.45388457977253</v>
      </c>
      <c r="F73">
        <f t="shared" si="7"/>
        <v>103.54611542022747</v>
      </c>
    </row>
    <row r="74" spans="1:6" x14ac:dyDescent="0.25">
      <c r="A74" s="3">
        <v>43932</v>
      </c>
      <c r="B74">
        <v>854</v>
      </c>
      <c r="C74">
        <f t="shared" si="4"/>
        <v>848.89897608473575</v>
      </c>
      <c r="D74">
        <f t="shared" si="5"/>
        <v>53.347958840072764</v>
      </c>
      <c r="E74">
        <f t="shared" si="6"/>
        <v>847.1237393881072</v>
      </c>
      <c r="F74">
        <f t="shared" si="7"/>
        <v>6.8762606118928034</v>
      </c>
    </row>
    <row r="75" spans="1:6" x14ac:dyDescent="0.25">
      <c r="A75" s="3">
        <v>43933</v>
      </c>
      <c r="B75">
        <v>758</v>
      </c>
      <c r="C75">
        <f t="shared" si="4"/>
        <v>865.0068611830103</v>
      </c>
      <c r="D75">
        <f t="shared" si="5"/>
        <v>44.736860099552878</v>
      </c>
      <c r="E75">
        <f t="shared" si="6"/>
        <v>902.24693492480856</v>
      </c>
      <c r="F75">
        <f t="shared" si="7"/>
        <v>-144.24693492480856</v>
      </c>
    </row>
    <row r="76" spans="1:6" x14ac:dyDescent="0.25">
      <c r="A76" s="3">
        <v>43934</v>
      </c>
      <c r="B76">
        <v>1243</v>
      </c>
      <c r="C76">
        <f t="shared" si="4"/>
        <v>995.78013100470957</v>
      </c>
      <c r="D76">
        <f t="shared" si="5"/>
        <v>64.631235833983254</v>
      </c>
      <c r="E76">
        <f t="shared" si="6"/>
        <v>909.74372128256323</v>
      </c>
      <c r="F76">
        <f t="shared" si="7"/>
        <v>333.25627871743677</v>
      </c>
    </row>
    <row r="77" spans="1:6" x14ac:dyDescent="0.25">
      <c r="A77" s="3">
        <v>43935</v>
      </c>
      <c r="B77">
        <v>1031</v>
      </c>
      <c r="C77">
        <f t="shared" si="4"/>
        <v>1052.818266364905</v>
      </c>
      <c r="D77">
        <f t="shared" si="5"/>
        <v>62.875467615589862</v>
      </c>
      <c r="E77">
        <f t="shared" si="6"/>
        <v>1060.4113668386929</v>
      </c>
      <c r="F77">
        <f t="shared" si="7"/>
        <v>-29.411366838692857</v>
      </c>
    </row>
    <row r="78" spans="1:6" x14ac:dyDescent="0.25">
      <c r="A78" s="3">
        <v>43936</v>
      </c>
      <c r="B78">
        <v>886</v>
      </c>
      <c r="C78">
        <f t="shared" si="4"/>
        <v>1056.3939533929804</v>
      </c>
      <c r="D78">
        <f t="shared" si="5"/>
        <v>49.163457551627133</v>
      </c>
      <c r="E78">
        <f t="shared" si="6"/>
        <v>1115.6937339804949</v>
      </c>
      <c r="F78">
        <f t="shared" si="7"/>
        <v>-229.69373398049493</v>
      </c>
    </row>
    <row r="79" spans="1:6" x14ac:dyDescent="0.25">
      <c r="A79" s="3">
        <v>43937</v>
      </c>
      <c r="B79">
        <v>1061</v>
      </c>
      <c r="C79">
        <f t="shared" si="4"/>
        <v>1094.0540727961347</v>
      </c>
      <c r="D79">
        <f t="shared" si="5"/>
        <v>46.503517044288451</v>
      </c>
      <c r="E79">
        <f t="shared" si="6"/>
        <v>1105.5574109446075</v>
      </c>
      <c r="F79">
        <f t="shared" si="7"/>
        <v>-44.557410944607454</v>
      </c>
    </row>
    <row r="80" spans="1:6" x14ac:dyDescent="0.25">
      <c r="A80" s="3">
        <v>43938</v>
      </c>
      <c r="B80">
        <v>922</v>
      </c>
      <c r="C80">
        <f t="shared" si="4"/>
        <v>1084.1328154302792</v>
      </c>
      <c r="D80">
        <f t="shared" si="5"/>
        <v>33.456300563834496</v>
      </c>
      <c r="E80">
        <f t="shared" si="6"/>
        <v>1140.5575898404231</v>
      </c>
      <c r="F80">
        <f t="shared" si="7"/>
        <v>-218.55758984042313</v>
      </c>
    </row>
    <row r="81" spans="1:8" x14ac:dyDescent="0.25">
      <c r="A81" s="3">
        <v>43939</v>
      </c>
      <c r="B81">
        <v>1370</v>
      </c>
      <c r="C81">
        <f t="shared" si="4"/>
        <v>1182.753758407566</v>
      </c>
      <c r="D81">
        <f t="shared" si="5"/>
        <v>48.524454673934628</v>
      </c>
      <c r="E81">
        <f t="shared" si="6"/>
        <v>1117.5891159941136</v>
      </c>
      <c r="F81">
        <f t="shared" si="7"/>
        <v>252.41088400588637</v>
      </c>
      <c r="H81" s="1" t="s">
        <v>11</v>
      </c>
    </row>
    <row r="82" spans="1:8" x14ac:dyDescent="0.25">
      <c r="A82" s="3">
        <v>43940</v>
      </c>
      <c r="E82">
        <f t="shared" si="6"/>
        <v>1231.2782130815006</v>
      </c>
      <c r="H82" s="2">
        <f>SUM(B2:B81)</f>
        <v>15723</v>
      </c>
    </row>
    <row r="83" spans="1:8" x14ac:dyDescent="0.25">
      <c r="A83" s="3">
        <v>43941</v>
      </c>
      <c r="E83">
        <f>E82+D$81</f>
        <v>1279.8026677554351</v>
      </c>
      <c r="H83" s="2">
        <f>H82+E83</f>
        <v>17002.802667755434</v>
      </c>
    </row>
    <row r="84" spans="1:8" x14ac:dyDescent="0.25">
      <c r="A84" s="3">
        <v>43942</v>
      </c>
      <c r="E84">
        <f t="shared" ref="E84:E115" si="8">E83+D$81</f>
        <v>1328.3271224293696</v>
      </c>
      <c r="H84" s="2">
        <f t="shared" ref="H84:H115" si="9">H83+E84</f>
        <v>18331.129790184805</v>
      </c>
    </row>
    <row r="85" spans="1:8" x14ac:dyDescent="0.25">
      <c r="A85" s="3">
        <v>43943</v>
      </c>
      <c r="E85">
        <f t="shared" si="8"/>
        <v>1376.8515771033042</v>
      </c>
      <c r="H85" s="2">
        <f t="shared" si="9"/>
        <v>19707.98136728811</v>
      </c>
    </row>
    <row r="86" spans="1:8" x14ac:dyDescent="0.25">
      <c r="A86" s="3">
        <v>43944</v>
      </c>
      <c r="E86">
        <f t="shared" si="8"/>
        <v>1425.3760317772387</v>
      </c>
      <c r="H86" s="2">
        <f t="shared" si="9"/>
        <v>21133.357399065349</v>
      </c>
    </row>
    <row r="87" spans="1:8" x14ac:dyDescent="0.25">
      <c r="A87" s="3">
        <v>43945</v>
      </c>
      <c r="E87">
        <f t="shared" si="8"/>
        <v>1473.9004864511733</v>
      </c>
      <c r="H87" s="2">
        <f t="shared" si="9"/>
        <v>22607.257885516523</v>
      </c>
    </row>
    <row r="88" spans="1:8" x14ac:dyDescent="0.25">
      <c r="A88" s="3">
        <v>43946</v>
      </c>
      <c r="E88">
        <f t="shared" si="8"/>
        <v>1522.4249411251078</v>
      </c>
      <c r="H88" s="2">
        <f t="shared" si="9"/>
        <v>24129.682826641631</v>
      </c>
    </row>
    <row r="89" spans="1:8" x14ac:dyDescent="0.25">
      <c r="A89" s="3">
        <v>43947</v>
      </c>
      <c r="E89">
        <f t="shared" si="8"/>
        <v>1570.9493957990423</v>
      </c>
      <c r="H89" s="2">
        <f t="shared" si="9"/>
        <v>25700.632222440672</v>
      </c>
    </row>
    <row r="90" spans="1:8" x14ac:dyDescent="0.25">
      <c r="A90" s="3">
        <v>43948</v>
      </c>
      <c r="E90">
        <f t="shared" si="8"/>
        <v>1619.4738504729769</v>
      </c>
      <c r="H90" s="2">
        <f t="shared" si="9"/>
        <v>27320.106072913648</v>
      </c>
    </row>
    <row r="91" spans="1:8" x14ac:dyDescent="0.25">
      <c r="A91" s="3">
        <v>43949</v>
      </c>
      <c r="E91">
        <f t="shared" si="8"/>
        <v>1667.9983051469114</v>
      </c>
      <c r="H91" s="2">
        <f t="shared" si="9"/>
        <v>28988.104378060558</v>
      </c>
    </row>
    <row r="92" spans="1:8" x14ac:dyDescent="0.25">
      <c r="A92" s="3">
        <v>43950</v>
      </c>
      <c r="E92">
        <f t="shared" si="8"/>
        <v>1716.522759820846</v>
      </c>
      <c r="H92" s="2">
        <f t="shared" si="9"/>
        <v>30704.627137881405</v>
      </c>
    </row>
    <row r="93" spans="1:8" x14ac:dyDescent="0.25">
      <c r="A93" s="3">
        <v>43951</v>
      </c>
      <c r="E93">
        <f t="shared" si="8"/>
        <v>1765.0472144947805</v>
      </c>
      <c r="H93" s="2">
        <f t="shared" si="9"/>
        <v>32469.674352376187</v>
      </c>
    </row>
    <row r="94" spans="1:8" x14ac:dyDescent="0.25">
      <c r="A94" s="3">
        <v>43952</v>
      </c>
      <c r="E94">
        <f t="shared" si="8"/>
        <v>1813.5716691687151</v>
      </c>
      <c r="H94" s="2">
        <f t="shared" si="9"/>
        <v>34283.246021544903</v>
      </c>
    </row>
    <row r="95" spans="1:8" x14ac:dyDescent="0.25">
      <c r="A95" s="3">
        <v>43953</v>
      </c>
      <c r="E95">
        <f t="shared" si="8"/>
        <v>1862.0961238426496</v>
      </c>
      <c r="H95" s="2">
        <f t="shared" si="9"/>
        <v>36145.342145387549</v>
      </c>
    </row>
    <row r="96" spans="1:8" x14ac:dyDescent="0.25">
      <c r="A96" s="3">
        <v>43954</v>
      </c>
      <c r="E96">
        <f t="shared" si="8"/>
        <v>1910.6205785165841</v>
      </c>
      <c r="H96" s="2">
        <f t="shared" si="9"/>
        <v>38055.962723904137</v>
      </c>
    </row>
    <row r="97" spans="1:8" x14ac:dyDescent="0.25">
      <c r="A97" s="3"/>
      <c r="H97" s="2"/>
    </row>
    <row r="98" spans="1:8" x14ac:dyDescent="0.25">
      <c r="A98" s="3"/>
      <c r="H98" s="2"/>
    </row>
    <row r="99" spans="1:8" x14ac:dyDescent="0.25">
      <c r="A99" s="3"/>
      <c r="H99" s="2"/>
    </row>
    <row r="100" spans="1:8" x14ac:dyDescent="0.25">
      <c r="A100" s="3"/>
      <c r="H100" s="2"/>
    </row>
    <row r="101" spans="1:8" x14ac:dyDescent="0.25">
      <c r="A101" s="3"/>
      <c r="H101" s="2"/>
    </row>
    <row r="102" spans="1:8" x14ac:dyDescent="0.25">
      <c r="A102" s="3"/>
      <c r="H102" s="2"/>
    </row>
    <row r="103" spans="1:8" x14ac:dyDescent="0.25">
      <c r="A103" s="3"/>
      <c r="H103" s="2"/>
    </row>
    <row r="104" spans="1:8" x14ac:dyDescent="0.25">
      <c r="A104" s="3"/>
      <c r="H104" s="2"/>
    </row>
    <row r="105" spans="1:8" x14ac:dyDescent="0.25">
      <c r="A105" s="3"/>
      <c r="H105" s="2"/>
    </row>
    <row r="106" spans="1:8" x14ac:dyDescent="0.25">
      <c r="A106" s="3"/>
      <c r="H106" s="2"/>
    </row>
    <row r="107" spans="1:8" x14ac:dyDescent="0.25">
      <c r="A107" s="3"/>
      <c r="H107" s="2"/>
    </row>
    <row r="108" spans="1:8" x14ac:dyDescent="0.25">
      <c r="A108" s="3"/>
      <c r="H108" s="2"/>
    </row>
    <row r="109" spans="1:8" x14ac:dyDescent="0.25">
      <c r="A109" s="3"/>
      <c r="H109" s="2"/>
    </row>
    <row r="110" spans="1:8" x14ac:dyDescent="0.25">
      <c r="A110" s="3"/>
      <c r="H110" s="2"/>
    </row>
    <row r="111" spans="1:8" x14ac:dyDescent="0.25">
      <c r="A111" s="3"/>
      <c r="H111" s="2"/>
    </row>
    <row r="112" spans="1:8" x14ac:dyDescent="0.25">
      <c r="A112" s="3"/>
      <c r="H112" s="2"/>
    </row>
    <row r="113" spans="1:8" x14ac:dyDescent="0.25">
      <c r="A113" s="3"/>
      <c r="H113" s="2"/>
    </row>
    <row r="114" spans="1:8" x14ac:dyDescent="0.25">
      <c r="A114" s="3"/>
      <c r="H114" s="2"/>
    </row>
    <row r="115" spans="1:8" x14ac:dyDescent="0.25">
      <c r="A115" s="3"/>
      <c r="H115" s="2"/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CaseTimeSeries</vt:lpstr>
      <vt:lpstr>Calculation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Microsoft</cp:lastModifiedBy>
  <cp:lastPrinted>2020-04-20T10:47:48Z</cp:lastPrinted>
  <dcterms:created xsi:type="dcterms:W3CDTF">2015-06-05T18:17:20Z</dcterms:created>
  <dcterms:modified xsi:type="dcterms:W3CDTF">2020-04-22T14:54:26Z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60e64f35-32ff-46c2-8722-dafbdb0fc718</vt:lpwstr>
  </property>
</Properties>
</file>