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trlProps/ctrlProp2.xml" ContentType="application/vnd.ms-excel.controlproperties+xml"/>
  <Override PartName="/xl/charts/chart7.xml" ContentType="application/vnd.openxmlformats-officedocument.drawingml.chart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11F626A6-D912-4E5A-A94C-7A97BEACB0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ver Page" sheetId="16" r:id="rId1"/>
    <sheet name="Detailed Report" sheetId="12" r:id="rId2"/>
    <sheet name="Dashboard" sheetId="15" r:id="rId3"/>
    <sheet name="Analysis" sheetId="13" r:id="rId4"/>
  </sheets>
  <definedNames>
    <definedName name="_xlchart.v1.0" hidden="1">Analysis!$G$43:$H$43</definedName>
    <definedName name="_xlchart.v1.1" hidden="1">Analysis!$G$44:$H$44</definedName>
    <definedName name="_xlchart.v1.2" hidden="1">Analysis!$G$32:$G$37</definedName>
    <definedName name="_xlchart.v1.3" hidden="1">Analysis!$H$32:$H$37</definedName>
    <definedName name="_xlchart.v1.4" hidden="1">Analysis!$G$43:$H$43</definedName>
    <definedName name="_xlchart.v1.5" hidden="1">Analysis!$G$44:$H$44</definedName>
    <definedName name="_xlchart.v1.6" hidden="1">Analysis!$G$32:$G$37</definedName>
    <definedName name="_xlchart.v1.7" hidden="1">Analysis!$H$32:$H$37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1" i="13" l="1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30" i="13"/>
  <c r="D31" i="13" a="1"/>
  <c r="D31" i="13" s="1"/>
  <c r="H33" i="13" s="1"/>
  <c r="D32" i="13" a="1"/>
  <c r="D32" i="13" s="1"/>
  <c r="D33" i="13" a="1"/>
  <c r="D33" i="13" s="1"/>
  <c r="H34" i="13" s="1"/>
  <c r="D34" i="13" a="1"/>
  <c r="D34" i="13" s="1"/>
  <c r="H44" i="13" s="1"/>
  <c r="D35" i="13" a="1"/>
  <c r="D35" i="13" s="1"/>
  <c r="D36" i="13" a="1"/>
  <c r="D36" i="13" s="1"/>
  <c r="H35" i="13" s="1"/>
  <c r="D37" i="13" a="1"/>
  <c r="D37" i="13" s="1"/>
  <c r="H36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30" i="13" a="1"/>
  <c r="D30" i="13" s="1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30" i="13"/>
  <c r="M23" i="13"/>
  <c r="K23" i="13"/>
  <c r="I23" i="13"/>
  <c r="H23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O10" i="13"/>
  <c r="O23" i="13" s="1"/>
  <c r="N10" i="13"/>
  <c r="N23" i="13" s="1"/>
  <c r="M10" i="13"/>
  <c r="L10" i="13"/>
  <c r="L23" i="13" s="1"/>
  <c r="K10" i="13"/>
  <c r="J10" i="13"/>
  <c r="J23" i="13" s="1"/>
  <c r="I10" i="13"/>
  <c r="H10" i="13"/>
  <c r="G10" i="13"/>
  <c r="G23" i="13" s="1"/>
  <c r="F10" i="13"/>
  <c r="F23" i="13" s="1"/>
  <c r="E10" i="13"/>
  <c r="E23" i="13" s="1"/>
  <c r="D10" i="13"/>
  <c r="D23" i="13" s="1"/>
  <c r="O8" i="13"/>
  <c r="O11" i="13" s="1"/>
  <c r="N8" i="13"/>
  <c r="N11" i="13" s="1"/>
  <c r="M8" i="13"/>
  <c r="M11" i="13" s="1"/>
  <c r="L8" i="13"/>
  <c r="L11" i="13" s="1"/>
  <c r="K8" i="13"/>
  <c r="K11" i="13" s="1"/>
  <c r="J8" i="13"/>
  <c r="J11" i="13" s="1"/>
  <c r="I8" i="13"/>
  <c r="I11" i="13" s="1"/>
  <c r="H8" i="13"/>
  <c r="H11" i="13" s="1"/>
  <c r="G8" i="13"/>
  <c r="G11" i="13" s="1"/>
  <c r="F8" i="13"/>
  <c r="F11" i="13" s="1"/>
  <c r="E8" i="13"/>
  <c r="E11" i="13" s="1"/>
  <c r="D8" i="13"/>
  <c r="D11" i="13" s="1"/>
  <c r="O21" i="12"/>
  <c r="N21" i="12"/>
  <c r="M21" i="12"/>
  <c r="L21" i="12"/>
  <c r="K21" i="12"/>
  <c r="J21" i="12"/>
  <c r="I21" i="12"/>
  <c r="H21" i="12"/>
  <c r="G21" i="12"/>
  <c r="F21" i="12"/>
  <c r="E21" i="12"/>
  <c r="D21" i="12"/>
  <c r="O10" i="12"/>
  <c r="O23" i="12" s="1"/>
  <c r="N10" i="12"/>
  <c r="N23" i="12" s="1"/>
  <c r="M10" i="12"/>
  <c r="M23" i="12" s="1"/>
  <c r="L10" i="12"/>
  <c r="L23" i="12" s="1"/>
  <c r="K10" i="12"/>
  <c r="K23" i="12" s="1"/>
  <c r="J10" i="12"/>
  <c r="J23" i="12" s="1"/>
  <c r="I10" i="12"/>
  <c r="I23" i="12" s="1"/>
  <c r="H10" i="12"/>
  <c r="H23" i="12" s="1"/>
  <c r="G10" i="12"/>
  <c r="G23" i="12" s="1"/>
  <c r="F10" i="12"/>
  <c r="F23" i="12" s="1"/>
  <c r="E10" i="12"/>
  <c r="E23" i="12" s="1"/>
  <c r="D10" i="12"/>
  <c r="D23" i="12" s="1"/>
  <c r="O8" i="12"/>
  <c r="O11" i="12" s="1"/>
  <c r="N8" i="12"/>
  <c r="N11" i="12" s="1"/>
  <c r="M8" i="12"/>
  <c r="M11" i="12" s="1"/>
  <c r="L8" i="12"/>
  <c r="L11" i="12" s="1"/>
  <c r="K8" i="12"/>
  <c r="K11" i="12" s="1"/>
  <c r="J8" i="12"/>
  <c r="J11" i="12" s="1"/>
  <c r="I8" i="12"/>
  <c r="I11" i="12" s="1"/>
  <c r="H8" i="12"/>
  <c r="H11" i="12" s="1"/>
  <c r="G8" i="12"/>
  <c r="G11" i="12" s="1"/>
  <c r="F8" i="12"/>
  <c r="F11" i="12" s="1"/>
  <c r="E8" i="12"/>
  <c r="E11" i="12" s="1"/>
  <c r="D8" i="12"/>
  <c r="D11" i="12" s="1"/>
  <c r="H32" i="13" l="1"/>
  <c r="H37" i="13" s="1"/>
  <c r="G44" i="13"/>
  <c r="L12" i="13"/>
  <c r="L13" i="13" s="1"/>
  <c r="L15" i="13" s="1"/>
  <c r="K12" i="13"/>
  <c r="K13" i="13"/>
  <c r="K15" i="13" s="1"/>
  <c r="M12" i="13"/>
  <c r="M13" i="13" s="1"/>
  <c r="M15" i="13" s="1"/>
  <c r="O12" i="13"/>
  <c r="O13" i="13"/>
  <c r="O15" i="13" s="1"/>
  <c r="F12" i="13"/>
  <c r="F13" i="13" s="1"/>
  <c r="F15" i="13" s="1"/>
  <c r="D12" i="13"/>
  <c r="D13" i="13" s="1"/>
  <c r="D15" i="13" s="1"/>
  <c r="E12" i="13"/>
  <c r="E13" i="13"/>
  <c r="E15" i="13" s="1"/>
  <c r="N12" i="13"/>
  <c r="N13" i="13"/>
  <c r="N15" i="13" s="1"/>
  <c r="G12" i="13"/>
  <c r="G13" i="13" s="1"/>
  <c r="G15" i="13" s="1"/>
  <c r="H12" i="13"/>
  <c r="H13" i="13" s="1"/>
  <c r="H15" i="13" s="1"/>
  <c r="I12" i="13"/>
  <c r="I13" i="13" s="1"/>
  <c r="I15" i="13" s="1"/>
  <c r="J12" i="13"/>
  <c r="J13" i="13" s="1"/>
  <c r="J15" i="13" s="1"/>
  <c r="H12" i="12"/>
  <c r="H13" i="12" s="1"/>
  <c r="H15" i="12" s="1"/>
  <c r="I12" i="12"/>
  <c r="I13" i="12" s="1"/>
  <c r="I15" i="12" s="1"/>
  <c r="J12" i="12"/>
  <c r="J13" i="12" s="1"/>
  <c r="J15" i="12" s="1"/>
  <c r="K12" i="12"/>
  <c r="K13" i="12" s="1"/>
  <c r="K15" i="12" s="1"/>
  <c r="D12" i="12"/>
  <c r="D13" i="12" s="1"/>
  <c r="D15" i="12" s="1"/>
  <c r="L12" i="12"/>
  <c r="L13" i="12" s="1"/>
  <c r="L15" i="12" s="1"/>
  <c r="E12" i="12"/>
  <c r="E13" i="12"/>
  <c r="E15" i="12" s="1"/>
  <c r="M12" i="12"/>
  <c r="M13" i="12" s="1"/>
  <c r="M15" i="12" s="1"/>
  <c r="F12" i="12"/>
  <c r="F13" i="12" s="1"/>
  <c r="F15" i="12" s="1"/>
  <c r="N12" i="12"/>
  <c r="N13" i="12" s="1"/>
  <c r="N15" i="12" s="1"/>
  <c r="G12" i="12"/>
  <c r="G13" i="12" s="1"/>
  <c r="G15" i="12" s="1"/>
  <c r="O12" i="12"/>
  <c r="O13" i="12" s="1"/>
  <c r="O15" i="1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<sst xmlns="http://schemas.openxmlformats.org/spreadsheetml/2006/main" count="71" uniqueCount="41">
  <si>
    <t>Income</t>
  </si>
  <si>
    <t>Cost of Goods Sold</t>
  </si>
  <si>
    <t xml:space="preserve">Gross Profit </t>
  </si>
  <si>
    <t xml:space="preserve">Total Operating Expenses  </t>
  </si>
  <si>
    <t>Total Expenses</t>
  </si>
  <si>
    <t xml:space="preserve">Net Profit   </t>
  </si>
  <si>
    <t>ROI</t>
  </si>
  <si>
    <t>Quick Ratio</t>
  </si>
  <si>
    <t>Current Ratio</t>
  </si>
  <si>
    <t>EPS</t>
  </si>
  <si>
    <t>ROA</t>
  </si>
  <si>
    <t>Target Income</t>
  </si>
  <si>
    <t>Target Expenses</t>
  </si>
  <si>
    <t>Expenses Reached</t>
  </si>
  <si>
    <t>ABC Group</t>
  </si>
  <si>
    <t>Income Statement</t>
  </si>
  <si>
    <t>For the Period  of January 2020 - December 2020</t>
  </si>
  <si>
    <t>EBIT</t>
  </si>
  <si>
    <t>Tax</t>
  </si>
  <si>
    <t>Target Income Achieved</t>
  </si>
  <si>
    <t>Net Profit Margin Ratio(NPM)</t>
  </si>
  <si>
    <t>Title</t>
  </si>
  <si>
    <t xml:space="preserve">Ratio &amp; Target Analysis </t>
  </si>
  <si>
    <t>Type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</si>
  <si>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</si>
  <si>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</si>
  <si>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</si>
  <si>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</si>
  <si>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</si>
  <si>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</si>
  <si>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</si>
  <si>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</si>
  <si>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</si>
  <si>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</si>
  <si>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</si>
  <si>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</si>
  <si>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Expense</t>
  </si>
  <si>
    <t>Total</t>
  </si>
  <si>
    <t>COGS</t>
  </si>
  <si>
    <t>Total OE</t>
  </si>
  <si>
    <t>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</si>
</sst>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(* #,##0.00_);_(* \(#,##0.00\);_(* &quot;-&quot;??_);_(@_)"/>
    <numFmt numFmtId="165" formatCode="mmmm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4"/>
      <name val="Arial Black"/>
      <family val="2"/>
    </font>
    <font>
      <i/>
      <sz val="14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81">
    <xf numFmtId="0" fontId="0" fillId="0" borderId="0" xfId="0"/>
    <xf numFmtId="0" fontId="3" fillId="0" borderId="0" xfId="0" applyFont="1" applyAlignment="1">
      <alignment horizontal="left" vertical="center"/>
    </xf>
    <xf numFmtId="164" fontId="3" fillId="0" borderId="0" xfId="1" applyFont="1" applyFill="1" applyBorder="1" applyAlignment="1" applyProtection="1">
      <alignment horizontal="left" vertical="center"/>
      <protection hidden="1"/>
    </xf>
    <xf numFmtId="9" fontId="3" fillId="0" borderId="0" xfId="2" applyFont="1" applyFill="1" applyBorder="1" applyAlignment="1" applyProtection="1">
      <alignment horizontal="left" vertical="center"/>
      <protection hidden="1"/>
    </xf>
    <xf numFmtId="164" fontId="3" fillId="0" borderId="13" xfId="1" applyFont="1" applyFill="1" applyBorder="1" applyAlignment="1" applyProtection="1">
      <alignment horizontal="left" vertical="center"/>
      <protection hidden="1"/>
    </xf>
    <xf numFmtId="9" fontId="3" fillId="0" borderId="13" xfId="2" applyFont="1" applyFill="1" applyBorder="1" applyAlignment="1" applyProtection="1">
      <alignment horizontal="left" vertical="center"/>
      <protection hidden="1"/>
    </xf>
    <xf numFmtId="9" fontId="3" fillId="0" borderId="1" xfId="2" applyFont="1" applyFill="1" applyBorder="1" applyAlignment="1" applyProtection="1">
      <alignment horizontal="left" vertical="center"/>
      <protection hidden="1"/>
    </xf>
    <xf numFmtId="9" fontId="3" fillId="0" borderId="10" xfId="2" applyFont="1" applyFill="1" applyBorder="1" applyAlignment="1" applyProtection="1">
      <alignment horizontal="left" vertical="center"/>
      <protection hidden="1"/>
    </xf>
    <xf numFmtId="164" fontId="3" fillId="0" borderId="12" xfId="1" applyFont="1" applyFill="1" applyBorder="1" applyAlignment="1" applyProtection="1">
      <alignment horizontal="left" vertical="center"/>
      <protection hidden="1"/>
    </xf>
    <xf numFmtId="9" fontId="3" fillId="0" borderId="12" xfId="2" applyFont="1" applyFill="1" applyBorder="1" applyAlignment="1" applyProtection="1">
      <alignment horizontal="left" vertical="center"/>
      <protection hidden="1"/>
    </xf>
    <xf numFmtId="9" fontId="3" fillId="0" borderId="9" xfId="2" applyFont="1" applyFill="1" applyBorder="1" applyAlignment="1" applyProtection="1">
      <alignment horizontal="left" vertical="center"/>
      <protection hidden="1"/>
    </xf>
    <xf numFmtId="10" fontId="3" fillId="0" borderId="6" xfId="2" applyNumberFormat="1" applyFont="1" applyFill="1" applyBorder="1" applyAlignment="1" applyProtection="1">
      <alignment vertical="center"/>
      <protection hidden="1"/>
    </xf>
    <xf numFmtId="10" fontId="3" fillId="0" borderId="7" xfId="2" applyNumberFormat="1" applyFont="1" applyFill="1" applyBorder="1" applyAlignment="1" applyProtection="1">
      <alignment vertical="center"/>
      <protection hidden="1"/>
    </xf>
    <xf numFmtId="10" fontId="3" fillId="0" borderId="8" xfId="2" applyNumberFormat="1" applyFont="1" applyFill="1" applyBorder="1" applyAlignment="1" applyProtection="1">
      <alignment vertical="center"/>
      <protection hidden="1"/>
    </xf>
    <xf numFmtId="2" fontId="3" fillId="0" borderId="12" xfId="3" applyNumberFormat="1" applyFont="1" applyFill="1" applyBorder="1" applyAlignment="1" applyProtection="1">
      <alignment vertical="center"/>
      <protection hidden="1"/>
    </xf>
    <xf numFmtId="2" fontId="3" fillId="0" borderId="0" xfId="3" applyNumberFormat="1" applyFont="1" applyFill="1" applyBorder="1" applyAlignment="1" applyProtection="1">
      <alignment vertical="center"/>
      <protection hidden="1"/>
    </xf>
    <xf numFmtId="2" fontId="3" fillId="0" borderId="13" xfId="3" applyNumberFormat="1" applyFont="1" applyFill="1" applyBorder="1" applyAlignment="1" applyProtection="1">
      <alignment vertical="center"/>
      <protection hidden="1"/>
    </xf>
    <xf numFmtId="164" fontId="3" fillId="0" borderId="12" xfId="1" applyFont="1" applyFill="1" applyBorder="1" applyAlignment="1" applyProtection="1">
      <alignment vertical="center"/>
      <protection hidden="1"/>
    </xf>
    <xf numFmtId="164" fontId="3" fillId="0" borderId="0" xfId="1" applyFont="1" applyFill="1" applyBorder="1" applyAlignment="1" applyProtection="1">
      <alignment vertical="center"/>
      <protection hidden="1"/>
    </xf>
    <xf numFmtId="164" fontId="3" fillId="0" borderId="13" xfId="1" applyFont="1" applyFill="1" applyBorder="1" applyAlignment="1" applyProtection="1">
      <alignment vertical="center"/>
      <protection hidden="1"/>
    </xf>
    <xf numFmtId="10" fontId="3" fillId="0" borderId="12" xfId="2" applyNumberFormat="1" applyFont="1" applyFill="1" applyBorder="1" applyAlignment="1" applyProtection="1">
      <alignment vertical="center"/>
      <protection hidden="1"/>
    </xf>
    <xf numFmtId="10" fontId="3" fillId="0" borderId="0" xfId="2" applyNumberFormat="1" applyFont="1" applyFill="1" applyBorder="1" applyAlignment="1" applyProtection="1">
      <alignment vertical="center"/>
      <protection hidden="1"/>
    </xf>
    <xf numFmtId="10" fontId="3" fillId="0" borderId="13" xfId="2" applyNumberFormat="1" applyFont="1" applyFill="1" applyBorder="1" applyAlignment="1" applyProtection="1">
      <alignment vertical="center"/>
      <protection hidden="1"/>
    </xf>
    <xf numFmtId="10" fontId="3" fillId="0" borderId="9" xfId="2" applyNumberFormat="1" applyFont="1" applyFill="1" applyBorder="1" applyAlignment="1" applyProtection="1">
      <alignment vertical="center"/>
      <protection hidden="1"/>
    </xf>
    <xf numFmtId="10" fontId="3" fillId="0" borderId="1" xfId="2" applyNumberFormat="1" applyFont="1" applyFill="1" applyBorder="1" applyAlignment="1" applyProtection="1">
      <alignment vertical="center"/>
      <protection hidden="1"/>
    </xf>
    <xf numFmtId="10" fontId="3" fillId="0" borderId="10" xfId="2" applyNumberFormat="1" applyFont="1" applyFill="1" applyBorder="1" applyAlignment="1" applyProtection="1">
      <alignment vertical="center"/>
      <protection hidden="1"/>
    </xf>
    <xf numFmtId="164" fontId="3" fillId="0" borderId="0" xfId="0" applyNumberFormat="1" applyFont="1" applyAlignment="1">
      <alignment horizontal="left" vertical="center"/>
    </xf>
    <xf numFmtId="164" fontId="7" fillId="0" borderId="13" xfId="1" applyFont="1" applyFill="1" applyBorder="1" applyAlignment="1" applyProtection="1">
      <alignment horizontal="left" vertical="center"/>
      <protection hidden="1"/>
    </xf>
    <xf numFmtId="0" fontId="9" fillId="2" borderId="14" xfId="0" applyFont="1" applyFill="1" applyBorder="1" applyAlignment="1">
      <alignment horizontal="center" vertical="center" textRotation="90"/>
    </xf>
    <xf numFmtId="0" fontId="4" fillId="2" borderId="12" xfId="3" applyFont="1" applyFill="1" applyBorder="1" applyAlignment="1">
      <alignment horizontal="center" vertical="center"/>
    </xf>
    <xf numFmtId="165" fontId="4" fillId="2" borderId="2" xfId="3" applyNumberFormat="1" applyFont="1" applyFill="1" applyBorder="1" applyAlignment="1">
      <alignment horizontal="center" vertical="center"/>
    </xf>
    <xf numFmtId="165" fontId="4" fillId="2" borderId="3" xfId="3" applyNumberFormat="1" applyFont="1" applyFill="1" applyBorder="1" applyAlignment="1">
      <alignment horizontal="center" vertical="center"/>
    </xf>
    <xf numFmtId="165" fontId="4" fillId="2" borderId="4" xfId="3" applyNumberFormat="1" applyFont="1" applyFill="1" applyBorder="1" applyAlignment="1">
      <alignment horizontal="center" vertical="center"/>
    </xf>
    <xf numFmtId="0" fontId="3" fillId="2" borderId="14" xfId="3" applyFont="1" applyFill="1" applyBorder="1" applyAlignment="1" applyProtection="1">
      <alignment horizontal="left" vertical="center"/>
      <protection hidden="1"/>
    </xf>
    <xf numFmtId="0" fontId="3" fillId="2" borderId="11" xfId="3" applyFont="1" applyFill="1" applyBorder="1" applyAlignment="1" applyProtection="1">
      <alignment horizontal="left" vertical="center"/>
      <protection hidden="1"/>
    </xf>
    <xf numFmtId="0" fontId="3" fillId="2" borderId="5" xfId="3" applyFont="1" applyFill="1" applyBorder="1" applyAlignment="1" applyProtection="1">
      <alignment horizontal="left" vertical="center"/>
      <protection hidden="1"/>
    </xf>
    <xf numFmtId="0" fontId="3" fillId="2" borderId="6" xfId="3" applyFont="1" applyFill="1" applyBorder="1" applyAlignment="1" applyProtection="1">
      <alignment horizontal="left" vertical="center"/>
      <protection hidden="1"/>
    </xf>
    <xf numFmtId="0" fontId="3" fillId="2" borderId="12" xfId="3" applyFont="1" applyFill="1" applyBorder="1" applyAlignment="1" applyProtection="1">
      <alignment horizontal="left" vertical="center"/>
      <protection hidden="1"/>
    </xf>
    <xf numFmtId="0" fontId="3" fillId="2" borderId="9" xfId="3" applyFont="1" applyFill="1" applyBorder="1" applyAlignment="1" applyProtection="1">
      <alignment horizontal="left" vertical="center"/>
      <protection hidden="1"/>
    </xf>
    <xf numFmtId="0" fontId="3" fillId="2" borderId="11" xfId="3" applyFont="1" applyFill="1" applyBorder="1" applyAlignment="1" applyProtection="1">
      <alignment vertical="center"/>
      <protection hidden="1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 textRotation="90"/>
    </xf>
    <xf numFmtId="0" fontId="8" fillId="2" borderId="11" xfId="0" applyFont="1" applyFill="1" applyBorder="1" applyAlignment="1">
      <alignment horizontal="center" vertical="center" textRotation="90"/>
    </xf>
    <xf numFmtId="0" fontId="8" fillId="2" borderId="5" xfId="0" applyFont="1" applyFill="1" applyBorder="1" applyAlignment="1">
      <alignment horizontal="center" vertical="center" textRotation="90"/>
    </xf>
    <xf numFmtId="0" fontId="0" fillId="3" borderId="0" xfId="0" applyFill="1"/>
    <xf numFmtId="0" fontId="3" fillId="0" borderId="15" xfId="0" applyFont="1" applyBorder="1" applyAlignment="1">
      <alignment horizontal="left" vertical="center"/>
    </xf>
    <xf numFmtId="0" fontId="3" fillId="3" borderId="15" xfId="0" applyFont="1" applyFill="1" applyBorder="1" applyAlignment="1">
      <alignment horizontal="left" vertical="center"/>
    </xf>
    <xf numFmtId="9" fontId="3" fillId="0" borderId="15" xfId="2" applyFont="1" applyBorder="1" applyAlignment="1">
      <alignment horizontal="left" vertical="center"/>
    </xf>
    <xf numFmtId="43" fontId="3" fillId="0" borderId="15" xfId="0" applyNumberFormat="1" applyFont="1" applyBorder="1" applyAlignment="1">
      <alignment horizontal="left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 textRotation="90"/>
    </xf>
    <xf numFmtId="0" fontId="4" fillId="0" borderId="12" xfId="3" applyFont="1" applyFill="1" applyBorder="1" applyAlignment="1">
      <alignment horizontal="center" vertical="center"/>
    </xf>
    <xf numFmtId="165" fontId="4" fillId="0" borderId="2" xfId="3" applyNumberFormat="1" applyFont="1" applyFill="1" applyBorder="1" applyAlignment="1">
      <alignment horizontal="center" vertical="center"/>
    </xf>
    <xf numFmtId="165" fontId="4" fillId="0" borderId="3" xfId="3" applyNumberFormat="1" applyFont="1" applyFill="1" applyBorder="1" applyAlignment="1">
      <alignment horizontal="center" vertical="center"/>
    </xf>
    <xf numFmtId="165" fontId="4" fillId="0" borderId="4" xfId="3" applyNumberFormat="1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textRotation="90"/>
    </xf>
    <xf numFmtId="0" fontId="3" fillId="0" borderId="14" xfId="3" applyFont="1" applyFill="1" applyBorder="1" applyAlignment="1" applyProtection="1">
      <alignment horizontal="left" vertical="center"/>
      <protection hidden="1"/>
    </xf>
    <xf numFmtId="0" fontId="8" fillId="0" borderId="11" xfId="0" applyFont="1" applyFill="1" applyBorder="1" applyAlignment="1">
      <alignment horizontal="center" vertical="center" textRotation="90"/>
    </xf>
    <xf numFmtId="0" fontId="3" fillId="0" borderId="11" xfId="3" applyFont="1" applyFill="1" applyBorder="1" applyAlignment="1" applyProtection="1">
      <alignment horizontal="left" vertical="center"/>
      <protection hidden="1"/>
    </xf>
    <xf numFmtId="0" fontId="8" fillId="0" borderId="5" xfId="0" applyFont="1" applyFill="1" applyBorder="1" applyAlignment="1">
      <alignment horizontal="center" vertical="center" textRotation="90"/>
    </xf>
    <xf numFmtId="0" fontId="3" fillId="0" borderId="5" xfId="3" applyFont="1" applyFill="1" applyBorder="1" applyAlignment="1" applyProtection="1">
      <alignment horizontal="left" vertical="center"/>
      <protection hidden="1"/>
    </xf>
    <xf numFmtId="0" fontId="3" fillId="0" borderId="6" xfId="3" applyFont="1" applyFill="1" applyBorder="1" applyAlignment="1" applyProtection="1">
      <alignment horizontal="left" vertical="center"/>
      <protection hidden="1"/>
    </xf>
    <xf numFmtId="0" fontId="3" fillId="0" borderId="12" xfId="3" applyFont="1" applyFill="1" applyBorder="1" applyAlignment="1" applyProtection="1">
      <alignment horizontal="left" vertical="center"/>
      <protection hidden="1"/>
    </xf>
    <xf numFmtId="0" fontId="3" fillId="0" borderId="9" xfId="3" applyFont="1" applyFill="1" applyBorder="1" applyAlignment="1" applyProtection="1">
      <alignment horizontal="left" vertical="center"/>
      <protection hidden="1"/>
    </xf>
    <xf numFmtId="0" fontId="3" fillId="0" borderId="11" xfId="3" applyFont="1" applyFill="1" applyBorder="1" applyAlignment="1" applyProtection="1">
      <alignment vertical="center"/>
      <protection hidden="1"/>
    </xf>
  </cellXfs>
  <cellStyles count="4">
    <cellStyle name="Comma" xfId="1" builtinId="3"/>
    <cellStyle name="Explanatory Text" xfId="3" builtinId="5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CC29"/>
      <color rgb="FFEEB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1"/>
          <c:order val="0"/>
          <c:tx>
            <c:strRef>
              <c:f>Analysis!$C$38</c:f>
              <c:strCache>
                <c:ptCount val="1"/>
                <c:pt idx="0">
                  <c:v>ROI</c:v>
                </c:pt>
              </c:strCache>
            </c:strRef>
          </c:tx>
          <c:dPt>
            <c:idx val="0"/>
            <c:bubble3D val="0"/>
            <c:spPr>
              <a:solidFill>
                <a:srgbClr val="FFCC29"/>
              </a:solidFill>
            </c:spPr>
            <c:extLst>
              <c:ext xmlns:c16="http://schemas.microsoft.com/office/drawing/2014/chart" uri="{C3380CC4-5D6E-409C-BE32-E72D297353CC}">
                <c16:uniqueId val="{00000001-370B-4D47-A9CA-A0026A680954}"/>
              </c:ext>
            </c:extLst>
          </c:dPt>
          <c:dPt>
            <c:idx val="1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3-370B-4D47-A9CA-A0026A680954}"/>
              </c:ext>
            </c:extLst>
          </c:dPt>
          <c:val>
            <c:numRef>
              <c:f>Analysis!$D$38:$E$38</c:f>
              <c:numCache>
                <c:formatCode>0%</c:formatCode>
                <c:ptCount val="2"/>
                <c:pt idx="0">
                  <c:v>3.2000000000000001E-2</c:v>
                </c:pt>
                <c:pt idx="1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0B-4D47-A9CA-A0026A680954}"/>
            </c:ext>
          </c:extLst>
        </c:ser>
        <c:ser>
          <c:idx val="0"/>
          <c:order val="1"/>
          <c:tx>
            <c:strRef>
              <c:f>Analysis!$C$38</c:f>
              <c:strCache>
                <c:ptCount val="1"/>
                <c:pt idx="0">
                  <c:v>ROI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70B-4D47-A9CA-A0026A680954}"/>
              </c:ext>
            </c:extLst>
          </c:dPt>
          <c:dPt>
            <c:idx val="1"/>
            <c:bubble3D val="0"/>
            <c:explosion val="2"/>
            <c:spPr>
              <a:solidFill>
                <a:schemeClr val="tx1"/>
              </a:solidFill>
              <a:ln w="19050"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70B-4D47-A9CA-A0026A680954}"/>
              </c:ext>
            </c:extLst>
          </c:dPt>
          <c:val>
            <c:numRef>
              <c:f>Analysis!$D$38:$E$38</c:f>
              <c:numCache>
                <c:formatCode>0%</c:formatCode>
                <c:ptCount val="2"/>
                <c:pt idx="0">
                  <c:v>3.2000000000000001E-2</c:v>
                </c:pt>
                <c:pt idx="1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0B-4D47-A9CA-A0026A680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10121936624871"/>
          <c:y val="7.8494136551676974E-2"/>
          <c:w val="0.73178304057019006"/>
          <c:h val="0.8399597300029793"/>
        </c:manualLayout>
      </c:layout>
      <c:doughnutChart>
        <c:varyColors val="1"/>
        <c:ser>
          <c:idx val="1"/>
          <c:order val="0"/>
          <c:tx>
            <c:strRef>
              <c:f>Analysis!$C$39</c:f>
              <c:strCache>
                <c:ptCount val="1"/>
                <c:pt idx="0">
                  <c:v>Net Profit Margin Ratio(NPM)</c:v>
                </c:pt>
              </c:strCache>
            </c:strRef>
          </c:tx>
          <c:dPt>
            <c:idx val="0"/>
            <c:bubble3D val="0"/>
            <c:spPr>
              <a:solidFill>
                <a:srgbClr val="FFCC29"/>
              </a:solidFill>
            </c:spPr>
            <c:extLst>
              <c:ext xmlns:c16="http://schemas.microsoft.com/office/drawing/2014/chart" uri="{C3380CC4-5D6E-409C-BE32-E72D297353CC}">
                <c16:uniqueId val="{00000001-8E02-47AB-80C4-F0872F7D4866}"/>
              </c:ext>
            </c:extLst>
          </c:dPt>
          <c:dPt>
            <c:idx val="1"/>
            <c:bubble3D val="0"/>
            <c:explosion val="1"/>
            <c:spPr>
              <a:noFill/>
            </c:spPr>
            <c:extLst>
              <c:ext xmlns:c16="http://schemas.microsoft.com/office/drawing/2014/chart" uri="{C3380CC4-5D6E-409C-BE32-E72D297353CC}">
                <c16:uniqueId val="{00000003-8E02-47AB-80C4-F0872F7D4866}"/>
              </c:ext>
            </c:extLst>
          </c:dPt>
          <c:val>
            <c:numRef>
              <c:f>Analysis!$D$39:$E$39</c:f>
              <c:numCache>
                <c:formatCode>0%</c:formatCode>
                <c:ptCount val="2"/>
                <c:pt idx="0">
                  <c:v>0.32013340606634239</c:v>
                </c:pt>
                <c:pt idx="1">
                  <c:v>0.59757577285943153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02-47AB-80C4-F0872F7D4866}"/>
            </c:ext>
          </c:extLst>
        </c:ser>
        <c:ser>
          <c:idx val="0"/>
          <c:order val="1"/>
          <c:tx>
            <c:strRef>
              <c:f>Analysis!$C$39</c:f>
              <c:strCache>
                <c:ptCount val="1"/>
                <c:pt idx="0">
                  <c:v>Net Profit Margin Ratio(NPM)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E02-47AB-80C4-F0872F7D4866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E02-47AB-80C4-F0872F7D4866}"/>
              </c:ext>
            </c:extLst>
          </c:dPt>
          <c:val>
            <c:numRef>
              <c:f>Analysis!$D$39:$E$39</c:f>
              <c:numCache>
                <c:formatCode>0%</c:formatCode>
                <c:ptCount val="2"/>
                <c:pt idx="0">
                  <c:v>0.32013340606634239</c:v>
                </c:pt>
                <c:pt idx="1">
                  <c:v>0.59757577285943153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E02-47AB-80C4-F0872F7D4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76733460801399"/>
          <c:y val="8.8115495654672041E-2"/>
          <c:w val="0.70426450130108575"/>
          <c:h val="0.80021170257822172"/>
        </c:manualLayout>
      </c:layout>
      <c:doughnutChart>
        <c:varyColors val="1"/>
        <c:ser>
          <c:idx val="1"/>
          <c:order val="0"/>
          <c:tx>
            <c:strRef>
              <c:f>Analysis!$C$40</c:f>
              <c:strCache>
                <c:ptCount val="1"/>
                <c:pt idx="0">
                  <c:v>ROA</c:v>
                </c:pt>
              </c:strCache>
            </c:strRef>
          </c:tx>
          <c:dPt>
            <c:idx val="0"/>
            <c:bubble3D val="0"/>
            <c:spPr>
              <a:solidFill>
                <a:srgbClr val="FFCC29"/>
              </a:solidFill>
            </c:spPr>
            <c:extLst>
              <c:ext xmlns:c16="http://schemas.microsoft.com/office/drawing/2014/chart" uri="{C3380CC4-5D6E-409C-BE32-E72D297353CC}">
                <c16:uniqueId val="{00000001-A229-41FD-8481-DF225254B439}"/>
              </c:ext>
            </c:extLst>
          </c:dPt>
          <c:dPt>
            <c:idx val="1"/>
            <c:bubble3D val="0"/>
            <c:explosion val="1"/>
            <c:spPr>
              <a:noFill/>
            </c:spPr>
            <c:extLst>
              <c:ext xmlns:c16="http://schemas.microsoft.com/office/drawing/2014/chart" uri="{C3380CC4-5D6E-409C-BE32-E72D297353CC}">
                <c16:uniqueId val="{00000003-A229-41FD-8481-DF225254B439}"/>
              </c:ext>
            </c:extLst>
          </c:dPt>
          <c:val>
            <c:numRef>
              <c:f>Analysis!$D$40:$E$40</c:f>
              <c:numCache>
                <c:formatCode>0%</c:formatCode>
                <c:ptCount val="2"/>
                <c:pt idx="0">
                  <c:v>1.0666666666666666E-2</c:v>
                </c:pt>
                <c:pt idx="1">
                  <c:v>2.8750000000000005E-2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29-41FD-8481-DF225254B439}"/>
            </c:ext>
          </c:extLst>
        </c:ser>
        <c:ser>
          <c:idx val="0"/>
          <c:order val="1"/>
          <c:tx>
            <c:strRef>
              <c:f>Analysis!$C$40</c:f>
              <c:strCache>
                <c:ptCount val="1"/>
                <c:pt idx="0">
                  <c:v>ROA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229-41FD-8481-DF225254B439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229-41FD-8481-DF225254B439}"/>
              </c:ext>
            </c:extLst>
          </c:dPt>
          <c:val>
            <c:numRef>
              <c:f>Analysis!$D$40:$E$40</c:f>
              <c:numCache>
                <c:formatCode>0%</c:formatCode>
                <c:ptCount val="2"/>
                <c:pt idx="0">
                  <c:v>1.0666666666666666E-2</c:v>
                </c:pt>
                <c:pt idx="1">
                  <c:v>2.8750000000000005E-2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29-41FD-8481-DF225254B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571196357515196"/>
          <c:y val="0.10879323824772742"/>
          <c:w val="0.66128296504431028"/>
          <c:h val="0.75856105175170141"/>
        </c:manualLayout>
      </c:layout>
      <c:doughnutChart>
        <c:varyColors val="1"/>
        <c:ser>
          <c:idx val="1"/>
          <c:order val="0"/>
          <c:tx>
            <c:strRef>
              <c:f>Analysis!$C$41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solidFill>
                <a:srgbClr val="FFCC29"/>
              </a:solidFill>
            </c:spPr>
            <c:extLst>
              <c:ext xmlns:c16="http://schemas.microsoft.com/office/drawing/2014/chart" uri="{C3380CC4-5D6E-409C-BE32-E72D297353CC}">
                <c16:uniqueId val="{00000001-25F3-4968-AD5A-2771FD2DB445}"/>
              </c:ext>
            </c:extLst>
          </c:dPt>
          <c:dPt>
            <c:idx val="1"/>
            <c:bubble3D val="0"/>
            <c:explosion val="1"/>
            <c:spPr>
              <a:noFill/>
            </c:spPr>
            <c:extLst>
              <c:ext xmlns:c16="http://schemas.microsoft.com/office/drawing/2014/chart" uri="{C3380CC4-5D6E-409C-BE32-E72D297353CC}">
                <c16:uniqueId val="{00000003-25F3-4968-AD5A-2771FD2DB445}"/>
              </c:ext>
            </c:extLst>
          </c:dPt>
          <c:val>
            <c:numRef>
              <c:f>Analysis!$D$41:$E$41</c:f>
              <c:numCache>
                <c:formatCode>_(* #,##0.00_);_(* \(#,##0.00\);_(* "-"??_);_(@_)</c:formatCode>
                <c:ptCount val="2"/>
                <c:pt idx="0" formatCode="General">
                  <c:v>1.4630000000000003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F3-4968-AD5A-2771FD2DB445}"/>
            </c:ext>
          </c:extLst>
        </c:ser>
        <c:ser>
          <c:idx val="0"/>
          <c:order val="1"/>
          <c:tx>
            <c:strRef>
              <c:f>Analysis!$C$41</c:f>
              <c:strCache>
                <c:ptCount val="1"/>
                <c:pt idx="0">
                  <c:v>Quick Ratio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5F3-4968-AD5A-2771FD2DB445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5F3-4968-AD5A-2771FD2DB445}"/>
              </c:ext>
            </c:extLst>
          </c:dPt>
          <c:val>
            <c:numRef>
              <c:f>Analysis!$D$41:$E$41</c:f>
              <c:numCache>
                <c:formatCode>_(* #,##0.00_);_(* \(#,##0.00\);_(* "-"??_);_(@_)</c:formatCode>
                <c:ptCount val="2"/>
                <c:pt idx="0" formatCode="General">
                  <c:v>1.4630000000000003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F3-4968-AD5A-2771FD2D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28950409328926"/>
          <c:y val="9.0902249931296378E-2"/>
          <c:w val="0.631314634709641"/>
          <c:h val="0.81649403104454232"/>
        </c:manualLayout>
      </c:layout>
      <c:radarChart>
        <c:radarStyle val="fill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Analysis!$G$32:$G$36</c:f>
              <c:strCache>
                <c:ptCount val="5"/>
                <c:pt idx="0">
                  <c:v>Income</c:v>
                </c:pt>
                <c:pt idx="1">
                  <c:v>COGS</c:v>
                </c:pt>
                <c:pt idx="2">
                  <c:v>Total OE</c:v>
                </c:pt>
                <c:pt idx="3">
                  <c:v>Tax</c:v>
                </c:pt>
                <c:pt idx="4">
                  <c:v>Net Profit</c:v>
                </c:pt>
              </c:strCache>
            </c:strRef>
          </c:cat>
          <c:val>
            <c:numRef>
              <c:f>Analysis!$H$32:$H$36</c:f>
              <c:numCache>
                <c:formatCode>General</c:formatCode>
                <c:ptCount val="5"/>
                <c:pt idx="0">
                  <c:v>8304345</c:v>
                </c:pt>
                <c:pt idx="1">
                  <c:v>2200000</c:v>
                </c:pt>
                <c:pt idx="2">
                  <c:v>2976700</c:v>
                </c:pt>
                <c:pt idx="3">
                  <c:v>469146.75</c:v>
                </c:pt>
                <c:pt idx="4">
                  <c:v>2658498.25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C-490F-9B2F-DE3F775A4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908992"/>
        <c:axId val="905907936"/>
      </c:radarChart>
      <c:catAx>
        <c:axId val="9059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907936"/>
        <c:crosses val="autoZero"/>
        <c:auto val="1"/>
        <c:lblAlgn val="ctr"/>
        <c:lblOffset val="100"/>
        <c:noMultiLvlLbl val="0"/>
      </c:catAx>
      <c:valAx>
        <c:axId val="905907936"/>
        <c:scaling>
          <c:orientation val="minMax"/>
        </c:scaling>
        <c:delete val="1"/>
        <c:axPos val="l"/>
        <c:majorGridlines>
          <c:spPr>
            <a:ln w="12700" cap="flat" cmpd="sng" algn="ctr">
              <a:solidFill>
                <a:schemeClr val="tx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jorGridlines>
        <c:numFmt formatCode="General" sourceLinked="1"/>
        <c:majorTickMark val="none"/>
        <c:minorTickMark val="none"/>
        <c:tickLblPos val="nextTo"/>
        <c:crossAx val="90590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1111111111111"/>
          <c:y val="5.0925925925925923E-2"/>
          <c:w val="0.53888888888888886"/>
          <c:h val="0.89814814814814814"/>
        </c:manualLayout>
      </c:layout>
      <c:doughnutChart>
        <c:varyColors val="1"/>
        <c:ser>
          <c:idx val="1"/>
          <c:order val="0"/>
          <c:tx>
            <c:strRef>
              <c:f>Analysis!$C$41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solidFill>
                <a:srgbClr val="FFCC29"/>
              </a:solidFill>
            </c:spPr>
            <c:extLst>
              <c:ext xmlns:c16="http://schemas.microsoft.com/office/drawing/2014/chart" uri="{C3380CC4-5D6E-409C-BE32-E72D297353CC}">
                <c16:uniqueId val="{00000008-69EB-4442-AB15-712957DD96A0}"/>
              </c:ext>
            </c:extLst>
          </c:dPt>
          <c:dPt>
            <c:idx val="1"/>
            <c:bubble3D val="0"/>
            <c:explosion val="1"/>
            <c:spPr>
              <a:noFill/>
            </c:spPr>
            <c:extLst>
              <c:ext xmlns:c16="http://schemas.microsoft.com/office/drawing/2014/chart" uri="{C3380CC4-5D6E-409C-BE32-E72D297353CC}">
                <c16:uniqueId val="{00000009-69EB-4442-AB15-712957DD96A0}"/>
              </c:ext>
            </c:extLst>
          </c:dPt>
          <c:val>
            <c:numRef>
              <c:f>Analysis!$D$41:$E$41</c:f>
              <c:numCache>
                <c:formatCode>_(* #,##0.00_);_(* \(#,##0.00\);_(* "-"??_);_(@_)</c:formatCode>
                <c:ptCount val="2"/>
                <c:pt idx="0" formatCode="General">
                  <c:v>1.4630000000000003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B-4442-AB15-712957DD96A0}"/>
            </c:ext>
          </c:extLst>
        </c:ser>
        <c:ser>
          <c:idx val="0"/>
          <c:order val="1"/>
          <c:tx>
            <c:strRef>
              <c:f>Analysis!$C$41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EB-4442-AB15-712957DD96A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EB-4442-AB15-712957DD96A0}"/>
              </c:ext>
            </c:extLst>
          </c:dPt>
          <c:val>
            <c:numRef>
              <c:f>Analysis!$D$41:$E$41</c:f>
              <c:numCache>
                <c:formatCode>_(* #,##0.00_);_(* \(#,##0.00\);_(* "-"??_);_(@_)</c:formatCode>
                <c:ptCount val="2"/>
                <c:pt idx="0" formatCode="General">
                  <c:v>1.4630000000000003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B-4442-AB15-712957DD9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Analysis!$G$32:$G$36</c:f>
              <c:strCache>
                <c:ptCount val="5"/>
                <c:pt idx="0">
                  <c:v>Income</c:v>
                </c:pt>
                <c:pt idx="1">
                  <c:v>COGS</c:v>
                </c:pt>
                <c:pt idx="2">
                  <c:v>Total OE</c:v>
                </c:pt>
                <c:pt idx="3">
                  <c:v>Tax</c:v>
                </c:pt>
                <c:pt idx="4">
                  <c:v>Net Profit</c:v>
                </c:pt>
              </c:strCache>
            </c:strRef>
          </c:cat>
          <c:val>
            <c:numRef>
              <c:f>Analysis!$H$32:$H$36</c:f>
              <c:numCache>
                <c:formatCode>General</c:formatCode>
                <c:ptCount val="5"/>
                <c:pt idx="0">
                  <c:v>8304345</c:v>
                </c:pt>
                <c:pt idx="1">
                  <c:v>2200000</c:v>
                </c:pt>
                <c:pt idx="2">
                  <c:v>2976700</c:v>
                </c:pt>
                <c:pt idx="3">
                  <c:v>469146.75</c:v>
                </c:pt>
                <c:pt idx="4">
                  <c:v>2658498.25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B-432C-9C62-BEB0A2373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908992"/>
        <c:axId val="905907936"/>
      </c:radarChart>
      <c:catAx>
        <c:axId val="9059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907936"/>
        <c:crosses val="autoZero"/>
        <c:auto val="1"/>
        <c:lblAlgn val="ctr"/>
        <c:lblOffset val="100"/>
        <c:noMultiLvlLbl val="0"/>
      </c:catAx>
      <c:valAx>
        <c:axId val="9059079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0590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_xlchart.v1.0</cx:f>
      </cx:strDim>
      <cx:numDim type="size">
        <cx:f dir="row">_xlchart.v1.1</cx:f>
      </cx:numDim>
    </cx:data>
  </cx:chartData>
  <cx:chart>
    <cx:plotArea>
      <cx:plotAreaRegion>
        <cx:series layoutId="treemap" uniqueId="{01A3A98F-D780-4F29-AC47-79FCE8A80203}">
          <cx:dataPt idx="0">
            <cx:spPr>
              <a:solidFill>
                <a:sysClr val="windowText" lastClr="000000"/>
              </a:solidFill>
            </cx:spPr>
          </cx:dataPt>
          <cx:dataPt idx="1">
            <cx:spPr>
              <a:solidFill>
                <a:srgbClr val="FFCC29"/>
              </a:solidFill>
            </cx:spPr>
          </cx:dataPt>
          <cx:dataLabels pos="inEnd">
            <cx:numFmt formatCode="0.00,,&quot;Million&quot;" sourceLinked="0"/>
            <cx:visibility seriesName="0" categoryName="1" value="1"/>
            <cx:separator>
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CC29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rgbClr val="FFCC29"/>
                      </a:solidFill>
                      <a:latin typeface="Arial Black" panose="020B0A04020102020204" pitchFamily="34" charset="0"/>
                    </a:rPr>
                    <a:t>Income
8.30Million</a:t>
                  </a:r>
                </a:p>
              </cx:txPr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Arial Black" panose="020B0A04020102020204" pitchFamily="34" charset="0"/>
                    </a:rPr>
                    <a:t>Expense
5.18Million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waterfall" uniqueId="{AE8D8CAC-052A-4459-A8F7-18CD802BE749}">
          <cx:spPr>
            <a:solidFill>
              <a:srgbClr val="FFCC29"/>
            </a:solidFill>
          </cx:spPr>
          <cx:dataPt idx="5">
            <cx:spPr>
              <a:solidFill>
                <a:sysClr val="windowText" lastClr="000000"/>
              </a:solidFill>
            </cx:spPr>
          </cx:dataPt>
          <cx:dataLabels pos="outEnd">
            <cx:numFmt formatCode="0.00,,&quot;M&quot;" sourceLinked="0"/>
            <cx:txPr>
              <a:bodyPr vertOverflow="overflow" horzOverflow="overflow" wrap="square" lIns="0" tIns="0" rIns="0" bIns="0"/>
              <a:lstStyle/>
              <a:p>
                <a:pPr algn="ctr" rtl="0">
                  <a:defRPr sz="900" b="1" i="0"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 b="1">
                  <a:solidFill>
                    <a:schemeClr val="tx1"/>
                  </a:solidFill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 b="1">
              <a:solidFill>
                <a:schemeClr val="tx1"/>
              </a:solidFill>
            </a:endParaRPr>
          </a:p>
        </cx:txPr>
      </cx:axis>
      <cx:axis id="1" hidden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 b="1">
              <a:solidFill>
                <a:schemeClr val="tx1"/>
              </a:solidFill>
            </a:endParaRPr>
          </a:p>
        </cx:txPr>
      </cx:axis>
    </cx:plotArea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size">
        <cx:f dir="row">_xlchart.v1.5</cx:f>
      </cx:numDim>
    </cx:data>
  </cx:chartData>
  <cx:chart>
    <cx:plotArea>
      <cx:plotAreaRegion>
        <cx:series layoutId="treemap" uniqueId="{01A3A98F-D780-4F29-AC47-79FCE8A80203}">
          <cx:dataPt idx="0">
            <cx:spPr>
              <a:solidFill>
                <a:sysClr val="windowText" lastClr="000000"/>
              </a:solidFill>
            </cx:spPr>
          </cx:dataPt>
          <cx:dataPt idx="1">
            <cx:spPr>
              <a:solidFill>
                <a:srgbClr val="FFCC29"/>
              </a:solidFill>
            </cx:spPr>
          </cx:dataPt>
          <cx:dataLabels pos="inEnd">
            <cx:numFmt formatCode="0.00,,&quot;Million&quot;" sourceLinked="0"/>
            <cx:visibility seriesName="0" categoryName="1" value="1"/>
            <cx:separator>
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FFCC29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rgbClr val="FFCC29"/>
                      </a:solidFill>
                      <a:latin typeface="Arial Black" panose="020B0A04020102020204" pitchFamily="34" charset="0"/>
                    </a:rPr>
                    <a:t>Income</a:t>
                  </a:r>
                </a:p>
                <a:p>
                  <a:pPr algn="ctr" rtl="0">
                    <a:defRPr>
                      <a:solidFill>
                        <a:srgbClr val="FFCC29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rgbClr val="FFCC29"/>
                      </a:solidFill>
                      <a:latin typeface="Arial Black" panose="020B0A04020102020204" pitchFamily="34" charset="0"/>
                    </a:rPr>
                    <a:t>8.30Million</a:t>
                  </a:r>
                </a:p>
              </cx:txPr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Arial Black" panose="020B0A04020102020204" pitchFamily="34" charset="0"/>
                    </a:rPr>
                    <a:t>Expense</a:t>
                  </a:r>
                </a:p>
                <a:p>
                  <a:pPr algn="ctr" rtl="0">
                    <a:defRPr>
                      <a:solidFill>
                        <a:schemeClr val="tx1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Arial Black" panose="020B0A04020102020204" pitchFamily="34" charset="0"/>
                    </a:rPr>
                    <a:t>5.18Million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plotArea>
      <cx:plotAreaRegion>
        <cx:series layoutId="waterfall" uniqueId="{AE8D8CAC-052A-4459-A8F7-18CD802BE749}">
          <cx:dataLabels pos="outEnd">
            <cx:numFmt formatCode="0.00,,&quot;M&quot;" sourceLinked="0"/>
            <cx:visibility seriesName="0" categoryName="0" value="1"/>
            <cx:separator>, </cx:separator>
          </cx:dataLabels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</cx:axis>
      <cx:axis id="1" hidden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Analysis!$D$29" fmlaRange="Analysis!$I$29:$I$40" sel="1" val="0"/>
</file>

<file path=xl/ctrlProps/ctrlProp2.xml><?xml version="1.0" encoding="utf-8"?>
<formControlPr xmlns="http://schemas.microsoft.com/office/spreadsheetml/2009/9/main" objectType="Drop" dropStyle="combo" dx="26" fmlaLink="$D$29" fmlaRange="$I$29:$I$40" sel="1" val="3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2" Type="http://schemas.openxmlformats.org/officeDocument/2006/relationships/hyperlink" Target="#'Cover Page'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'Detailed Report'!A1"/><Relationship Id="rId10" Type="http://schemas.openxmlformats.org/officeDocument/2006/relationships/image" Target="../media/image7.svg"/><Relationship Id="rId4" Type="http://schemas.openxmlformats.org/officeDocument/2006/relationships/image" Target="../media/image3.svg"/><Relationship Id="rId9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svg"/><Relationship Id="rId7" Type="http://schemas.openxmlformats.org/officeDocument/2006/relationships/hyperlink" Target="#Dashboard!A1"/><Relationship Id="rId2" Type="http://schemas.openxmlformats.org/officeDocument/2006/relationships/image" Target="../media/image2.png"/><Relationship Id="rId1" Type="http://schemas.openxmlformats.org/officeDocument/2006/relationships/hyperlink" Target="#'Cover Page'!A1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4" Type="http://schemas.openxmlformats.org/officeDocument/2006/relationships/hyperlink" Target="#'Detailed Report'!A1"/><Relationship Id="rId9" Type="http://schemas.openxmlformats.org/officeDocument/2006/relationships/image" Target="../media/image7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image" Target="../media/image4.png"/><Relationship Id="rId3" Type="http://schemas.openxmlformats.org/officeDocument/2006/relationships/chart" Target="../charts/chart3.xml"/><Relationship Id="rId7" Type="http://schemas.microsoft.com/office/2014/relationships/chartEx" Target="../charts/chartEx2.xml"/><Relationship Id="rId12" Type="http://schemas.openxmlformats.org/officeDocument/2006/relationships/hyperlink" Target="#'Detailed Report'!A1"/><Relationship Id="rId17" Type="http://schemas.openxmlformats.org/officeDocument/2006/relationships/image" Target="../media/image7.svg"/><Relationship Id="rId2" Type="http://schemas.openxmlformats.org/officeDocument/2006/relationships/chart" Target="../charts/chart2.xml"/><Relationship Id="rId16" Type="http://schemas.openxmlformats.org/officeDocument/2006/relationships/image" Target="../media/image6.png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11" Type="http://schemas.openxmlformats.org/officeDocument/2006/relationships/image" Target="../media/image3.svg"/><Relationship Id="rId5" Type="http://schemas.openxmlformats.org/officeDocument/2006/relationships/chart" Target="../charts/chart5.xml"/><Relationship Id="rId15" Type="http://schemas.openxmlformats.org/officeDocument/2006/relationships/hyperlink" Target="#Dashboard!A1"/><Relationship Id="rId10" Type="http://schemas.openxmlformats.org/officeDocument/2006/relationships/image" Target="../media/image2.png"/><Relationship Id="rId4" Type="http://schemas.openxmlformats.org/officeDocument/2006/relationships/chart" Target="../charts/chart4.xml"/><Relationship Id="rId9" Type="http://schemas.openxmlformats.org/officeDocument/2006/relationships/hyperlink" Target="#'Cover Page'!A1"/><Relationship Id="rId14" Type="http://schemas.openxmlformats.org/officeDocument/2006/relationships/image" Target="../media/image5.svg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0</xdr:row>
      <xdr:rowOff>0</xdr:rowOff>
    </xdr:from>
    <xdr:to>
      <xdr:col>25</xdr:col>
      <xdr:colOff>182880</xdr:colOff>
      <xdr:row>31</xdr:row>
      <xdr:rowOff>122422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99A3D9-E4F9-8125-EBB3-850CD85F0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0"/>
          <a:ext cx="15407640" cy="5791702"/>
        </a:xfrm>
        <a:prstGeom prst="rect">
          <a:avLst/>
        </a:prstGeom>
      </xdr:spPr>
    </xdr:pic>
    <xdr:clientData/>
  </xdr:twoCellAnchor>
  <xdr:twoCellAnchor>
    <xdr:from>
      <xdr:col>16</xdr:col>
      <xdr:colOff>396240</xdr:colOff>
      <xdr:row>23</xdr:row>
      <xdr:rowOff>137160</xdr:rowOff>
    </xdr:from>
    <xdr:to>
      <xdr:col>23</xdr:col>
      <xdr:colOff>594360</xdr:colOff>
      <xdr:row>28</xdr:row>
      <xdr:rowOff>99060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B870389-2644-779D-5903-9BA986CA076B}"/>
            </a:ext>
          </a:extLst>
        </xdr:cNvPr>
        <xdr:cNvSpPr/>
      </xdr:nvSpPr>
      <xdr:spPr>
        <a:xfrm>
          <a:off x="10149840" y="4343400"/>
          <a:ext cx="4465320" cy="876300"/>
        </a:xfrm>
        <a:prstGeom prst="rect">
          <a:avLst/>
        </a:prstGeom>
        <a:solidFill>
          <a:srgbClr val="FFCC29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312420</xdr:colOff>
      <xdr:row>24</xdr:row>
      <xdr:rowOff>38100</xdr:rowOff>
    </xdr:from>
    <xdr:to>
      <xdr:col>18</xdr:col>
      <xdr:colOff>388620</xdr:colOff>
      <xdr:row>29</xdr:row>
      <xdr:rowOff>91440</xdr:rowOff>
    </xdr:to>
    <xdr:grpSp>
      <xdr:nvGrpSpPr>
        <xdr:cNvPr id="13" name="Group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1627D7F-C88F-46D8-9C96-4D511757CDD3}"/>
            </a:ext>
          </a:extLst>
        </xdr:cNvPr>
        <xdr:cNvGrpSpPr/>
      </xdr:nvGrpSpPr>
      <xdr:grpSpPr>
        <a:xfrm>
          <a:off x="10066020" y="4427220"/>
          <a:ext cx="1295400" cy="967740"/>
          <a:chOff x="372140" y="1498759"/>
          <a:chExt cx="868326" cy="716359"/>
        </a:xfrm>
      </xdr:grpSpPr>
      <xdr:pic>
        <xdr:nvPicPr>
          <xdr:cNvPr id="14" name="Graphic 13" descr="Paper with solid fill">
            <a:extLst>
              <a:ext uri="{FF2B5EF4-FFF2-40B4-BE49-F238E27FC236}">
                <a16:creationId xmlns:a16="http://schemas.microsoft.com/office/drawing/2014/main" id="{F3BD1E2F-B3E0-3F89-E426-9253FA391F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27286" y="1498759"/>
            <a:ext cx="365088" cy="380226"/>
          </a:xfrm>
          <a:prstGeom prst="rect">
            <a:avLst/>
          </a:prstGeom>
        </xdr:spPr>
      </xdr:pic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82EC7B39-BB1E-7652-07A1-963A7B53D2F4}"/>
              </a:ext>
            </a:extLst>
          </xdr:cNvPr>
          <xdr:cNvSpPr txBox="1"/>
        </xdr:nvSpPr>
        <xdr:spPr>
          <a:xfrm>
            <a:off x="372140" y="1839828"/>
            <a:ext cx="868326" cy="3752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100"/>
              <a:t>Cover Page</a:t>
            </a:r>
          </a:p>
        </xdr:txBody>
      </xdr:sp>
    </xdr:grpSp>
    <xdr:clientData/>
  </xdr:twoCellAnchor>
  <xdr:twoCellAnchor>
    <xdr:from>
      <xdr:col>19</xdr:col>
      <xdr:colOff>9949</xdr:colOff>
      <xdr:row>23</xdr:row>
      <xdr:rowOff>182682</xdr:rowOff>
    </xdr:from>
    <xdr:to>
      <xdr:col>21</xdr:col>
      <xdr:colOff>38100</xdr:colOff>
      <xdr:row>29</xdr:row>
      <xdr:rowOff>91440</xdr:rowOff>
    </xdr:to>
    <xdr:grpSp>
      <xdr:nvGrpSpPr>
        <xdr:cNvPr id="16" name="Group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28E4AD3-B963-4CCB-9DCB-72349084E5E8}"/>
            </a:ext>
          </a:extLst>
        </xdr:cNvPr>
        <xdr:cNvGrpSpPr/>
      </xdr:nvGrpSpPr>
      <xdr:grpSpPr>
        <a:xfrm>
          <a:off x="11592349" y="4388922"/>
          <a:ext cx="1247351" cy="1006038"/>
          <a:chOff x="363279" y="2665031"/>
          <a:chExt cx="824023" cy="889787"/>
        </a:xfrm>
      </xdr:grpSpPr>
      <xdr:pic>
        <xdr:nvPicPr>
          <xdr:cNvPr id="17" name="Graphic 16" descr="Table with solid fill">
            <a:extLst>
              <a:ext uri="{FF2B5EF4-FFF2-40B4-BE49-F238E27FC236}">
                <a16:creationId xmlns:a16="http://schemas.microsoft.com/office/drawing/2014/main" id="{625F1180-5668-8C76-89BC-70CA0E0BBF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559587" y="2665031"/>
            <a:ext cx="468226" cy="487665"/>
          </a:xfrm>
          <a:prstGeom prst="rect">
            <a:avLst/>
          </a:prstGeom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720D9BD1-0CDE-9C5A-A0DA-082456E2734C}"/>
              </a:ext>
            </a:extLst>
          </xdr:cNvPr>
          <xdr:cNvSpPr txBox="1"/>
        </xdr:nvSpPr>
        <xdr:spPr>
          <a:xfrm>
            <a:off x="363279" y="3082063"/>
            <a:ext cx="824023" cy="4727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100"/>
              <a:t>Detailed</a:t>
            </a:r>
            <a:r>
              <a:rPr lang="en-IN" sz="1100" baseline="0"/>
              <a:t> Report</a:t>
            </a:r>
            <a:endParaRPr lang="en-IN" sz="1100"/>
          </a:p>
        </xdr:txBody>
      </xdr:sp>
    </xdr:grpSp>
    <xdr:clientData/>
  </xdr:twoCellAnchor>
  <xdr:twoCellAnchor>
    <xdr:from>
      <xdr:col>21</xdr:col>
      <xdr:colOff>379712</xdr:colOff>
      <xdr:row>24</xdr:row>
      <xdr:rowOff>17692</xdr:rowOff>
    </xdr:from>
    <xdr:to>
      <xdr:col>23</xdr:col>
      <xdr:colOff>358140</xdr:colOff>
      <xdr:row>28</xdr:row>
      <xdr:rowOff>182879</xdr:rowOff>
    </xdr:to>
    <xdr:grpSp>
      <xdr:nvGrpSpPr>
        <xdr:cNvPr id="19" name="Group 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B318596-E6AF-47FC-9BA9-D36DECA10006}"/>
            </a:ext>
          </a:extLst>
        </xdr:cNvPr>
        <xdr:cNvGrpSpPr/>
      </xdr:nvGrpSpPr>
      <xdr:grpSpPr>
        <a:xfrm>
          <a:off x="13181312" y="4406812"/>
          <a:ext cx="1197628" cy="896707"/>
          <a:chOff x="381000" y="3887110"/>
          <a:chExt cx="815161" cy="918806"/>
        </a:xfrm>
      </xdr:grpSpPr>
      <xdr:pic>
        <xdr:nvPicPr>
          <xdr:cNvPr id="20" name="Graphic 19" descr="Upward trend with solid fill">
            <a:extLst>
              <a:ext uri="{FF2B5EF4-FFF2-40B4-BE49-F238E27FC236}">
                <a16:creationId xmlns:a16="http://schemas.microsoft.com/office/drawing/2014/main" id="{C500E892-D506-E021-CCEB-BC5A86AE59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562073" y="3887110"/>
            <a:ext cx="443330" cy="461409"/>
          </a:xfrm>
          <a:prstGeom prst="rect">
            <a:avLst/>
          </a:prstGeom>
        </xdr:spPr>
      </xdr:pic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B4D6F476-1F2F-187A-1F7C-D20080B33B88}"/>
              </a:ext>
            </a:extLst>
          </xdr:cNvPr>
          <xdr:cNvSpPr txBox="1"/>
        </xdr:nvSpPr>
        <xdr:spPr>
          <a:xfrm>
            <a:off x="381000" y="4333161"/>
            <a:ext cx="815161" cy="4727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100"/>
              <a:t>Dashboard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135468</xdr:colOff>
      <xdr:row>23</xdr:row>
      <xdr:rowOff>67734</xdr:rowOff>
    </xdr:from>
    <xdr:to>
      <xdr:col>14</xdr:col>
      <xdr:colOff>973668</xdr:colOff>
      <xdr:row>29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53E5F7E-AD30-701E-B899-62885944955E}"/>
            </a:ext>
          </a:extLst>
        </xdr:cNvPr>
        <xdr:cNvSpPr/>
      </xdr:nvSpPr>
      <xdr:spPr>
        <a:xfrm>
          <a:off x="135468" y="5740401"/>
          <a:ext cx="14071600" cy="1049866"/>
        </a:xfrm>
        <a:prstGeom prst="rect">
          <a:avLst/>
        </a:prstGeom>
        <a:solidFill>
          <a:srgbClr val="FFCC2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894514</xdr:colOff>
      <xdr:row>23</xdr:row>
      <xdr:rowOff>174494</xdr:rowOff>
    </xdr:from>
    <xdr:to>
      <xdr:col>5</xdr:col>
      <xdr:colOff>42333</xdr:colOff>
      <xdr:row>29</xdr:row>
      <xdr:rowOff>0</xdr:rowOff>
    </xdr:to>
    <xdr:grpSp>
      <xdr:nvGrpSpPr>
        <xdr:cNvPr id="3" name="Group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2490E7-6A60-4EAD-B0EE-5A52BEC301C2}"/>
            </a:ext>
          </a:extLst>
        </xdr:cNvPr>
        <xdr:cNvGrpSpPr/>
      </xdr:nvGrpSpPr>
      <xdr:grpSpPr>
        <a:xfrm>
          <a:off x="3151939" y="5851394"/>
          <a:ext cx="1148069" cy="911356"/>
          <a:chOff x="372140" y="1498759"/>
          <a:chExt cx="868326" cy="716359"/>
        </a:xfrm>
      </xdr:grpSpPr>
      <xdr:pic>
        <xdr:nvPicPr>
          <xdr:cNvPr id="4" name="Graphic 3" descr="Paper with solid fill">
            <a:extLst>
              <a:ext uri="{FF2B5EF4-FFF2-40B4-BE49-F238E27FC236}">
                <a16:creationId xmlns:a16="http://schemas.microsoft.com/office/drawing/2014/main" id="{74E6C789-65FE-F7BF-CF4E-92106589CA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627286" y="1498759"/>
            <a:ext cx="365088" cy="380226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5D38F4B5-2F48-2A0D-5A8F-CD894C6E5095}"/>
              </a:ext>
            </a:extLst>
          </xdr:cNvPr>
          <xdr:cNvSpPr txBox="1"/>
        </xdr:nvSpPr>
        <xdr:spPr>
          <a:xfrm>
            <a:off x="372140" y="1839828"/>
            <a:ext cx="868326" cy="3752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100"/>
              <a:t>Cover Page</a:t>
            </a:r>
          </a:p>
        </xdr:txBody>
      </xdr:sp>
    </xdr:grpSp>
    <xdr:clientData/>
  </xdr:twoCellAnchor>
  <xdr:twoCellAnchor>
    <xdr:from>
      <xdr:col>6</xdr:col>
      <xdr:colOff>965201</xdr:colOff>
      <xdr:row>23</xdr:row>
      <xdr:rowOff>91006</xdr:rowOff>
    </xdr:from>
    <xdr:to>
      <xdr:col>8</xdr:col>
      <xdr:colOff>177800</xdr:colOff>
      <xdr:row>29</xdr:row>
      <xdr:rowOff>25400</xdr:rowOff>
    </xdr:to>
    <xdr:grpSp>
      <xdr:nvGrpSpPr>
        <xdr:cNvPr id="6" name="Group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8371D3C-6439-4C34-9A7F-FBFDB8481039}"/>
            </a:ext>
          </a:extLst>
        </xdr:cNvPr>
        <xdr:cNvGrpSpPr/>
      </xdr:nvGrpSpPr>
      <xdr:grpSpPr>
        <a:xfrm>
          <a:off x="6223001" y="5767906"/>
          <a:ext cx="1212849" cy="1020244"/>
          <a:chOff x="363279" y="2665031"/>
          <a:chExt cx="824023" cy="889787"/>
        </a:xfrm>
      </xdr:grpSpPr>
      <xdr:pic>
        <xdr:nvPicPr>
          <xdr:cNvPr id="7" name="Graphic 6" descr="Table with solid fill">
            <a:extLst>
              <a:ext uri="{FF2B5EF4-FFF2-40B4-BE49-F238E27FC236}">
                <a16:creationId xmlns:a16="http://schemas.microsoft.com/office/drawing/2014/main" id="{E9395143-B286-634B-A22A-7952DE6F0F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559587" y="2665031"/>
            <a:ext cx="468226" cy="487665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45F8500F-CCB4-8C75-3D52-81492DE51CE0}"/>
              </a:ext>
            </a:extLst>
          </xdr:cNvPr>
          <xdr:cNvSpPr txBox="1"/>
        </xdr:nvSpPr>
        <xdr:spPr>
          <a:xfrm>
            <a:off x="363279" y="3082063"/>
            <a:ext cx="824023" cy="4727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100"/>
              <a:t>Detailed</a:t>
            </a:r>
            <a:r>
              <a:rPr lang="en-IN" sz="1100" baseline="0"/>
              <a:t> Report</a:t>
            </a:r>
            <a:endParaRPr lang="en-IN" sz="1100"/>
          </a:p>
        </xdr:txBody>
      </xdr:sp>
    </xdr:grpSp>
    <xdr:clientData/>
  </xdr:twoCellAnchor>
  <xdr:twoCellAnchor>
    <xdr:from>
      <xdr:col>9</xdr:col>
      <xdr:colOff>847454</xdr:colOff>
      <xdr:row>23</xdr:row>
      <xdr:rowOff>153151</xdr:rowOff>
    </xdr:from>
    <xdr:to>
      <xdr:col>10</xdr:col>
      <xdr:colOff>663549</xdr:colOff>
      <xdr:row>28</xdr:row>
      <xdr:rowOff>140624</xdr:rowOff>
    </xdr:to>
    <xdr:grpSp>
      <xdr:nvGrpSpPr>
        <xdr:cNvPr id="9" name="Group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E68EF56-B605-4732-A4BA-E3142C20DA77}"/>
            </a:ext>
          </a:extLst>
        </xdr:cNvPr>
        <xdr:cNvGrpSpPr/>
      </xdr:nvGrpSpPr>
      <xdr:grpSpPr>
        <a:xfrm>
          <a:off x="9105629" y="5830051"/>
          <a:ext cx="816220" cy="892348"/>
          <a:chOff x="381000" y="3887110"/>
          <a:chExt cx="815161" cy="918806"/>
        </a:xfrm>
      </xdr:grpSpPr>
      <xdr:pic>
        <xdr:nvPicPr>
          <xdr:cNvPr id="10" name="Graphic 9" descr="Upward trend with solid fill">
            <a:extLst>
              <a:ext uri="{FF2B5EF4-FFF2-40B4-BE49-F238E27FC236}">
                <a16:creationId xmlns:a16="http://schemas.microsoft.com/office/drawing/2014/main" id="{700EACCF-40B2-350F-134D-F120D12F2D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562073" y="3887110"/>
            <a:ext cx="443330" cy="461409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1FD226C8-953D-4CD1-A8A6-A74D93F07ACE}"/>
              </a:ext>
            </a:extLst>
          </xdr:cNvPr>
          <xdr:cNvSpPr txBox="1"/>
        </xdr:nvSpPr>
        <xdr:spPr>
          <a:xfrm>
            <a:off x="381000" y="4333161"/>
            <a:ext cx="815161" cy="4727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100"/>
              <a:t>Dashboard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107798</xdr:colOff>
      <xdr:row>3</xdr:row>
      <xdr:rowOff>91448</xdr:rowOff>
    </xdr:from>
    <xdr:to>
      <xdr:col>21</xdr:col>
      <xdr:colOff>183998</xdr:colOff>
      <xdr:row>30</xdr:row>
      <xdr:rowOff>135214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228D695-9A75-E618-1487-D3C4366541E6}"/>
            </a:ext>
          </a:extLst>
        </xdr:cNvPr>
        <xdr:cNvSpPr/>
      </xdr:nvSpPr>
      <xdr:spPr>
        <a:xfrm>
          <a:off x="717398" y="650248"/>
          <a:ext cx="12268200" cy="5072966"/>
        </a:xfrm>
        <a:prstGeom prst="roundRect">
          <a:avLst>
            <a:gd name="adj" fmla="val 3038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389860</xdr:colOff>
      <xdr:row>6</xdr:row>
      <xdr:rowOff>80547</xdr:rowOff>
    </xdr:from>
    <xdr:to>
      <xdr:col>1</xdr:col>
      <xdr:colOff>575929</xdr:colOff>
      <xdr:row>26</xdr:row>
      <xdr:rowOff>105947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95429F3-2034-44F9-AE82-97F59B9A2DF7}"/>
            </a:ext>
          </a:extLst>
        </xdr:cNvPr>
        <xdr:cNvSpPr/>
      </xdr:nvSpPr>
      <xdr:spPr>
        <a:xfrm>
          <a:off x="389860" y="1196966"/>
          <a:ext cx="797441" cy="3746795"/>
        </a:xfrm>
        <a:prstGeom prst="roundRect">
          <a:avLst>
            <a:gd name="adj" fmla="val 11944"/>
          </a:avLst>
        </a:prstGeom>
        <a:solidFill>
          <a:srgbClr val="FFC000"/>
        </a:solidFill>
        <a:ln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325215</xdr:colOff>
      <xdr:row>3</xdr:row>
      <xdr:rowOff>72266</xdr:rowOff>
    </xdr:from>
    <xdr:to>
      <xdr:col>21</xdr:col>
      <xdr:colOff>209066</xdr:colOff>
      <xdr:row>31</xdr:row>
      <xdr:rowOff>38100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E4BB4BF-DE88-4729-999F-47188166B559}"/>
            </a:ext>
          </a:extLst>
        </xdr:cNvPr>
        <xdr:cNvSpPr/>
      </xdr:nvSpPr>
      <xdr:spPr>
        <a:xfrm>
          <a:off x="9469215" y="620906"/>
          <a:ext cx="3541451" cy="5086474"/>
        </a:xfrm>
        <a:prstGeom prst="roundRect">
          <a:avLst>
            <a:gd name="adj" fmla="val 3038"/>
          </a:avLst>
        </a:prstGeom>
        <a:solidFill>
          <a:srgbClr val="FFC000"/>
        </a:solidFill>
        <a:ln>
          <a:solidFill>
            <a:schemeClr val="bg1">
              <a:lumMod val="75000"/>
            </a:schemeClr>
          </a:solidFill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109790</xdr:colOff>
      <xdr:row>3</xdr:row>
      <xdr:rowOff>167504</xdr:rowOff>
    </xdr:from>
    <xdr:to>
      <xdr:col>5</xdr:col>
      <xdr:colOff>138043</xdr:colOff>
      <xdr:row>12</xdr:row>
      <xdr:rowOff>132522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4E0555-FB48-EF14-A8AB-76987262B7C2}"/>
            </a:ext>
          </a:extLst>
        </xdr:cNvPr>
        <xdr:cNvGrpSpPr/>
      </xdr:nvGrpSpPr>
      <xdr:grpSpPr>
        <a:xfrm>
          <a:off x="1328990" y="716144"/>
          <a:ext cx="1857053" cy="1610938"/>
          <a:chOff x="1523355" y="642374"/>
          <a:chExt cx="1979680" cy="1741248"/>
        </a:xfrm>
      </xdr:grpSpPr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7EEFB713-B06B-0A41-C738-99109E8E9004}"/>
              </a:ext>
            </a:extLst>
          </xdr:cNvPr>
          <xdr:cNvSpPr/>
        </xdr:nvSpPr>
        <xdr:spPr>
          <a:xfrm>
            <a:off x="1525501" y="642827"/>
            <a:ext cx="1977534" cy="1740795"/>
          </a:xfrm>
          <a:prstGeom prst="roundRect">
            <a:avLst>
              <a:gd name="adj" fmla="val 6207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1000">
                <a:schemeClr val="bg1"/>
              </a:gs>
              <a:gs pos="100000">
                <a:schemeClr val="bg1">
                  <a:lumMod val="8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036E48E8-06DA-EE95-6DA0-F9723F2D2916}"/>
              </a:ext>
            </a:extLst>
          </xdr:cNvPr>
          <xdr:cNvSpPr/>
        </xdr:nvSpPr>
        <xdr:spPr>
          <a:xfrm>
            <a:off x="1523355" y="642374"/>
            <a:ext cx="110971" cy="1733397"/>
          </a:xfrm>
          <a:prstGeom prst="roundRect">
            <a:avLst>
              <a:gd name="adj" fmla="val 44134"/>
            </a:avLst>
          </a:prstGeom>
          <a:solidFill>
            <a:srgbClr val="FFC000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5</xdr:col>
      <xdr:colOff>295321</xdr:colOff>
      <xdr:row>3</xdr:row>
      <xdr:rowOff>170817</xdr:rowOff>
    </xdr:from>
    <xdr:to>
      <xdr:col>8</xdr:col>
      <xdr:colOff>323575</xdr:colOff>
      <xdr:row>12</xdr:row>
      <xdr:rowOff>135835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5D6E01C5-FDA3-43AA-8464-10BA325C09B9}"/>
            </a:ext>
          </a:extLst>
        </xdr:cNvPr>
        <xdr:cNvGrpSpPr/>
      </xdr:nvGrpSpPr>
      <xdr:grpSpPr>
        <a:xfrm>
          <a:off x="3343321" y="719457"/>
          <a:ext cx="1857054" cy="1610938"/>
          <a:chOff x="1523355" y="642374"/>
          <a:chExt cx="1979680" cy="1741248"/>
        </a:xfrm>
      </xdr:grpSpPr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0B0AE761-3E1F-2FC6-BCBA-9660C86184A1}"/>
              </a:ext>
            </a:extLst>
          </xdr:cNvPr>
          <xdr:cNvSpPr/>
        </xdr:nvSpPr>
        <xdr:spPr>
          <a:xfrm>
            <a:off x="1525501" y="642827"/>
            <a:ext cx="1977534" cy="1740795"/>
          </a:xfrm>
          <a:prstGeom prst="roundRect">
            <a:avLst>
              <a:gd name="adj" fmla="val 6207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1000">
                <a:schemeClr val="bg1"/>
              </a:gs>
              <a:gs pos="100000">
                <a:schemeClr val="bg1">
                  <a:lumMod val="8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20" name="Rectangle: Rounded Corners 19">
            <a:extLst>
              <a:ext uri="{FF2B5EF4-FFF2-40B4-BE49-F238E27FC236}">
                <a16:creationId xmlns:a16="http://schemas.microsoft.com/office/drawing/2014/main" id="{4239C0D2-518F-70EE-9C4A-47360AAF7D31}"/>
              </a:ext>
            </a:extLst>
          </xdr:cNvPr>
          <xdr:cNvSpPr/>
        </xdr:nvSpPr>
        <xdr:spPr>
          <a:xfrm>
            <a:off x="1523355" y="642374"/>
            <a:ext cx="110971" cy="1733397"/>
          </a:xfrm>
          <a:prstGeom prst="roundRect">
            <a:avLst>
              <a:gd name="adj" fmla="val 44134"/>
            </a:avLst>
          </a:prstGeom>
          <a:solidFill>
            <a:srgbClr val="FFC000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8</xdr:col>
      <xdr:colOff>464288</xdr:colOff>
      <xdr:row>3</xdr:row>
      <xdr:rowOff>179651</xdr:rowOff>
    </xdr:from>
    <xdr:to>
      <xdr:col>11</xdr:col>
      <xdr:colOff>492541</xdr:colOff>
      <xdr:row>12</xdr:row>
      <xdr:rowOff>144669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B96B4E9-DC71-41CC-94A4-E2866303E206}"/>
            </a:ext>
          </a:extLst>
        </xdr:cNvPr>
        <xdr:cNvGrpSpPr/>
      </xdr:nvGrpSpPr>
      <xdr:grpSpPr>
        <a:xfrm>
          <a:off x="5341088" y="728291"/>
          <a:ext cx="1857053" cy="1610938"/>
          <a:chOff x="1523355" y="642374"/>
          <a:chExt cx="1979680" cy="1741248"/>
        </a:xfrm>
      </xdr:grpSpPr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BF7AC190-6E7A-7D06-FC00-0A6DFF51FA11}"/>
              </a:ext>
            </a:extLst>
          </xdr:cNvPr>
          <xdr:cNvSpPr/>
        </xdr:nvSpPr>
        <xdr:spPr>
          <a:xfrm>
            <a:off x="1525501" y="642827"/>
            <a:ext cx="1977534" cy="1740795"/>
          </a:xfrm>
          <a:prstGeom prst="roundRect">
            <a:avLst>
              <a:gd name="adj" fmla="val 6207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1000">
                <a:schemeClr val="bg1"/>
              </a:gs>
              <a:gs pos="100000">
                <a:schemeClr val="bg1">
                  <a:lumMod val="8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C97B64E8-E59D-F0F5-0163-B37616A25E97}"/>
              </a:ext>
            </a:extLst>
          </xdr:cNvPr>
          <xdr:cNvSpPr/>
        </xdr:nvSpPr>
        <xdr:spPr>
          <a:xfrm>
            <a:off x="1523355" y="642374"/>
            <a:ext cx="110971" cy="1733397"/>
          </a:xfrm>
          <a:prstGeom prst="roundRect">
            <a:avLst>
              <a:gd name="adj" fmla="val 44134"/>
            </a:avLst>
          </a:prstGeom>
          <a:solidFill>
            <a:srgbClr val="FFC000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12</xdr:col>
      <xdr:colOff>47946</xdr:colOff>
      <xdr:row>3</xdr:row>
      <xdr:rowOff>166399</xdr:rowOff>
    </xdr:from>
    <xdr:to>
      <xdr:col>15</xdr:col>
      <xdr:colOff>76199</xdr:colOff>
      <xdr:row>12</xdr:row>
      <xdr:rowOff>131417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5541BC4E-EFB1-49BE-9D42-05FF890C518C}"/>
            </a:ext>
          </a:extLst>
        </xdr:cNvPr>
        <xdr:cNvGrpSpPr/>
      </xdr:nvGrpSpPr>
      <xdr:grpSpPr>
        <a:xfrm>
          <a:off x="7363146" y="715039"/>
          <a:ext cx="1857053" cy="1610938"/>
          <a:chOff x="1523355" y="642374"/>
          <a:chExt cx="1979680" cy="1741248"/>
        </a:xfrm>
      </xdr:grpSpPr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2261D5E0-E753-DB44-DA36-86491C59B7B8}"/>
              </a:ext>
            </a:extLst>
          </xdr:cNvPr>
          <xdr:cNvSpPr/>
        </xdr:nvSpPr>
        <xdr:spPr>
          <a:xfrm>
            <a:off x="1525501" y="642827"/>
            <a:ext cx="1977534" cy="1740795"/>
          </a:xfrm>
          <a:prstGeom prst="roundRect">
            <a:avLst>
              <a:gd name="adj" fmla="val 6207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1000">
                <a:schemeClr val="bg1"/>
              </a:gs>
              <a:gs pos="100000">
                <a:schemeClr val="bg1">
                  <a:lumMod val="8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DB3E3ABC-40BE-57CF-2AC4-85C735A7C04E}"/>
              </a:ext>
            </a:extLst>
          </xdr:cNvPr>
          <xdr:cNvSpPr/>
        </xdr:nvSpPr>
        <xdr:spPr>
          <a:xfrm>
            <a:off x="1523355" y="642374"/>
            <a:ext cx="110971" cy="1733397"/>
          </a:xfrm>
          <a:prstGeom prst="roundRect">
            <a:avLst>
              <a:gd name="adj" fmla="val 44134"/>
            </a:avLst>
          </a:prstGeom>
          <a:solidFill>
            <a:srgbClr val="FFC000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6</xdr:col>
      <xdr:colOff>586700</xdr:colOff>
      <xdr:row>14</xdr:row>
      <xdr:rowOff>81502</xdr:rowOff>
    </xdr:from>
    <xdr:to>
      <xdr:col>15</xdr:col>
      <xdr:colOff>119654</xdr:colOff>
      <xdr:row>29</xdr:row>
      <xdr:rowOff>135034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78E37F7D-D760-4C04-ABC1-F8098748FB87}"/>
            </a:ext>
          </a:extLst>
        </xdr:cNvPr>
        <xdr:cNvGrpSpPr/>
      </xdr:nvGrpSpPr>
      <xdr:grpSpPr>
        <a:xfrm>
          <a:off x="4244300" y="2641822"/>
          <a:ext cx="5019354" cy="2796732"/>
          <a:chOff x="1523355" y="642374"/>
          <a:chExt cx="1979680" cy="1741248"/>
        </a:xfrm>
      </xdr:grpSpPr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7E39E838-D729-69F7-8769-469C6668E56F}"/>
              </a:ext>
            </a:extLst>
          </xdr:cNvPr>
          <xdr:cNvSpPr/>
        </xdr:nvSpPr>
        <xdr:spPr>
          <a:xfrm>
            <a:off x="1525501" y="642827"/>
            <a:ext cx="1977534" cy="1740795"/>
          </a:xfrm>
          <a:prstGeom prst="roundRect">
            <a:avLst>
              <a:gd name="adj" fmla="val 6207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1000">
                <a:schemeClr val="bg1"/>
              </a:gs>
              <a:gs pos="100000">
                <a:schemeClr val="bg1">
                  <a:lumMod val="8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95718EE1-2B63-74E5-3BF1-D22DDD9E55AE}"/>
              </a:ext>
            </a:extLst>
          </xdr:cNvPr>
          <xdr:cNvSpPr/>
        </xdr:nvSpPr>
        <xdr:spPr>
          <a:xfrm>
            <a:off x="1523355" y="642374"/>
            <a:ext cx="110971" cy="1733397"/>
          </a:xfrm>
          <a:prstGeom prst="roundRect">
            <a:avLst>
              <a:gd name="adj" fmla="val 44134"/>
            </a:avLst>
          </a:prstGeom>
          <a:solidFill>
            <a:srgbClr val="FFC000"/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2</xdr:col>
      <xdr:colOff>120087</xdr:colOff>
      <xdr:row>3</xdr:row>
      <xdr:rowOff>177800</xdr:rowOff>
    </xdr:from>
    <xdr:to>
      <xdr:col>5</xdr:col>
      <xdr:colOff>162697</xdr:colOff>
      <xdr:row>12</xdr:row>
      <xdr:rowOff>147456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2467D98-C0BF-4C57-B827-731B89FF5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58329</xdr:colOff>
      <xdr:row>8</xdr:row>
      <xdr:rowOff>108562</xdr:rowOff>
    </xdr:from>
    <xdr:to>
      <xdr:col>4</xdr:col>
      <xdr:colOff>81189</xdr:colOff>
      <xdr:row>9</xdr:row>
      <xdr:rowOff>169522</xdr:rowOff>
    </xdr:to>
    <xdr:sp macro="" textlink="Analysis!C38">
      <xdr:nvSpPr>
        <xdr:cNvPr id="31" name="TextBox 30">
          <a:extLst>
            <a:ext uri="{FF2B5EF4-FFF2-40B4-BE49-F238E27FC236}">
              <a16:creationId xmlns:a16="http://schemas.microsoft.com/office/drawing/2014/main" id="{E3B7B228-A88A-5867-4331-587B949A64E0}"/>
            </a:ext>
          </a:extLst>
        </xdr:cNvPr>
        <xdr:cNvSpPr txBox="1"/>
      </xdr:nvSpPr>
      <xdr:spPr>
        <a:xfrm>
          <a:off x="1895675" y="1589833"/>
          <a:ext cx="635308" cy="2461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ECD761D-88BF-48E4-A493-7E7731E698CC}" type="TxLink">
            <a:rPr lang="en-US" sz="12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t>ROI</a:t>
          </a:fld>
          <a:endParaRPr lang="en-IN" sz="12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48711</xdr:colOff>
      <xdr:row>7</xdr:row>
      <xdr:rowOff>9471</xdr:rowOff>
    </xdr:from>
    <xdr:to>
      <xdr:col>4</xdr:col>
      <xdr:colOff>135279</xdr:colOff>
      <xdr:row>8</xdr:row>
      <xdr:rowOff>99817</xdr:rowOff>
    </xdr:to>
    <xdr:sp macro="" textlink="Analysis!D38">
      <xdr:nvSpPr>
        <xdr:cNvPr id="32" name="TextBox 31">
          <a:extLst>
            <a:ext uri="{FF2B5EF4-FFF2-40B4-BE49-F238E27FC236}">
              <a16:creationId xmlns:a16="http://schemas.microsoft.com/office/drawing/2014/main" id="{45D6D31C-F631-4760-9883-8E4D2B52DFD5}"/>
            </a:ext>
          </a:extLst>
        </xdr:cNvPr>
        <xdr:cNvSpPr txBox="1"/>
      </xdr:nvSpPr>
      <xdr:spPr>
        <a:xfrm>
          <a:off x="1886057" y="1305583"/>
          <a:ext cx="699016" cy="275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73FECFF-714B-482F-BA77-403FA635A9C8}" type="TxLink">
            <a:rPr lang="en-US" sz="18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algn="ctr"/>
            <a:t>3%</a:t>
          </a:fld>
          <a:endParaRPr lang="en-IN" sz="18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</xdr:col>
      <xdr:colOff>291982</xdr:colOff>
      <xdr:row>3</xdr:row>
      <xdr:rowOff>179132</xdr:rowOff>
    </xdr:from>
    <xdr:to>
      <xdr:col>8</xdr:col>
      <xdr:colOff>320468</xdr:colOff>
      <xdr:row>12</xdr:row>
      <xdr:rowOff>135308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319C332-5FF7-4FEB-81BC-F19A98B3D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302704</xdr:colOff>
      <xdr:row>3</xdr:row>
      <xdr:rowOff>175978</xdr:rowOff>
    </xdr:from>
    <xdr:to>
      <xdr:col>8</xdr:col>
      <xdr:colOff>345433</xdr:colOff>
      <xdr:row>12</xdr:row>
      <xdr:rowOff>148912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4388608-E8C8-42D0-879B-E96E2C8F7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311403</xdr:colOff>
      <xdr:row>8</xdr:row>
      <xdr:rowOff>110257</xdr:rowOff>
    </xdr:from>
    <xdr:to>
      <xdr:col>7</xdr:col>
      <xdr:colOff>334263</xdr:colOff>
      <xdr:row>9</xdr:row>
      <xdr:rowOff>171217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3532DDE9-612D-4C7A-A503-C23E4F6E03DA}"/>
            </a:ext>
          </a:extLst>
        </xdr:cNvPr>
        <xdr:cNvSpPr txBox="1"/>
      </xdr:nvSpPr>
      <xdr:spPr>
        <a:xfrm>
          <a:off x="3986095" y="1591528"/>
          <a:ext cx="635308" cy="2461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latin typeface="Arial Black" panose="020B0A04020102020204" pitchFamily="34" charset="0"/>
            </a:rPr>
            <a:t>NPM</a:t>
          </a:r>
          <a:endParaRPr lang="en-US" sz="14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6</xdr:col>
      <xdr:colOff>213645</xdr:colOff>
      <xdr:row>7</xdr:row>
      <xdr:rowOff>4043</xdr:rowOff>
    </xdr:from>
    <xdr:to>
      <xdr:col>7</xdr:col>
      <xdr:colOff>448655</xdr:colOff>
      <xdr:row>8</xdr:row>
      <xdr:rowOff>121066</xdr:rowOff>
    </xdr:to>
    <xdr:sp macro="" textlink="Analysis!D39">
      <xdr:nvSpPr>
        <xdr:cNvPr id="37" name="TextBox 36">
          <a:extLst>
            <a:ext uri="{FF2B5EF4-FFF2-40B4-BE49-F238E27FC236}">
              <a16:creationId xmlns:a16="http://schemas.microsoft.com/office/drawing/2014/main" id="{8E3641AB-A312-4C5F-AED1-9F7BC5A64FC9}"/>
            </a:ext>
          </a:extLst>
        </xdr:cNvPr>
        <xdr:cNvSpPr txBox="1"/>
      </xdr:nvSpPr>
      <xdr:spPr>
        <a:xfrm>
          <a:off x="3888337" y="1300155"/>
          <a:ext cx="847458" cy="302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1A12CB0-A950-4EDB-A2DD-050F4D8273DA}" type="TxLink">
            <a:rPr lang="en-US" sz="18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t>32%</a:t>
          </a:fld>
          <a:endParaRPr lang="en-IN" sz="18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8</xdr:col>
      <xdr:colOff>464288</xdr:colOff>
      <xdr:row>3</xdr:row>
      <xdr:rowOff>179651</xdr:rowOff>
    </xdr:from>
    <xdr:to>
      <xdr:col>11</xdr:col>
      <xdr:colOff>470018</xdr:colOff>
      <xdr:row>12</xdr:row>
      <xdr:rowOff>135308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6560FD2F-E82E-4774-A1B4-1509FEB37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506533</xdr:colOff>
      <xdr:row>8</xdr:row>
      <xdr:rowOff>70377</xdr:rowOff>
    </xdr:from>
    <xdr:to>
      <xdr:col>10</xdr:col>
      <xdr:colOff>529392</xdr:colOff>
      <xdr:row>9</xdr:row>
      <xdr:rowOff>131337</xdr:rowOff>
    </xdr:to>
    <xdr:sp macro="" textlink="Analysis!$C$40">
      <xdr:nvSpPr>
        <xdr:cNvPr id="39" name="TextBox 38">
          <a:extLst>
            <a:ext uri="{FF2B5EF4-FFF2-40B4-BE49-F238E27FC236}">
              <a16:creationId xmlns:a16="http://schemas.microsoft.com/office/drawing/2014/main" id="{A9EFB73B-8359-4D7D-B640-F3FF1788864C}"/>
            </a:ext>
          </a:extLst>
        </xdr:cNvPr>
        <xdr:cNvSpPr txBox="1"/>
      </xdr:nvSpPr>
      <xdr:spPr>
        <a:xfrm>
          <a:off x="6018570" y="1551648"/>
          <a:ext cx="635308" cy="2461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942820C-0A49-44E3-93DE-554D95513044}" type="TxLink">
            <a:rPr lang="en-US" sz="12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t>ROA</a:t>
          </a:fld>
          <a:endParaRPr lang="en-US" sz="16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9</xdr:col>
      <xdr:colOff>482671</xdr:colOff>
      <xdr:row>6</xdr:row>
      <xdr:rowOff>163564</xdr:rowOff>
    </xdr:from>
    <xdr:to>
      <xdr:col>10</xdr:col>
      <xdr:colOff>569238</xdr:colOff>
      <xdr:row>8</xdr:row>
      <xdr:rowOff>68751</xdr:rowOff>
    </xdr:to>
    <xdr:sp macro="" textlink="Analysis!$D$40">
      <xdr:nvSpPr>
        <xdr:cNvPr id="40" name="TextBox 39">
          <a:extLst>
            <a:ext uri="{FF2B5EF4-FFF2-40B4-BE49-F238E27FC236}">
              <a16:creationId xmlns:a16="http://schemas.microsoft.com/office/drawing/2014/main" id="{20CA688C-0EAC-4CA6-8357-717A4CFA41C8}"/>
            </a:ext>
          </a:extLst>
        </xdr:cNvPr>
        <xdr:cNvSpPr txBox="1"/>
      </xdr:nvSpPr>
      <xdr:spPr>
        <a:xfrm>
          <a:off x="5994708" y="1274517"/>
          <a:ext cx="699016" cy="275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19FEDF6-55EF-4D4C-918D-79E57BCC80D7}" type="TxLink">
            <a:rPr lang="en-US" sz="18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t>1%</a:t>
          </a:fld>
          <a:endParaRPr lang="en-IN" sz="36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12</xdr:col>
      <xdr:colOff>47946</xdr:colOff>
      <xdr:row>3</xdr:row>
      <xdr:rowOff>166399</xdr:rowOff>
    </xdr:from>
    <xdr:to>
      <xdr:col>15</xdr:col>
      <xdr:colOff>78336</xdr:colOff>
      <xdr:row>12</xdr:row>
      <xdr:rowOff>128186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748FAAD-1024-4151-BCE7-8BE565206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448656</xdr:colOff>
      <xdr:row>8</xdr:row>
      <xdr:rowOff>16255</xdr:rowOff>
    </xdr:from>
    <xdr:to>
      <xdr:col>14</xdr:col>
      <xdr:colOff>356077</xdr:colOff>
      <xdr:row>9</xdr:row>
      <xdr:rowOff>77215</xdr:rowOff>
    </xdr:to>
    <xdr:sp macro="" textlink="Analysis!$C$41">
      <xdr:nvSpPr>
        <xdr:cNvPr id="42" name="TextBox 41">
          <a:extLst>
            <a:ext uri="{FF2B5EF4-FFF2-40B4-BE49-F238E27FC236}">
              <a16:creationId xmlns:a16="http://schemas.microsoft.com/office/drawing/2014/main" id="{5755D5C1-E8F8-4471-B9E8-49B986C93E99}"/>
            </a:ext>
          </a:extLst>
        </xdr:cNvPr>
        <xdr:cNvSpPr txBox="1"/>
      </xdr:nvSpPr>
      <xdr:spPr>
        <a:xfrm>
          <a:off x="7798039" y="1497526"/>
          <a:ext cx="1132318" cy="2461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96BE112-1BDA-4E4E-93DC-2B2BACF304E3}" type="TxLink">
            <a:rPr lang="en-US" sz="9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t>Quick Ratio</a:t>
          </a:fld>
          <a:endParaRPr lang="en-US" sz="9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12</xdr:col>
      <xdr:colOff>583962</xdr:colOff>
      <xdr:row>6</xdr:row>
      <xdr:rowOff>159293</xdr:rowOff>
    </xdr:from>
    <xdr:to>
      <xdr:col>14</xdr:col>
      <xdr:colOff>199402</xdr:colOff>
      <xdr:row>8</xdr:row>
      <xdr:rowOff>7123</xdr:rowOff>
    </xdr:to>
    <xdr:sp macro="" textlink="Analysis!$D$41">
      <xdr:nvSpPr>
        <xdr:cNvPr id="43" name="TextBox 42">
          <a:extLst>
            <a:ext uri="{FF2B5EF4-FFF2-40B4-BE49-F238E27FC236}">
              <a16:creationId xmlns:a16="http://schemas.microsoft.com/office/drawing/2014/main" id="{8BCB8ADE-94F2-48D3-B8A3-C93A0E161FF3}"/>
            </a:ext>
          </a:extLst>
        </xdr:cNvPr>
        <xdr:cNvSpPr txBox="1"/>
      </xdr:nvSpPr>
      <xdr:spPr>
        <a:xfrm>
          <a:off x="7933345" y="1270246"/>
          <a:ext cx="840337" cy="2181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9265FA0-AD72-44A1-8BAE-C684B3AD8182}" type="TxLink">
            <a:rPr lang="en-US" sz="18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t>1.463</a:t>
          </a:fld>
          <a:endParaRPr lang="en-IN" sz="18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</xdr:col>
      <xdr:colOff>41804</xdr:colOff>
      <xdr:row>14</xdr:row>
      <xdr:rowOff>16176</xdr:rowOff>
    </xdr:from>
    <xdr:to>
      <xdr:col>6</xdr:col>
      <xdr:colOff>502732</xdr:colOff>
      <xdr:row>30</xdr:row>
      <xdr:rowOff>4431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4" name="Chart 43">
              <a:extLst>
                <a:ext uri="{FF2B5EF4-FFF2-40B4-BE49-F238E27FC236}">
                  <a16:creationId xmlns:a16="http://schemas.microsoft.com/office/drawing/2014/main" id="{3DB9FB80-716A-4017-85A1-8CCA6F75B3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6885" y="2611095"/>
              <a:ext cx="2891090" cy="29538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137967</xdr:colOff>
      <xdr:row>14</xdr:row>
      <xdr:rowOff>76200</xdr:rowOff>
    </xdr:from>
    <xdr:to>
      <xdr:col>15</xdr:col>
      <xdr:colOff>237067</xdr:colOff>
      <xdr:row>29</xdr:row>
      <xdr:rowOff>143933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5" name="Chart 44">
              <a:extLst>
                <a:ext uri="{FF2B5EF4-FFF2-40B4-BE49-F238E27FC236}">
                  <a16:creationId xmlns:a16="http://schemas.microsoft.com/office/drawing/2014/main" id="{B6D22E36-6B03-434D-9A78-2BD087BB20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05167" y="2683933"/>
              <a:ext cx="4975900" cy="28617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584200</xdr:colOff>
      <xdr:row>6</xdr:row>
      <xdr:rowOff>124552</xdr:rowOff>
    </xdr:from>
    <xdr:to>
      <xdr:col>21</xdr:col>
      <xdr:colOff>347133</xdr:colOff>
      <xdr:row>22</xdr:row>
      <xdr:rowOff>160866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8F67713C-6B99-47D3-B129-1283FE187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1</xdr:colOff>
      <xdr:row>22</xdr:row>
      <xdr:rowOff>135466</xdr:rowOff>
    </xdr:from>
    <xdr:to>
      <xdr:col>18</xdr:col>
      <xdr:colOff>76201</xdr:colOff>
      <xdr:row>25</xdr:row>
      <xdr:rowOff>59266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B2A9C01A-8C7E-E584-A3B6-5047DCD5DFB7}"/>
            </a:ext>
          </a:extLst>
        </xdr:cNvPr>
        <xdr:cNvSpPr txBox="1"/>
      </xdr:nvSpPr>
      <xdr:spPr>
        <a:xfrm>
          <a:off x="9753601" y="4233333"/>
          <a:ext cx="1295400" cy="482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 b="1"/>
            <a:t>Income Achieved VS Target</a:t>
          </a:r>
        </a:p>
      </xdr:txBody>
    </xdr:sp>
    <xdr:clientData/>
  </xdr:twoCellAnchor>
  <xdr:twoCellAnchor>
    <xdr:from>
      <xdr:col>18</xdr:col>
      <xdr:colOff>389467</xdr:colOff>
      <xdr:row>22</xdr:row>
      <xdr:rowOff>143932</xdr:rowOff>
    </xdr:from>
    <xdr:to>
      <xdr:col>20</xdr:col>
      <xdr:colOff>465667</xdr:colOff>
      <xdr:row>25</xdr:row>
      <xdr:rowOff>67732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846B627B-836F-468F-8B2B-D916E8D99DA8}"/>
            </a:ext>
          </a:extLst>
        </xdr:cNvPr>
        <xdr:cNvSpPr txBox="1"/>
      </xdr:nvSpPr>
      <xdr:spPr>
        <a:xfrm>
          <a:off x="11362267" y="4241799"/>
          <a:ext cx="1295400" cy="482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 b="1"/>
            <a:t>Expense</a:t>
          </a:r>
          <a:r>
            <a:rPr lang="en-IN" sz="1100" b="1" baseline="0"/>
            <a:t> Reached VS Budget</a:t>
          </a:r>
          <a:endParaRPr lang="en-IN" sz="1100" b="1"/>
        </a:p>
      </xdr:txBody>
    </xdr:sp>
    <xdr:clientData/>
  </xdr:twoCellAnchor>
  <xdr:twoCellAnchor>
    <xdr:from>
      <xdr:col>18</xdr:col>
      <xdr:colOff>220133</xdr:colOff>
      <xdr:row>22</xdr:row>
      <xdr:rowOff>110066</xdr:rowOff>
    </xdr:from>
    <xdr:to>
      <xdr:col>18</xdr:col>
      <xdr:colOff>220133</xdr:colOff>
      <xdr:row>29</xdr:row>
      <xdr:rowOff>50800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9D639D0B-EB58-B839-5CCF-3BB41A109113}"/>
            </a:ext>
          </a:extLst>
        </xdr:cNvPr>
        <xdr:cNvCxnSpPr/>
      </xdr:nvCxnSpPr>
      <xdr:spPr>
        <a:xfrm>
          <a:off x="11192933" y="4207933"/>
          <a:ext cx="0" cy="1244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42335</xdr:colOff>
      <xdr:row>25</xdr:row>
      <xdr:rowOff>118533</xdr:rowOff>
    </xdr:from>
    <xdr:to>
      <xdr:col>18</xdr:col>
      <xdr:colOff>118535</xdr:colOff>
      <xdr:row>28</xdr:row>
      <xdr:rowOff>42333</xdr:rowOff>
    </xdr:to>
    <xdr:sp macro="" textlink="Analysis!D45">
      <xdr:nvSpPr>
        <xdr:cNvPr id="53" name="TextBox 52">
          <a:extLst>
            <a:ext uri="{FF2B5EF4-FFF2-40B4-BE49-F238E27FC236}">
              <a16:creationId xmlns:a16="http://schemas.microsoft.com/office/drawing/2014/main" id="{A5158A0E-D819-4D9B-8680-D9216213CD9D}"/>
            </a:ext>
          </a:extLst>
        </xdr:cNvPr>
        <xdr:cNvSpPr txBox="1"/>
      </xdr:nvSpPr>
      <xdr:spPr>
        <a:xfrm>
          <a:off x="9795935" y="4775200"/>
          <a:ext cx="1295400" cy="482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2BEAC7F-5097-42EA-9F6F-14A0009B1E70}" type="TxLink">
            <a:rPr lang="en-US" sz="1800" b="0" i="0" u="none" strike="noStrike">
              <a:solidFill>
                <a:srgbClr val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  <a:ea typeface="Calibri"/>
              <a:cs typeface="Calibri"/>
            </a:rPr>
            <a:t>98%</a:t>
          </a:fld>
          <a:endParaRPr lang="en-IN" sz="1800" b="1"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18</xdr:col>
      <xdr:colOff>381000</xdr:colOff>
      <xdr:row>25</xdr:row>
      <xdr:rowOff>110066</xdr:rowOff>
    </xdr:from>
    <xdr:to>
      <xdr:col>20</xdr:col>
      <xdr:colOff>457200</xdr:colOff>
      <xdr:row>28</xdr:row>
      <xdr:rowOff>33866</xdr:rowOff>
    </xdr:to>
    <xdr:sp macro="" textlink="Analysis!D47">
      <xdr:nvSpPr>
        <xdr:cNvPr id="54" name="TextBox 53">
          <a:extLst>
            <a:ext uri="{FF2B5EF4-FFF2-40B4-BE49-F238E27FC236}">
              <a16:creationId xmlns:a16="http://schemas.microsoft.com/office/drawing/2014/main" id="{599A195A-3C5C-43EE-8EA8-51058EB10522}"/>
            </a:ext>
          </a:extLst>
        </xdr:cNvPr>
        <xdr:cNvSpPr txBox="1"/>
      </xdr:nvSpPr>
      <xdr:spPr>
        <a:xfrm>
          <a:off x="11353800" y="4766733"/>
          <a:ext cx="1295400" cy="482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1ECEF42-B36E-43BE-8B32-DE6295EBF6C2}" type="TxLink">
            <a:rPr lang="en-US" sz="1800" b="0" i="0" u="none" strike="noStrike">
              <a:solidFill>
                <a:srgbClr val="000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rial Black" panose="020B0A04020102020204" pitchFamily="34" charset="0"/>
              <a:ea typeface="Calibri"/>
              <a:cs typeface="Calibri"/>
            </a:rPr>
            <a:pPr marL="0" indent="0" algn="ctr"/>
            <a:t>83%</a:t>
          </a:fld>
          <a:endParaRPr lang="en-IN" sz="1800" b="0" i="0" u="none" strike="noStrike">
            <a:solidFill>
              <a:srgbClr val="000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rial Black" panose="020B0A04020102020204" pitchFamily="34" charset="0"/>
            <a:ea typeface="Calibri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419946</xdr:colOff>
          <xdr:row>4</xdr:row>
          <xdr:rowOff>50800</xdr:rowOff>
        </xdr:from>
        <xdr:to>
          <xdr:col>21</xdr:col>
          <xdr:colOff>76200</xdr:colOff>
          <xdr:row>5</xdr:row>
          <xdr:rowOff>101600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70BC495-EEA1-35F4-277D-85981C2CF0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372140</xdr:colOff>
      <xdr:row>8</xdr:row>
      <xdr:rowOff>10201</xdr:rowOff>
    </xdr:from>
    <xdr:to>
      <xdr:col>2</xdr:col>
      <xdr:colOff>17722</xdr:colOff>
      <xdr:row>11</xdr:row>
      <xdr:rowOff>168351</xdr:rowOff>
    </xdr:to>
    <xdr:grpSp>
      <xdr:nvGrpSpPr>
        <xdr:cNvPr id="1024" name="Group 102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CBB419A-DD2D-BBDF-62AC-F4746831EEBC}"/>
            </a:ext>
          </a:extLst>
        </xdr:cNvPr>
        <xdr:cNvGrpSpPr/>
      </xdr:nvGrpSpPr>
      <xdr:grpSpPr>
        <a:xfrm>
          <a:off x="372140" y="1473241"/>
          <a:ext cx="864782" cy="706790"/>
          <a:chOff x="372140" y="1498759"/>
          <a:chExt cx="868326" cy="716359"/>
        </a:xfrm>
      </xdr:grpSpPr>
      <xdr:pic>
        <xdr:nvPicPr>
          <xdr:cNvPr id="58" name="Graphic 57" descr="Paper with solid fill">
            <a:extLst>
              <a:ext uri="{FF2B5EF4-FFF2-40B4-BE49-F238E27FC236}">
                <a16:creationId xmlns:a16="http://schemas.microsoft.com/office/drawing/2014/main" id="{564D7D6D-7A0F-E2DA-FB8C-623BC87281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627286" y="1498759"/>
            <a:ext cx="365088" cy="380226"/>
          </a:xfrm>
          <a:prstGeom prst="rect">
            <a:avLst/>
          </a:prstGeom>
        </xdr:spPr>
      </xdr:pic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118EF236-F0C7-2E50-29B3-2CDD3CB53565}"/>
              </a:ext>
            </a:extLst>
          </xdr:cNvPr>
          <xdr:cNvSpPr txBox="1"/>
        </xdr:nvSpPr>
        <xdr:spPr>
          <a:xfrm>
            <a:off x="372140" y="1839828"/>
            <a:ext cx="868326" cy="3752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100"/>
              <a:t>Cover Page</a:t>
            </a:r>
          </a:p>
        </xdr:txBody>
      </xdr:sp>
    </xdr:grpSp>
    <xdr:clientData/>
  </xdr:twoCellAnchor>
  <xdr:twoCellAnchor>
    <xdr:from>
      <xdr:col>0</xdr:col>
      <xdr:colOff>363279</xdr:colOff>
      <xdr:row>14</xdr:row>
      <xdr:rowOff>60054</xdr:rowOff>
    </xdr:from>
    <xdr:to>
      <xdr:col>1</xdr:col>
      <xdr:colOff>575930</xdr:colOff>
      <xdr:row>19</xdr:row>
      <xdr:rowOff>19492</xdr:rowOff>
    </xdr:to>
    <xdr:grpSp>
      <xdr:nvGrpSpPr>
        <xdr:cNvPr id="1026" name="Group 10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C10A4DD-B78A-E0DB-B6A5-F3EDEB42C056}"/>
            </a:ext>
          </a:extLst>
        </xdr:cNvPr>
        <xdr:cNvGrpSpPr/>
      </xdr:nvGrpSpPr>
      <xdr:grpSpPr>
        <a:xfrm>
          <a:off x="363279" y="2620374"/>
          <a:ext cx="822251" cy="873838"/>
          <a:chOff x="363279" y="2665031"/>
          <a:chExt cx="824023" cy="889787"/>
        </a:xfrm>
      </xdr:grpSpPr>
      <xdr:pic>
        <xdr:nvPicPr>
          <xdr:cNvPr id="56" name="Graphic 55" descr="Table with solid fill">
            <a:extLst>
              <a:ext uri="{FF2B5EF4-FFF2-40B4-BE49-F238E27FC236}">
                <a16:creationId xmlns:a16="http://schemas.microsoft.com/office/drawing/2014/main" id="{1AAF5180-B74F-64EA-8F73-0C40B2AB5E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559587" y="2665031"/>
            <a:ext cx="468226" cy="487665"/>
          </a:xfrm>
          <a:prstGeom prst="rect">
            <a:avLst/>
          </a:prstGeom>
        </xdr:spPr>
      </xdr:pic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BAB945EC-BAAE-4468-8238-3F21B33FBBC8}"/>
              </a:ext>
            </a:extLst>
          </xdr:cNvPr>
          <xdr:cNvSpPr txBox="1"/>
        </xdr:nvSpPr>
        <xdr:spPr>
          <a:xfrm>
            <a:off x="363279" y="3082063"/>
            <a:ext cx="824023" cy="4727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100"/>
              <a:t>Detailed</a:t>
            </a:r>
            <a:r>
              <a:rPr lang="en-IN" sz="1100" baseline="0"/>
              <a:t> Report</a:t>
            </a:r>
            <a:endParaRPr lang="en-IN" sz="1100"/>
          </a:p>
        </xdr:txBody>
      </xdr:sp>
    </xdr:grpSp>
    <xdr:clientData/>
  </xdr:twoCellAnchor>
  <xdr:twoCellAnchor>
    <xdr:from>
      <xdr:col>0</xdr:col>
      <xdr:colOff>381000</xdr:colOff>
      <xdr:row>20</xdr:row>
      <xdr:rowOff>165715</xdr:rowOff>
    </xdr:from>
    <xdr:to>
      <xdr:col>1</xdr:col>
      <xdr:colOff>584789</xdr:colOff>
      <xdr:row>25</xdr:row>
      <xdr:rowOff>154172</xdr:rowOff>
    </xdr:to>
    <xdr:grpSp>
      <xdr:nvGrpSpPr>
        <xdr:cNvPr id="1029" name="Group 102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4C80737-8327-B61A-CA34-A2184201DD01}"/>
            </a:ext>
          </a:extLst>
        </xdr:cNvPr>
        <xdr:cNvGrpSpPr/>
      </xdr:nvGrpSpPr>
      <xdr:grpSpPr>
        <a:xfrm>
          <a:off x="381000" y="3823315"/>
          <a:ext cx="813389" cy="902857"/>
          <a:chOff x="381000" y="3887110"/>
          <a:chExt cx="815161" cy="918806"/>
        </a:xfrm>
      </xdr:grpSpPr>
      <xdr:pic>
        <xdr:nvPicPr>
          <xdr:cNvPr id="60" name="Graphic 59" descr="Upward trend with solid fill">
            <a:extLst>
              <a:ext uri="{FF2B5EF4-FFF2-40B4-BE49-F238E27FC236}">
                <a16:creationId xmlns:a16="http://schemas.microsoft.com/office/drawing/2014/main" id="{8492343A-F1FC-E154-D1C9-B24365D424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7"/>
              </a:ext>
            </a:extLst>
          </a:blip>
          <a:stretch>
            <a:fillRect/>
          </a:stretch>
        </xdr:blipFill>
        <xdr:spPr>
          <a:xfrm>
            <a:off x="562073" y="3887110"/>
            <a:ext cx="443330" cy="461409"/>
          </a:xfrm>
          <a:prstGeom prst="rect">
            <a:avLst/>
          </a:prstGeom>
        </xdr:spPr>
      </xdr:pic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6856E0A8-A327-4894-A10D-AFC27119B8C3}"/>
              </a:ext>
            </a:extLst>
          </xdr:cNvPr>
          <xdr:cNvSpPr txBox="1"/>
        </xdr:nvSpPr>
        <xdr:spPr>
          <a:xfrm>
            <a:off x="381000" y="4333161"/>
            <a:ext cx="815161" cy="4727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100"/>
              <a:t>Dashboard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990600</xdr:colOff>
          <xdr:row>27</xdr:row>
          <xdr:rowOff>175260</xdr:rowOff>
        </xdr:from>
        <xdr:to>
          <xdr:col>6</xdr:col>
          <xdr:colOff>990600</xdr:colOff>
          <xdr:row>29</xdr:row>
          <xdr:rowOff>15240</xdr:rowOff>
        </xdr:to>
        <xdr:sp macro="" textlink="">
          <xdr:nvSpPr>
            <xdr:cNvPr id="3077" name="Drop Down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14</xdr:col>
      <xdr:colOff>211666</xdr:colOff>
      <xdr:row>40</xdr:row>
      <xdr:rowOff>59267</xdr:rowOff>
    </xdr:from>
    <xdr:to>
      <xdr:col>16</xdr:col>
      <xdr:colOff>609599</xdr:colOff>
      <xdr:row>51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73DCC-DEF1-9EB4-5032-ADDE87205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364066</xdr:colOff>
      <xdr:row>24</xdr:row>
      <xdr:rowOff>186266</xdr:rowOff>
    </xdr:from>
    <xdr:to>
      <xdr:col>13</xdr:col>
      <xdr:colOff>939800</xdr:colOff>
      <xdr:row>39</xdr:row>
      <xdr:rowOff>135466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1E85DBA-B8D7-96A3-878A-6A4E5B91D2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866" y="6045199"/>
              <a:ext cx="457200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160868</xdr:colOff>
      <xdr:row>24</xdr:row>
      <xdr:rowOff>160867</xdr:rowOff>
    </xdr:from>
    <xdr:to>
      <xdr:col>21</xdr:col>
      <xdr:colOff>609601</xdr:colOff>
      <xdr:row>39</xdr:row>
      <xdr:rowOff>110067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0A4B73B-504B-434A-CB05-EFE420E9FA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1" y="6019800"/>
              <a:ext cx="61722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321734</xdr:colOff>
      <xdr:row>40</xdr:row>
      <xdr:rowOff>67734</xdr:rowOff>
    </xdr:from>
    <xdr:to>
      <xdr:col>13</xdr:col>
      <xdr:colOff>897467</xdr:colOff>
      <xdr:row>55</xdr:row>
      <xdr:rowOff>16934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30F95E-639E-6C80-FAF7-78D1E012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6559-E145-4945-B06C-C6852FAA6598}">
  <dimension ref="A1"/>
  <sheetViews>
    <sheetView showGridLines="0" showRowColHeaders="0" tabSelected="1" zoomScaleNormal="10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F320C-ADAC-44F0-8EC5-5B9AF5B64B56}">
  <sheetPr codeName="Sheet1"/>
  <dimension ref="B1:O23"/>
  <sheetViews>
    <sheetView showGridLines="0" showRowColHeaders="0" zoomScale="80" zoomScaleNormal="80" workbookViewId="0"/>
  </sheetViews>
  <sheetFormatPr defaultColWidth="11.44140625" defaultRowHeight="14.4" x14ac:dyDescent="0.3"/>
  <cols>
    <col min="1" max="1" width="2.33203125" customWidth="1"/>
    <col min="2" max="2" width="4.109375" customWidth="1"/>
    <col min="3" max="3" width="26.33203125" style="1" customWidth="1"/>
    <col min="4" max="15" width="14.5546875" style="1" customWidth="1"/>
  </cols>
  <sheetData>
    <row r="1" spans="2:15" ht="15" thickBot="1" x14ac:dyDescent="0.35"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2:15" ht="26.25" customHeight="1" x14ac:dyDescent="0.3">
      <c r="B2" s="40" t="s">
        <v>15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2"/>
    </row>
    <row r="3" spans="2:15" ht="18" customHeight="1" x14ac:dyDescent="0.3">
      <c r="B3" s="43" t="s">
        <v>14</v>
      </c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5"/>
    </row>
    <row r="4" spans="2:15" ht="18" customHeight="1" thickBot="1" x14ac:dyDescent="0.35">
      <c r="B4" s="46" t="s">
        <v>16</v>
      </c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8"/>
    </row>
    <row r="5" spans="2:15" ht="33" customHeight="1" thickBot="1" x14ac:dyDescent="0.35">
      <c r="B5" s="28" t="s">
        <v>23</v>
      </c>
      <c r="C5" s="29" t="s">
        <v>21</v>
      </c>
      <c r="D5" s="30">
        <v>43831</v>
      </c>
      <c r="E5" s="31">
        <v>43862</v>
      </c>
      <c r="F5" s="31">
        <v>43891</v>
      </c>
      <c r="G5" s="32">
        <v>43922</v>
      </c>
      <c r="H5" s="30">
        <v>43952</v>
      </c>
      <c r="I5" s="31">
        <v>43983</v>
      </c>
      <c r="J5" s="31">
        <v>44013</v>
      </c>
      <c r="K5" s="32">
        <v>44044</v>
      </c>
      <c r="L5" s="30">
        <v>44075</v>
      </c>
      <c r="M5" s="31">
        <v>44105</v>
      </c>
      <c r="N5" s="31">
        <v>44136</v>
      </c>
      <c r="O5" s="32">
        <v>44166</v>
      </c>
    </row>
    <row r="6" spans="2:15" ht="18.75" customHeight="1" x14ac:dyDescent="0.3">
      <c r="B6" s="49" t="s">
        <v>15</v>
      </c>
      <c r="C6" s="33" t="s">
        <v>0</v>
      </c>
      <c r="D6" s="8">
        <v>8304345</v>
      </c>
      <c r="E6" s="2">
        <v>7856000</v>
      </c>
      <c r="F6" s="2">
        <v>7933500</v>
      </c>
      <c r="G6" s="4">
        <v>9409500</v>
      </c>
      <c r="H6" s="8">
        <v>8856000</v>
      </c>
      <c r="I6" s="2">
        <v>9594000</v>
      </c>
      <c r="J6" s="2">
        <v>6409500</v>
      </c>
      <c r="K6" s="4">
        <v>7564500</v>
      </c>
      <c r="L6" s="2">
        <v>9594000</v>
      </c>
      <c r="M6" s="2">
        <v>7564480</v>
      </c>
      <c r="N6" s="2">
        <v>8856000</v>
      </c>
      <c r="O6" s="27">
        <v>10533125</v>
      </c>
    </row>
    <row r="7" spans="2:15" ht="18.75" customHeight="1" x14ac:dyDescent="0.3">
      <c r="B7" s="50"/>
      <c r="C7" s="34" t="s">
        <v>1</v>
      </c>
      <c r="D7" s="8">
        <v>2200000</v>
      </c>
      <c r="E7" s="2">
        <v>2015840</v>
      </c>
      <c r="F7" s="2">
        <v>2008800</v>
      </c>
      <c r="G7" s="4">
        <v>2003520</v>
      </c>
      <c r="H7" s="8">
        <v>1173600</v>
      </c>
      <c r="I7" s="2">
        <v>2185920</v>
      </c>
      <c r="J7" s="2">
        <v>3157760</v>
      </c>
      <c r="K7" s="4">
        <v>2177120</v>
      </c>
      <c r="L7" s="2">
        <v>2221120</v>
      </c>
      <c r="M7" s="2">
        <v>3113760</v>
      </c>
      <c r="N7" s="2">
        <v>2175360</v>
      </c>
      <c r="O7" s="4">
        <v>2154240</v>
      </c>
    </row>
    <row r="8" spans="2:15" ht="18.75" customHeight="1" x14ac:dyDescent="0.3">
      <c r="B8" s="50"/>
      <c r="C8" s="34" t="s">
        <v>2</v>
      </c>
      <c r="D8" s="8">
        <f t="shared" ref="D8:O8" si="0">D6-D7</f>
        <v>6104345</v>
      </c>
      <c r="E8" s="2">
        <f t="shared" si="0"/>
        <v>5840160</v>
      </c>
      <c r="F8" s="2">
        <f t="shared" si="0"/>
        <v>5924700</v>
      </c>
      <c r="G8" s="4">
        <f t="shared" si="0"/>
        <v>7405980</v>
      </c>
      <c r="H8" s="8">
        <f t="shared" si="0"/>
        <v>7682400</v>
      </c>
      <c r="I8" s="2">
        <f t="shared" si="0"/>
        <v>7408080</v>
      </c>
      <c r="J8" s="2">
        <f t="shared" si="0"/>
        <v>3251740</v>
      </c>
      <c r="K8" s="4">
        <f t="shared" si="0"/>
        <v>5387380</v>
      </c>
      <c r="L8" s="2">
        <f t="shared" si="0"/>
        <v>7372880</v>
      </c>
      <c r="M8" s="2">
        <f t="shared" si="0"/>
        <v>4450720</v>
      </c>
      <c r="N8" s="2">
        <f t="shared" si="0"/>
        <v>6680640</v>
      </c>
      <c r="O8" s="4">
        <f t="shared" si="0"/>
        <v>8378885</v>
      </c>
    </row>
    <row r="9" spans="2:15" ht="18.75" customHeight="1" x14ac:dyDescent="0.3">
      <c r="B9" s="50"/>
      <c r="C9" s="34" t="s">
        <v>3</v>
      </c>
      <c r="D9" s="8">
        <v>2976700</v>
      </c>
      <c r="E9" s="2">
        <v>3060000</v>
      </c>
      <c r="F9" s="2">
        <v>3034500</v>
      </c>
      <c r="G9" s="4">
        <v>2927400</v>
      </c>
      <c r="H9" s="8">
        <v>2964800</v>
      </c>
      <c r="I9" s="2">
        <v>2976700</v>
      </c>
      <c r="J9" s="2">
        <v>3049800</v>
      </c>
      <c r="K9" s="4">
        <v>3145000</v>
      </c>
      <c r="L9" s="2">
        <v>3403400</v>
      </c>
      <c r="M9" s="2">
        <v>2954600</v>
      </c>
      <c r="N9" s="2">
        <v>2648600</v>
      </c>
      <c r="O9" s="4">
        <v>2454800</v>
      </c>
    </row>
    <row r="10" spans="2:15" ht="18.75" customHeight="1" x14ac:dyDescent="0.3">
      <c r="B10" s="50"/>
      <c r="C10" s="34" t="s">
        <v>4</v>
      </c>
      <c r="D10" s="8">
        <f t="shared" ref="D10:O10" si="1">D7+D9</f>
        <v>5176700</v>
      </c>
      <c r="E10" s="2">
        <f t="shared" si="1"/>
        <v>5075840</v>
      </c>
      <c r="F10" s="2">
        <f t="shared" si="1"/>
        <v>5043300</v>
      </c>
      <c r="G10" s="4">
        <f t="shared" si="1"/>
        <v>4930920</v>
      </c>
      <c r="H10" s="8">
        <f t="shared" si="1"/>
        <v>4138400</v>
      </c>
      <c r="I10" s="2">
        <f t="shared" si="1"/>
        <v>5162620</v>
      </c>
      <c r="J10" s="2">
        <f t="shared" si="1"/>
        <v>6207560</v>
      </c>
      <c r="K10" s="4">
        <f t="shared" si="1"/>
        <v>5322120</v>
      </c>
      <c r="L10" s="2">
        <f t="shared" si="1"/>
        <v>5624520</v>
      </c>
      <c r="M10" s="2">
        <f t="shared" si="1"/>
        <v>6068360</v>
      </c>
      <c r="N10" s="2">
        <f t="shared" si="1"/>
        <v>4823960</v>
      </c>
      <c r="O10" s="4">
        <f t="shared" si="1"/>
        <v>4609040</v>
      </c>
    </row>
    <row r="11" spans="2:15" ht="18.75" customHeight="1" x14ac:dyDescent="0.3">
      <c r="B11" s="50"/>
      <c r="C11" s="34" t="s">
        <v>17</v>
      </c>
      <c r="D11" s="8">
        <f>D8-D9</f>
        <v>3127645</v>
      </c>
      <c r="E11" s="2">
        <f t="shared" ref="E11:O11" si="2">E8-E9</f>
        <v>2780160</v>
      </c>
      <c r="F11" s="2">
        <f t="shared" si="2"/>
        <v>2890200</v>
      </c>
      <c r="G11" s="4">
        <f t="shared" si="2"/>
        <v>4478580</v>
      </c>
      <c r="H11" s="8">
        <f t="shared" si="2"/>
        <v>4717600</v>
      </c>
      <c r="I11" s="2">
        <f t="shared" si="2"/>
        <v>4431380</v>
      </c>
      <c r="J11" s="2">
        <f t="shared" si="2"/>
        <v>201940</v>
      </c>
      <c r="K11" s="4">
        <f t="shared" si="2"/>
        <v>2242380</v>
      </c>
      <c r="L11" s="2">
        <f t="shared" si="2"/>
        <v>3969480</v>
      </c>
      <c r="M11" s="2">
        <f t="shared" si="2"/>
        <v>1496120</v>
      </c>
      <c r="N11" s="2">
        <f t="shared" si="2"/>
        <v>4032040</v>
      </c>
      <c r="O11" s="4">
        <f t="shared" si="2"/>
        <v>5924085</v>
      </c>
    </row>
    <row r="12" spans="2:15" ht="18.75" customHeight="1" x14ac:dyDescent="0.3">
      <c r="B12" s="50"/>
      <c r="C12" s="34" t="s">
        <v>18</v>
      </c>
      <c r="D12" s="8">
        <f>D11*15%</f>
        <v>469146.75</v>
      </c>
      <c r="E12" s="2">
        <f t="shared" ref="E12:O12" si="3">E11*15%</f>
        <v>417024</v>
      </c>
      <c r="F12" s="2">
        <f t="shared" si="3"/>
        <v>433530</v>
      </c>
      <c r="G12" s="4">
        <f t="shared" si="3"/>
        <v>671787</v>
      </c>
      <c r="H12" s="8">
        <f t="shared" si="3"/>
        <v>707640</v>
      </c>
      <c r="I12" s="2">
        <f t="shared" si="3"/>
        <v>664707</v>
      </c>
      <c r="J12" s="2">
        <f t="shared" si="3"/>
        <v>30291</v>
      </c>
      <c r="K12" s="4">
        <f t="shared" si="3"/>
        <v>336357</v>
      </c>
      <c r="L12" s="2">
        <f t="shared" si="3"/>
        <v>595422</v>
      </c>
      <c r="M12" s="2">
        <f t="shared" si="3"/>
        <v>224418</v>
      </c>
      <c r="N12" s="2">
        <f t="shared" si="3"/>
        <v>604806</v>
      </c>
      <c r="O12" s="4">
        <f t="shared" si="3"/>
        <v>888612.75</v>
      </c>
    </row>
    <row r="13" spans="2:15" ht="18.75" customHeight="1" thickBot="1" x14ac:dyDescent="0.35">
      <c r="B13" s="51"/>
      <c r="C13" s="35" t="s">
        <v>5</v>
      </c>
      <c r="D13" s="8">
        <f>D11-D12</f>
        <v>2658498.25</v>
      </c>
      <c r="E13" s="2">
        <f t="shared" ref="E13:O13" si="4">E11-E12</f>
        <v>2363136</v>
      </c>
      <c r="F13" s="2">
        <f t="shared" si="4"/>
        <v>2456670</v>
      </c>
      <c r="G13" s="4">
        <f t="shared" si="4"/>
        <v>3806793</v>
      </c>
      <c r="H13" s="8">
        <f t="shared" si="4"/>
        <v>4009960</v>
      </c>
      <c r="I13" s="2">
        <f t="shared" si="4"/>
        <v>3766673</v>
      </c>
      <c r="J13" s="2">
        <f t="shared" si="4"/>
        <v>171649</v>
      </c>
      <c r="K13" s="4">
        <f t="shared" si="4"/>
        <v>1906023</v>
      </c>
      <c r="L13" s="2">
        <f t="shared" si="4"/>
        <v>3374058</v>
      </c>
      <c r="M13" s="2">
        <f t="shared" si="4"/>
        <v>1271702</v>
      </c>
      <c r="N13" s="2">
        <f t="shared" si="4"/>
        <v>3427234</v>
      </c>
      <c r="O13" s="4">
        <f t="shared" si="4"/>
        <v>5035472.25</v>
      </c>
    </row>
    <row r="14" spans="2:15" ht="18.75" customHeight="1" x14ac:dyDescent="0.3">
      <c r="B14" s="50" t="s">
        <v>22</v>
      </c>
      <c r="C14" s="36" t="s">
        <v>6</v>
      </c>
      <c r="D14" s="11">
        <v>3.2000000000000001E-2</v>
      </c>
      <c r="E14" s="12">
        <v>4.1000000000000002E-2</v>
      </c>
      <c r="F14" s="12">
        <v>2.9000000000000001E-2</v>
      </c>
      <c r="G14" s="13">
        <v>5.1999999999999998E-2</v>
      </c>
      <c r="H14" s="11">
        <v>4.5999999999999999E-2</v>
      </c>
      <c r="I14" s="12">
        <v>6.3E-2</v>
      </c>
      <c r="J14" s="12">
        <v>3.2000000000000001E-2</v>
      </c>
      <c r="K14" s="13">
        <v>4.4999999999999998E-2</v>
      </c>
      <c r="L14" s="11">
        <v>7.5999999999999998E-2</v>
      </c>
      <c r="M14" s="12">
        <v>6.7000000000000004E-2</v>
      </c>
      <c r="N14" s="12">
        <v>3.5000000000000003E-2</v>
      </c>
      <c r="O14" s="13">
        <v>5.2999999999999999E-2</v>
      </c>
    </row>
    <row r="15" spans="2:15" ht="18.75" customHeight="1" x14ac:dyDescent="0.3">
      <c r="B15" s="50"/>
      <c r="C15" s="37" t="s">
        <v>20</v>
      </c>
      <c r="D15" s="20">
        <f t="shared" ref="D15:O15" si="5">D13/D6</f>
        <v>0.32013340606634239</v>
      </c>
      <c r="E15" s="21">
        <f t="shared" si="5"/>
        <v>0.30080651731160896</v>
      </c>
      <c r="F15" s="21">
        <f t="shared" si="5"/>
        <v>0.3096577802987332</v>
      </c>
      <c r="G15" s="22">
        <f t="shared" si="5"/>
        <v>0.40456910569105692</v>
      </c>
      <c r="H15" s="20">
        <f t="shared" si="5"/>
        <v>0.45279584462511291</v>
      </c>
      <c r="I15" s="21">
        <f t="shared" si="5"/>
        <v>0.39260715030227228</v>
      </c>
      <c r="J15" s="21">
        <f t="shared" si="5"/>
        <v>2.6780404087682348E-2</v>
      </c>
      <c r="K15" s="22">
        <f t="shared" si="5"/>
        <v>0.25196946262145548</v>
      </c>
      <c r="L15" s="20">
        <f t="shared" si="5"/>
        <v>0.3516841776110069</v>
      </c>
      <c r="M15" s="21">
        <f t="shared" si="5"/>
        <v>0.1681149266043403</v>
      </c>
      <c r="N15" s="21">
        <f t="shared" si="5"/>
        <v>0.38699570912375791</v>
      </c>
      <c r="O15" s="22">
        <f t="shared" si="5"/>
        <v>0.47806061828754526</v>
      </c>
    </row>
    <row r="16" spans="2:15" ht="18.75" customHeight="1" thickBot="1" x14ac:dyDescent="0.35">
      <c r="B16" s="50"/>
      <c r="C16" s="38" t="s">
        <v>10</v>
      </c>
      <c r="D16" s="23">
        <v>1.0666666666666666E-2</v>
      </c>
      <c r="E16" s="24">
        <v>1.3666666666666667E-2</v>
      </c>
      <c r="F16" s="24">
        <v>1.2999999999999999E-2</v>
      </c>
      <c r="G16" s="25">
        <v>1.7333333333333333E-2</v>
      </c>
      <c r="H16" s="23">
        <v>1.5333333333333332E-2</v>
      </c>
      <c r="I16" s="24">
        <v>2.1000000000000001E-2</v>
      </c>
      <c r="J16" s="24">
        <v>2.3000000000000003E-2</v>
      </c>
      <c r="K16" s="25">
        <v>1.4999999999999999E-2</v>
      </c>
      <c r="L16" s="23">
        <v>2.2666666666666668E-2</v>
      </c>
      <c r="M16" s="24">
        <v>2.2333333333333334E-2</v>
      </c>
      <c r="N16" s="24">
        <v>1.6999999999999998E-2</v>
      </c>
      <c r="O16" s="25">
        <v>1.7666666666666667E-2</v>
      </c>
    </row>
    <row r="17" spans="2:15" ht="18.75" customHeight="1" x14ac:dyDescent="0.3">
      <c r="B17" s="50"/>
      <c r="C17" s="34" t="s">
        <v>7</v>
      </c>
      <c r="D17" s="14">
        <v>1.4630000000000003</v>
      </c>
      <c r="E17" s="15">
        <v>1.617</v>
      </c>
      <c r="F17" s="15">
        <v>2.0790000000000002</v>
      </c>
      <c r="G17" s="16">
        <v>2.3210000000000002</v>
      </c>
      <c r="H17" s="14">
        <v>2.1339999999999999</v>
      </c>
      <c r="I17" s="15">
        <v>1.8480000000000001</v>
      </c>
      <c r="J17" s="15">
        <v>1.595</v>
      </c>
      <c r="K17" s="16">
        <v>1.3420000000000001</v>
      </c>
      <c r="L17" s="15">
        <v>1.2210000000000003</v>
      </c>
      <c r="M17" s="15">
        <v>1.7050000000000003</v>
      </c>
      <c r="N17" s="15">
        <v>1.9360000000000002</v>
      </c>
      <c r="O17" s="16">
        <v>1.4630000000000003</v>
      </c>
    </row>
    <row r="18" spans="2:15" ht="18.75" customHeight="1" x14ac:dyDescent="0.3">
      <c r="B18" s="50"/>
      <c r="C18" s="34" t="s">
        <v>8</v>
      </c>
      <c r="D18" s="14">
        <v>4.5210000000000008</v>
      </c>
      <c r="E18" s="15">
        <v>4.0260000000000007</v>
      </c>
      <c r="F18" s="15">
        <v>4.4110000000000005</v>
      </c>
      <c r="G18" s="16">
        <v>4.4880000000000004</v>
      </c>
      <c r="H18" s="14">
        <v>4.5210000000000008</v>
      </c>
      <c r="I18" s="15">
        <v>3.2890000000000006</v>
      </c>
      <c r="J18" s="15">
        <v>3.5420000000000007</v>
      </c>
      <c r="K18" s="16">
        <v>4.0260000000000007</v>
      </c>
      <c r="L18" s="15">
        <v>3.4320000000000004</v>
      </c>
      <c r="M18" s="15">
        <v>3.9050000000000002</v>
      </c>
      <c r="N18" s="15">
        <v>4.2679999999999998</v>
      </c>
      <c r="O18" s="16">
        <v>4.3890000000000002</v>
      </c>
    </row>
    <row r="19" spans="2:15" ht="18.75" customHeight="1" x14ac:dyDescent="0.3">
      <c r="B19" s="50"/>
      <c r="C19" s="39" t="s">
        <v>9</v>
      </c>
      <c r="D19" s="17">
        <v>5.1205000000000007</v>
      </c>
      <c r="E19" s="18">
        <v>5.6594999999999995</v>
      </c>
      <c r="F19" s="18">
        <v>7.2765000000000004</v>
      </c>
      <c r="G19" s="19">
        <v>8.1234999999999999</v>
      </c>
      <c r="H19" s="17">
        <v>7.4689999999999994</v>
      </c>
      <c r="I19" s="18">
        <v>6.468</v>
      </c>
      <c r="J19" s="18">
        <v>5.5824999999999996</v>
      </c>
      <c r="K19" s="19">
        <v>4.6970000000000001</v>
      </c>
      <c r="L19" s="18">
        <v>4.2735000000000012</v>
      </c>
      <c r="M19" s="18">
        <v>5.9675000000000011</v>
      </c>
      <c r="N19" s="18">
        <v>6.7760000000000007</v>
      </c>
      <c r="O19" s="19">
        <v>5.1205000000000007</v>
      </c>
    </row>
    <row r="20" spans="2:15" ht="18.75" customHeight="1" x14ac:dyDescent="0.3">
      <c r="B20" s="50"/>
      <c r="C20" s="34" t="s">
        <v>11</v>
      </c>
      <c r="D20" s="8">
        <v>8492400</v>
      </c>
      <c r="E20" s="2">
        <v>9199800</v>
      </c>
      <c r="F20" s="2">
        <v>8798400</v>
      </c>
      <c r="G20" s="4">
        <v>9360000</v>
      </c>
      <c r="H20" s="8">
        <v>9399600</v>
      </c>
      <c r="I20" s="2">
        <v>9518400</v>
      </c>
      <c r="J20" s="2">
        <v>9559800</v>
      </c>
      <c r="K20" s="4">
        <v>8998200</v>
      </c>
      <c r="L20" s="2">
        <v>9698400</v>
      </c>
      <c r="M20" s="2">
        <v>9878400</v>
      </c>
      <c r="N20" s="2">
        <v>9900000</v>
      </c>
      <c r="O20" s="4">
        <v>8998200</v>
      </c>
    </row>
    <row r="21" spans="2:15" ht="18.75" customHeight="1" x14ac:dyDescent="0.3">
      <c r="B21" s="50"/>
      <c r="C21" s="34" t="s">
        <v>19</v>
      </c>
      <c r="D21" s="9">
        <f t="shared" ref="D21:O21" si="6">IFERROR(IF(D20="","",D6/D20),0)</f>
        <v>0.97785608308605343</v>
      </c>
      <c r="E21" s="3">
        <f t="shared" si="6"/>
        <v>0.85393160720885242</v>
      </c>
      <c r="F21" s="3">
        <f t="shared" si="6"/>
        <v>0.90169803600654663</v>
      </c>
      <c r="G21" s="5">
        <f t="shared" si="6"/>
        <v>1.0052884615384616</v>
      </c>
      <c r="H21" s="9">
        <f t="shared" si="6"/>
        <v>0.9421677518192263</v>
      </c>
      <c r="I21" s="3">
        <f t="shared" si="6"/>
        <v>1.0079425113464449</v>
      </c>
      <c r="J21" s="3">
        <f t="shared" si="6"/>
        <v>0.67046381723467019</v>
      </c>
      <c r="K21" s="5">
        <f t="shared" si="6"/>
        <v>0.84066813362672532</v>
      </c>
      <c r="L21" s="3">
        <f t="shared" si="6"/>
        <v>0.98923533778767636</v>
      </c>
      <c r="M21" s="3">
        <f t="shared" si="6"/>
        <v>0.76575963718820861</v>
      </c>
      <c r="N21" s="3">
        <f t="shared" si="6"/>
        <v>0.89454545454545453</v>
      </c>
      <c r="O21" s="5">
        <f t="shared" si="6"/>
        <v>1.1705813384899202</v>
      </c>
    </row>
    <row r="22" spans="2:15" ht="18.75" customHeight="1" x14ac:dyDescent="0.3">
      <c r="B22" s="50"/>
      <c r="C22" s="34" t="s">
        <v>12</v>
      </c>
      <c r="D22" s="8">
        <v>6225400</v>
      </c>
      <c r="E22" s="2">
        <v>6245800</v>
      </c>
      <c r="F22" s="2">
        <v>6065600</v>
      </c>
      <c r="G22" s="4">
        <v>6205000</v>
      </c>
      <c r="H22" s="8">
        <v>6065600</v>
      </c>
      <c r="I22" s="2">
        <v>6111500</v>
      </c>
      <c r="J22" s="2">
        <v>5975500</v>
      </c>
      <c r="K22" s="4">
        <v>6053700</v>
      </c>
      <c r="L22" s="2">
        <v>6048600</v>
      </c>
      <c r="M22" s="2">
        <v>6001000</v>
      </c>
      <c r="N22" s="2">
        <v>6106400</v>
      </c>
      <c r="O22" s="4">
        <v>6045200</v>
      </c>
    </row>
    <row r="23" spans="2:15" ht="18.75" customHeight="1" thickBot="1" x14ac:dyDescent="0.35">
      <c r="B23" s="51"/>
      <c r="C23" s="35" t="s">
        <v>13</v>
      </c>
      <c r="D23" s="10">
        <f t="shared" ref="D23:O23" si="7">IFERROR(IF(D22="","",D10/D22),0)</f>
        <v>0.83154496096636366</v>
      </c>
      <c r="E23" s="6">
        <f t="shared" si="7"/>
        <v>0.81268052131032054</v>
      </c>
      <c r="F23" s="6">
        <f t="shared" si="7"/>
        <v>0.83145937747296228</v>
      </c>
      <c r="G23" s="7">
        <f t="shared" si="7"/>
        <v>0.79466881547139401</v>
      </c>
      <c r="H23" s="10">
        <f t="shared" si="7"/>
        <v>0.68227380638353996</v>
      </c>
      <c r="I23" s="6">
        <f t="shared" si="7"/>
        <v>0.84473860754315633</v>
      </c>
      <c r="J23" s="6">
        <f t="shared" si="7"/>
        <v>1.0388352439126434</v>
      </c>
      <c r="K23" s="7">
        <f t="shared" si="7"/>
        <v>0.87915159324049752</v>
      </c>
      <c r="L23" s="6">
        <f t="shared" si="7"/>
        <v>0.92988790794564036</v>
      </c>
      <c r="M23" s="6">
        <f t="shared" si="7"/>
        <v>1.0112247958673555</v>
      </c>
      <c r="N23" s="6">
        <f t="shared" si="7"/>
        <v>0.78998427878946675</v>
      </c>
      <c r="O23" s="7">
        <f t="shared" si="7"/>
        <v>0.76242969628796398</v>
      </c>
    </row>
  </sheetData>
  <mergeCells count="5">
    <mergeCell ref="B2:O2"/>
    <mergeCell ref="B3:O3"/>
    <mergeCell ref="B4:O4"/>
    <mergeCell ref="B6:B13"/>
    <mergeCell ref="B14:B23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4350FDDA-D7DF-4DFC-BCB7-4E283D32870B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D14:O14</xm:sqref>
        </x14:conditionalFormatting>
        <x14:conditionalFormatting xmlns:xm="http://schemas.microsoft.com/office/excel/2006/main">
          <x14:cfRule type="iconSet" priority="2" id="{832000C3-7500-4CFD-9209-D5B8049AFB23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D15:O15</xm:sqref>
        </x14:conditionalFormatting>
        <x14:conditionalFormatting xmlns:xm="http://schemas.microsoft.com/office/excel/2006/main">
          <x14:cfRule type="iconSet" priority="1" id="{B16D0AFD-DCD2-4F0E-969F-54A10F3B14A6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D16:O16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D253B-0672-4D65-BFFC-78B056844889}">
  <sheetPr codeName="Sheet3"/>
  <dimension ref="A1"/>
  <sheetViews>
    <sheetView topLeftCell="A2" zoomScaleNormal="100" workbookViewId="0">
      <selection activeCell="W10" sqref="W10"/>
    </sheetView>
  </sheetViews>
  <sheetFormatPr defaultRowHeight="14.4" x14ac:dyDescent="0.3"/>
  <cols>
    <col min="1" max="16384" width="8.88671875" style="52"/>
  </cols>
  <sheetData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rop Down 1">
              <controlPr defaultSize="0" autoLine="0" autoPict="0">
                <anchor moveWithCells="1">
                  <from>
                    <xdr:col>15</xdr:col>
                    <xdr:colOff>419100</xdr:colOff>
                    <xdr:row>4</xdr:row>
                    <xdr:rowOff>53340</xdr:rowOff>
                  </from>
                  <to>
                    <xdr:col>21</xdr:col>
                    <xdr:colOff>76200</xdr:colOff>
                    <xdr:row>5</xdr:row>
                    <xdr:rowOff>99060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6B342-AC56-487C-8528-D2E7ACA4C148}">
  <sheetPr codeName="Sheet2"/>
  <dimension ref="B1:O47"/>
  <sheetViews>
    <sheetView zoomScale="90" zoomScaleNormal="90" workbookViewId="0">
      <selection activeCell="B2" sqref="B2:O2"/>
    </sheetView>
  </sheetViews>
  <sheetFormatPr defaultColWidth="11.44140625" defaultRowHeight="14.4" x14ac:dyDescent="0.3"/>
  <cols>
    <col min="1" max="1" width="2.33203125" customWidth="1"/>
    <col min="2" max="2" width="4.109375" customWidth="1"/>
    <col min="3" max="3" width="26.33203125" style="1" customWidth="1"/>
    <col min="4" max="4" width="14.5546875" style="1" customWidth="1"/>
    <col min="5" max="5" width="15.33203125" style="1" bestFit="1" customWidth="1"/>
    <col min="6" max="6" width="14.5546875" style="1" customWidth="1"/>
    <col min="7" max="7" width="24.109375" style="1" bestFit="1" customWidth="1"/>
    <col min="8" max="15" width="14.5546875" style="1" customWidth="1"/>
  </cols>
  <sheetData>
    <row r="1" spans="2:15" ht="15" thickBot="1" x14ac:dyDescent="0.35"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2:15" ht="26.25" customHeight="1" x14ac:dyDescent="0.3">
      <c r="B2" s="57" t="s">
        <v>15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9"/>
    </row>
    <row r="3" spans="2:15" ht="18" customHeight="1" x14ac:dyDescent="0.3">
      <c r="B3" s="60" t="s">
        <v>14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2"/>
    </row>
    <row r="4" spans="2:15" ht="18" customHeight="1" thickBot="1" x14ac:dyDescent="0.35">
      <c r="B4" s="63" t="s">
        <v>16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5"/>
    </row>
    <row r="5" spans="2:15" ht="33" customHeight="1" thickBot="1" x14ac:dyDescent="0.35">
      <c r="B5" s="66" t="s">
        <v>23</v>
      </c>
      <c r="C5" s="67" t="s">
        <v>21</v>
      </c>
      <c r="D5" s="68">
        <v>43831</v>
      </c>
      <c r="E5" s="69">
        <v>43862</v>
      </c>
      <c r="F5" s="69">
        <v>43891</v>
      </c>
      <c r="G5" s="70">
        <v>43922</v>
      </c>
      <c r="H5" s="68">
        <v>43952</v>
      </c>
      <c r="I5" s="69">
        <v>43983</v>
      </c>
      <c r="J5" s="69">
        <v>44013</v>
      </c>
      <c r="K5" s="70">
        <v>44044</v>
      </c>
      <c r="L5" s="68">
        <v>44075</v>
      </c>
      <c r="M5" s="69">
        <v>44105</v>
      </c>
      <c r="N5" s="69">
        <v>44136</v>
      </c>
      <c r="O5" s="70">
        <v>44166</v>
      </c>
    </row>
    <row r="6" spans="2:15" ht="18.75" customHeight="1" x14ac:dyDescent="0.3">
      <c r="B6" s="71" t="s">
        <v>15</v>
      </c>
      <c r="C6" s="72" t="s">
        <v>0</v>
      </c>
      <c r="D6" s="8">
        <v>8304345</v>
      </c>
      <c r="E6" s="2">
        <v>7856000</v>
      </c>
      <c r="F6" s="2">
        <v>7933500</v>
      </c>
      <c r="G6" s="4">
        <v>9409500</v>
      </c>
      <c r="H6" s="8">
        <v>8856000</v>
      </c>
      <c r="I6" s="2">
        <v>9594000</v>
      </c>
      <c r="J6" s="2">
        <v>6409500</v>
      </c>
      <c r="K6" s="4">
        <v>7564500</v>
      </c>
      <c r="L6" s="2">
        <v>9594000</v>
      </c>
      <c r="M6" s="2">
        <v>7564480</v>
      </c>
      <c r="N6" s="2">
        <v>8856000</v>
      </c>
      <c r="O6" s="27">
        <v>10533125</v>
      </c>
    </row>
    <row r="7" spans="2:15" ht="18.75" customHeight="1" x14ac:dyDescent="0.3">
      <c r="B7" s="73"/>
      <c r="C7" s="74" t="s">
        <v>1</v>
      </c>
      <c r="D7" s="8">
        <v>2200000</v>
      </c>
      <c r="E7" s="2">
        <v>2015840</v>
      </c>
      <c r="F7" s="2">
        <v>2008800</v>
      </c>
      <c r="G7" s="4">
        <v>2003520</v>
      </c>
      <c r="H7" s="8">
        <v>1173600</v>
      </c>
      <c r="I7" s="2">
        <v>2185920</v>
      </c>
      <c r="J7" s="2">
        <v>3157760</v>
      </c>
      <c r="K7" s="4">
        <v>2177120</v>
      </c>
      <c r="L7" s="2">
        <v>2221120</v>
      </c>
      <c r="M7" s="2">
        <v>3113760</v>
      </c>
      <c r="N7" s="2">
        <v>2175360</v>
      </c>
      <c r="O7" s="4">
        <v>2154240</v>
      </c>
    </row>
    <row r="8" spans="2:15" ht="18.75" customHeight="1" x14ac:dyDescent="0.3">
      <c r="B8" s="73"/>
      <c r="C8" s="74" t="s">
        <v>2</v>
      </c>
      <c r="D8" s="8">
        <f t="shared" ref="D8:O8" si="0">D6-D7</f>
        <v>6104345</v>
      </c>
      <c r="E8" s="2">
        <f t="shared" si="0"/>
        <v>5840160</v>
      </c>
      <c r="F8" s="2">
        <f t="shared" si="0"/>
        <v>5924700</v>
      </c>
      <c r="G8" s="4">
        <f t="shared" si="0"/>
        <v>7405980</v>
      </c>
      <c r="H8" s="8">
        <f t="shared" si="0"/>
        <v>7682400</v>
      </c>
      <c r="I8" s="2">
        <f t="shared" si="0"/>
        <v>7408080</v>
      </c>
      <c r="J8" s="2">
        <f t="shared" si="0"/>
        <v>3251740</v>
      </c>
      <c r="K8" s="4">
        <f t="shared" si="0"/>
        <v>5387380</v>
      </c>
      <c r="L8" s="2">
        <f t="shared" si="0"/>
        <v>7372880</v>
      </c>
      <c r="M8" s="2">
        <f t="shared" si="0"/>
        <v>4450720</v>
      </c>
      <c r="N8" s="2">
        <f t="shared" si="0"/>
        <v>6680640</v>
      </c>
      <c r="O8" s="4">
        <f t="shared" si="0"/>
        <v>8378885</v>
      </c>
    </row>
    <row r="9" spans="2:15" ht="18.75" customHeight="1" x14ac:dyDescent="0.3">
      <c r="B9" s="73"/>
      <c r="C9" s="74" t="s">
        <v>3</v>
      </c>
      <c r="D9" s="8">
        <v>2976700</v>
      </c>
      <c r="E9" s="2">
        <v>3060000</v>
      </c>
      <c r="F9" s="2">
        <v>3034500</v>
      </c>
      <c r="G9" s="4">
        <v>2927400</v>
      </c>
      <c r="H9" s="8">
        <v>2964800</v>
      </c>
      <c r="I9" s="2">
        <v>2976700</v>
      </c>
      <c r="J9" s="2">
        <v>3049800</v>
      </c>
      <c r="K9" s="4">
        <v>3145000</v>
      </c>
      <c r="L9" s="2">
        <v>3403400</v>
      </c>
      <c r="M9" s="2">
        <v>2954600</v>
      </c>
      <c r="N9" s="2">
        <v>2648600</v>
      </c>
      <c r="O9" s="4">
        <v>2454800</v>
      </c>
    </row>
    <row r="10" spans="2:15" ht="18.75" customHeight="1" x14ac:dyDescent="0.3">
      <c r="B10" s="73"/>
      <c r="C10" s="74" t="s">
        <v>4</v>
      </c>
      <c r="D10" s="8">
        <f t="shared" ref="D10:O10" si="1">D7+D9</f>
        <v>5176700</v>
      </c>
      <c r="E10" s="2">
        <f t="shared" si="1"/>
        <v>5075840</v>
      </c>
      <c r="F10" s="2">
        <f t="shared" si="1"/>
        <v>5043300</v>
      </c>
      <c r="G10" s="4">
        <f t="shared" si="1"/>
        <v>4930920</v>
      </c>
      <c r="H10" s="8">
        <f t="shared" si="1"/>
        <v>4138400</v>
      </c>
      <c r="I10" s="2">
        <f t="shared" si="1"/>
        <v>5162620</v>
      </c>
      <c r="J10" s="2">
        <f t="shared" si="1"/>
        <v>6207560</v>
      </c>
      <c r="K10" s="4">
        <f t="shared" si="1"/>
        <v>5322120</v>
      </c>
      <c r="L10" s="2">
        <f t="shared" si="1"/>
        <v>5624520</v>
      </c>
      <c r="M10" s="2">
        <f t="shared" si="1"/>
        <v>6068360</v>
      </c>
      <c r="N10" s="2">
        <f t="shared" si="1"/>
        <v>4823960</v>
      </c>
      <c r="O10" s="4">
        <f t="shared" si="1"/>
        <v>4609040</v>
      </c>
    </row>
    <row r="11" spans="2:15" ht="18.75" customHeight="1" x14ac:dyDescent="0.3">
      <c r="B11" s="73"/>
      <c r="C11" s="74" t="s">
        <v>17</v>
      </c>
      <c r="D11" s="8">
        <f>D8-D9</f>
        <v>3127645</v>
      </c>
      <c r="E11" s="2">
        <f t="shared" ref="E11:O11" si="2">E8-E9</f>
        <v>2780160</v>
      </c>
      <c r="F11" s="2">
        <f t="shared" si="2"/>
        <v>2890200</v>
      </c>
      <c r="G11" s="4">
        <f t="shared" si="2"/>
        <v>4478580</v>
      </c>
      <c r="H11" s="8">
        <f t="shared" si="2"/>
        <v>4717600</v>
      </c>
      <c r="I11" s="2">
        <f t="shared" si="2"/>
        <v>4431380</v>
      </c>
      <c r="J11" s="2">
        <f t="shared" si="2"/>
        <v>201940</v>
      </c>
      <c r="K11" s="4">
        <f t="shared" si="2"/>
        <v>2242380</v>
      </c>
      <c r="L11" s="2">
        <f t="shared" si="2"/>
        <v>3969480</v>
      </c>
      <c r="M11" s="2">
        <f t="shared" si="2"/>
        <v>1496120</v>
      </c>
      <c r="N11" s="2">
        <f t="shared" si="2"/>
        <v>4032040</v>
      </c>
      <c r="O11" s="4">
        <f t="shared" si="2"/>
        <v>5924085</v>
      </c>
    </row>
    <row r="12" spans="2:15" ht="18.75" customHeight="1" x14ac:dyDescent="0.3">
      <c r="B12" s="73"/>
      <c r="C12" s="74" t="s">
        <v>18</v>
      </c>
      <c r="D12" s="8">
        <f>D11*15%</f>
        <v>469146.75</v>
      </c>
      <c r="E12" s="2">
        <f t="shared" ref="E12:O12" si="3">E11*15%</f>
        <v>417024</v>
      </c>
      <c r="F12" s="2">
        <f t="shared" si="3"/>
        <v>433530</v>
      </c>
      <c r="G12" s="4">
        <f t="shared" si="3"/>
        <v>671787</v>
      </c>
      <c r="H12" s="8">
        <f t="shared" si="3"/>
        <v>707640</v>
      </c>
      <c r="I12" s="2">
        <f t="shared" si="3"/>
        <v>664707</v>
      </c>
      <c r="J12" s="2">
        <f t="shared" si="3"/>
        <v>30291</v>
      </c>
      <c r="K12" s="4">
        <f t="shared" si="3"/>
        <v>336357</v>
      </c>
      <c r="L12" s="2">
        <f t="shared" si="3"/>
        <v>595422</v>
      </c>
      <c r="M12" s="2">
        <f t="shared" si="3"/>
        <v>224418</v>
      </c>
      <c r="N12" s="2">
        <f t="shared" si="3"/>
        <v>604806</v>
      </c>
      <c r="O12" s="4">
        <f t="shared" si="3"/>
        <v>888612.75</v>
      </c>
    </row>
    <row r="13" spans="2:15" ht="18.75" customHeight="1" thickBot="1" x14ac:dyDescent="0.35">
      <c r="B13" s="75"/>
      <c r="C13" s="76" t="s">
        <v>5</v>
      </c>
      <c r="D13" s="8">
        <f>D11-D12</f>
        <v>2658498.25</v>
      </c>
      <c r="E13" s="2">
        <f t="shared" ref="E13:O13" si="4">E11-E12</f>
        <v>2363136</v>
      </c>
      <c r="F13" s="2">
        <f t="shared" si="4"/>
        <v>2456670</v>
      </c>
      <c r="G13" s="4">
        <f t="shared" si="4"/>
        <v>3806793</v>
      </c>
      <c r="H13" s="8">
        <f t="shared" si="4"/>
        <v>4009960</v>
      </c>
      <c r="I13" s="2">
        <f t="shared" si="4"/>
        <v>3766673</v>
      </c>
      <c r="J13" s="2">
        <f t="shared" si="4"/>
        <v>171649</v>
      </c>
      <c r="K13" s="4">
        <f t="shared" si="4"/>
        <v>1906023</v>
      </c>
      <c r="L13" s="2">
        <f t="shared" si="4"/>
        <v>3374058</v>
      </c>
      <c r="M13" s="2">
        <f t="shared" si="4"/>
        <v>1271702</v>
      </c>
      <c r="N13" s="2">
        <f t="shared" si="4"/>
        <v>3427234</v>
      </c>
      <c r="O13" s="4">
        <f t="shared" si="4"/>
        <v>5035472.25</v>
      </c>
    </row>
    <row r="14" spans="2:15" ht="18.75" customHeight="1" x14ac:dyDescent="0.3">
      <c r="B14" s="73" t="s">
        <v>22</v>
      </c>
      <c r="C14" s="77" t="s">
        <v>6</v>
      </c>
      <c r="D14" s="11">
        <v>3.2000000000000001E-2</v>
      </c>
      <c r="E14" s="12">
        <v>4.1000000000000002E-2</v>
      </c>
      <c r="F14" s="12">
        <v>2.9000000000000001E-2</v>
      </c>
      <c r="G14" s="13">
        <v>5.1999999999999998E-2</v>
      </c>
      <c r="H14" s="11">
        <v>4.5999999999999999E-2</v>
      </c>
      <c r="I14" s="12">
        <v>6.3E-2</v>
      </c>
      <c r="J14" s="12">
        <v>3.2000000000000001E-2</v>
      </c>
      <c r="K14" s="13">
        <v>4.4999999999999998E-2</v>
      </c>
      <c r="L14" s="11">
        <v>7.5999999999999998E-2</v>
      </c>
      <c r="M14" s="12">
        <v>6.7000000000000004E-2</v>
      </c>
      <c r="N14" s="12">
        <v>3.5000000000000003E-2</v>
      </c>
      <c r="O14" s="13">
        <v>5.2999999999999999E-2</v>
      </c>
    </row>
    <row r="15" spans="2:15" ht="18.75" customHeight="1" x14ac:dyDescent="0.3">
      <c r="B15" s="73"/>
      <c r="C15" s="78" t="s">
        <v>20</v>
      </c>
      <c r="D15" s="20">
        <f t="shared" ref="D15:O15" si="5">D13/D6</f>
        <v>0.32013340606634239</v>
      </c>
      <c r="E15" s="21">
        <f t="shared" si="5"/>
        <v>0.30080651731160896</v>
      </c>
      <c r="F15" s="21">
        <f t="shared" si="5"/>
        <v>0.3096577802987332</v>
      </c>
      <c r="G15" s="22">
        <f t="shared" si="5"/>
        <v>0.40456910569105692</v>
      </c>
      <c r="H15" s="20">
        <f t="shared" si="5"/>
        <v>0.45279584462511291</v>
      </c>
      <c r="I15" s="21">
        <f t="shared" si="5"/>
        <v>0.39260715030227228</v>
      </c>
      <c r="J15" s="21">
        <f t="shared" si="5"/>
        <v>2.6780404087682348E-2</v>
      </c>
      <c r="K15" s="22">
        <f t="shared" si="5"/>
        <v>0.25196946262145548</v>
      </c>
      <c r="L15" s="20">
        <f t="shared" si="5"/>
        <v>0.3516841776110069</v>
      </c>
      <c r="M15" s="21">
        <f t="shared" si="5"/>
        <v>0.1681149266043403</v>
      </c>
      <c r="N15" s="21">
        <f t="shared" si="5"/>
        <v>0.38699570912375791</v>
      </c>
      <c r="O15" s="22">
        <f t="shared" si="5"/>
        <v>0.47806061828754526</v>
      </c>
    </row>
    <row r="16" spans="2:15" ht="18.75" customHeight="1" thickBot="1" x14ac:dyDescent="0.35">
      <c r="B16" s="73"/>
      <c r="C16" s="79" t="s">
        <v>10</v>
      </c>
      <c r="D16" s="23">
        <v>1.0666666666666666E-2</v>
      </c>
      <c r="E16" s="24">
        <v>1.3666666666666667E-2</v>
      </c>
      <c r="F16" s="24">
        <v>1.2999999999999999E-2</v>
      </c>
      <c r="G16" s="25">
        <v>1.7333333333333333E-2</v>
      </c>
      <c r="H16" s="23">
        <v>1.5333333333333332E-2</v>
      </c>
      <c r="I16" s="24">
        <v>2.1000000000000001E-2</v>
      </c>
      <c r="J16" s="24">
        <v>2.3000000000000003E-2</v>
      </c>
      <c r="K16" s="25">
        <v>1.4999999999999999E-2</v>
      </c>
      <c r="L16" s="23">
        <v>2.2666666666666668E-2</v>
      </c>
      <c r="M16" s="24">
        <v>2.2333333333333334E-2</v>
      </c>
      <c r="N16" s="24">
        <v>1.6999999999999998E-2</v>
      </c>
      <c r="O16" s="25">
        <v>1.7666666666666667E-2</v>
      </c>
    </row>
    <row r="17" spans="2:15" ht="18.75" customHeight="1" x14ac:dyDescent="0.3">
      <c r="B17" s="73"/>
      <c r="C17" s="74" t="s">
        <v>7</v>
      </c>
      <c r="D17" s="14">
        <v>1.4630000000000003</v>
      </c>
      <c r="E17" s="15">
        <v>1.617</v>
      </c>
      <c r="F17" s="15">
        <v>2.0790000000000002</v>
      </c>
      <c r="G17" s="16">
        <v>2.3210000000000002</v>
      </c>
      <c r="H17" s="14">
        <v>2.1339999999999999</v>
      </c>
      <c r="I17" s="15">
        <v>1.8480000000000001</v>
      </c>
      <c r="J17" s="15">
        <v>1.595</v>
      </c>
      <c r="K17" s="16">
        <v>1.3420000000000001</v>
      </c>
      <c r="L17" s="15">
        <v>1.2210000000000003</v>
      </c>
      <c r="M17" s="15">
        <v>1.7050000000000003</v>
      </c>
      <c r="N17" s="15">
        <v>1.9360000000000002</v>
      </c>
      <c r="O17" s="16">
        <v>1.4630000000000003</v>
      </c>
    </row>
    <row r="18" spans="2:15" ht="18.75" customHeight="1" x14ac:dyDescent="0.3">
      <c r="B18" s="73"/>
      <c r="C18" s="74" t="s">
        <v>8</v>
      </c>
      <c r="D18" s="14">
        <v>4.5210000000000008</v>
      </c>
      <c r="E18" s="15">
        <v>4.0260000000000007</v>
      </c>
      <c r="F18" s="15">
        <v>4.4110000000000005</v>
      </c>
      <c r="G18" s="16">
        <v>4.4880000000000004</v>
      </c>
      <c r="H18" s="14">
        <v>4.5210000000000008</v>
      </c>
      <c r="I18" s="15">
        <v>3.2890000000000006</v>
      </c>
      <c r="J18" s="15">
        <v>3.5420000000000007</v>
      </c>
      <c r="K18" s="16">
        <v>4.0260000000000007</v>
      </c>
      <c r="L18" s="15">
        <v>3.4320000000000004</v>
      </c>
      <c r="M18" s="15">
        <v>3.9050000000000002</v>
      </c>
      <c r="N18" s="15">
        <v>4.2679999999999998</v>
      </c>
      <c r="O18" s="16">
        <v>4.3890000000000002</v>
      </c>
    </row>
    <row r="19" spans="2:15" ht="18.75" customHeight="1" x14ac:dyDescent="0.3">
      <c r="B19" s="73"/>
      <c r="C19" s="80" t="s">
        <v>9</v>
      </c>
      <c r="D19" s="17">
        <v>5.1205000000000007</v>
      </c>
      <c r="E19" s="18">
        <v>5.6594999999999995</v>
      </c>
      <c r="F19" s="18">
        <v>7.2765000000000004</v>
      </c>
      <c r="G19" s="19">
        <v>8.1234999999999999</v>
      </c>
      <c r="H19" s="17">
        <v>7.4689999999999994</v>
      </c>
      <c r="I19" s="18">
        <v>6.468</v>
      </c>
      <c r="J19" s="18">
        <v>5.5824999999999996</v>
      </c>
      <c r="K19" s="19">
        <v>4.6970000000000001</v>
      </c>
      <c r="L19" s="18">
        <v>4.2735000000000012</v>
      </c>
      <c r="M19" s="18">
        <v>5.9675000000000011</v>
      </c>
      <c r="N19" s="18">
        <v>6.7760000000000007</v>
      </c>
      <c r="O19" s="19">
        <v>5.1205000000000007</v>
      </c>
    </row>
    <row r="20" spans="2:15" ht="18.75" customHeight="1" x14ac:dyDescent="0.3">
      <c r="B20" s="73"/>
      <c r="C20" s="74" t="s">
        <v>11</v>
      </c>
      <c r="D20" s="8">
        <v>8492400</v>
      </c>
      <c r="E20" s="2">
        <v>9199800</v>
      </c>
      <c r="F20" s="2">
        <v>8798400</v>
      </c>
      <c r="G20" s="4">
        <v>9360000</v>
      </c>
      <c r="H20" s="8">
        <v>9399600</v>
      </c>
      <c r="I20" s="2">
        <v>9518400</v>
      </c>
      <c r="J20" s="2">
        <v>9559800</v>
      </c>
      <c r="K20" s="4">
        <v>8998200</v>
      </c>
      <c r="L20" s="2">
        <v>9698400</v>
      </c>
      <c r="M20" s="2">
        <v>9878400</v>
      </c>
      <c r="N20" s="2">
        <v>9900000</v>
      </c>
      <c r="O20" s="4">
        <v>8998200</v>
      </c>
    </row>
    <row r="21" spans="2:15" ht="18.75" customHeight="1" x14ac:dyDescent="0.3">
      <c r="B21" s="73"/>
      <c r="C21" s="74" t="s">
        <v>19</v>
      </c>
      <c r="D21" s="9">
        <f t="shared" ref="D21:O21" si="6">IFERROR(IF(D20="","",D6/D20),0)</f>
        <v>0.97785608308605343</v>
      </c>
      <c r="E21" s="3">
        <f t="shared" si="6"/>
        <v>0.85393160720885242</v>
      </c>
      <c r="F21" s="3">
        <f t="shared" si="6"/>
        <v>0.90169803600654663</v>
      </c>
      <c r="G21" s="5">
        <f t="shared" si="6"/>
        <v>1.0052884615384616</v>
      </c>
      <c r="H21" s="9">
        <f t="shared" si="6"/>
        <v>0.9421677518192263</v>
      </c>
      <c r="I21" s="3">
        <f t="shared" si="6"/>
        <v>1.0079425113464449</v>
      </c>
      <c r="J21" s="3">
        <f t="shared" si="6"/>
        <v>0.67046381723467019</v>
      </c>
      <c r="K21" s="5">
        <f t="shared" si="6"/>
        <v>0.84066813362672532</v>
      </c>
      <c r="L21" s="3">
        <f t="shared" si="6"/>
        <v>0.98923533778767636</v>
      </c>
      <c r="M21" s="3">
        <f t="shared" si="6"/>
        <v>0.76575963718820861</v>
      </c>
      <c r="N21" s="3">
        <f t="shared" si="6"/>
        <v>0.89454545454545453</v>
      </c>
      <c r="O21" s="5">
        <f t="shared" si="6"/>
        <v>1.1705813384899202</v>
      </c>
    </row>
    <row r="22" spans="2:15" ht="18.75" customHeight="1" x14ac:dyDescent="0.3">
      <c r="B22" s="73"/>
      <c r="C22" s="74" t="s">
        <v>12</v>
      </c>
      <c r="D22" s="8">
        <v>6225400</v>
      </c>
      <c r="E22" s="2">
        <v>6245800</v>
      </c>
      <c r="F22" s="2">
        <v>6065600</v>
      </c>
      <c r="G22" s="4">
        <v>6205000</v>
      </c>
      <c r="H22" s="8">
        <v>6065600</v>
      </c>
      <c r="I22" s="2">
        <v>6111500</v>
      </c>
      <c r="J22" s="2">
        <v>5975500</v>
      </c>
      <c r="K22" s="4">
        <v>6053700</v>
      </c>
      <c r="L22" s="2">
        <v>6048600</v>
      </c>
      <c r="M22" s="2">
        <v>6001000</v>
      </c>
      <c r="N22" s="2">
        <v>6106400</v>
      </c>
      <c r="O22" s="4">
        <v>6045200</v>
      </c>
    </row>
    <row r="23" spans="2:15" ht="18.75" customHeight="1" thickBot="1" x14ac:dyDescent="0.35">
      <c r="B23" s="75"/>
      <c r="C23" s="76" t="s">
        <v>13</v>
      </c>
      <c r="D23" s="10">
        <f t="shared" ref="D23:O23" si="7">IFERROR(IF(D22="","",D10/D22),0)</f>
        <v>0.83154496096636366</v>
      </c>
      <c r="E23" s="6">
        <f t="shared" si="7"/>
        <v>0.81268052131032054</v>
      </c>
      <c r="F23" s="6">
        <f t="shared" si="7"/>
        <v>0.83145937747296228</v>
      </c>
      <c r="G23" s="7">
        <f t="shared" si="7"/>
        <v>0.79466881547139401</v>
      </c>
      <c r="H23" s="10">
        <f t="shared" si="7"/>
        <v>0.68227380638353996</v>
      </c>
      <c r="I23" s="6">
        <f t="shared" si="7"/>
        <v>0.84473860754315633</v>
      </c>
      <c r="J23" s="6">
        <f t="shared" si="7"/>
        <v>1.0388352439126434</v>
      </c>
      <c r="K23" s="7">
        <f t="shared" si="7"/>
        <v>0.87915159324049752</v>
      </c>
      <c r="L23" s="6">
        <f t="shared" si="7"/>
        <v>0.92988790794564036</v>
      </c>
      <c r="M23" s="6">
        <f t="shared" si="7"/>
        <v>1.0112247958673555</v>
      </c>
      <c r="N23" s="6">
        <f t="shared" si="7"/>
        <v>0.78998427878946675</v>
      </c>
      <c r="O23" s="7">
        <f t="shared" si="7"/>
        <v>0.76242969628796398</v>
      </c>
    </row>
    <row r="29" spans="2:15" x14ac:dyDescent="0.3">
      <c r="C29" s="54" t="s">
        <v>21</v>
      </c>
      <c r="D29" s="54">
        <v>1</v>
      </c>
      <c r="E29" s="54"/>
      <c r="I29" s="1" t="s">
        <v>24</v>
      </c>
    </row>
    <row r="30" spans="2:15" x14ac:dyDescent="0.3">
      <c r="C30" s="53" t="str">
        <f>C6</f>
        <v>Income</v>
      </c>
      <c r="D30" s="53" cm="1">
        <f t="array" ref="D30">INDEX($D$6:$O$23,MATCH(C30,$C$6:$C$23,0),$D$29)</f>
        <v>8304345</v>
      </c>
      <c r="E30" s="56">
        <f>MAX(D6:O6)*1.25</f>
        <v>13166406.25</v>
      </c>
      <c r="I30" s="1" t="s">
        <v>25</v>
      </c>
    </row>
    <row r="31" spans="2:15" x14ac:dyDescent="0.3">
      <c r="C31" s="53" t="str">
        <f t="shared" ref="C31:C48" si="8">C7</f>
        <v>Cost of Goods Sold</v>
      </c>
      <c r="D31" s="53" cm="1">
        <f t="array" ref="D31">INDEX($D$6:$O$23,MATCH(C31,$C$6:$C$23,0),$D$29)</f>
        <v>2200000</v>
      </c>
      <c r="E31" s="56">
        <f t="shared" ref="E31:E47" si="9">MAX(D7:O7)*1.25</f>
        <v>3947200</v>
      </c>
      <c r="I31" s="1" t="s">
        <v>26</v>
      </c>
    </row>
    <row r="32" spans="2:15" x14ac:dyDescent="0.3">
      <c r="C32" s="53" t="str">
        <f t="shared" si="8"/>
        <v xml:space="preserve">Gross Profit </v>
      </c>
      <c r="D32" s="53" cm="1">
        <f t="array" ref="D32">INDEX($D$6:$O$23,MATCH(C32,$C$6:$C$23,0),$D$29)</f>
        <v>6104345</v>
      </c>
      <c r="E32" s="56">
        <f t="shared" si="9"/>
        <v>10473606.25</v>
      </c>
      <c r="G32" s="1" t="s">
        <v>0</v>
      </c>
      <c r="H32" s="1">
        <f>D30</f>
        <v>8304345</v>
      </c>
      <c r="I32" s="1" t="s">
        <v>27</v>
      </c>
    </row>
    <row r="33" spans="3:9" x14ac:dyDescent="0.3">
      <c r="C33" s="53" t="str">
        <f t="shared" si="8"/>
        <v xml:space="preserve">Total Operating Expenses  </v>
      </c>
      <c r="D33" s="53" cm="1">
        <f t="array" ref="D33">INDEX($D$6:$O$23,MATCH(C33,$C$6:$C$23,0),$D$29)</f>
        <v>2976700</v>
      </c>
      <c r="E33" s="56">
        <f t="shared" si="9"/>
        <v>4254250</v>
      </c>
      <c r="G33" s="1" t="s">
        <v>38</v>
      </c>
      <c r="H33" s="1">
        <f>D31</f>
        <v>2200000</v>
      </c>
      <c r="I33" s="1" t="s">
        <v>28</v>
      </c>
    </row>
    <row r="34" spans="3:9" x14ac:dyDescent="0.3">
      <c r="C34" s="53" t="str">
        <f t="shared" si="8"/>
        <v>Total Expenses</v>
      </c>
      <c r="D34" s="53" cm="1">
        <f t="array" ref="D34">INDEX($D$6:$O$23,MATCH(C34,$C$6:$C$23,0),$D$29)</f>
        <v>5176700</v>
      </c>
      <c r="E34" s="56">
        <f t="shared" si="9"/>
        <v>7759450</v>
      </c>
      <c r="G34" s="1" t="s">
        <v>39</v>
      </c>
      <c r="H34" s="1">
        <f>D33</f>
        <v>2976700</v>
      </c>
      <c r="I34" s="1" t="s">
        <v>29</v>
      </c>
    </row>
    <row r="35" spans="3:9" x14ac:dyDescent="0.3">
      <c r="C35" s="53" t="str">
        <f t="shared" si="8"/>
        <v>EBIT</v>
      </c>
      <c r="D35" s="53" cm="1">
        <f t="array" ref="D35">INDEX($D$6:$O$23,MATCH(C35,$C$6:$C$23,0),$D$29)</f>
        <v>3127645</v>
      </c>
      <c r="E35" s="56">
        <f t="shared" si="9"/>
        <v>7405106.25</v>
      </c>
      <c r="G35" s="1" t="s">
        <v>18</v>
      </c>
      <c r="H35" s="1">
        <f>D36</f>
        <v>469146.75</v>
      </c>
      <c r="I35" s="1" t="s">
        <v>30</v>
      </c>
    </row>
    <row r="36" spans="3:9" x14ac:dyDescent="0.3">
      <c r="C36" s="53" t="str">
        <f t="shared" si="8"/>
        <v>Tax</v>
      </c>
      <c r="D36" s="53" cm="1">
        <f t="array" ref="D36">INDEX($D$6:$O$23,MATCH(C36,$C$6:$C$23,0),$D$29)</f>
        <v>469146.75</v>
      </c>
      <c r="E36" s="56">
        <f t="shared" si="9"/>
        <v>1110765.9375</v>
      </c>
      <c r="G36" s="1" t="s">
        <v>40</v>
      </c>
      <c r="H36" s="1">
        <f>D37</f>
        <v>2658498.25</v>
      </c>
      <c r="I36" s="1" t="s">
        <v>31</v>
      </c>
    </row>
    <row r="37" spans="3:9" x14ac:dyDescent="0.3">
      <c r="C37" s="53" t="str">
        <f t="shared" si="8"/>
        <v xml:space="preserve">Net Profit   </v>
      </c>
      <c r="D37" s="53" cm="1">
        <f t="array" ref="D37">INDEX($D$6:$O$23,MATCH(C37,$C$6:$C$23,0),$D$29)</f>
        <v>2658498.25</v>
      </c>
      <c r="E37" s="56">
        <f t="shared" si="9"/>
        <v>6294340.3125</v>
      </c>
      <c r="G37" s="1" t="s">
        <v>37</v>
      </c>
      <c r="H37" s="1">
        <f>SUM(H32:H36)</f>
        <v>16608690</v>
      </c>
      <c r="I37" s="1" t="s">
        <v>32</v>
      </c>
    </row>
    <row r="38" spans="3:9" x14ac:dyDescent="0.3">
      <c r="C38" s="53" t="str">
        <f t="shared" si="8"/>
        <v>ROI</v>
      </c>
      <c r="D38" s="55" cm="1">
        <f t="array" ref="D38">INDEX($D$6:$O$23,MATCH(C38,$C$6:$C$23,0),$D$29)</f>
        <v>3.2000000000000001E-2</v>
      </c>
      <c r="E38" s="55">
        <f t="shared" si="9"/>
        <v>9.5000000000000001E-2</v>
      </c>
      <c r="I38" s="1" t="s">
        <v>33</v>
      </c>
    </row>
    <row r="39" spans="3:9" x14ac:dyDescent="0.3">
      <c r="C39" s="53" t="str">
        <f t="shared" si="8"/>
        <v>Net Profit Margin Ratio(NPM)</v>
      </c>
      <c r="D39" s="55" cm="1">
        <f t="array" ref="D39">INDEX($D$6:$O$23,MATCH(C39,$C$6:$C$23,0),$D$29)</f>
        <v>0.32013340606634239</v>
      </c>
      <c r="E39" s="55">
        <f t="shared" si="9"/>
        <v>0.59757577285943153</v>
      </c>
      <c r="I39" s="1" t="s">
        <v>34</v>
      </c>
    </row>
    <row r="40" spans="3:9" x14ac:dyDescent="0.3">
      <c r="C40" s="53" t="str">
        <f t="shared" si="8"/>
        <v>ROA</v>
      </c>
      <c r="D40" s="55" cm="1">
        <f t="array" ref="D40">INDEX($D$6:$O$23,MATCH(C40,$C$6:$C$23,0),$D$29)</f>
        <v>1.0666666666666666E-2</v>
      </c>
      <c r="E40" s="55">
        <f t="shared" si="9"/>
        <v>2.8750000000000005E-2</v>
      </c>
      <c r="I40" s="1" t="s">
        <v>35</v>
      </c>
    </row>
    <row r="41" spans="3:9" x14ac:dyDescent="0.3">
      <c r="C41" s="53" t="str">
        <f t="shared" si="8"/>
        <v>Quick Ratio</v>
      </c>
      <c r="D41" s="53" cm="1">
        <f t="array" ref="D41">INDEX($D$6:$O$23,MATCH(C41,$C$6:$C$23,0),$D$29)</f>
        <v>1.4630000000000003</v>
      </c>
      <c r="E41" s="56">
        <f t="shared" si="9"/>
        <v>2.9012500000000001</v>
      </c>
    </row>
    <row r="42" spans="3:9" x14ac:dyDescent="0.3">
      <c r="C42" s="53" t="str">
        <f t="shared" si="8"/>
        <v>Current Ratio</v>
      </c>
      <c r="D42" s="53" cm="1">
        <f t="array" ref="D42">INDEX($D$6:$O$23,MATCH(C42,$C$6:$C$23,0),$D$29)</f>
        <v>4.5210000000000008</v>
      </c>
      <c r="E42" s="56">
        <f t="shared" si="9"/>
        <v>5.651250000000001</v>
      </c>
    </row>
    <row r="43" spans="3:9" x14ac:dyDescent="0.3">
      <c r="C43" s="53" t="str">
        <f t="shared" si="8"/>
        <v>EPS</v>
      </c>
      <c r="D43" s="53" cm="1">
        <f t="array" ref="D43">INDEX($D$6:$O$23,MATCH(C43,$C$6:$C$23,0),$D$29)</f>
        <v>5.1205000000000007</v>
      </c>
      <c r="E43" s="56">
        <f t="shared" si="9"/>
        <v>10.154375</v>
      </c>
      <c r="G43" s="1" t="s">
        <v>0</v>
      </c>
      <c r="H43" s="1" t="s">
        <v>36</v>
      </c>
    </row>
    <row r="44" spans="3:9" x14ac:dyDescent="0.3">
      <c r="C44" s="53" t="str">
        <f t="shared" si="8"/>
        <v>Target Income</v>
      </c>
      <c r="D44" s="53" cm="1">
        <f t="array" ref="D44">INDEX($D$6:$O$23,MATCH(C44,$C$6:$C$23,0),$D$29)</f>
        <v>8492400</v>
      </c>
      <c r="E44" s="56">
        <f t="shared" si="9"/>
        <v>12375000</v>
      </c>
      <c r="G44" s="1">
        <f>D30</f>
        <v>8304345</v>
      </c>
      <c r="H44" s="1">
        <f>D34</f>
        <v>5176700</v>
      </c>
    </row>
    <row r="45" spans="3:9" x14ac:dyDescent="0.3">
      <c r="C45" s="53" t="str">
        <f t="shared" si="8"/>
        <v>Target Income Achieved</v>
      </c>
      <c r="D45" s="55" cm="1">
        <f t="array" ref="D45">INDEX($D$6:$O$23,MATCH(C45,$C$6:$C$23,0),$D$29)</f>
        <v>0.97785608308605343</v>
      </c>
      <c r="E45" s="55">
        <f t="shared" si="9"/>
        <v>1.4632266731124002</v>
      </c>
    </row>
    <row r="46" spans="3:9" x14ac:dyDescent="0.3">
      <c r="C46" s="53" t="str">
        <f t="shared" si="8"/>
        <v>Target Expenses</v>
      </c>
      <c r="D46" s="53" cm="1">
        <f t="array" ref="D46">INDEX($D$6:$O$23,MATCH(C46,$C$6:$C$23,0),$D$29)</f>
        <v>6225400</v>
      </c>
      <c r="E46" s="56">
        <f t="shared" si="9"/>
        <v>7807250</v>
      </c>
    </row>
    <row r="47" spans="3:9" x14ac:dyDescent="0.3">
      <c r="C47" s="53" t="str">
        <f t="shared" si="8"/>
        <v>Expenses Reached</v>
      </c>
      <c r="D47" s="55" cm="1">
        <f t="array" ref="D47">INDEX($D$6:$O$23,MATCH(C47,$C$6:$C$23,0),$D$29)</f>
        <v>0.83154496096636366</v>
      </c>
      <c r="E47" s="55">
        <f t="shared" si="9"/>
        <v>1.2985440548908043</v>
      </c>
    </row>
  </sheetData>
  <mergeCells count="5">
    <mergeCell ref="B2:O2"/>
    <mergeCell ref="B3:O3"/>
    <mergeCell ref="B4:O4"/>
    <mergeCell ref="B6:B13"/>
    <mergeCell ref="B14:B23"/>
  </mergeCells>
  <phoneticPr fontId="10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7" r:id="rId4" name="Drop Down 5">
              <controlPr defaultSize="0" autoLine="0" autoPict="0">
                <anchor moveWithCells="1">
                  <from>
                    <xdr:col>5</xdr:col>
                    <xdr:colOff>990600</xdr:colOff>
                    <xdr:row>27</xdr:row>
                    <xdr:rowOff>175260</xdr:rowOff>
                  </from>
                  <to>
                    <xdr:col>6</xdr:col>
                    <xdr:colOff>990600</xdr:colOff>
                    <xdr:row>29</xdr:row>
                    <xdr:rowOff>15240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Page</vt:lpstr>
      <vt:lpstr>Detailed Report</vt:lpstr>
      <vt:lpstr>Dashboard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Jibon</dc:creator>
  <cp:lastModifiedBy>Sheik Shameem</cp:lastModifiedBy>
  <dcterms:created xsi:type="dcterms:W3CDTF">2015-06-05T18:17:20Z</dcterms:created>
  <dcterms:modified xsi:type="dcterms:W3CDTF">2023-10-16T21:29:53Z</dcterms:modified>
</cp:coreProperties>
</file>