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dvanced Excel - Course\07-прогнозы\"/>
    </mc:Choice>
  </mc:AlternateContent>
  <bookViews>
    <workbookView xWindow="0" yWindow="0" windowWidth="23040" windowHeight="8448"/>
  </bookViews>
  <sheets>
    <sheet name="Данные" sheetId="1" r:id="rId1"/>
    <sheet name="Факторы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38" i="1"/>
  <c r="C51" i="1" l="1"/>
  <c r="F2" i="1"/>
  <c r="F3" i="1"/>
  <c r="F4" i="1"/>
  <c r="F5" i="1"/>
  <c r="F6" i="1"/>
  <c r="F7" i="1"/>
  <c r="F8" i="1"/>
  <c r="F9" i="1"/>
  <c r="F10" i="1"/>
  <c r="F11" i="1"/>
  <c r="F12" i="1"/>
  <c r="F13" i="1"/>
  <c r="E2" i="1"/>
  <c r="E3" i="1"/>
  <c r="E4" i="1"/>
  <c r="E5" i="1"/>
  <c r="E6" i="1"/>
  <c r="E7" i="1"/>
  <c r="E8" i="1"/>
  <c r="E9" i="1"/>
  <c r="E10" i="1"/>
  <c r="E11" i="1"/>
  <c r="E12" i="1"/>
  <c r="E13" i="1"/>
  <c r="C38" i="1" l="1"/>
  <c r="C55" i="1"/>
  <c r="C41" i="1"/>
  <c r="C46" i="1"/>
  <c r="C59" i="1"/>
  <c r="C39" i="1"/>
  <c r="C48" i="1"/>
  <c r="C44" i="1"/>
  <c r="C61" i="1"/>
  <c r="C57" i="1"/>
  <c r="C53" i="1"/>
  <c r="C40" i="1"/>
  <c r="C47" i="1"/>
  <c r="C43" i="1"/>
  <c r="C60" i="1"/>
  <c r="C56" i="1"/>
  <c r="C52" i="1"/>
  <c r="C42" i="1"/>
  <c r="C49" i="1"/>
  <c r="C45" i="1"/>
  <c r="C50" i="1"/>
  <c r="C58" i="1"/>
  <c r="C54" i="1"/>
</calcChain>
</file>

<file path=xl/comments1.xml><?xml version="1.0" encoding="utf-8"?>
<comments xmlns="http://schemas.openxmlformats.org/spreadsheetml/2006/main">
  <authors>
    <author>Виктория</author>
  </authors>
  <commentList>
    <comment ref="Q35" authorId="0" shapeId="0">
      <text>
        <r>
          <rPr>
            <b/>
            <sz val="9"/>
            <color indexed="81"/>
            <rFont val="Tahoma"/>
            <family val="2"/>
            <charset val="204"/>
          </rPr>
          <t>Nikita Sergeev:</t>
        </r>
        <r>
          <rPr>
            <sz val="9"/>
            <color indexed="81"/>
            <rFont val="Tahoma"/>
            <family val="2"/>
            <charset val="204"/>
          </rPr>
          <t xml:space="preserve">
- резко - резкий подъем и фиксация на уровне
- равномерно - плавный подъем в течение некоторого периода до фисации на определенном уровне
- разово - резкий скачок (на 1 или несколько периодов) с последующим откатом  к органичному тренду (росту/падению). 
</t>
        </r>
      </text>
    </comment>
  </commentList>
</comments>
</file>

<file path=xl/comments2.xml><?xml version="1.0" encoding="utf-8"?>
<comments xmlns="http://schemas.openxmlformats.org/spreadsheetml/2006/main">
  <authors>
    <author>Виктория</author>
  </authors>
  <commentList>
    <comment ref="D1" authorId="0" shapeId="0">
      <text>
        <r>
          <rPr>
            <b/>
            <sz val="9"/>
            <color indexed="81"/>
            <rFont val="Tahoma"/>
            <family val="2"/>
            <charset val="204"/>
          </rPr>
          <t>Nikita Sergeev:</t>
        </r>
        <r>
          <rPr>
            <sz val="9"/>
            <color indexed="81"/>
            <rFont val="Tahoma"/>
            <family val="2"/>
            <charset val="204"/>
          </rPr>
          <t xml:space="preserve">
- резко - резкий подъем и фиксация на уровне
- равномерно - плавный подъем в течение некоторого периода до фисации на определенном уровне
- разово - резкий скачок (на 1 или несколько периодов) с последующим откатом  к органичному тренду (росту/падению). 
</t>
        </r>
      </text>
    </comment>
  </commentList>
</comments>
</file>

<file path=xl/sharedStrings.xml><?xml version="1.0" encoding="utf-8"?>
<sst xmlns="http://schemas.openxmlformats.org/spreadsheetml/2006/main" count="46" uniqueCount="25">
  <si>
    <t>Дата</t>
  </si>
  <si>
    <t>Продажи, тыс. руб.</t>
  </si>
  <si>
    <t>Прогноз</t>
  </si>
  <si>
    <t>Сезонность</t>
  </si>
  <si>
    <t>Месяц</t>
  </si>
  <si>
    <t>Прогноз факторы</t>
  </si>
  <si>
    <t>Фактор</t>
  </si>
  <si>
    <t>Влияние на всю базу, %</t>
  </si>
  <si>
    <t>Тип влияни</t>
  </si>
  <si>
    <t>Периоды</t>
  </si>
  <si>
    <t>Резко</t>
  </si>
  <si>
    <t>Равномерно</t>
  </si>
  <si>
    <t>Разово</t>
  </si>
  <si>
    <t>Приобретение базы локального туроператора1</t>
  </si>
  <si>
    <t>Приобретение базы локального туроператора2</t>
  </si>
  <si>
    <t>Вывод новой услуги КУРОРТ+</t>
  </si>
  <si>
    <t>Подключение к системе первого пакета зарубежных пользователей</t>
  </si>
  <si>
    <t>Акция ПОДКЛЮЧАТЕЛЬ-ПОЛУЧАТЕЛЬ</t>
  </si>
  <si>
    <t xml:space="preserve">Серия летних акций для России и стран СНГ </t>
  </si>
  <si>
    <t>ф1</t>
  </si>
  <si>
    <t>ф2</t>
  </si>
  <si>
    <t>ф3</t>
  </si>
  <si>
    <t>ф4</t>
  </si>
  <si>
    <t>ф5</t>
  </si>
  <si>
    <t>ф6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</si>
</sst>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wrapText="1"/>
    </xf>
    <xf numFmtId="165" fontId="0" fillId="0" borderId="0" xfId="1" applyNumberFormat="1" applyFont="1"/>
    <xf numFmtId="17" fontId="0" fillId="0" borderId="0" xfId="0" applyNumberFormat="1"/>
    <xf numFmtId="165" fontId="4" fillId="0" borderId="0" xfId="1" applyNumberFormat="1" applyFont="1"/>
    <xf numFmtId="165" fontId="5" fillId="0" borderId="0" xfId="1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4" fillId="0" borderId="0" xfId="1" applyNumberFormat="1" applyFont="1" applyAlignment="1">
      <alignment horizontal="center"/>
    </xf>
    <xf numFmtId="165" fontId="5" fillId="0" borderId="0" xfId="1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4" fontId="6" fillId="0" borderId="1" xfId="0" applyNumberFormat="1" applyFont="1" applyBorder="1"/>
    <xf numFmtId="0" fontId="6" fillId="0" borderId="1" xfId="0" applyFont="1" applyBorder="1"/>
    <xf numFmtId="9" fontId="7" fillId="0" borderId="1" xfId="0" applyNumberFormat="1" applyFont="1" applyBorder="1"/>
    <xf numFmtId="0" fontId="7" fillId="0" borderId="1" xfId="0" applyFont="1" applyBorder="1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14" fontId="0" fillId="0" borderId="1" xfId="0" applyNumberFormat="1" applyBorder="1"/>
    <xf numFmtId="9" fontId="0" fillId="0" borderId="1" xfId="0" applyNumberFormat="1" applyBorder="1"/>
    <xf numFmtId="0" fontId="0" fillId="0" borderId="0" xfId="0" applyFont="1"/>
    <xf numFmtId="0" fontId="0" fillId="0" borderId="1" xfId="0" applyBorder="1" applyAlignment="1">
      <alignment horizontal="center"/>
    </xf>
    <xf numFmtId="0" fontId="0" fillId="0" borderId="1" xfId="0" applyFont="1" applyBorder="1"/>
    <xf numFmtId="0" fontId="0" fillId="3" borderId="1" xfId="0" applyFill="1" applyBorder="1" applyAlignment="1">
      <alignment horizontal="center"/>
    </xf>
    <xf numFmtId="0" fontId="0" fillId="3" borderId="1" xfId="0" applyFont="1" applyFill="1" applyBorder="1"/>
    <xf numFmtId="9" fontId="0" fillId="0" borderId="1" xfId="0" applyNumberFormat="1" applyBorder="1" applyAlignment="1">
      <alignment horizontal="center"/>
    </xf>
    <xf numFmtId="9" fontId="0" fillId="0" borderId="1" xfId="0" applyNumberFormat="1" applyFont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Данные!$B$1</c:f>
              <c:strCache>
                <c:ptCount val="1"/>
                <c:pt idx="0">
                  <c:v>Продажи, тыс. руб.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Данные!$A$2:$A$62</c:f>
              <c:numCache>
                <c:formatCode>mmm\-yy</c:formatCode>
                <c:ptCount val="61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</c:numCache>
            </c:numRef>
          </c:cat>
          <c:val>
            <c:numRef>
              <c:f>Данные!$B$2:$B$62</c:f>
              <c:numCache>
                <c:formatCode>_-* #\ ##0_-;\-* #\ ##0_-;_-* "-"??_-;_-@_-</c:formatCode>
                <c:ptCount val="61"/>
                <c:pt idx="0">
                  <c:v>74439.899999999994</c:v>
                </c:pt>
                <c:pt idx="1">
                  <c:v>73343.7</c:v>
                </c:pt>
                <c:pt idx="2">
                  <c:v>72517.2</c:v>
                </c:pt>
                <c:pt idx="3">
                  <c:v>74764.800000000003</c:v>
                </c:pt>
                <c:pt idx="4">
                  <c:v>78175.5</c:v>
                </c:pt>
                <c:pt idx="5">
                  <c:v>81058.5</c:v>
                </c:pt>
                <c:pt idx="6">
                  <c:v>85096.8</c:v>
                </c:pt>
                <c:pt idx="7">
                  <c:v>87902.1</c:v>
                </c:pt>
                <c:pt idx="8">
                  <c:v>86942.7</c:v>
                </c:pt>
                <c:pt idx="9">
                  <c:v>86117.4</c:v>
                </c:pt>
                <c:pt idx="10">
                  <c:v>85218.6</c:v>
                </c:pt>
                <c:pt idx="11">
                  <c:v>84170.1</c:v>
                </c:pt>
                <c:pt idx="12">
                  <c:v>83488.800000000003</c:v>
                </c:pt>
                <c:pt idx="13">
                  <c:v>82731.600000000006</c:v>
                </c:pt>
                <c:pt idx="14">
                  <c:v>81842.7</c:v>
                </c:pt>
                <c:pt idx="15">
                  <c:v>84331.8</c:v>
                </c:pt>
                <c:pt idx="16">
                  <c:v>88323</c:v>
                </c:pt>
                <c:pt idx="17">
                  <c:v>92007</c:v>
                </c:pt>
                <c:pt idx="18">
                  <c:v>94268.4</c:v>
                </c:pt>
                <c:pt idx="19">
                  <c:v>98395.8</c:v>
                </c:pt>
                <c:pt idx="20">
                  <c:v>97898.4</c:v>
                </c:pt>
                <c:pt idx="21">
                  <c:v>97025.1</c:v>
                </c:pt>
                <c:pt idx="22">
                  <c:v>96138.3</c:v>
                </c:pt>
                <c:pt idx="23">
                  <c:v>95305.5</c:v>
                </c:pt>
                <c:pt idx="24">
                  <c:v>94414.2</c:v>
                </c:pt>
                <c:pt idx="25">
                  <c:v>93358.5</c:v>
                </c:pt>
                <c:pt idx="26">
                  <c:v>92554.8</c:v>
                </c:pt>
                <c:pt idx="27">
                  <c:v>94853.7</c:v>
                </c:pt>
                <c:pt idx="28">
                  <c:v>98643.6</c:v>
                </c:pt>
                <c:pt idx="29">
                  <c:v>101056.8</c:v>
                </c:pt>
                <c:pt idx="30">
                  <c:v>104889.9</c:v>
                </c:pt>
                <c:pt idx="31">
                  <c:v>108457.2</c:v>
                </c:pt>
                <c:pt idx="32">
                  <c:v>107743.2</c:v>
                </c:pt>
                <c:pt idx="33">
                  <c:v>106954.8</c:v>
                </c:pt>
                <c:pt idx="34">
                  <c:v>106044.6</c:v>
                </c:pt>
                <c:pt idx="35">
                  <c:v>105441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5-4B56-A8D5-FFD81F773D26}"/>
            </c:ext>
          </c:extLst>
        </c:ser>
        <c:ser>
          <c:idx val="1"/>
          <c:order val="1"/>
          <c:tx>
            <c:strRef>
              <c:f>Данные!$C$1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Данные!$A$2:$A$62</c:f>
              <c:numCache>
                <c:formatCode>mmm\-yy</c:formatCode>
                <c:ptCount val="61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</c:numCache>
            </c:numRef>
          </c:cat>
          <c:val>
            <c:numRef>
              <c:f>Данные!$C$2:$C$62</c:f>
              <c:numCache>
                <c:formatCode>General</c:formatCode>
                <c:ptCount val="61"/>
                <c:pt idx="35" formatCode="_-* #\ ##0_-;\-* #\ ##0_-;_-* &quot;-&quot;??_-;_-@_-">
                  <c:v>105441</c:v>
                </c:pt>
                <c:pt idx="36" formatCode="_-* #\ ##0_-;\-* #\ ##0_-;_-* &quot;-&quot;??_-;_-@_-">
                  <c:v>99911.251651033876</c:v>
                </c:pt>
                <c:pt idx="37" formatCode="_-* #\ ##0_-;\-* #\ ##0_-;_-* &quot;-&quot;??_-;_-@_-">
                  <c:v>99617.363071383836</c:v>
                </c:pt>
                <c:pt idx="38" formatCode="_-* #\ ##0_-;\-* #\ ##0_-;_-* &quot;-&quot;??_-;_-@_-">
                  <c:v>99378.373660822312</c:v>
                </c:pt>
                <c:pt idx="39" formatCode="_-* #\ ##0_-;\-* #\ ##0_-;_-* &quot;-&quot;??_-;_-@_-">
                  <c:v>103083.52490927251</c:v>
                </c:pt>
                <c:pt idx="40" formatCode="_-* #\ ##0_-;\-* #\ ##0_-;_-* &quot;-&quot;??_-;_-@_-">
                  <c:v>108509.03625032135</c:v>
                </c:pt>
                <c:pt idx="41" formatCode="_-* #\ ##0_-;\-* #\ ##0_-;_-* &quot;-&quot;??_-;_-@_-">
                  <c:v>113127.01079057202</c:v>
                </c:pt>
                <c:pt idx="42" formatCode="_-* #\ ##0_-;\-* #\ ##0_-;_-* &quot;-&quot;??_-;_-@_-">
                  <c:v>118254.85010840812</c:v>
                </c:pt>
                <c:pt idx="43" formatCode="_-* #\ ##0_-;\-* #\ ##0_-;_-* &quot;-&quot;??_-;_-@_-">
                  <c:v>123636.83118608836</c:v>
                </c:pt>
                <c:pt idx="44" formatCode="_-* #\ ##0_-;\-* #\ ##0_-;_-* &quot;-&quot;??_-;_-@_-">
                  <c:v>123732.61581044861</c:v>
                </c:pt>
                <c:pt idx="45" formatCode="_-* #\ ##0_-;\-* #\ ##0_-;_-* &quot;-&quot;??_-;_-@_-">
                  <c:v>123646.47375520579</c:v>
                </c:pt>
                <c:pt idx="46" formatCode="_-* #\ ##0_-;\-* #\ ##0_-;_-* &quot;-&quot;??_-;_-@_-">
                  <c:v>123485.97250362371</c:v>
                </c:pt>
                <c:pt idx="47" formatCode="_-* #\ ##0_-;\-* #\ ##0_-;_-* &quot;-&quot;??_-;_-@_-">
                  <c:v>123366.65652120434</c:v>
                </c:pt>
                <c:pt idx="48" formatCode="_-* #\ ##0_-;\-* #\ ##0_-;_-* &quot;-&quot;??_-;_-@_-">
                  <c:v>110130.42970807338</c:v>
                </c:pt>
                <c:pt idx="49" formatCode="_-* #\ ##0_-;\-* #\ ##0_-;_-* &quot;-&quot;??_-;_-@_-">
                  <c:v>109718.73075656113</c:v>
                </c:pt>
                <c:pt idx="50" formatCode="_-* #\ ##0_-;\-* #\ ##0_-;_-* &quot;-&quot;??_-;_-@_-">
                  <c:v>109377.72487775942</c:v>
                </c:pt>
                <c:pt idx="51" formatCode="_-* #\ ##0_-;\-* #\ ##0_-;_-* &quot;-&quot;??_-;_-@_-">
                  <c:v>113367.79814754709</c:v>
                </c:pt>
                <c:pt idx="52" formatCode="_-* #\ ##0_-;\-* #\ ##0_-;_-* &quot;-&quot;??_-;_-@_-">
                  <c:v>119246.54592591505</c:v>
                </c:pt>
                <c:pt idx="53" formatCode="_-* #\ ##0_-;\-* #\ ##0_-;_-* &quot;-&quot;??_-;_-@_-">
                  <c:v>124228.1933207926</c:v>
                </c:pt>
                <c:pt idx="54" formatCode="_-* #\ ##0_-;\-* #\ ##0_-;_-* &quot;-&quot;??_-;_-@_-">
                  <c:v>129766.38255303631</c:v>
                </c:pt>
                <c:pt idx="55" formatCode="_-* #\ ##0_-;\-* #\ ##0_-;_-* &quot;-&quot;??_-;_-@_-">
                  <c:v>135573.58411284193</c:v>
                </c:pt>
                <c:pt idx="56" formatCode="_-* #\ ##0_-;\-* #\ ##0_-;_-* &quot;-&quot;??_-;_-@_-">
                  <c:v>135581.4574398119</c:v>
                </c:pt>
                <c:pt idx="57" formatCode="_-* #\ ##0_-;\-* #\ ##0_-;_-* &quot;-&quot;??_-;_-@_-">
                  <c:v>135394.59887608854</c:v>
                </c:pt>
                <c:pt idx="58" formatCode="_-* #\ ##0_-;\-* #\ ##0_-;_-* &quot;-&quot;??_-;_-@_-">
                  <c:v>135124.92530300969</c:v>
                </c:pt>
                <c:pt idx="59" formatCode="_-* #\ ##0_-;\-* #\ ##0_-;_-* &quot;-&quot;??_-;_-@_-">
                  <c:v>134904.97785620642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E5-4B56-A8D5-FFD81F773D26}"/>
            </c:ext>
          </c:extLst>
        </c:ser>
        <c:ser>
          <c:idx val="2"/>
          <c:order val="2"/>
          <c:tx>
            <c:strRef>
              <c:f>Данные!$D$1</c:f>
              <c:strCache>
                <c:ptCount val="1"/>
                <c:pt idx="0">
                  <c:v>Прогноз факторы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Данные!$A$2:$A$62</c:f>
              <c:numCache>
                <c:formatCode>mmm\-yy</c:formatCode>
                <c:ptCount val="61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</c:numCache>
            </c:numRef>
          </c:cat>
          <c:val>
            <c:numRef>
              <c:f>Данные!$D$2:$D$62</c:f>
              <c:numCache>
                <c:formatCode>General</c:formatCode>
                <c:ptCount val="61"/>
                <c:pt idx="36" formatCode="_-* #\ ##0_-;\-* #\ ##0_-;_-* &quot;-&quot;??_-;_-@_-">
                  <c:v>99911.251651033876</c:v>
                </c:pt>
                <c:pt idx="37" formatCode="_-* #\ ##0_-;\-* #\ ##0_-;_-* &quot;-&quot;??_-;_-@_-">
                  <c:v>99617.363071383836</c:v>
                </c:pt>
                <c:pt idx="38" formatCode="_-* #\ ##0_-;\-* #\ ##0_-;_-* &quot;-&quot;??_-;_-@_-">
                  <c:v>114285.12970994564</c:v>
                </c:pt>
                <c:pt idx="39" formatCode="_-* #\ ##0_-;\-* #\ ##0_-;_-* &quot;-&quot;??_-;_-@_-">
                  <c:v>103083.52490927251</c:v>
                </c:pt>
                <c:pt idx="40" formatCode="_-* #\ ##0_-;\-* #\ ##0_-;_-* &quot;-&quot;??_-;_-@_-">
                  <c:v>110679.21697532778</c:v>
                </c:pt>
                <c:pt idx="41" formatCode="_-* #\ ##0_-;\-* #\ ##0_-;_-* &quot;-&quot;??_-;_-@_-">
                  <c:v>123308.44176172352</c:v>
                </c:pt>
                <c:pt idx="42" formatCode="_-* #\ ##0_-;\-* #\ ##0_-;_-* &quot;-&quot;??_-;_-@_-">
                  <c:v>132445.43212141711</c:v>
                </c:pt>
                <c:pt idx="43" formatCode="_-* #\ ##0_-;\-* #\ ##0_-;_-* &quot;-&quot;??_-;_-@_-">
                  <c:v>150836.93404702778</c:v>
                </c:pt>
                <c:pt idx="44" formatCode="_-* #\ ##0_-;\-* #\ ##0_-;_-* &quot;-&quot;??_-;_-@_-">
                  <c:v>150953.79128874731</c:v>
                </c:pt>
                <c:pt idx="45" formatCode="_-* #\ ##0_-;\-* #\ ##0_-;_-* &quot;-&quot;??_-;_-@_-">
                  <c:v>150848.69798135106</c:v>
                </c:pt>
                <c:pt idx="46" formatCode="_-* #\ ##0_-;\-* #\ ##0_-;_-* &quot;-&quot;??_-;_-@_-">
                  <c:v>150652.88645442092</c:v>
                </c:pt>
                <c:pt idx="47" formatCode="_-* #\ ##0_-;\-* #\ ##0_-;_-* &quot;-&quot;??_-;_-@_-">
                  <c:v>150507.32095586928</c:v>
                </c:pt>
                <c:pt idx="48" formatCode="_-* #\ ##0_-;\-* #\ ##0_-;_-* &quot;-&quot;??_-;_-@_-">
                  <c:v>134359.12424384951</c:v>
                </c:pt>
                <c:pt idx="49" formatCode="_-* #\ ##0_-;\-* #\ ##0_-;_-* &quot;-&quot;??_-;_-@_-">
                  <c:v>133856.85152300456</c:v>
                </c:pt>
                <c:pt idx="50" formatCode="_-* #\ ##0_-;\-* #\ ##0_-;_-* &quot;-&quot;??_-;_-@_-">
                  <c:v>133440.82435086649</c:v>
                </c:pt>
                <c:pt idx="51" formatCode="_-* #\ ##0_-;\-* #\ ##0_-;_-* &quot;-&quot;??_-;_-@_-">
                  <c:v>155313.88346213952</c:v>
                </c:pt>
                <c:pt idx="52" formatCode="_-* #\ ##0_-;\-* #\ ##0_-;_-* &quot;-&quot;??_-;_-@_-">
                  <c:v>163367.76791850364</c:v>
                </c:pt>
                <c:pt idx="53" formatCode="_-* #\ ##0_-;\-* #\ ##0_-;_-* &quot;-&quot;??_-;_-@_-">
                  <c:v>175161.75258231757</c:v>
                </c:pt>
                <c:pt idx="54" formatCode="_-* #\ ##0_-;\-* #\ ##0_-;_-* &quot;-&quot;??_-;_-@_-">
                  <c:v>188161.25470190265</c:v>
                </c:pt>
                <c:pt idx="55" formatCode="_-* #\ ##0_-;\-* #\ ##0_-;_-* &quot;-&quot;??_-;_-@_-">
                  <c:v>202004.64032813447</c:v>
                </c:pt>
                <c:pt idx="56" formatCode="_-* #\ ##0_-;\-* #\ ##0_-;_-* &quot;-&quot;??_-;_-@_-">
                  <c:v>202016.37158531972</c:v>
                </c:pt>
                <c:pt idx="57" formatCode="_-* #\ ##0_-;\-* #\ ##0_-;_-* &quot;-&quot;??_-;_-@_-">
                  <c:v>201737.95232537191</c:v>
                </c:pt>
                <c:pt idx="58" formatCode="_-* #\ ##0_-;\-* #\ ##0_-;_-* &quot;-&quot;??_-;_-@_-">
                  <c:v>201336.13870148442</c:v>
                </c:pt>
                <c:pt idx="59" formatCode="_-* #\ ##0_-;\-* #\ ##0_-;_-* &quot;-&quot;??_-;_-@_-">
                  <c:v>201008.41700574756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E5-4B56-A8D5-FFD81F773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577200"/>
        <c:axId val="1533558480"/>
      </c:lineChart>
      <c:dateAx>
        <c:axId val="1533577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3558480"/>
        <c:crosses val="autoZero"/>
        <c:auto val="1"/>
        <c:lblOffset val="100"/>
        <c:baseTimeUnit val="months"/>
      </c:dateAx>
      <c:valAx>
        <c:axId val="153355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35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403860</xdr:colOff>
      <xdr:row>0</xdr:row>
      <xdr:rowOff>213360</xdr:rowOff>
    </xdr:from>
    <xdr:to>
      <xdr:col>14</xdr:col>
      <xdr:colOff>2232660</xdr:colOff>
      <xdr:row>21</xdr:row>
      <xdr:rowOff>72390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62"/>
  <sheetViews>
    <sheetView tabSelected="1" topLeftCell="A40" workbookViewId="0">
      <selection activeCell="D59" sqref="D59:D61"/>
    </sheetView>
  </sheetViews>
  <sheetFormatPr defaultRowHeight="14.4" x14ac:dyDescent="0.3"/>
  <cols>
    <col min="1" max="1" width="7.44140625" bestFit="1" customWidth="1"/>
    <col min="2" max="2" width="11.5546875" bestFit="1" customWidth="1"/>
    <col min="3" max="3" width="11.44140625" bestFit="1" customWidth="1"/>
    <col min="4" max="4" width="11.44140625" customWidth="1"/>
    <col min="5" max="5" width="13.33203125" style="8" customWidth="1"/>
    <col min="6" max="6" width="12.44140625" style="8" customWidth="1"/>
    <col min="7" max="13" width="9.109375" style="20"/>
    <col min="14" max="14" width="10.109375" style="20" bestFit="1" customWidth="1"/>
    <col min="15" max="15" width="34.21875" style="20" customWidth="1"/>
    <col min="16" max="44" width="9.109375" style="20"/>
  </cols>
  <sheetData>
    <row r="1" spans="1:6" ht="28.8" x14ac:dyDescent="0.3">
      <c r="A1" s="2" t="s">
        <v>0</v>
      </c>
      <c r="B1" s="2" t="s">
        <v>1</v>
      </c>
      <c r="C1" s="2" t="s">
        <v>2</v>
      </c>
      <c r="D1" s="2" t="s">
        <v>5</v>
      </c>
      <c r="E1" s="2" t="s">
        <v>4</v>
      </c>
      <c r="F1" s="2" t="s">
        <v>3</v>
      </c>
    </row>
    <row r="2" spans="1:6" s="1" customFormat="1" x14ac:dyDescent="0.3">
      <c r="A2" s="4">
        <v>43101</v>
      </c>
      <c r="B2" s="3">
        <v>74439.899999999994</v>
      </c>
      <c r="E2" s="7">
        <f t="shared" ref="E2:E13" si="0">MONTH(A2)</f>
        <v>1</v>
      </c>
      <c r="F2" s="11">
        <f>(B2+B14+B26)/SUM($B$2:$B$37)*12</f>
        <v>0.92435666848600517</v>
      </c>
    </row>
    <row r="3" spans="1:6" x14ac:dyDescent="0.3">
      <c r="A3" s="4">
        <v>43132</v>
      </c>
      <c r="B3" s="3">
        <v>73343.7</v>
      </c>
      <c r="E3" s="7">
        <f t="shared" si="0"/>
        <v>2</v>
      </c>
      <c r="F3" s="11">
        <f t="shared" ref="F3:F13" si="1">(B3+B15+B27)/SUM($B$2:$B$37)*12</f>
        <v>0.91370035129105864</v>
      </c>
    </row>
    <row r="4" spans="1:6" x14ac:dyDescent="0.3">
      <c r="A4" s="4">
        <v>43160</v>
      </c>
      <c r="B4" s="3">
        <v>72517.2</v>
      </c>
      <c r="E4" s="7">
        <f t="shared" si="0"/>
        <v>3</v>
      </c>
      <c r="F4" s="11">
        <f t="shared" si="1"/>
        <v>0.9044726421556597</v>
      </c>
    </row>
    <row r="5" spans="1:6" x14ac:dyDescent="0.3">
      <c r="A5" s="4">
        <v>43191</v>
      </c>
      <c r="B5" s="3">
        <v>74764.800000000003</v>
      </c>
      <c r="E5" s="7">
        <f t="shared" si="0"/>
        <v>4</v>
      </c>
      <c r="F5" s="11">
        <f t="shared" si="1"/>
        <v>0.93024473154989318</v>
      </c>
    </row>
    <row r="6" spans="1:6" x14ac:dyDescent="0.3">
      <c r="A6" s="4">
        <v>43221</v>
      </c>
      <c r="B6" s="3">
        <v>78175.5</v>
      </c>
      <c r="E6" s="7">
        <f t="shared" si="0"/>
        <v>5</v>
      </c>
      <c r="F6" s="11">
        <f t="shared" si="1"/>
        <v>0.97124138714179487</v>
      </c>
    </row>
    <row r="7" spans="1:6" x14ac:dyDescent="0.3">
      <c r="A7" s="4">
        <v>43252</v>
      </c>
      <c r="B7" s="3">
        <v>81058.5</v>
      </c>
      <c r="E7" s="7">
        <f t="shared" si="0"/>
        <v>6</v>
      </c>
      <c r="F7" s="11">
        <f t="shared" si="1"/>
        <v>1.0041367361067866</v>
      </c>
    </row>
    <row r="8" spans="1:6" x14ac:dyDescent="0.3">
      <c r="A8" s="4">
        <v>43282</v>
      </c>
      <c r="B8" s="3">
        <v>85096.8</v>
      </c>
      <c r="E8" s="7">
        <f t="shared" si="0"/>
        <v>7</v>
      </c>
      <c r="F8" s="11">
        <f t="shared" si="1"/>
        <v>1.0412541713523789</v>
      </c>
    </row>
    <row r="9" spans="1:6" x14ac:dyDescent="0.3">
      <c r="A9" s="4">
        <v>43313</v>
      </c>
      <c r="B9" s="3">
        <v>87902.1</v>
      </c>
      <c r="E9" s="7">
        <f t="shared" si="0"/>
        <v>8</v>
      </c>
      <c r="F9" s="11">
        <f t="shared" si="1"/>
        <v>1.0797166960324991</v>
      </c>
    </row>
    <row r="10" spans="1:6" x14ac:dyDescent="0.3">
      <c r="A10" s="4">
        <v>43344</v>
      </c>
      <c r="B10" s="3">
        <v>86942.7</v>
      </c>
      <c r="E10" s="7">
        <f t="shared" si="0"/>
        <v>9</v>
      </c>
      <c r="F10" s="11">
        <f t="shared" si="1"/>
        <v>1.0717648437872032</v>
      </c>
    </row>
    <row r="11" spans="1:6" x14ac:dyDescent="0.3">
      <c r="A11" s="4">
        <v>43374</v>
      </c>
      <c r="B11" s="3">
        <v>86117.4</v>
      </c>
      <c r="E11" s="7">
        <f t="shared" si="0"/>
        <v>10</v>
      </c>
      <c r="F11" s="11">
        <f t="shared" si="1"/>
        <v>1.0626547200843977</v>
      </c>
    </row>
    <row r="12" spans="1:6" x14ac:dyDescent="0.3">
      <c r="A12" s="4">
        <v>43405</v>
      </c>
      <c r="B12" s="3">
        <v>85218.6</v>
      </c>
      <c r="E12" s="7">
        <f t="shared" si="0"/>
        <v>11</v>
      </c>
      <c r="F12" s="11">
        <f t="shared" si="1"/>
        <v>1.0527797416050961</v>
      </c>
    </row>
    <row r="13" spans="1:6" x14ac:dyDescent="0.3">
      <c r="A13" s="4">
        <v>43435</v>
      </c>
      <c r="B13" s="3">
        <v>84170.1</v>
      </c>
      <c r="E13" s="7">
        <f t="shared" si="0"/>
        <v>12</v>
      </c>
      <c r="F13" s="11">
        <f t="shared" si="1"/>
        <v>1.0436773104072266</v>
      </c>
    </row>
    <row r="14" spans="1:6" x14ac:dyDescent="0.3">
      <c r="A14" s="4">
        <v>43466</v>
      </c>
      <c r="B14" s="3">
        <v>83488.800000000003</v>
      </c>
    </row>
    <row r="15" spans="1:6" x14ac:dyDescent="0.3">
      <c r="A15" s="4">
        <v>43497</v>
      </c>
      <c r="B15" s="3">
        <v>82731.600000000006</v>
      </c>
    </row>
    <row r="16" spans="1:6" x14ac:dyDescent="0.3">
      <c r="A16" s="4">
        <v>43525</v>
      </c>
      <c r="B16" s="3">
        <v>81842.7</v>
      </c>
    </row>
    <row r="17" spans="1:2" x14ac:dyDescent="0.3">
      <c r="A17" s="4">
        <v>43556</v>
      </c>
      <c r="B17" s="3">
        <v>84331.8</v>
      </c>
    </row>
    <row r="18" spans="1:2" x14ac:dyDescent="0.3">
      <c r="A18" s="4">
        <v>43586</v>
      </c>
      <c r="B18" s="3">
        <v>88323</v>
      </c>
    </row>
    <row r="19" spans="1:2" x14ac:dyDescent="0.3">
      <c r="A19" s="4">
        <v>43617</v>
      </c>
      <c r="B19" s="3">
        <v>92007</v>
      </c>
    </row>
    <row r="20" spans="1:2" x14ac:dyDescent="0.3">
      <c r="A20" s="4">
        <v>43647</v>
      </c>
      <c r="B20" s="3">
        <v>94268.4</v>
      </c>
    </row>
    <row r="21" spans="1:2" x14ac:dyDescent="0.3">
      <c r="A21" s="4">
        <v>43678</v>
      </c>
      <c r="B21" s="3">
        <v>98395.8</v>
      </c>
    </row>
    <row r="22" spans="1:2" x14ac:dyDescent="0.3">
      <c r="A22" s="4">
        <v>43709</v>
      </c>
      <c r="B22" s="3">
        <v>97898.4</v>
      </c>
    </row>
    <row r="23" spans="1:2" x14ac:dyDescent="0.3">
      <c r="A23" s="4">
        <v>43739</v>
      </c>
      <c r="B23" s="3">
        <v>97025.1</v>
      </c>
    </row>
    <row r="24" spans="1:2" x14ac:dyDescent="0.3">
      <c r="A24" s="4">
        <v>43770</v>
      </c>
      <c r="B24" s="3">
        <v>96138.3</v>
      </c>
    </row>
    <row r="25" spans="1:2" x14ac:dyDescent="0.3">
      <c r="A25" s="4">
        <v>43800</v>
      </c>
      <c r="B25" s="3">
        <v>95305.5</v>
      </c>
    </row>
    <row r="26" spans="1:2" x14ac:dyDescent="0.3">
      <c r="A26" s="4">
        <v>43831</v>
      </c>
      <c r="B26" s="3">
        <v>94414.2</v>
      </c>
    </row>
    <row r="27" spans="1:2" x14ac:dyDescent="0.3">
      <c r="A27" s="4">
        <v>43862</v>
      </c>
      <c r="B27" s="3">
        <v>93358.5</v>
      </c>
    </row>
    <row r="28" spans="1:2" x14ac:dyDescent="0.3">
      <c r="A28" s="4">
        <v>43891</v>
      </c>
      <c r="B28" s="3">
        <v>92554.8</v>
      </c>
    </row>
    <row r="29" spans="1:2" x14ac:dyDescent="0.3">
      <c r="A29" s="4">
        <v>43922</v>
      </c>
      <c r="B29" s="3">
        <v>94853.7</v>
      </c>
    </row>
    <row r="30" spans="1:2" x14ac:dyDescent="0.3">
      <c r="A30" s="4">
        <v>43952</v>
      </c>
      <c r="B30" s="3">
        <v>98643.6</v>
      </c>
    </row>
    <row r="31" spans="1:2" x14ac:dyDescent="0.3">
      <c r="A31" s="4">
        <v>43983</v>
      </c>
      <c r="B31" s="3">
        <v>101056.8</v>
      </c>
    </row>
    <row r="32" spans="1:2" x14ac:dyDescent="0.3">
      <c r="A32" s="4">
        <v>44013</v>
      </c>
      <c r="B32" s="3">
        <v>104889.9</v>
      </c>
    </row>
    <row r="33" spans="1:18" x14ac:dyDescent="0.3">
      <c r="A33" s="4">
        <v>44044</v>
      </c>
      <c r="B33" s="3">
        <v>108457.2</v>
      </c>
    </row>
    <row r="34" spans="1:18" x14ac:dyDescent="0.3">
      <c r="A34" s="4">
        <v>44075</v>
      </c>
      <c r="B34" s="3">
        <v>107743.2</v>
      </c>
    </row>
    <row r="35" spans="1:18" ht="43.2" x14ac:dyDescent="0.3">
      <c r="A35" s="4">
        <v>44105</v>
      </c>
      <c r="B35" s="3">
        <v>106954.8</v>
      </c>
      <c r="N35" s="17" t="s">
        <v>0</v>
      </c>
      <c r="O35" s="17" t="s">
        <v>6</v>
      </c>
      <c r="P35" s="17" t="s">
        <v>7</v>
      </c>
      <c r="Q35" s="17" t="s">
        <v>8</v>
      </c>
      <c r="R35" s="17" t="s">
        <v>9</v>
      </c>
    </row>
    <row r="36" spans="1:18" x14ac:dyDescent="0.3">
      <c r="A36" s="4">
        <v>44136</v>
      </c>
      <c r="B36" s="3">
        <v>106044.6</v>
      </c>
      <c r="N36" s="12">
        <v>44256</v>
      </c>
      <c r="O36" s="13" t="s">
        <v>17</v>
      </c>
      <c r="P36" s="14">
        <v>0.15</v>
      </c>
      <c r="Q36" s="15" t="s">
        <v>12</v>
      </c>
      <c r="R36" s="16"/>
    </row>
    <row r="37" spans="1:18" x14ac:dyDescent="0.3">
      <c r="A37" s="4">
        <v>44166</v>
      </c>
      <c r="B37" s="3">
        <v>105441</v>
      </c>
      <c r="C37" s="5">
        <v>105441</v>
      </c>
      <c r="D37" s="5"/>
      <c r="E37" s="9"/>
      <c r="F37" s="23" t="s">
        <v>19</v>
      </c>
      <c r="G37" s="24" t="s">
        <v>20</v>
      </c>
      <c r="H37" s="23" t="s">
        <v>21</v>
      </c>
      <c r="I37" s="23" t="s">
        <v>22</v>
      </c>
      <c r="J37" s="24" t="s">
        <v>23</v>
      </c>
      <c r="K37" s="23" t="s">
        <v>24</v>
      </c>
      <c r="N37" s="12">
        <v>44317</v>
      </c>
      <c r="O37" s="13" t="s">
        <v>15</v>
      </c>
      <c r="P37" s="14">
        <v>7.0000000000000007E-2</v>
      </c>
      <c r="Q37" s="15" t="s">
        <v>11</v>
      </c>
      <c r="R37" s="16">
        <v>3</v>
      </c>
    </row>
    <row r="38" spans="1:18" x14ac:dyDescent="0.3">
      <c r="A38" s="4">
        <v>44197</v>
      </c>
      <c r="C38" s="6">
        <f>FORECAST(A38,$B$2:$B$37,$A$2:$A$37)*VLOOKUP(MONTH(A38),$E$2:$F$13,2,FALSE)</f>
        <v>99911.251651033876</v>
      </c>
      <c r="D38" s="6">
        <f>C38*L38</f>
        <v>99911.251651033876</v>
      </c>
      <c r="E38" s="10"/>
      <c r="F38" s="21"/>
      <c r="G38" s="22"/>
      <c r="H38" s="21"/>
      <c r="I38" s="21"/>
      <c r="J38" s="22"/>
      <c r="K38" s="21"/>
      <c r="L38" s="20">
        <f>1+SUM(F38:K38)</f>
        <v>1</v>
      </c>
      <c r="N38" s="12">
        <v>44348</v>
      </c>
      <c r="O38" s="13" t="s">
        <v>14</v>
      </c>
      <c r="P38" s="14">
        <v>0.05</v>
      </c>
      <c r="Q38" s="15" t="s">
        <v>10</v>
      </c>
      <c r="R38" s="16"/>
    </row>
    <row r="39" spans="1:18" x14ac:dyDescent="0.3">
      <c r="A39" s="4">
        <v>44228</v>
      </c>
      <c r="C39" s="6">
        <f>FORECAST(A39,$B$2:$B$37,$A$2:$A$37)*VLOOKUP(MONTH(A39),$E$2:$F$13,2,FALSE)</f>
        <v>99617.363071383836</v>
      </c>
      <c r="D39" s="6">
        <f t="shared" ref="D39:D61" si="2">C39*L39</f>
        <v>99617.363071383836</v>
      </c>
      <c r="E39" s="10"/>
      <c r="F39" s="21"/>
      <c r="G39" s="22"/>
      <c r="H39" s="22"/>
      <c r="I39" s="21"/>
      <c r="J39" s="22"/>
      <c r="K39" s="22"/>
      <c r="L39" s="20">
        <f t="shared" ref="L39:L61" si="3">1+SUM(F39:K39)</f>
        <v>1</v>
      </c>
      <c r="N39" s="12">
        <v>44409</v>
      </c>
      <c r="O39" s="13" t="s">
        <v>13</v>
      </c>
      <c r="P39" s="14">
        <v>0.1</v>
      </c>
      <c r="Q39" s="15" t="s">
        <v>10</v>
      </c>
      <c r="R39" s="16"/>
    </row>
    <row r="40" spans="1:18" x14ac:dyDescent="0.3">
      <c r="A40" s="4">
        <v>44256</v>
      </c>
      <c r="C40" s="6">
        <f>FORECAST(A40,$B$2:$B$37,$A$2:$A$37)*VLOOKUP(MONTH(A40),$E$2:$F$13,2,FALSE)</f>
        <v>99378.373660822312</v>
      </c>
      <c r="D40" s="6">
        <f t="shared" si="2"/>
        <v>114285.12970994564</v>
      </c>
      <c r="E40" s="10"/>
      <c r="F40" s="25">
        <v>0.15</v>
      </c>
      <c r="G40" s="22"/>
      <c r="H40" s="22"/>
      <c r="I40" s="25"/>
      <c r="J40" s="22"/>
      <c r="K40" s="22"/>
      <c r="L40" s="20">
        <f t="shared" si="3"/>
        <v>1.1499999999999999</v>
      </c>
      <c r="N40" s="18">
        <v>44652</v>
      </c>
      <c r="O40" s="16" t="s">
        <v>16</v>
      </c>
      <c r="P40" s="19">
        <v>0.15</v>
      </c>
      <c r="Q40" s="15" t="s">
        <v>10</v>
      </c>
      <c r="R40" s="16"/>
    </row>
    <row r="41" spans="1:18" x14ac:dyDescent="0.3">
      <c r="A41" s="4">
        <v>44287</v>
      </c>
      <c r="C41" s="6">
        <f>FORECAST(A41,$B$2:$B$37,$A$2:$A$37)*VLOOKUP(MONTH(A41),$E$2:$F$13,2,FALSE)</f>
        <v>103083.52490927251</v>
      </c>
      <c r="D41" s="6">
        <f t="shared" si="2"/>
        <v>103083.52490927251</v>
      </c>
      <c r="E41" s="10"/>
      <c r="F41" s="21"/>
      <c r="G41" s="22"/>
      <c r="H41" s="22"/>
      <c r="I41" s="21"/>
      <c r="J41" s="26"/>
      <c r="K41" s="22"/>
      <c r="L41" s="20">
        <f t="shared" si="3"/>
        <v>1</v>
      </c>
      <c r="N41" s="18">
        <v>44713</v>
      </c>
      <c r="O41" s="16" t="s">
        <v>18</v>
      </c>
      <c r="P41" s="19">
        <v>0.12</v>
      </c>
      <c r="Q41" s="15" t="s">
        <v>11</v>
      </c>
      <c r="R41" s="16">
        <v>3</v>
      </c>
    </row>
    <row r="42" spans="1:18" x14ac:dyDescent="0.3">
      <c r="A42" s="4">
        <v>44317</v>
      </c>
      <c r="C42" s="6">
        <f t="shared" ref="C42:C61" si="4">FORECAST(A42,$B$2:$B$37,$A$2:$A$37)*VLOOKUP(MONTH(A42),$E$2:$F$13,2,FALSE)</f>
        <v>108509.03625032135</v>
      </c>
      <c r="D42" s="6">
        <f t="shared" si="2"/>
        <v>110679.21697532778</v>
      </c>
      <c r="E42" s="10"/>
      <c r="F42" s="21"/>
      <c r="G42" s="26">
        <v>0.02</v>
      </c>
      <c r="H42" s="22"/>
      <c r="I42" s="21"/>
      <c r="J42" s="26"/>
      <c r="K42" s="22"/>
      <c r="L42" s="20">
        <f t="shared" si="3"/>
        <v>1.02</v>
      </c>
    </row>
    <row r="43" spans="1:18" x14ac:dyDescent="0.3">
      <c r="A43" s="4">
        <v>44348</v>
      </c>
      <c r="C43" s="6">
        <f t="shared" si="4"/>
        <v>113127.01079057202</v>
      </c>
      <c r="D43" s="6">
        <f t="shared" si="2"/>
        <v>123308.44176172352</v>
      </c>
      <c r="E43" s="10"/>
      <c r="F43" s="21"/>
      <c r="G43" s="26">
        <v>0.04</v>
      </c>
      <c r="H43" s="26">
        <v>0.05</v>
      </c>
      <c r="I43" s="21"/>
      <c r="J43" s="26"/>
      <c r="K43" s="26"/>
      <c r="L43" s="20">
        <f t="shared" si="3"/>
        <v>1.0900000000000001</v>
      </c>
    </row>
    <row r="44" spans="1:18" x14ac:dyDescent="0.3">
      <c r="A44" s="4">
        <v>44378</v>
      </c>
      <c r="C44" s="6">
        <f t="shared" si="4"/>
        <v>118254.85010840812</v>
      </c>
      <c r="D44" s="6">
        <f t="shared" si="2"/>
        <v>132445.43212141711</v>
      </c>
      <c r="E44" s="10"/>
      <c r="F44" s="21"/>
      <c r="G44" s="26">
        <v>7.0000000000000007E-2</v>
      </c>
      <c r="H44" s="26">
        <v>0.05</v>
      </c>
      <c r="I44" s="21"/>
      <c r="J44" s="26"/>
      <c r="K44" s="26"/>
      <c r="L44" s="20">
        <f t="shared" si="3"/>
        <v>1.1200000000000001</v>
      </c>
    </row>
    <row r="45" spans="1:18" x14ac:dyDescent="0.3">
      <c r="A45" s="4">
        <v>44409</v>
      </c>
      <c r="C45" s="6">
        <f t="shared" si="4"/>
        <v>123636.83118608836</v>
      </c>
      <c r="D45" s="6">
        <f t="shared" si="2"/>
        <v>150836.93404702778</v>
      </c>
      <c r="E45" s="10"/>
      <c r="F45" s="21"/>
      <c r="G45" s="26">
        <v>7.0000000000000007E-2</v>
      </c>
      <c r="H45" s="26">
        <v>0.05</v>
      </c>
      <c r="I45" s="25">
        <v>0.1</v>
      </c>
      <c r="J45" s="26"/>
      <c r="K45" s="26"/>
      <c r="L45" s="20">
        <f t="shared" si="3"/>
        <v>1.22</v>
      </c>
    </row>
    <row r="46" spans="1:18" x14ac:dyDescent="0.3">
      <c r="A46" s="4">
        <v>44440</v>
      </c>
      <c r="C46" s="6">
        <f t="shared" si="4"/>
        <v>123732.61581044861</v>
      </c>
      <c r="D46" s="6">
        <f t="shared" si="2"/>
        <v>150953.79128874731</v>
      </c>
      <c r="E46" s="10"/>
      <c r="F46" s="21"/>
      <c r="G46" s="26">
        <v>7.0000000000000007E-2</v>
      </c>
      <c r="H46" s="26">
        <v>0.05</v>
      </c>
      <c r="I46" s="25">
        <v>0.1</v>
      </c>
      <c r="J46" s="26"/>
      <c r="K46" s="22"/>
      <c r="L46" s="20">
        <f t="shared" si="3"/>
        <v>1.22</v>
      </c>
    </row>
    <row r="47" spans="1:18" x14ac:dyDescent="0.3">
      <c r="A47" s="4">
        <v>44470</v>
      </c>
      <c r="C47" s="6">
        <f t="shared" si="4"/>
        <v>123646.47375520579</v>
      </c>
      <c r="D47" s="6">
        <f t="shared" si="2"/>
        <v>150848.69798135106</v>
      </c>
      <c r="E47" s="10"/>
      <c r="F47" s="21"/>
      <c r="G47" s="26">
        <v>7.0000000000000007E-2</v>
      </c>
      <c r="H47" s="26">
        <v>0.05</v>
      </c>
      <c r="I47" s="25">
        <v>0.1</v>
      </c>
      <c r="J47" s="26"/>
      <c r="K47" s="22"/>
      <c r="L47" s="20">
        <f t="shared" si="3"/>
        <v>1.22</v>
      </c>
    </row>
    <row r="48" spans="1:18" x14ac:dyDescent="0.3">
      <c r="A48" s="4">
        <v>44501</v>
      </c>
      <c r="C48" s="6">
        <f t="shared" si="4"/>
        <v>123485.97250362371</v>
      </c>
      <c r="D48" s="6">
        <f t="shared" si="2"/>
        <v>150652.88645442092</v>
      </c>
      <c r="E48" s="10"/>
      <c r="F48" s="21"/>
      <c r="G48" s="26">
        <v>7.0000000000000007E-2</v>
      </c>
      <c r="H48" s="26">
        <v>0.05</v>
      </c>
      <c r="I48" s="25">
        <v>0.1</v>
      </c>
      <c r="J48" s="26"/>
      <c r="K48" s="22"/>
      <c r="L48" s="20">
        <f t="shared" si="3"/>
        <v>1.22</v>
      </c>
    </row>
    <row r="49" spans="1:12" x14ac:dyDescent="0.3">
      <c r="A49" s="4">
        <v>44531</v>
      </c>
      <c r="C49" s="6">
        <f t="shared" si="4"/>
        <v>123366.65652120434</v>
      </c>
      <c r="D49" s="6">
        <f t="shared" si="2"/>
        <v>150507.32095586928</v>
      </c>
      <c r="E49" s="10"/>
      <c r="F49" s="21"/>
      <c r="G49" s="26">
        <v>7.0000000000000007E-2</v>
      </c>
      <c r="H49" s="26">
        <v>0.05</v>
      </c>
      <c r="I49" s="25">
        <v>0.1</v>
      </c>
      <c r="J49" s="26"/>
      <c r="K49" s="22"/>
      <c r="L49" s="20">
        <f t="shared" si="3"/>
        <v>1.22</v>
      </c>
    </row>
    <row r="50" spans="1:12" x14ac:dyDescent="0.3">
      <c r="A50" s="4">
        <v>44562</v>
      </c>
      <c r="C50" s="6">
        <f t="shared" si="4"/>
        <v>110130.42970807338</v>
      </c>
      <c r="D50" s="6">
        <f t="shared" si="2"/>
        <v>134359.12424384951</v>
      </c>
      <c r="E50" s="10"/>
      <c r="F50" s="21"/>
      <c r="G50" s="26">
        <v>7.0000000000000007E-2</v>
      </c>
      <c r="H50" s="26">
        <v>0.05</v>
      </c>
      <c r="I50" s="25">
        <v>0.1</v>
      </c>
      <c r="J50" s="26"/>
      <c r="K50" s="22"/>
      <c r="L50" s="20">
        <f t="shared" si="3"/>
        <v>1.22</v>
      </c>
    </row>
    <row r="51" spans="1:12" x14ac:dyDescent="0.3">
      <c r="A51" s="4">
        <v>44593</v>
      </c>
      <c r="C51" s="6">
        <f t="shared" si="4"/>
        <v>109718.73075656113</v>
      </c>
      <c r="D51" s="6">
        <f t="shared" si="2"/>
        <v>133856.85152300456</v>
      </c>
      <c r="E51" s="10"/>
      <c r="F51" s="21"/>
      <c r="G51" s="26">
        <v>7.0000000000000007E-2</v>
      </c>
      <c r="H51" s="26">
        <v>0.05</v>
      </c>
      <c r="I51" s="25">
        <v>0.1</v>
      </c>
      <c r="J51" s="26"/>
      <c r="K51" s="22"/>
      <c r="L51" s="20">
        <f t="shared" si="3"/>
        <v>1.22</v>
      </c>
    </row>
    <row r="52" spans="1:12" x14ac:dyDescent="0.3">
      <c r="A52" s="4">
        <v>44621</v>
      </c>
      <c r="C52" s="6">
        <f t="shared" si="4"/>
        <v>109377.72487775942</v>
      </c>
      <c r="D52" s="6">
        <f t="shared" si="2"/>
        <v>133440.82435086649</v>
      </c>
      <c r="E52" s="10"/>
      <c r="F52" s="21"/>
      <c r="G52" s="26">
        <v>7.0000000000000007E-2</v>
      </c>
      <c r="H52" s="26">
        <v>0.05</v>
      </c>
      <c r="I52" s="25">
        <v>0.1</v>
      </c>
      <c r="J52" s="26"/>
      <c r="K52" s="22"/>
      <c r="L52" s="20">
        <f t="shared" si="3"/>
        <v>1.22</v>
      </c>
    </row>
    <row r="53" spans="1:12" x14ac:dyDescent="0.3">
      <c r="A53" s="4">
        <v>44652</v>
      </c>
      <c r="C53" s="6">
        <f t="shared" si="4"/>
        <v>113367.79814754709</v>
      </c>
      <c r="D53" s="6">
        <f t="shared" si="2"/>
        <v>155313.88346213952</v>
      </c>
      <c r="E53" s="10"/>
      <c r="F53" s="21"/>
      <c r="G53" s="26">
        <v>7.0000000000000007E-2</v>
      </c>
      <c r="H53" s="26">
        <v>0.05</v>
      </c>
      <c r="I53" s="25">
        <v>0.1</v>
      </c>
      <c r="J53" s="26">
        <v>0.15</v>
      </c>
      <c r="K53" s="22"/>
      <c r="L53" s="20">
        <f t="shared" si="3"/>
        <v>1.37</v>
      </c>
    </row>
    <row r="54" spans="1:12" x14ac:dyDescent="0.3">
      <c r="A54" s="4">
        <v>44682</v>
      </c>
      <c r="C54" s="6">
        <f t="shared" si="4"/>
        <v>119246.54592591505</v>
      </c>
      <c r="D54" s="6">
        <f t="shared" si="2"/>
        <v>163367.76791850364</v>
      </c>
      <c r="E54" s="10"/>
      <c r="F54" s="21"/>
      <c r="G54" s="26">
        <v>7.0000000000000007E-2</v>
      </c>
      <c r="H54" s="26">
        <v>0.05</v>
      </c>
      <c r="I54" s="25">
        <v>0.1</v>
      </c>
      <c r="J54" s="26">
        <v>0.15</v>
      </c>
      <c r="K54" s="22"/>
      <c r="L54" s="20">
        <f t="shared" si="3"/>
        <v>1.37</v>
      </c>
    </row>
    <row r="55" spans="1:12" x14ac:dyDescent="0.3">
      <c r="A55" s="4">
        <v>44713</v>
      </c>
      <c r="C55" s="6">
        <f>FORECAST(A55,$B$2:$B$37,$A$2:$A$37)*VLOOKUP(MONTH(A55),$E$2:$F$13,2,FALSE)</f>
        <v>124228.1933207926</v>
      </c>
      <c r="D55" s="6">
        <f t="shared" si="2"/>
        <v>175161.75258231757</v>
      </c>
      <c r="E55" s="10"/>
      <c r="F55" s="21"/>
      <c r="G55" s="26">
        <v>7.0000000000000007E-2</v>
      </c>
      <c r="H55" s="26">
        <v>0.05</v>
      </c>
      <c r="I55" s="25">
        <v>0.1</v>
      </c>
      <c r="J55" s="26">
        <v>0.15</v>
      </c>
      <c r="K55" s="26">
        <v>0.04</v>
      </c>
      <c r="L55" s="20">
        <f t="shared" si="3"/>
        <v>1.41</v>
      </c>
    </row>
    <row r="56" spans="1:12" x14ac:dyDescent="0.3">
      <c r="A56" s="4">
        <v>44743</v>
      </c>
      <c r="C56" s="6">
        <f t="shared" si="4"/>
        <v>129766.38255303631</v>
      </c>
      <c r="D56" s="6">
        <f t="shared" si="2"/>
        <v>188161.25470190265</v>
      </c>
      <c r="E56" s="10"/>
      <c r="F56" s="21"/>
      <c r="G56" s="26">
        <v>7.0000000000000007E-2</v>
      </c>
      <c r="H56" s="26">
        <v>0.05</v>
      </c>
      <c r="I56" s="25">
        <v>0.1</v>
      </c>
      <c r="J56" s="26">
        <v>0.15</v>
      </c>
      <c r="K56" s="26">
        <v>0.08</v>
      </c>
      <c r="L56" s="20">
        <f t="shared" si="3"/>
        <v>1.45</v>
      </c>
    </row>
    <row r="57" spans="1:12" x14ac:dyDescent="0.3">
      <c r="A57" s="4">
        <v>44774</v>
      </c>
      <c r="C57" s="6">
        <f t="shared" si="4"/>
        <v>135573.58411284193</v>
      </c>
      <c r="D57" s="6">
        <f t="shared" si="2"/>
        <v>202004.64032813447</v>
      </c>
      <c r="E57" s="10"/>
      <c r="F57" s="21"/>
      <c r="G57" s="26">
        <v>7.0000000000000007E-2</v>
      </c>
      <c r="H57" s="26">
        <v>0.05</v>
      </c>
      <c r="I57" s="25">
        <v>0.1</v>
      </c>
      <c r="J57" s="26">
        <v>0.15</v>
      </c>
      <c r="K57" s="26">
        <v>0.12</v>
      </c>
      <c r="L57" s="20">
        <f t="shared" si="3"/>
        <v>1.49</v>
      </c>
    </row>
    <row r="58" spans="1:12" x14ac:dyDescent="0.3">
      <c r="A58" s="4">
        <v>44805</v>
      </c>
      <c r="C58" s="6">
        <f t="shared" si="4"/>
        <v>135581.4574398119</v>
      </c>
      <c r="D58" s="6">
        <f t="shared" si="2"/>
        <v>202016.37158531972</v>
      </c>
      <c r="E58" s="10"/>
      <c r="F58" s="21"/>
      <c r="G58" s="26">
        <v>7.0000000000000007E-2</v>
      </c>
      <c r="H58" s="26">
        <v>0.05</v>
      </c>
      <c r="I58" s="25">
        <v>0.1</v>
      </c>
      <c r="J58" s="26">
        <v>0.15</v>
      </c>
      <c r="K58" s="26">
        <v>0.12</v>
      </c>
      <c r="L58" s="20">
        <f t="shared" si="3"/>
        <v>1.49</v>
      </c>
    </row>
    <row r="59" spans="1:12" x14ac:dyDescent="0.3">
      <c r="A59" s="4">
        <v>44835</v>
      </c>
      <c r="C59" s="6">
        <f t="shared" si="4"/>
        <v>135394.59887608854</v>
      </c>
      <c r="D59" s="6">
        <f t="shared" si="2"/>
        <v>201737.95232537191</v>
      </c>
      <c r="E59" s="10"/>
      <c r="F59" s="21"/>
      <c r="G59" s="26">
        <v>7.0000000000000007E-2</v>
      </c>
      <c r="H59" s="26">
        <v>0.05</v>
      </c>
      <c r="I59" s="25">
        <v>0.1</v>
      </c>
      <c r="J59" s="26">
        <v>0.15</v>
      </c>
      <c r="K59" s="26">
        <v>0.12</v>
      </c>
      <c r="L59" s="20">
        <f t="shared" si="3"/>
        <v>1.49</v>
      </c>
    </row>
    <row r="60" spans="1:12" x14ac:dyDescent="0.3">
      <c r="A60" s="4">
        <v>44866</v>
      </c>
      <c r="C60" s="6">
        <f t="shared" si="4"/>
        <v>135124.92530300969</v>
      </c>
      <c r="D60" s="6">
        <f t="shared" si="2"/>
        <v>201336.13870148442</v>
      </c>
      <c r="E60" s="10"/>
      <c r="F60" s="21"/>
      <c r="G60" s="26">
        <v>7.0000000000000007E-2</v>
      </c>
      <c r="H60" s="26">
        <v>0.05</v>
      </c>
      <c r="I60" s="25">
        <v>0.1</v>
      </c>
      <c r="J60" s="26">
        <v>0.15</v>
      </c>
      <c r="K60" s="26">
        <v>0.12</v>
      </c>
      <c r="L60" s="20">
        <f t="shared" si="3"/>
        <v>1.49</v>
      </c>
    </row>
    <row r="61" spans="1:12" x14ac:dyDescent="0.3">
      <c r="A61" s="4">
        <v>44896</v>
      </c>
      <c r="C61" s="6">
        <f t="shared" si="4"/>
        <v>134904.97785620642</v>
      </c>
      <c r="D61" s="6">
        <f t="shared" si="2"/>
        <v>201008.41700574756</v>
      </c>
      <c r="E61" s="10"/>
      <c r="F61" s="21"/>
      <c r="G61" s="26">
        <v>7.0000000000000007E-2</v>
      </c>
      <c r="H61" s="26">
        <v>0.05</v>
      </c>
      <c r="I61" s="25">
        <v>0.1</v>
      </c>
      <c r="J61" s="26">
        <v>0.15</v>
      </c>
      <c r="K61" s="26">
        <v>0.12</v>
      </c>
      <c r="L61" s="20">
        <f t="shared" si="3"/>
        <v>1.49</v>
      </c>
    </row>
    <row r="62" spans="1:12" x14ac:dyDescent="0.3">
      <c r="E62" s="10"/>
    </row>
  </sheetData>
  <phoneticPr fontId="2" type="noConversion"/>
  <pageMargins left="0.7" right="0.7" top="0.75" bottom="0.75" header="0.3" footer="0.3"/>
  <pageSetup paperSize="9" orientation="portrait" horizontalDpi="4294967292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"/>
  <sheetViews>
    <sheetView workbookViewId="0">
      <selection sqref="A1:E7"/>
    </sheetView>
  </sheetViews>
  <sheetFormatPr defaultRowHeight="14.4" x14ac:dyDescent="0.3"/>
  <cols>
    <col min="1" max="1" width="10.109375" bestFit="1" customWidth="1"/>
    <col min="2" max="2" width="65.44140625" bestFit="1" customWidth="1"/>
    <col min="4" max="4" width="11.33203125" bestFit="1" customWidth="1"/>
  </cols>
  <sheetData>
    <row r="1" spans="1:5" ht="43.2" x14ac:dyDescent="0.3">
      <c r="A1" s="17" t="s">
        <v>0</v>
      </c>
      <c r="B1" s="17" t="s">
        <v>6</v>
      </c>
      <c r="C1" s="17" t="s">
        <v>7</v>
      </c>
      <c r="D1" s="17" t="s">
        <v>8</v>
      </c>
      <c r="E1" s="17" t="s">
        <v>9</v>
      </c>
    </row>
    <row r="2" spans="1:5" x14ac:dyDescent="0.3">
      <c r="A2" s="12">
        <v>44256</v>
      </c>
      <c r="B2" s="13" t="s">
        <v>17</v>
      </c>
      <c r="C2" s="14">
        <v>0.15</v>
      </c>
      <c r="D2" s="15" t="s">
        <v>12</v>
      </c>
      <c r="E2" s="16"/>
    </row>
    <row r="3" spans="1:5" x14ac:dyDescent="0.3">
      <c r="A3" s="12">
        <v>44317</v>
      </c>
      <c r="B3" s="13" t="s">
        <v>15</v>
      </c>
      <c r="C3" s="14">
        <v>7.0000000000000007E-2</v>
      </c>
      <c r="D3" s="15" t="s">
        <v>11</v>
      </c>
      <c r="E3" s="16">
        <v>3</v>
      </c>
    </row>
    <row r="4" spans="1:5" x14ac:dyDescent="0.3">
      <c r="A4" s="12">
        <v>44348</v>
      </c>
      <c r="B4" s="13" t="s">
        <v>14</v>
      </c>
      <c r="C4" s="14">
        <v>0.05</v>
      </c>
      <c r="D4" s="15" t="s">
        <v>10</v>
      </c>
      <c r="E4" s="16"/>
    </row>
    <row r="5" spans="1:5" x14ac:dyDescent="0.3">
      <c r="A5" s="12">
        <v>44409</v>
      </c>
      <c r="B5" s="13" t="s">
        <v>13</v>
      </c>
      <c r="C5" s="14">
        <v>0.1</v>
      </c>
      <c r="D5" s="15" t="s">
        <v>10</v>
      </c>
      <c r="E5" s="16"/>
    </row>
    <row r="6" spans="1:5" x14ac:dyDescent="0.3">
      <c r="A6" s="18">
        <v>44652</v>
      </c>
      <c r="B6" s="16" t="s">
        <v>16</v>
      </c>
      <c r="C6" s="19">
        <v>0.15</v>
      </c>
      <c r="D6" s="15" t="s">
        <v>10</v>
      </c>
      <c r="E6" s="16"/>
    </row>
    <row r="7" spans="1:5" x14ac:dyDescent="0.3">
      <c r="A7" s="18">
        <v>44713</v>
      </c>
      <c r="B7" s="16" t="s">
        <v>18</v>
      </c>
      <c r="C7" s="19">
        <v>0.12</v>
      </c>
      <c r="D7" s="15" t="s">
        <v>11</v>
      </c>
      <c r="E7" s="16">
        <v>3</v>
      </c>
    </row>
  </sheetData>
  <sortState ref="A2:E5">
    <sortCondition ref="A2:A5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Данные</vt:lpstr>
      <vt:lpstr>Факторы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Sergeev</dc:creator>
  <cp:lastModifiedBy>user</cp:lastModifiedBy>
  <dcterms:created xsi:type="dcterms:W3CDTF">2021-04-07T07:39:00Z</dcterms:created>
  <dcterms:modified xsi:type="dcterms:W3CDTF">2024-01-07T16:54:05Z</dcterms:modified>
</cp:coreProperties>
</file>