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иктория\Desktop\1ppt\Advance_Excel\"/>
    </mc:Choice>
  </mc:AlternateContent>
  <xr:revisionPtr revIDLastSave="0" documentId="13_ncr:1_{8800490E-1CD0-432A-A57F-ED48D61AC742}" xr6:coauthVersionLast="46" xr6:coauthVersionMax="46" xr10:uidLastSave="{00000000-0000-0000-0000-000000000000}"/>
  <bookViews>
    <workbookView xWindow="-120" yWindow="-120" windowWidth="24240" windowHeight="13140" xr2:uid="{261A6D1A-C6F9-4E24-B9C7-1034E9C2FC7E}"/>
  </bookViews>
  <sheets>
    <sheet name="Данные" sheetId="1" r:id="rId1"/>
  </sheets>
  <definedNames>
    <definedName name="_xlchart.v1.0" hidden="1">Данные!$A$2:$A$37</definedName>
    <definedName name="_xlchart.v1.1" hidden="1">Данные!$B$1</definedName>
    <definedName name="_xlchart.v1.2" hidden="1">Данные!$B$2:$B$37</definedName>
    <definedName name="_xlchart.v1.3" hidden="1">Данные!$H$1</definedName>
    <definedName name="_xlchart.v1.4" hidden="1">Данные!$H$2:$H$37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5" i="1"/>
  <c r="B2" i="1"/>
  <c r="I4" i="1"/>
  <c r="I2" i="1"/>
  <c r="I9" i="1"/>
  <c r="I7" i="1"/>
  <c r="I5" i="1"/>
  <c r="H4" i="1"/>
  <c r="H3" i="1"/>
  <c r="H2" i="1"/>
  <c r="I3" i="1"/>
  <c r="B3" i="1" s="1"/>
  <c r="B4" i="1" l="1"/>
  <c r="H6" i="1" l="1"/>
  <c r="B5" i="1"/>
  <c r="H7" i="1" l="1"/>
  <c r="B6" i="1"/>
  <c r="H8" i="1" l="1"/>
  <c r="B7" i="1"/>
  <c r="H9" i="1" l="1"/>
  <c r="I8" i="1"/>
  <c r="B8" i="1" s="1"/>
  <c r="H10" i="1" l="1"/>
  <c r="B9" i="1"/>
  <c r="H11" i="1" l="1"/>
  <c r="I10" i="1"/>
  <c r="B10" i="1" s="1"/>
  <c r="H12" i="1" l="1"/>
  <c r="I11" i="1"/>
  <c r="B11" i="1" s="1"/>
  <c r="H13" i="1" l="1"/>
  <c r="I12" i="1"/>
  <c r="B12" i="1" s="1"/>
  <c r="H14" i="1" l="1"/>
  <c r="I13" i="1"/>
  <c r="B13" i="1" s="1"/>
  <c r="H15" i="1" l="1"/>
  <c r="I14" i="1"/>
  <c r="B14" i="1" s="1"/>
  <c r="H16" i="1" l="1"/>
  <c r="I15" i="1"/>
  <c r="B15" i="1" s="1"/>
  <c r="H17" i="1" l="1"/>
  <c r="I16" i="1"/>
  <c r="B16" i="1" s="1"/>
  <c r="H18" i="1" l="1"/>
  <c r="I17" i="1"/>
  <c r="B17" i="1" s="1"/>
  <c r="H19" i="1" l="1"/>
  <c r="I18" i="1"/>
  <c r="B18" i="1" s="1"/>
  <c r="H20" i="1" l="1"/>
  <c r="I19" i="1"/>
  <c r="B19" i="1" s="1"/>
  <c r="H21" i="1" l="1"/>
  <c r="I20" i="1"/>
  <c r="B20" i="1" s="1"/>
  <c r="H22" i="1" l="1"/>
  <c r="I21" i="1"/>
  <c r="B21" i="1" s="1"/>
  <c r="H23" i="1" l="1"/>
  <c r="I22" i="1"/>
  <c r="B22" i="1" s="1"/>
  <c r="H24" i="1" l="1"/>
  <c r="I23" i="1"/>
  <c r="B23" i="1" s="1"/>
  <c r="H25" i="1" l="1"/>
  <c r="I24" i="1"/>
  <c r="B24" i="1" s="1"/>
  <c r="H26" i="1" l="1"/>
  <c r="I25" i="1"/>
  <c r="B25" i="1" s="1"/>
  <c r="H27" i="1" l="1"/>
  <c r="I26" i="1"/>
  <c r="B26" i="1" s="1"/>
  <c r="H28" i="1" l="1"/>
  <c r="I27" i="1"/>
  <c r="B27" i="1" s="1"/>
  <c r="H29" i="1" l="1"/>
  <c r="I28" i="1"/>
  <c r="B28" i="1" s="1"/>
  <c r="H30" i="1" l="1"/>
  <c r="I29" i="1"/>
  <c r="B29" i="1" s="1"/>
  <c r="H31" i="1" l="1"/>
  <c r="I30" i="1"/>
  <c r="B30" i="1" s="1"/>
  <c r="H32" i="1" l="1"/>
  <c r="I31" i="1"/>
  <c r="B31" i="1" s="1"/>
  <c r="H33" i="1" l="1"/>
  <c r="I32" i="1"/>
  <c r="B32" i="1" s="1"/>
  <c r="H34" i="1" l="1"/>
  <c r="I33" i="1"/>
  <c r="B33" i="1" s="1"/>
  <c r="H35" i="1" l="1"/>
  <c r="I34" i="1"/>
  <c r="B34" i="1" s="1"/>
  <c r="H36" i="1" l="1"/>
  <c r="I35" i="1"/>
  <c r="B35" i="1" s="1"/>
  <c r="H37" i="1" l="1"/>
  <c r="I37" i="1" s="1"/>
  <c r="B37" i="1" s="1"/>
  <c r="I36" i="1"/>
  <c r="B36" i="1" s="1"/>
</calcChain>
</file>

<file path=xl/sharedStrings.xml><?xml version="1.0" encoding="utf-8"?>
<sst xmlns="http://schemas.openxmlformats.org/spreadsheetml/2006/main" count="11" uniqueCount="11">
  <si>
    <t>Дата</t>
  </si>
  <si>
    <t>Привлечено</t>
  </si>
  <si>
    <t>Сущбаза</t>
  </si>
  <si>
    <t>Продажи, тыс. руб.</t>
  </si>
  <si>
    <t>Отток</t>
  </si>
  <si>
    <t>База для дохода</t>
  </si>
  <si>
    <t>Цена продукта, руб</t>
  </si>
  <si>
    <t>База на начало периода</t>
  </si>
  <si>
    <r>
      <t xml:space="preserve">1. Ежегодно компания стимулирует привлечение новых пользователей продукта, но только с начала года и до конца весны - потом никаких активностей не проводит </t>
    </r>
    <r>
      <rPr>
        <b/>
        <i/>
        <sz val="11"/>
        <color theme="1"/>
        <rFont val="Calibri"/>
        <family val="2"/>
        <charset val="204"/>
        <scheme val="minor"/>
      </rPr>
      <t>(так как потом больше упор уходит на организацию работы с тем что уже было и напривлекали нового).</t>
    </r>
  </si>
  <si>
    <r>
      <t xml:space="preserve">2. Новые привлеченные пользователи первые 3 месяца используют продукт бесплатно - потому база для расчета дохода берется </t>
    </r>
    <r>
      <rPr>
        <b/>
        <u/>
        <sz val="11"/>
        <color theme="1"/>
        <rFont val="Calibri"/>
        <family val="2"/>
        <charset val="204"/>
        <scheme val="minor"/>
      </rPr>
      <t>за вычетом</t>
    </r>
    <r>
      <rPr>
        <b/>
        <sz val="11"/>
        <color theme="1"/>
        <rFont val="Calibri"/>
        <family val="2"/>
        <charset val="204"/>
        <scheme val="minor"/>
      </rPr>
      <t xml:space="preserve"> новых привлеченных в последние 3 мес пользователей</t>
    </r>
  </si>
  <si>
    <t>3. Продажи  уже считаются как умножение на цену "базы для дохода" (за вычетом привлеченных в последние 3 мес пользователей). Ну и переводятся в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</si>
</sst>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17" fontId="0" fillId="0" borderId="0" xfId="0" applyNumberFormat="1" applyFont="1"/>
    <xf numFmtId="164" fontId="0" fillId="0" borderId="0" xfId="1" applyNumberFormat="1" applyFont="1"/>
    <xf numFmtId="164" fontId="5" fillId="3" borderId="2" xfId="1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0" borderId="0" xfId="0" applyFont="1" applyAlignment="1"/>
    <xf numFmtId="0" fontId="1" fillId="7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left" wrapText="1"/>
    </xf>
    <xf numFmtId="0" fontId="1" fillId="7" borderId="6" xfId="0" applyFont="1" applyFill="1" applyBorder="1" applyAlignment="1">
      <alignment horizontal="left" wrapText="1"/>
    </xf>
    <xf numFmtId="0" fontId="1" fillId="7" borderId="9" xfId="0" applyFont="1" applyFill="1" applyBorder="1" applyAlignment="1">
      <alignment horizontal="left" wrapText="1"/>
    </xf>
    <xf numFmtId="0" fontId="1" fillId="7" borderId="10" xfId="0" applyFont="1" applyFill="1" applyBorder="1" applyAlignment="1">
      <alignment horizontal="left" wrapText="1"/>
    </xf>
    <xf numFmtId="0" fontId="1" fillId="7" borderId="11" xfId="0" applyFont="1" applyFill="1" applyBorder="1" applyAlignment="1">
      <alignment horizontal="left" wrapText="1"/>
    </xf>
    <xf numFmtId="0" fontId="1" fillId="5" borderId="4" xfId="0" applyFont="1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1" fillId="5" borderId="7" xfId="0" applyFon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7" borderId="0" xfId="0" applyFont="1" applyFill="1" applyBorder="1" applyAlignment="1">
      <alignment horizontal="left" wrapText="1"/>
    </xf>
    <xf numFmtId="0" fontId="1" fillId="7" borderId="7" xfId="0" applyFont="1" applyFill="1" applyBorder="1" applyAlignment="1">
      <alignment horizontal="left" wrapText="1"/>
    </xf>
    <xf numFmtId="0" fontId="1" fillId="7" borderId="8" xfId="0" applyFont="1" applyFill="1" applyBorder="1" applyAlignment="1">
      <alignment horizontal="left" wrapText="1"/>
    </xf>
    <xf numFmtId="0" fontId="0" fillId="8" borderId="4" xfId="0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  <xf numFmtId="0" fontId="0" fillId="8" borderId="9" xfId="0" applyFill="1" applyBorder="1" applyAlignment="1">
      <alignment horizontal="left" wrapText="1"/>
    </xf>
    <xf numFmtId="0" fontId="0" fillId="8" borderId="10" xfId="0" applyFill="1" applyBorder="1" applyAlignment="1">
      <alignment horizontal="left" wrapText="1"/>
    </xf>
    <xf numFmtId="0" fontId="0" fillId="8" borderId="11" xfId="0" applyFill="1" applyBorder="1" applyAlignment="1">
      <alignment horizontal="left" wrapText="1"/>
    </xf>
    <xf numFmtId="9" fontId="1" fillId="0" borderId="0" xfId="2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Продажи, тыс. руб.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Данные!$A$2:$A$37</c:f>
              <c:numCache>
                <c:formatCode>mmm\-yy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Данные!$B$2:$B$37</c:f>
              <c:numCache>
                <c:formatCode>_-* #\ ##0_-;\-* #\ ##0_-;_-* "-"??_-;_-@_-</c:formatCode>
                <c:ptCount val="36"/>
                <c:pt idx="0">
                  <c:v>74439.899999999994</c:v>
                </c:pt>
                <c:pt idx="1">
                  <c:v>73343.7</c:v>
                </c:pt>
                <c:pt idx="2">
                  <c:v>72517.2</c:v>
                </c:pt>
                <c:pt idx="3">
                  <c:v>74764.800000000003</c:v>
                </c:pt>
                <c:pt idx="4">
                  <c:v>78175.5</c:v>
                </c:pt>
                <c:pt idx="5">
                  <c:v>81058.5</c:v>
                </c:pt>
                <c:pt idx="6">
                  <c:v>85096.8</c:v>
                </c:pt>
                <c:pt idx="7">
                  <c:v>87902.1</c:v>
                </c:pt>
                <c:pt idx="8">
                  <c:v>86942.7</c:v>
                </c:pt>
                <c:pt idx="9">
                  <c:v>86117.4</c:v>
                </c:pt>
                <c:pt idx="10">
                  <c:v>85218.6</c:v>
                </c:pt>
                <c:pt idx="11">
                  <c:v>84170.1</c:v>
                </c:pt>
                <c:pt idx="12">
                  <c:v>83488.800000000003</c:v>
                </c:pt>
                <c:pt idx="13">
                  <c:v>82731.600000000006</c:v>
                </c:pt>
                <c:pt idx="14">
                  <c:v>81842.7</c:v>
                </c:pt>
                <c:pt idx="15">
                  <c:v>84331.8</c:v>
                </c:pt>
                <c:pt idx="16">
                  <c:v>88323</c:v>
                </c:pt>
                <c:pt idx="17">
                  <c:v>92007</c:v>
                </c:pt>
                <c:pt idx="18">
                  <c:v>94268.4</c:v>
                </c:pt>
                <c:pt idx="19">
                  <c:v>98395.8</c:v>
                </c:pt>
                <c:pt idx="20">
                  <c:v>97898.4</c:v>
                </c:pt>
                <c:pt idx="21">
                  <c:v>97025.1</c:v>
                </c:pt>
                <c:pt idx="22">
                  <c:v>96138.3</c:v>
                </c:pt>
                <c:pt idx="23">
                  <c:v>95305.5</c:v>
                </c:pt>
                <c:pt idx="24">
                  <c:v>94414.2</c:v>
                </c:pt>
                <c:pt idx="25">
                  <c:v>93358.5</c:v>
                </c:pt>
                <c:pt idx="26">
                  <c:v>92554.8</c:v>
                </c:pt>
                <c:pt idx="27">
                  <c:v>94853.7</c:v>
                </c:pt>
                <c:pt idx="28">
                  <c:v>98643.6</c:v>
                </c:pt>
                <c:pt idx="29">
                  <c:v>101056.8</c:v>
                </c:pt>
                <c:pt idx="30">
                  <c:v>104889.9</c:v>
                </c:pt>
                <c:pt idx="31">
                  <c:v>108457.2</c:v>
                </c:pt>
                <c:pt idx="32">
                  <c:v>107743.2</c:v>
                </c:pt>
                <c:pt idx="33">
                  <c:v>106954.8</c:v>
                </c:pt>
                <c:pt idx="34">
                  <c:v>106044.6</c:v>
                </c:pt>
                <c:pt idx="35">
                  <c:v>105441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F-4C87-9D37-8EC28515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744840"/>
        <c:axId val="556751728"/>
      </c:barChart>
      <c:lineChart>
        <c:grouping val="standard"/>
        <c:varyColors val="0"/>
        <c:ser>
          <c:idx val="1"/>
          <c:order val="1"/>
          <c:tx>
            <c:strRef>
              <c:f>Данные!$H$1</c:f>
              <c:strCache>
                <c:ptCount val="1"/>
                <c:pt idx="0">
                  <c:v>Сущбаза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Данные!$A$2:$A$37</c:f>
              <c:numCache>
                <c:formatCode>mmm\-yy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Данные!$H$2:$H$37</c:f>
              <c:numCache>
                <c:formatCode>_-* #\ ##0_-;\-* #\ ##0_-;_-* "-"??_-;_-@_-</c:formatCode>
                <c:ptCount val="36"/>
                <c:pt idx="0">
                  <c:v>258407</c:v>
                </c:pt>
                <c:pt idx="1">
                  <c:v>268697</c:v>
                </c:pt>
                <c:pt idx="2">
                  <c:v>277913</c:v>
                </c:pt>
                <c:pt idx="3">
                  <c:v>290831</c:v>
                </c:pt>
                <c:pt idx="4" formatCode="General">
                  <c:v>300358</c:v>
                </c:pt>
                <c:pt idx="5" formatCode="General">
                  <c:v>298124</c:v>
                </c:pt>
                <c:pt idx="6" formatCode="General">
                  <c:v>296200</c:v>
                </c:pt>
                <c:pt idx="7" formatCode="General">
                  <c:v>293673</c:v>
                </c:pt>
                <c:pt idx="8" formatCode="General">
                  <c:v>290515</c:v>
                </c:pt>
                <c:pt idx="9" formatCode="General">
                  <c:v>287739</c:v>
                </c:pt>
                <c:pt idx="10" formatCode="General">
                  <c:v>284734</c:v>
                </c:pt>
                <c:pt idx="11" formatCode="General">
                  <c:v>281375</c:v>
                </c:pt>
                <c:pt idx="12" formatCode="General">
                  <c:v>289556</c:v>
                </c:pt>
                <c:pt idx="13" formatCode="General">
                  <c:v>303207</c:v>
                </c:pt>
                <c:pt idx="14" formatCode="General">
                  <c:v>314617</c:v>
                </c:pt>
                <c:pt idx="15" formatCode="General">
                  <c:v>322244</c:v>
                </c:pt>
                <c:pt idx="16" formatCode="General">
                  <c:v>335468</c:v>
                </c:pt>
                <c:pt idx="17" formatCode="General">
                  <c:v>334379</c:v>
                </c:pt>
                <c:pt idx="18" formatCode="General">
                  <c:v>332149</c:v>
                </c:pt>
                <c:pt idx="19" formatCode="General">
                  <c:v>329971</c:v>
                </c:pt>
                <c:pt idx="20" formatCode="General">
                  <c:v>327207</c:v>
                </c:pt>
                <c:pt idx="21" formatCode="General">
                  <c:v>324051</c:v>
                </c:pt>
                <c:pt idx="22" formatCode="General">
                  <c:v>320842</c:v>
                </c:pt>
                <c:pt idx="23" formatCode="General">
                  <c:v>317912</c:v>
                </c:pt>
                <c:pt idx="24" formatCode="General">
                  <c:v>325264</c:v>
                </c:pt>
                <c:pt idx="25" formatCode="General">
                  <c:v>337773</c:v>
                </c:pt>
                <c:pt idx="26" formatCode="General">
                  <c:v>345660</c:v>
                </c:pt>
                <c:pt idx="27" formatCode="General">
                  <c:v>358698</c:v>
                </c:pt>
                <c:pt idx="28" formatCode="General">
                  <c:v>370159</c:v>
                </c:pt>
                <c:pt idx="29" formatCode="General">
                  <c:v>367812</c:v>
                </c:pt>
                <c:pt idx="30" formatCode="General">
                  <c:v>364961</c:v>
                </c:pt>
                <c:pt idx="31" formatCode="General">
                  <c:v>362190</c:v>
                </c:pt>
                <c:pt idx="32" formatCode="General">
                  <c:v>360055</c:v>
                </c:pt>
                <c:pt idx="33" formatCode="General">
                  <c:v>357524</c:v>
                </c:pt>
                <c:pt idx="34" formatCode="General">
                  <c:v>354287</c:v>
                </c:pt>
                <c:pt idx="35" formatCode="General">
                  <c:v>351928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F-4C87-9D37-8EC28515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612032"/>
        <c:axId val="572606456"/>
      </c:lineChart>
      <c:dateAx>
        <c:axId val="556744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751728"/>
        <c:auto val="1"/>
        <c:lblOffset val="100"/>
        <c:baseTimeUnit val="months"/>
      </c:dateAx>
      <c:valAx>
        <c:axId val="5567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744840"/>
        <c:crossBetween val="between"/>
      </c:valAx>
      <c:valAx>
        <c:axId val="572606456"/>
        <c:scaling>
          <c:orientation val="minMax"/>
        </c:scaling>
        <c:delete val="0"/>
        <c:axPos val="r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612032"/>
        <c:crosses val="max"/>
        <c:crossBetween val="between"/>
      </c:valAx>
      <c:dateAx>
        <c:axId val="5726120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7260645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</xdr:row>
      <xdr:rowOff>142875</xdr:rowOff>
    </xdr:from>
    <xdr:to>
      <xdr:col>10</xdr:col>
      <xdr:colOff>1047750</xdr:colOff>
      <xdr:row>6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35F23A7-DA9E-4568-8D85-D044C2BD348F}"/>
            </a:ext>
          </a:extLst>
        </xdr:cNvPr>
        <xdr:cNvCxnSpPr/>
      </xdr:nvCxnSpPr>
      <xdr:spPr>
        <a:xfrm flipH="1" flipV="1">
          <a:off x="6457950" y="1485900"/>
          <a:ext cx="2028825" cy="57150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2</xdr:row>
      <xdr:rowOff>104775</xdr:rowOff>
    </xdr:from>
    <xdr:to>
      <xdr:col>10</xdr:col>
      <xdr:colOff>1028700</xdr:colOff>
      <xdr:row>3</xdr:row>
      <xdr:rowOff>19050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66507F72-FA19-4066-A481-0FB6B60984AF}"/>
            </a:ext>
          </a:extLst>
        </xdr:cNvPr>
        <xdr:cNvCxnSpPr/>
      </xdr:nvCxnSpPr>
      <xdr:spPr>
        <a:xfrm flipH="1">
          <a:off x="4533900" y="866775"/>
          <a:ext cx="393382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</xdr:row>
      <xdr:rowOff>114300</xdr:rowOff>
    </xdr:from>
    <xdr:to>
      <xdr:col>10</xdr:col>
      <xdr:colOff>1028700</xdr:colOff>
      <xdr:row>15</xdr:row>
      <xdr:rowOff>66675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9775817A-5473-4F6C-86F5-D1225BC4DC66}"/>
            </a:ext>
          </a:extLst>
        </xdr:cNvPr>
        <xdr:cNvCxnSpPr/>
      </xdr:nvCxnSpPr>
      <xdr:spPr>
        <a:xfrm flipH="1">
          <a:off x="4514850" y="876300"/>
          <a:ext cx="3952875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</xdr:row>
      <xdr:rowOff>114300</xdr:rowOff>
    </xdr:from>
    <xdr:to>
      <xdr:col>10</xdr:col>
      <xdr:colOff>1009651</xdr:colOff>
      <xdr:row>27</xdr:row>
      <xdr:rowOff>152400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0D105228-2D29-45A7-A8B3-253FE004DE5D}"/>
            </a:ext>
          </a:extLst>
        </xdr:cNvPr>
        <xdr:cNvCxnSpPr/>
      </xdr:nvCxnSpPr>
      <xdr:spPr>
        <a:xfrm flipH="1">
          <a:off x="4514850" y="876300"/>
          <a:ext cx="3933826" cy="482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7</xdr:row>
      <xdr:rowOff>9525</xdr:rowOff>
    </xdr:from>
    <xdr:to>
      <xdr:col>11</xdr:col>
      <xdr:colOff>19051</xdr:colOff>
      <xdr:row>9</xdr:row>
      <xdr:rowOff>190500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04C0C2C2-E142-446A-902D-E8C4AA0DD79D}"/>
            </a:ext>
          </a:extLst>
        </xdr:cNvPr>
        <xdr:cNvCxnSpPr/>
      </xdr:nvCxnSpPr>
      <xdr:spPr>
        <a:xfrm flipH="1" flipV="1">
          <a:off x="1219200" y="1743075"/>
          <a:ext cx="7296151" cy="571500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990600</xdr:colOff>
      <xdr:row>12</xdr:row>
      <xdr:rowOff>71437</xdr:rowOff>
    </xdr:from>
    <xdr:to>
      <xdr:col>20</xdr:col>
      <xdr:colOff>76200</xdr:colOff>
      <xdr:row>25</xdr:row>
      <xdr:rowOff>76201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DD3A60B-44F2-4345-B47A-579EBCC8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704850</xdr:colOff>
      <xdr:row>15</xdr:row>
      <xdr:rowOff>152400</xdr:rowOff>
    </xdr:from>
    <xdr:to>
      <xdr:col>18</xdr:col>
      <xdr:colOff>542925</xdr:colOff>
      <xdr:row>20</xdr:row>
      <xdr:rowOff>161925</xdr:rowOff>
    </xdr:to>
    <xdr:sp macro="" textlink="">
      <xdr:nvSpPr>
        <xdr:cNvPr id="24" name="Стрелка: влево 23">
          <a:extLst>
            <a:ext uri="{FF2B5EF4-FFF2-40B4-BE49-F238E27FC236}">
              <a16:creationId xmlns:a16="http://schemas.microsoft.com/office/drawing/2014/main" id="{348A4C45-7474-41DB-B9F7-10FF03D6A1FB}"/>
            </a:ext>
          </a:extLst>
        </xdr:cNvPr>
        <xdr:cNvSpPr/>
      </xdr:nvSpPr>
      <xdr:spPr>
        <a:xfrm>
          <a:off x="9201150" y="3438525"/>
          <a:ext cx="4305300" cy="962025"/>
        </a:xfrm>
        <a:prstGeom prst="leftArrow">
          <a:avLst/>
        </a:prstGeom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 b="1"/>
            <a:t>Если</a:t>
          </a:r>
          <a:r>
            <a:rPr lang="ru-RU" sz="1100" b="1" baseline="0"/>
            <a:t> сместить все столбики на 3 мес "назад" - то они четко станут под оранжевой линией</a:t>
          </a:r>
          <a:endParaRPr lang="ru-RU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4412-F264-400F-BE22-EEFFF1C6EA32}">
  <dimension ref="A1:T37"/>
  <sheetViews>
    <sheetView tabSelected="1" workbookViewId="0">
      <selection activeCell="U17" sqref="U17"/>
    </sheetView>
  </sheetViews>
  <sheetFormatPr defaultRowHeight="15" x14ac:dyDescent="0.25"/>
  <cols>
    <col min="1" max="1" width="7.42578125" bestFit="1" customWidth="1"/>
    <col min="2" max="2" width="11.5703125" bestFit="1" customWidth="1"/>
    <col min="4" max="4" width="17.140625" customWidth="1"/>
    <col min="5" max="5" width="12.140625" bestFit="1" customWidth="1"/>
    <col min="6" max="6" width="12.28515625" style="13" bestFit="1" customWidth="1"/>
    <col min="7" max="7" width="12.28515625" style="13" customWidth="1"/>
    <col min="8" max="8" width="9.140625" style="13"/>
    <col min="9" max="9" width="10.5703125" style="13" customWidth="1"/>
    <col min="10" max="10" width="9.85546875" style="13" customWidth="1"/>
    <col min="11" max="11" width="15.85546875" customWidth="1"/>
    <col min="12" max="12" width="12.140625" bestFit="1" customWidth="1"/>
  </cols>
  <sheetData>
    <row r="1" spans="1:20" ht="45" customHeight="1" thickBot="1" x14ac:dyDescent="0.3">
      <c r="A1" s="2" t="s">
        <v>0</v>
      </c>
      <c r="B1" s="2" t="s">
        <v>3</v>
      </c>
      <c r="D1" s="6" t="s">
        <v>7</v>
      </c>
      <c r="E1" s="5">
        <v>250333</v>
      </c>
      <c r="F1" s="16" t="s">
        <v>1</v>
      </c>
      <c r="G1" s="17" t="s">
        <v>4</v>
      </c>
      <c r="H1" s="18" t="s">
        <v>2</v>
      </c>
      <c r="I1" s="19" t="s">
        <v>5</v>
      </c>
      <c r="J1" s="20" t="s">
        <v>6</v>
      </c>
    </row>
    <row r="2" spans="1:20" s="1" customFormat="1" x14ac:dyDescent="0.25">
      <c r="A2" s="3">
        <v>43101</v>
      </c>
      <c r="B2" s="4">
        <f>I2*J2/1000</f>
        <v>74439.899999999994</v>
      </c>
      <c r="D2" s="51"/>
      <c r="F2" s="37">
        <v>10274</v>
      </c>
      <c r="G2" s="8">
        <v>2200</v>
      </c>
      <c r="H2" s="9">
        <f>E1-G2+F2</f>
        <v>258407</v>
      </c>
      <c r="I2" s="38">
        <f>H2-F2</f>
        <v>248133</v>
      </c>
      <c r="J2" s="9">
        <v>300</v>
      </c>
      <c r="L2" s="28" t="s">
        <v>8</v>
      </c>
      <c r="M2" s="29"/>
      <c r="N2" s="29"/>
      <c r="O2" s="29"/>
      <c r="P2" s="29"/>
      <c r="Q2" s="29"/>
      <c r="R2" s="29"/>
      <c r="S2" s="29"/>
      <c r="T2" s="30"/>
    </row>
    <row r="3" spans="1:20" x14ac:dyDescent="0.25">
      <c r="A3" s="3">
        <v>43132</v>
      </c>
      <c r="B3" s="4">
        <f t="shared" ref="B3:B37" si="0">I3*J3/1000</f>
        <v>73343.7</v>
      </c>
      <c r="D3" s="51"/>
      <c r="F3" s="37">
        <v>13944</v>
      </c>
      <c r="G3" s="8">
        <v>3654</v>
      </c>
      <c r="H3" s="9">
        <f>H2-G3+F3</f>
        <v>268697</v>
      </c>
      <c r="I3" s="39">
        <f>H3-F2-F3</f>
        <v>244479</v>
      </c>
      <c r="J3" s="9">
        <v>300</v>
      </c>
      <c r="L3" s="31"/>
      <c r="M3" s="32"/>
      <c r="N3" s="32"/>
      <c r="O3" s="32"/>
      <c r="P3" s="32"/>
      <c r="Q3" s="32"/>
      <c r="R3" s="32"/>
      <c r="S3" s="32"/>
      <c r="T3" s="33"/>
    </row>
    <row r="4" spans="1:20" x14ac:dyDescent="0.25">
      <c r="A4" s="3">
        <v>43160</v>
      </c>
      <c r="B4" s="4">
        <f t="shared" si="0"/>
        <v>72517.2</v>
      </c>
      <c r="D4" s="51"/>
      <c r="F4" s="37">
        <v>11971</v>
      </c>
      <c r="G4" s="8">
        <v>2755</v>
      </c>
      <c r="H4" s="9">
        <f>H3-G4+F4</f>
        <v>277913</v>
      </c>
      <c r="I4" s="40">
        <f>H4-SUM(F2:F4)</f>
        <v>241724</v>
      </c>
      <c r="J4" s="9">
        <v>300</v>
      </c>
      <c r="L4" s="31"/>
      <c r="M4" s="32"/>
      <c r="N4" s="32"/>
      <c r="O4" s="32"/>
      <c r="P4" s="32"/>
      <c r="Q4" s="32"/>
      <c r="R4" s="32"/>
      <c r="S4" s="32"/>
      <c r="T4" s="33"/>
    </row>
    <row r="5" spans="1:20" ht="15.75" thickBot="1" x14ac:dyDescent="0.3">
      <c r="A5" s="3">
        <v>43191</v>
      </c>
      <c r="B5" s="4">
        <f t="shared" si="0"/>
        <v>74764.800000000003</v>
      </c>
      <c r="D5" s="51"/>
      <c r="F5" s="37">
        <v>15700</v>
      </c>
      <c r="G5" s="8">
        <v>2782</v>
      </c>
      <c r="H5" s="9">
        <f>H4-G5+F5</f>
        <v>290831</v>
      </c>
      <c r="I5" s="40">
        <f>H5-SUM(F3:F5)</f>
        <v>249216</v>
      </c>
      <c r="J5" s="9">
        <v>300</v>
      </c>
      <c r="L5" s="34"/>
      <c r="M5" s="35"/>
      <c r="N5" s="35"/>
      <c r="O5" s="35"/>
      <c r="P5" s="35"/>
      <c r="Q5" s="35"/>
      <c r="R5" s="35"/>
      <c r="S5" s="35"/>
      <c r="T5" s="36"/>
    </row>
    <row r="6" spans="1:20" ht="15.75" thickBot="1" x14ac:dyDescent="0.3">
      <c r="A6" s="3">
        <v>43221</v>
      </c>
      <c r="B6" s="4">
        <f t="shared" si="0"/>
        <v>78175.5</v>
      </c>
      <c r="D6" s="51"/>
      <c r="F6" s="37">
        <v>12102</v>
      </c>
      <c r="G6" s="8">
        <v>2575</v>
      </c>
      <c r="H6" s="14">
        <f>H5-G6+F6</f>
        <v>300358</v>
      </c>
      <c r="I6" s="39">
        <f>H6-SUM(F4:F6)</f>
        <v>260585</v>
      </c>
      <c r="J6" s="9">
        <v>300</v>
      </c>
      <c r="M6" s="21"/>
      <c r="N6" s="21"/>
      <c r="O6" s="21"/>
      <c r="P6" s="21"/>
      <c r="Q6" s="21"/>
      <c r="R6" s="21"/>
      <c r="S6" s="21"/>
      <c r="T6" s="21"/>
    </row>
    <row r="7" spans="1:20" ht="15" customHeight="1" x14ac:dyDescent="0.25">
      <c r="A7" s="3">
        <v>43252</v>
      </c>
      <c r="B7" s="4">
        <f t="shared" si="0"/>
        <v>81058.5</v>
      </c>
      <c r="D7" s="51"/>
      <c r="F7" s="7">
        <v>127</v>
      </c>
      <c r="G7" s="8">
        <v>2361</v>
      </c>
      <c r="H7" s="14">
        <f>H6-G7+F7</f>
        <v>298124</v>
      </c>
      <c r="I7" s="39">
        <f>H7-SUM(F5:F7)</f>
        <v>270195</v>
      </c>
      <c r="J7" s="9">
        <v>300</v>
      </c>
      <c r="L7" s="22" t="s">
        <v>9</v>
      </c>
      <c r="M7" s="23"/>
      <c r="N7" s="23"/>
      <c r="O7" s="23"/>
      <c r="P7" s="23"/>
      <c r="Q7" s="23"/>
      <c r="R7" s="23"/>
      <c r="S7" s="23"/>
      <c r="T7" s="24"/>
    </row>
    <row r="8" spans="1:20" x14ac:dyDescent="0.25">
      <c r="A8" s="3">
        <v>43282</v>
      </c>
      <c r="B8" s="4">
        <f t="shared" si="0"/>
        <v>85096.8</v>
      </c>
      <c r="D8" s="51"/>
      <c r="F8" s="7">
        <v>315</v>
      </c>
      <c r="G8" s="8">
        <v>2239</v>
      </c>
      <c r="H8" s="14">
        <f>H7-G8+F8</f>
        <v>296200</v>
      </c>
      <c r="I8" s="39">
        <f>H8-SUM(F6:F8)</f>
        <v>283656</v>
      </c>
      <c r="J8" s="9">
        <v>300</v>
      </c>
      <c r="L8" s="43"/>
      <c r="M8" s="42"/>
      <c r="N8" s="42"/>
      <c r="O8" s="42"/>
      <c r="P8" s="42"/>
      <c r="Q8" s="42"/>
      <c r="R8" s="42"/>
      <c r="S8" s="42"/>
      <c r="T8" s="44"/>
    </row>
    <row r="9" spans="1:20" ht="15.75" thickBot="1" x14ac:dyDescent="0.3">
      <c r="A9" s="3">
        <v>43313</v>
      </c>
      <c r="B9" s="4">
        <f t="shared" si="0"/>
        <v>87902.1</v>
      </c>
      <c r="D9" s="51"/>
      <c r="F9" s="7">
        <v>224</v>
      </c>
      <c r="G9" s="8">
        <v>2751</v>
      </c>
      <c r="H9" s="14">
        <f>H8-G9+F9</f>
        <v>293673</v>
      </c>
      <c r="I9" s="39">
        <f>H9-SUM(F7:F9)</f>
        <v>293007</v>
      </c>
      <c r="J9" s="9">
        <v>300</v>
      </c>
      <c r="L9" s="25"/>
      <c r="M9" s="26"/>
      <c r="N9" s="26"/>
      <c r="O9" s="26"/>
      <c r="P9" s="26"/>
      <c r="Q9" s="26"/>
      <c r="R9" s="26"/>
      <c r="S9" s="26"/>
      <c r="T9" s="27"/>
    </row>
    <row r="10" spans="1:20" ht="15.75" thickBot="1" x14ac:dyDescent="0.3">
      <c r="A10" s="3">
        <v>43344</v>
      </c>
      <c r="B10" s="4">
        <f t="shared" si="0"/>
        <v>86942.7</v>
      </c>
      <c r="D10" s="51"/>
      <c r="F10" s="7">
        <v>167</v>
      </c>
      <c r="G10" s="8">
        <v>3325</v>
      </c>
      <c r="H10" s="14">
        <f>H9-G10+F10</f>
        <v>290515</v>
      </c>
      <c r="I10" s="39">
        <f>H10-SUM(F8:F10)</f>
        <v>289809</v>
      </c>
      <c r="J10" s="9">
        <v>300</v>
      </c>
    </row>
    <row r="11" spans="1:20" x14ac:dyDescent="0.25">
      <c r="A11" s="3">
        <v>43374</v>
      </c>
      <c r="B11" s="4">
        <f t="shared" si="0"/>
        <v>86117.4</v>
      </c>
      <c r="D11" s="51"/>
      <c r="F11" s="7">
        <v>290</v>
      </c>
      <c r="G11" s="8">
        <v>3066</v>
      </c>
      <c r="H11" s="14">
        <f>H10-G11+F11</f>
        <v>287739</v>
      </c>
      <c r="I11" s="39">
        <f>H11-SUM(F9:F11)</f>
        <v>287058</v>
      </c>
      <c r="J11" s="9">
        <v>300</v>
      </c>
      <c r="L11" s="45" t="s">
        <v>10</v>
      </c>
      <c r="M11" s="46"/>
      <c r="N11" s="46"/>
      <c r="O11" s="46"/>
      <c r="P11" s="46"/>
      <c r="Q11" s="46"/>
      <c r="R11" s="46"/>
      <c r="S11" s="46"/>
      <c r="T11" s="47"/>
    </row>
    <row r="12" spans="1:20" ht="15.75" thickBot="1" x14ac:dyDescent="0.3">
      <c r="A12" s="3">
        <v>43405</v>
      </c>
      <c r="B12" s="4">
        <f t="shared" si="0"/>
        <v>85218.6</v>
      </c>
      <c r="D12" s="51"/>
      <c r="F12" s="7">
        <v>215</v>
      </c>
      <c r="G12" s="8">
        <v>3220</v>
      </c>
      <c r="H12" s="14">
        <f>H11-G12+F12</f>
        <v>284734</v>
      </c>
      <c r="I12" s="39">
        <f>H12-SUM(F10:F12)</f>
        <v>284062</v>
      </c>
      <c r="J12" s="9">
        <v>300</v>
      </c>
      <c r="L12" s="48"/>
      <c r="M12" s="49"/>
      <c r="N12" s="49"/>
      <c r="O12" s="49"/>
      <c r="P12" s="49"/>
      <c r="Q12" s="49"/>
      <c r="R12" s="49"/>
      <c r="S12" s="49"/>
      <c r="T12" s="50"/>
    </row>
    <row r="13" spans="1:20" x14ac:dyDescent="0.25">
      <c r="A13" s="3">
        <v>43435</v>
      </c>
      <c r="B13" s="4">
        <f t="shared" si="0"/>
        <v>84170.1</v>
      </c>
      <c r="D13" s="51"/>
      <c r="F13" s="7">
        <v>303</v>
      </c>
      <c r="G13" s="8">
        <v>3662</v>
      </c>
      <c r="H13" s="14">
        <f>H12-G13+F13</f>
        <v>281375</v>
      </c>
      <c r="I13" s="39">
        <f>H13-SUM(F11:F13)</f>
        <v>280567</v>
      </c>
      <c r="J13" s="9">
        <v>300</v>
      </c>
    </row>
    <row r="14" spans="1:20" x14ac:dyDescent="0.25">
      <c r="A14" s="3">
        <v>43466</v>
      </c>
      <c r="B14" s="4">
        <f t="shared" si="0"/>
        <v>83488.800000000003</v>
      </c>
      <c r="D14" s="51"/>
      <c r="F14" s="37">
        <v>10742</v>
      </c>
      <c r="G14" s="8">
        <v>2561</v>
      </c>
      <c r="H14" s="14">
        <f>H13-G14+F14</f>
        <v>289556</v>
      </c>
      <c r="I14" s="39">
        <f>H14-SUM(F12:F14)</f>
        <v>278296</v>
      </c>
      <c r="J14" s="9">
        <v>300</v>
      </c>
    </row>
    <row r="15" spans="1:20" x14ac:dyDescent="0.25">
      <c r="A15" s="3">
        <v>43497</v>
      </c>
      <c r="B15" s="4">
        <f t="shared" si="0"/>
        <v>82731.600000000006</v>
      </c>
      <c r="D15" s="51"/>
      <c r="F15" s="37">
        <v>16390</v>
      </c>
      <c r="G15" s="8">
        <v>2739</v>
      </c>
      <c r="H15" s="14">
        <f>H14-G15+F15</f>
        <v>303207</v>
      </c>
      <c r="I15" s="39">
        <f>H15-SUM(F13:F15)</f>
        <v>275772</v>
      </c>
      <c r="J15" s="9">
        <v>300</v>
      </c>
    </row>
    <row r="16" spans="1:20" x14ac:dyDescent="0.25">
      <c r="A16" s="3">
        <v>43525</v>
      </c>
      <c r="B16" s="4">
        <f t="shared" si="0"/>
        <v>81842.7</v>
      </c>
      <c r="D16" s="51"/>
      <c r="F16" s="37">
        <v>14676</v>
      </c>
      <c r="G16" s="8">
        <v>3266</v>
      </c>
      <c r="H16" s="14">
        <f>H15-G16+F16</f>
        <v>314617</v>
      </c>
      <c r="I16" s="39">
        <f>H16-SUM(F14:F16)</f>
        <v>272809</v>
      </c>
      <c r="J16" s="9">
        <v>300</v>
      </c>
    </row>
    <row r="17" spans="1:10" x14ac:dyDescent="0.25">
      <c r="A17" s="3">
        <v>43556</v>
      </c>
      <c r="B17" s="4">
        <f t="shared" si="0"/>
        <v>84331.8</v>
      </c>
      <c r="D17" s="51"/>
      <c r="F17" s="37">
        <v>10072</v>
      </c>
      <c r="G17" s="8">
        <v>2445</v>
      </c>
      <c r="H17" s="14">
        <f>H16-G17+F17</f>
        <v>322244</v>
      </c>
      <c r="I17" s="39">
        <f>H17-SUM(F15:F17)</f>
        <v>281106</v>
      </c>
      <c r="J17" s="9">
        <v>300</v>
      </c>
    </row>
    <row r="18" spans="1:10" x14ac:dyDescent="0.25">
      <c r="A18" s="3">
        <v>43586</v>
      </c>
      <c r="B18" s="4">
        <f t="shared" si="0"/>
        <v>88323</v>
      </c>
      <c r="D18" s="51"/>
      <c r="F18" s="37">
        <v>16310</v>
      </c>
      <c r="G18" s="8">
        <v>3086</v>
      </c>
      <c r="H18" s="14">
        <f>H17-G18+F18</f>
        <v>335468</v>
      </c>
      <c r="I18" s="39">
        <f>H18-SUM(F16:F18)</f>
        <v>294410</v>
      </c>
      <c r="J18" s="9">
        <v>300</v>
      </c>
    </row>
    <row r="19" spans="1:10" x14ac:dyDescent="0.25">
      <c r="A19" s="3">
        <v>43617</v>
      </c>
      <c r="B19" s="4">
        <f t="shared" si="0"/>
        <v>92007</v>
      </c>
      <c r="D19" s="51"/>
      <c r="F19" s="7">
        <v>1307</v>
      </c>
      <c r="G19" s="8">
        <v>2396</v>
      </c>
      <c r="H19" s="14">
        <f>H18-G19+F19</f>
        <v>334379</v>
      </c>
      <c r="I19" s="39">
        <f>H19-SUM(F17:F19)</f>
        <v>306690</v>
      </c>
      <c r="J19" s="9">
        <v>300</v>
      </c>
    </row>
    <row r="20" spans="1:10" x14ac:dyDescent="0.25">
      <c r="A20" s="3">
        <v>43647</v>
      </c>
      <c r="B20" s="4">
        <f t="shared" si="0"/>
        <v>94268.4</v>
      </c>
      <c r="D20" s="51"/>
      <c r="F20" s="7">
        <v>304</v>
      </c>
      <c r="G20" s="8">
        <v>2534</v>
      </c>
      <c r="H20" s="14">
        <f>H19-G20+F20</f>
        <v>332149</v>
      </c>
      <c r="I20" s="39">
        <f>H20-SUM(F18:F20)</f>
        <v>314228</v>
      </c>
      <c r="J20" s="9">
        <v>300</v>
      </c>
    </row>
    <row r="21" spans="1:10" x14ac:dyDescent="0.25">
      <c r="A21" s="3">
        <v>43678</v>
      </c>
      <c r="B21" s="4">
        <f t="shared" si="0"/>
        <v>98395.8</v>
      </c>
      <c r="D21" s="51"/>
      <c r="F21" s="7">
        <v>374</v>
      </c>
      <c r="G21" s="8">
        <v>2552</v>
      </c>
      <c r="H21" s="14">
        <f>H20-G21+F21</f>
        <v>329971</v>
      </c>
      <c r="I21" s="39">
        <f>H21-SUM(F19:F21)</f>
        <v>327986</v>
      </c>
      <c r="J21" s="9">
        <v>300</v>
      </c>
    </row>
    <row r="22" spans="1:10" x14ac:dyDescent="0.25">
      <c r="A22" s="3">
        <v>43709</v>
      </c>
      <c r="B22" s="4">
        <f t="shared" si="0"/>
        <v>97898.4</v>
      </c>
      <c r="D22" s="51"/>
      <c r="F22" s="7">
        <v>201</v>
      </c>
      <c r="G22" s="8">
        <v>2965</v>
      </c>
      <c r="H22" s="14">
        <f>H21-G22+F22</f>
        <v>327207</v>
      </c>
      <c r="I22" s="39">
        <f>H22-SUM(F20:F22)</f>
        <v>326328</v>
      </c>
      <c r="J22" s="9">
        <v>300</v>
      </c>
    </row>
    <row r="23" spans="1:10" x14ac:dyDescent="0.25">
      <c r="A23" s="3">
        <v>43739</v>
      </c>
      <c r="B23" s="4">
        <f t="shared" si="0"/>
        <v>97025.1</v>
      </c>
      <c r="D23" s="51"/>
      <c r="F23" s="7">
        <v>59</v>
      </c>
      <c r="G23" s="8">
        <v>3215</v>
      </c>
      <c r="H23" s="14">
        <f>H22-G23+F23</f>
        <v>324051</v>
      </c>
      <c r="I23" s="39">
        <f>H23-SUM(F21:F23)</f>
        <v>323417</v>
      </c>
      <c r="J23" s="9">
        <v>300</v>
      </c>
    </row>
    <row r="24" spans="1:10" x14ac:dyDescent="0.25">
      <c r="A24" s="3">
        <v>43770</v>
      </c>
      <c r="B24" s="4">
        <f t="shared" si="0"/>
        <v>96138.3</v>
      </c>
      <c r="D24" s="51"/>
      <c r="F24" s="7">
        <v>121</v>
      </c>
      <c r="G24" s="8">
        <v>3330</v>
      </c>
      <c r="H24" s="14">
        <f>H23-G24+F24</f>
        <v>320842</v>
      </c>
      <c r="I24" s="39">
        <f>H24-SUM(F22:F24)</f>
        <v>320461</v>
      </c>
      <c r="J24" s="9">
        <v>300</v>
      </c>
    </row>
    <row r="25" spans="1:10" x14ac:dyDescent="0.25">
      <c r="A25" s="3">
        <v>43800</v>
      </c>
      <c r="B25" s="4">
        <f t="shared" si="0"/>
        <v>95305.5</v>
      </c>
      <c r="D25" s="51"/>
      <c r="F25" s="7">
        <v>47</v>
      </c>
      <c r="G25" s="8">
        <v>2977</v>
      </c>
      <c r="H25" s="14">
        <f>H24-G25+F25</f>
        <v>317912</v>
      </c>
      <c r="I25" s="39">
        <f>H25-SUM(F23:F25)</f>
        <v>317685</v>
      </c>
      <c r="J25" s="9">
        <v>300</v>
      </c>
    </row>
    <row r="26" spans="1:10" x14ac:dyDescent="0.25">
      <c r="A26" s="3">
        <v>43831</v>
      </c>
      <c r="B26" s="4">
        <f t="shared" si="0"/>
        <v>94414.2</v>
      </c>
      <c r="D26" s="51"/>
      <c r="F26" s="37">
        <v>10382</v>
      </c>
      <c r="G26" s="8">
        <v>3030</v>
      </c>
      <c r="H26" s="14">
        <f>H25-G26+F26</f>
        <v>325264</v>
      </c>
      <c r="I26" s="39">
        <f>H26-SUM(F24:F26)</f>
        <v>314714</v>
      </c>
      <c r="J26" s="9">
        <v>300</v>
      </c>
    </row>
    <row r="27" spans="1:10" x14ac:dyDescent="0.25">
      <c r="A27" s="3">
        <v>43862</v>
      </c>
      <c r="B27" s="4">
        <f t="shared" si="0"/>
        <v>93358.5</v>
      </c>
      <c r="D27" s="51"/>
      <c r="F27" s="37">
        <v>16149</v>
      </c>
      <c r="G27" s="8">
        <v>3640</v>
      </c>
      <c r="H27" s="14">
        <f>H26-G27+F27</f>
        <v>337773</v>
      </c>
      <c r="I27" s="39">
        <f>H27-SUM(F25:F27)</f>
        <v>311195</v>
      </c>
      <c r="J27" s="9">
        <v>300</v>
      </c>
    </row>
    <row r="28" spans="1:10" x14ac:dyDescent="0.25">
      <c r="A28" s="3">
        <v>43891</v>
      </c>
      <c r="B28" s="4">
        <f t="shared" si="0"/>
        <v>92554.8</v>
      </c>
      <c r="D28" s="51"/>
      <c r="F28" s="37">
        <v>10613</v>
      </c>
      <c r="G28" s="8">
        <v>2726</v>
      </c>
      <c r="H28" s="14">
        <f>H27-G28+F28</f>
        <v>345660</v>
      </c>
      <c r="I28" s="39">
        <f>H28-SUM(F26:F28)</f>
        <v>308516</v>
      </c>
      <c r="J28" s="9">
        <v>300</v>
      </c>
    </row>
    <row r="29" spans="1:10" x14ac:dyDescent="0.25">
      <c r="A29" s="3">
        <v>43922</v>
      </c>
      <c r="B29" s="4">
        <f t="shared" si="0"/>
        <v>94853.7</v>
      </c>
      <c r="D29" s="51"/>
      <c r="F29" s="37">
        <v>15757</v>
      </c>
      <c r="G29" s="8">
        <v>2719</v>
      </c>
      <c r="H29" s="14">
        <f>H28-G29+F29</f>
        <v>358698</v>
      </c>
      <c r="I29" s="39">
        <f>H29-SUM(F27:F29)</f>
        <v>316179</v>
      </c>
      <c r="J29" s="9">
        <v>300</v>
      </c>
    </row>
    <row r="30" spans="1:10" x14ac:dyDescent="0.25">
      <c r="A30" s="3">
        <v>43952</v>
      </c>
      <c r="B30" s="4">
        <f t="shared" si="0"/>
        <v>98643.6</v>
      </c>
      <c r="D30" s="51"/>
      <c r="F30" s="37">
        <v>14977</v>
      </c>
      <c r="G30" s="8">
        <v>3516</v>
      </c>
      <c r="H30" s="14">
        <f>H29-G30+F30</f>
        <v>370159</v>
      </c>
      <c r="I30" s="39">
        <f>H30-SUM(F28:F30)</f>
        <v>328812</v>
      </c>
      <c r="J30" s="9">
        <v>300</v>
      </c>
    </row>
    <row r="31" spans="1:10" x14ac:dyDescent="0.25">
      <c r="A31" s="3">
        <v>43983</v>
      </c>
      <c r="B31" s="4">
        <f t="shared" si="0"/>
        <v>101056.8</v>
      </c>
      <c r="D31" s="51"/>
      <c r="F31" s="7">
        <v>222</v>
      </c>
      <c r="G31" s="8">
        <v>2569</v>
      </c>
      <c r="H31" s="14">
        <f>H30-G31+F31</f>
        <v>367812</v>
      </c>
      <c r="I31" s="39">
        <f>H31-SUM(F29:F31)</f>
        <v>336856</v>
      </c>
      <c r="J31" s="9">
        <v>300</v>
      </c>
    </row>
    <row r="32" spans="1:10" x14ac:dyDescent="0.25">
      <c r="A32" s="3">
        <v>44013</v>
      </c>
      <c r="B32" s="4">
        <f t="shared" si="0"/>
        <v>104889.9</v>
      </c>
      <c r="D32" s="51"/>
      <c r="F32" s="7">
        <v>129</v>
      </c>
      <c r="G32" s="8">
        <v>2980</v>
      </c>
      <c r="H32" s="14">
        <f>H31-G32+F32</f>
        <v>364961</v>
      </c>
      <c r="I32" s="39">
        <f>H32-SUM(F30:F32)</f>
        <v>349633</v>
      </c>
      <c r="J32" s="9">
        <v>300</v>
      </c>
    </row>
    <row r="33" spans="1:10" x14ac:dyDescent="0.25">
      <c r="A33" s="3">
        <v>44044</v>
      </c>
      <c r="B33" s="4">
        <f t="shared" si="0"/>
        <v>108457.2</v>
      </c>
      <c r="D33" s="51"/>
      <c r="F33" s="7">
        <v>315</v>
      </c>
      <c r="G33" s="8">
        <v>3086</v>
      </c>
      <c r="H33" s="14">
        <f>H32-G33+F33</f>
        <v>362190</v>
      </c>
      <c r="I33" s="39">
        <f>H33-SUM(F31:F33)</f>
        <v>361524</v>
      </c>
      <c r="J33" s="9">
        <v>300</v>
      </c>
    </row>
    <row r="34" spans="1:10" x14ac:dyDescent="0.25">
      <c r="A34" s="3">
        <v>44075</v>
      </c>
      <c r="B34" s="4">
        <f t="shared" si="0"/>
        <v>107743.2</v>
      </c>
      <c r="D34" s="51"/>
      <c r="F34" s="7">
        <v>467</v>
      </c>
      <c r="G34" s="8">
        <v>2602</v>
      </c>
      <c r="H34" s="14">
        <f>H33-G34+F34</f>
        <v>360055</v>
      </c>
      <c r="I34" s="39">
        <f>H34-SUM(F32:F34)</f>
        <v>359144</v>
      </c>
      <c r="J34" s="9">
        <v>300</v>
      </c>
    </row>
    <row r="35" spans="1:10" x14ac:dyDescent="0.25">
      <c r="A35" s="3">
        <v>44105</v>
      </c>
      <c r="B35" s="4">
        <f t="shared" si="0"/>
        <v>106954.8</v>
      </c>
      <c r="D35" s="51"/>
      <c r="F35" s="7">
        <v>226</v>
      </c>
      <c r="G35" s="8">
        <v>2757</v>
      </c>
      <c r="H35" s="14">
        <f>H34-G35+F35</f>
        <v>357524</v>
      </c>
      <c r="I35" s="39">
        <f>H35-SUM(F33:F35)</f>
        <v>356516</v>
      </c>
      <c r="J35" s="9">
        <v>300</v>
      </c>
    </row>
    <row r="36" spans="1:10" x14ac:dyDescent="0.25">
      <c r="A36" s="3">
        <v>44136</v>
      </c>
      <c r="B36" s="4">
        <f t="shared" si="0"/>
        <v>106044.6</v>
      </c>
      <c r="D36" s="51"/>
      <c r="F36" s="7">
        <v>112</v>
      </c>
      <c r="G36" s="8">
        <v>3349</v>
      </c>
      <c r="H36" s="14">
        <f>H35-G36+F36</f>
        <v>354287</v>
      </c>
      <c r="I36" s="39">
        <f>H36-SUM(F34:F36)</f>
        <v>353482</v>
      </c>
      <c r="J36" s="9">
        <v>300</v>
      </c>
    </row>
    <row r="37" spans="1:10" ht="15.75" thickBot="1" x14ac:dyDescent="0.3">
      <c r="A37" s="3">
        <v>44166</v>
      </c>
      <c r="B37" s="4">
        <f t="shared" si="0"/>
        <v>105441</v>
      </c>
      <c r="D37" s="51"/>
      <c r="F37" s="10">
        <v>120</v>
      </c>
      <c r="G37" s="11">
        <v>2479</v>
      </c>
      <c r="H37" s="15">
        <f>H36-G37+F37</f>
        <v>351928</v>
      </c>
      <c r="I37" s="41">
        <f>H37-SUM(F35:F37)</f>
        <v>351470</v>
      </c>
      <c r="J37" s="12">
        <v>300</v>
      </c>
    </row>
  </sheetData>
  <mergeCells count="3">
    <mergeCell ref="L2:T5"/>
    <mergeCell ref="L7:T9"/>
    <mergeCell ref="L11:T12"/>
  </mergeCells>
  <phoneticPr fontId="2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Виктория</cp:lastModifiedBy>
  <dcterms:created xsi:type="dcterms:W3CDTF">2021-04-07T07:39:00Z</dcterms:created>
  <dcterms:modified xsi:type="dcterms:W3CDTF">2021-04-30T17:47:58Z</dcterms:modified>
</cp:coreProperties>
</file>