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5-мода-медиана-персентиль-квартиль\"/>
    </mc:Choice>
  </mc:AlternateContent>
  <bookViews>
    <workbookView xWindow="0" yWindow="0" windowWidth="11472" windowHeight="8400"/>
  </bookViews>
  <sheets>
    <sheet name="Решение" sheetId="1" r:id="rId1"/>
    <sheet name="Задача" sheetId="2" r:id="rId2"/>
  </sheets>
  <definedNames>
    <definedName name="_xlnm._FilterDatabase" localSheetId="0" hidden="1">Решение!$A$1:$J$32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1" l="1"/>
  <c r="I32" i="1"/>
  <c r="J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2" i="1"/>
  <c r="I2" i="1"/>
  <c r="G2" i="1"/>
  <c r="H2" i="1" s="1"/>
  <c r="H32" i="1" s="1"/>
  <c r="H34" i="1" s="1"/>
  <c r="F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E2" i="1"/>
  <c r="D32" i="1"/>
  <c r="E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4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7" i="1"/>
  <c r="D36" i="1"/>
  <c r="D35" i="1"/>
  <c r="C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2" i="1" l="1"/>
  <c r="B32" i="1"/>
</calcChain>
</file>

<file path=xl/sharedStrings.xml><?xml version="1.0" encoding="utf-8"?>
<sst xmlns="http://schemas.openxmlformats.org/spreadsheetml/2006/main" count="49" uniqueCount="47">
  <si>
    <t>Шт.единицы</t>
  </si>
  <si>
    <t>S-1</t>
  </si>
  <si>
    <t>S-2</t>
  </si>
  <si>
    <t>S-3</t>
  </si>
  <si>
    <t>S-4</t>
  </si>
  <si>
    <t>S-5</t>
  </si>
  <si>
    <t>S-6</t>
  </si>
  <si>
    <t>S-7</t>
  </si>
  <si>
    <t>W-1</t>
  </si>
  <si>
    <t>W-2</t>
  </si>
  <si>
    <t>W-3</t>
  </si>
  <si>
    <t>W-4</t>
  </si>
  <si>
    <t>W-5</t>
  </si>
  <si>
    <t>W-6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</si>
  <si>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</si>
  <si>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</si>
  <si>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</si>
  <si>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</si>
  <si>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</si>
  <si>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</si>
  <si>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</si>
  <si>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</si>
  <si>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</si>
  <si>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</si>
  <si>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N-1</t>
  </si>
  <si>
    <t>N-2</t>
  </si>
  <si>
    <t>N-3</t>
  </si>
  <si>
    <t>N-4</t>
  </si>
  <si>
    <t>N-5</t>
  </si>
  <si>
    <t>N-6</t>
  </si>
  <si>
    <t>N-7</t>
  </si>
  <si>
    <t>Код отделения</t>
  </si>
  <si>
    <t># RBS</t>
  </si>
  <si>
    <t>Нагрузка</t>
  </si>
  <si>
    <t>Среднее</t>
  </si>
  <si>
    <t>Медиана</t>
  </si>
  <si>
    <t xml:space="preserve">Квартиль </t>
  </si>
  <si>
    <t>Шт.ед.по среднему</t>
  </si>
  <si>
    <t>Разница по среднему</t>
  </si>
  <si>
    <t>МЕДИАНА Шт.ед.по среднему</t>
  </si>
  <si>
    <t>МЕДИАНА Разница по среднему</t>
  </si>
  <si>
    <t>КВАРТИЛЬ Шт.ед.по среднему</t>
  </si>
  <si>
    <t>КВАРТИЛЬ Разница по среднему</t>
  </si>
  <si>
    <t>сокращение</t>
  </si>
  <si>
    <t>Телекоммуникационный оператор 2009 год, кризис. Каждой функции "нарезали" оптимизацию численности в 30 отделениях минимум на 15%.
В том числе эту проблему решала у себя и функция техобслуживания сети. И важным моментом было не навредить этой оптимизацией техническим процессам - т.е., нужно четко понять, в каких именно отделениях можно смело сокращаться.
Подход технарей базировался на следующем предположении: если есть достаточное количество отделений, в которых инженеры работают с высокими  нагрузками в сравнении с другими отделениями - то в менее загруженных отделениях нагрузку на 1 инженера также можно повысить до их уровня (тем самым избавившись от лишних должностей).
Функция техобслуживания сети определила, что объем работы (и соответственно количество инженерных должностей) зависит от числа RBS в отделении (RBS - это базовые станции телеком-сети). Данные по количеству RBS и должностей инженеров по 30 отделениям собраны в Excel-файл.
Следуя инструкции ниже рассчитайте:
среднее, медиану и квартиль. 
в каких отделениях сколько инженерных должностей можно сократить согласно каждой из рассчитанных в п.1 статистик.
общий % оптимизации по всем 30 отделениям по каждой из рассчитанных в п.1 статистик.
И по итогам дайте рекомендацию технарям, в каких отделениях сколько инженеров можно сокращать, чтобы суммарно выйти на требуемые минимум 15% оптимизации. 
ИНСТРУКЦИЯ.
Загрузите (сохраните у себя на ПК) и потом откройте приложенный Excel-файл Assignm26.
Следующую за колонкой "Шт. единицы" колонку D назовите "Нагрузка". В ней вычислите нагрузку на 1 шт. единицу (на 1 должность) по каждому отделению.
Подсказка. Поделите #RBS на Шт. единицы по первому отделению - и протяните по всем вниз.
Внизу под таблицей с нагрузками вычислите три описательные статистики по столбцу D (сокращать мы будем в тех отделениях, которые имеют нагрузку ниже этих статистик: а вот ниже какой именно статистики - будем выбирать после расчета исходя из 15% объема сокращений согласно условий СИТУАЦИИ):
- СРЕДНЕЕ - объяснять не нужно, все с ним знакомы еще со школы. Если ориентироваться на среднее, то сокращаться будут в отделениях, в которых нагрузка ниже средней.
- МЕДИАНА - значение нагрузки, которое делит отделения по нагрузке на 2 половины: ниже этого значения имеет нагрузку 50% отделений, и выше 50% отделений. Это значение говорит о том, что половина отделений работают с большей нагрузкой, а половина с меньшей (и можно сокращаться в этих 50% наименее загруженных отделениях).
- ТРЕТИЙ КВАРТИЛЬ - значение нагрузки, выше которой работает только 25% отделений, а остальные 75% отделений работают с более низкой нагрузкой (и если ориентироваться на квартиль, то можно сокращаться в этих 75% наименее загруженных отделениях).
Визуально будет примерно так:
Подсказка по вычислению:
- Для вычисления среднего используйте формулу =СРЗНАЧ() - сошлитесь на столбец D (вычисленные в п.2 нагрузки по отделениям).
- Для вычисления медианы используйте формулу =МЕДИАНА() - сошлитесь на столбец D (вычисленные в п.2 нагрузки по отделениям).
- Для вычисления третьего квартиля используйте формулу =КВАРТИЛЬ() - сошлитесь на столбец D (вычисленные в п.2 нагрузки по отделениям); выберите "3-третий квартиль (75-й процентиль)".
Столбец E назовите "Шт.ед.по среднему" (шт.ед. - это сокращение от штатных единиц). Вычислите в ней количество должностей для каждого отделения исходя из средней нагрузки. Только вычислите так, чтобы во всех отделениях, которые имеют нагрузку ниже средней, расчитало количество шт.единиц по средней нагрузке, а  для тех, которые и так работают выше средней - оставило текущее количество шт.единиц (для расчета Вам понадобится формула ЕСЛИ).
Подсказка: логика формулы ЕСЛИ следующая:
- ЕСЛИ текущая нагрузка на 1 инженера по отделению &gt;= средней, то оставить в отделении текущее количество шт.ед., иначе поделить #RBS на среднюю нагрузку. И не забудьте во всей формуле зафиксировать клавишей F4 ячейку с рассчитанным средним (чтобы она не "уплывала" при протягивании по всем отделениям).
Напишите в Excel формулу ЕСЛИ  по 1-му отделению - и протяните вниз по всем отделениям.
Теперь посчитаем сколько мы сможем сократить инженеров по каждому отделению, если примем минимальной нагрузкой среднее значение.
Следующую колонку F назовите "Разница по среднему". В ней посчитайте разницу между необходимым количеством шт.единиц по среднему (столбец E "Шт.ед.по среднему") и текущим количеством шт. единиц в отделениях (столбец\колонка С "Шт.единицы").
Под колонкой F "Разница по среднему":
- "подбейте" сумму по этой колонке (если все сделали правильно, то получится -29)
- ниже посчитанной суммы рассчитайте общий % сокращений по всем отделениям: поделите эту "подбитую" сумму (-29) на сумму по колонке С "Шт.единицы" (это ячейка со значением 236). И задайте ПРОЦЕНТНЫЙ формат полученного значения.
Теперь выполните шаги 4-6 приняв минимальной нормативной нагрузкой вместо среднего МЕДИАНУ (расчеты делайте в колонках G и H)
Далее выполните шаги 4-6 приняв минимальной нормативной нагрузкой вместо среднего ТРЕТИЙ КВАРТИЛЬ (Q3) (расчеты делайте в колонках I и J)
Выберите минимальной нормативной нагрузкой ту описательную статистику (медиану, среднее или 3-й квартиль), которая позволяет выполнить условие задачи - оптимизация минимум 15% должностей.</t>
  </si>
  <si>
    <t>среднее</t>
  </si>
  <si>
    <t>медиана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</si>
</sst>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0" xfId="1" applyNumberFormat="1" applyFont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0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2" borderId="0" xfId="0" applyFill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3" workbookViewId="0">
      <selection activeCell="H36" sqref="H36"/>
    </sheetView>
  </sheetViews>
  <sheetFormatPr defaultRowHeight="14.4" x14ac:dyDescent="0.3"/>
  <cols>
    <col min="1" max="1" width="14.33203125" style="2" customWidth="1"/>
    <col min="2" max="2" width="10.33203125" style="2" bestFit="1" customWidth="1"/>
    <col min="3" max="3" width="13.21875" style="2" customWidth="1"/>
    <col min="4" max="4" width="13.33203125" style="2" bestFit="1" customWidth="1"/>
    <col min="5" max="6" width="14.109375" style="2" bestFit="1" customWidth="1"/>
    <col min="7" max="7" width="14.5546875" style="2" bestFit="1" customWidth="1"/>
    <col min="8" max="8" width="15.44140625" style="2" bestFit="1" customWidth="1"/>
    <col min="9" max="9" width="14.6640625" bestFit="1" customWidth="1"/>
    <col min="10" max="10" width="15.44140625" bestFit="1" customWidth="1"/>
  </cols>
  <sheetData>
    <row r="1" spans="1:10" ht="43.8" customHeight="1" x14ac:dyDescent="0.3">
      <c r="A1" s="3" t="s">
        <v>31</v>
      </c>
      <c r="B1" s="3" t="s">
        <v>32</v>
      </c>
      <c r="C1" s="11" t="s">
        <v>0</v>
      </c>
      <c r="D1" s="7" t="s">
        <v>33</v>
      </c>
      <c r="E1" s="8" t="s">
        <v>37</v>
      </c>
      <c r="F1" s="10" t="s">
        <v>38</v>
      </c>
      <c r="G1" s="19" t="s">
        <v>39</v>
      </c>
      <c r="H1" s="20" t="s">
        <v>40</v>
      </c>
      <c r="I1" s="17" t="s">
        <v>41</v>
      </c>
      <c r="J1" s="18" t="s">
        <v>42</v>
      </c>
    </row>
    <row r="2" spans="1:10" x14ac:dyDescent="0.3">
      <c r="A2" s="1" t="s">
        <v>1</v>
      </c>
      <c r="B2" s="1">
        <v>403</v>
      </c>
      <c r="C2" s="1">
        <v>8</v>
      </c>
      <c r="D2" s="5">
        <f>B2/C2</f>
        <v>50.375</v>
      </c>
      <c r="E2" s="14">
        <f>IF(D2&gt;=$D$35,C2,B2/$D$35)</f>
        <v>8</v>
      </c>
      <c r="F2" s="14">
        <f>E2-C2</f>
        <v>0</v>
      </c>
      <c r="G2" s="14">
        <f>IF(D2&gt;=$D$36,C2,B2/$D$36)</f>
        <v>8</v>
      </c>
      <c r="H2" s="14">
        <f>G2-C2</f>
        <v>0</v>
      </c>
      <c r="I2" s="15">
        <f>IF(D2&gt;=$D$37,C2,B2/$D$37)</f>
        <v>7.8327320915850693</v>
      </c>
      <c r="J2" s="15">
        <f>I2-C2</f>
        <v>-0.16726790841493067</v>
      </c>
    </row>
    <row r="3" spans="1:10" x14ac:dyDescent="0.3">
      <c r="A3" s="1" t="s">
        <v>2</v>
      </c>
      <c r="B3" s="1">
        <v>432</v>
      </c>
      <c r="C3" s="1">
        <v>12</v>
      </c>
      <c r="D3" s="5">
        <f t="shared" ref="D3:D31" si="0">B3/C3</f>
        <v>36</v>
      </c>
      <c r="E3" s="14">
        <f t="shared" ref="E3:E31" si="1">IF(D3&gt;=$D$35,C3,B3/$D$35)</f>
        <v>9.182786844956043</v>
      </c>
      <c r="F3" s="14">
        <f t="shared" ref="F3:F31" si="2">E3-C3</f>
        <v>-2.817213155043957</v>
      </c>
      <c r="G3" s="14">
        <f t="shared" ref="G3:G31" si="3">IF(D3&gt;=$D$36,C3,B3/$D$36)</f>
        <v>10.013245033112584</v>
      </c>
      <c r="H3" s="14">
        <f t="shared" ref="H3:H31" si="4">G3-C3</f>
        <v>-1.9867549668874158</v>
      </c>
      <c r="I3" s="15">
        <f t="shared" ref="I3:I31" si="5">IF(D3&gt;=$D$37,C3,B3/$D$37)</f>
        <v>8.3963778252227037</v>
      </c>
      <c r="J3" s="15">
        <f t="shared" ref="J3:J31" si="6">I3-C3</f>
        <v>-3.6036221747772963</v>
      </c>
    </row>
    <row r="4" spans="1:10" x14ac:dyDescent="0.3">
      <c r="A4" s="1" t="s">
        <v>3</v>
      </c>
      <c r="B4" s="1">
        <v>367</v>
      </c>
      <c r="C4" s="1">
        <v>7</v>
      </c>
      <c r="D4" s="5">
        <f t="shared" si="0"/>
        <v>52.428571428571431</v>
      </c>
      <c r="E4" s="14">
        <f t="shared" si="1"/>
        <v>7</v>
      </c>
      <c r="F4" s="14">
        <f t="shared" si="2"/>
        <v>0</v>
      </c>
      <c r="G4" s="14">
        <f t="shared" si="3"/>
        <v>7</v>
      </c>
      <c r="H4" s="14">
        <f t="shared" si="4"/>
        <v>0</v>
      </c>
      <c r="I4" s="15">
        <f t="shared" si="5"/>
        <v>7</v>
      </c>
      <c r="J4" s="15">
        <f t="shared" si="6"/>
        <v>0</v>
      </c>
    </row>
    <row r="5" spans="1:10" x14ac:dyDescent="0.3">
      <c r="A5" s="1" t="s">
        <v>4</v>
      </c>
      <c r="B5" s="1">
        <v>318</v>
      </c>
      <c r="C5" s="1">
        <v>7</v>
      </c>
      <c r="D5" s="5">
        <f t="shared" si="0"/>
        <v>45.428571428571431</v>
      </c>
      <c r="E5" s="14">
        <f t="shared" si="1"/>
        <v>6.7595514275370867</v>
      </c>
      <c r="F5" s="14">
        <f t="shared" si="2"/>
        <v>-0.24044857246291329</v>
      </c>
      <c r="G5" s="14">
        <f t="shared" si="3"/>
        <v>7</v>
      </c>
      <c r="H5" s="14">
        <f t="shared" si="4"/>
        <v>0</v>
      </c>
      <c r="I5" s="15">
        <f t="shared" si="5"/>
        <v>6.1806670102333801</v>
      </c>
      <c r="J5" s="15">
        <f t="shared" si="6"/>
        <v>-0.81933298976661995</v>
      </c>
    </row>
    <row r="6" spans="1:10" x14ac:dyDescent="0.3">
      <c r="A6" s="13" t="s">
        <v>5</v>
      </c>
      <c r="B6" s="13">
        <v>705</v>
      </c>
      <c r="C6" s="13">
        <v>10</v>
      </c>
      <c r="D6" s="5">
        <f t="shared" si="0"/>
        <v>70.5</v>
      </c>
      <c r="E6" s="14">
        <f t="shared" si="1"/>
        <v>10</v>
      </c>
      <c r="F6" s="14">
        <f t="shared" si="2"/>
        <v>0</v>
      </c>
      <c r="G6" s="14">
        <f t="shared" si="3"/>
        <v>10</v>
      </c>
      <c r="H6" s="14">
        <f t="shared" si="4"/>
        <v>0</v>
      </c>
      <c r="I6" s="15">
        <f t="shared" si="5"/>
        <v>10</v>
      </c>
      <c r="J6" s="15">
        <f t="shared" si="6"/>
        <v>0</v>
      </c>
    </row>
    <row r="7" spans="1:10" x14ac:dyDescent="0.3">
      <c r="A7" s="13" t="s">
        <v>6</v>
      </c>
      <c r="B7" s="13">
        <v>332</v>
      </c>
      <c r="C7" s="13">
        <v>9</v>
      </c>
      <c r="D7" s="5">
        <f t="shared" si="0"/>
        <v>36.888888888888886</v>
      </c>
      <c r="E7" s="14">
        <f t="shared" si="1"/>
        <v>7.0571417419569586</v>
      </c>
      <c r="F7" s="14">
        <f t="shared" si="2"/>
        <v>-1.9428582580430414</v>
      </c>
      <c r="G7" s="14">
        <f t="shared" si="3"/>
        <v>7.6953642384105967</v>
      </c>
      <c r="H7" s="14">
        <f t="shared" si="4"/>
        <v>-1.3046357615894033</v>
      </c>
      <c r="I7" s="15">
        <f t="shared" si="5"/>
        <v>6.4527718471618929</v>
      </c>
      <c r="J7" s="15">
        <f t="shared" si="6"/>
        <v>-2.5472281528381071</v>
      </c>
    </row>
    <row r="8" spans="1:10" x14ac:dyDescent="0.3">
      <c r="A8" s="13" t="s">
        <v>7</v>
      </c>
      <c r="B8" s="13">
        <v>987</v>
      </c>
      <c r="C8" s="13">
        <v>12</v>
      </c>
      <c r="D8" s="5">
        <f t="shared" si="0"/>
        <v>82.25</v>
      </c>
      <c r="E8" s="14">
        <f t="shared" si="1"/>
        <v>12</v>
      </c>
      <c r="F8" s="14">
        <f t="shared" si="2"/>
        <v>0</v>
      </c>
      <c r="G8" s="14">
        <f t="shared" si="3"/>
        <v>12</v>
      </c>
      <c r="H8" s="14">
        <f t="shared" si="4"/>
        <v>0</v>
      </c>
      <c r="I8" s="15">
        <f t="shared" si="5"/>
        <v>12</v>
      </c>
      <c r="J8" s="15">
        <f t="shared" si="6"/>
        <v>0</v>
      </c>
    </row>
    <row r="9" spans="1:10" x14ac:dyDescent="0.3">
      <c r="A9" s="1" t="s">
        <v>8</v>
      </c>
      <c r="B9" s="1">
        <v>235</v>
      </c>
      <c r="C9" s="1">
        <v>5</v>
      </c>
      <c r="D9" s="5">
        <f t="shared" si="0"/>
        <v>47</v>
      </c>
      <c r="E9" s="14">
        <f t="shared" si="1"/>
        <v>4.9952659920478473</v>
      </c>
      <c r="F9" s="14">
        <f t="shared" si="2"/>
        <v>-4.7340079521527301E-3</v>
      </c>
      <c r="G9" s="14">
        <f t="shared" si="3"/>
        <v>5</v>
      </c>
      <c r="H9" s="14">
        <f t="shared" si="4"/>
        <v>0</v>
      </c>
      <c r="I9" s="15">
        <f t="shared" si="5"/>
        <v>4.5674740484429064</v>
      </c>
      <c r="J9" s="15">
        <f t="shared" si="6"/>
        <v>-0.43252595155709361</v>
      </c>
    </row>
    <row r="10" spans="1:10" x14ac:dyDescent="0.3">
      <c r="A10" s="1" t="s">
        <v>9</v>
      </c>
      <c r="B10" s="1">
        <v>545</v>
      </c>
      <c r="C10" s="1">
        <v>10</v>
      </c>
      <c r="D10" s="5">
        <f t="shared" si="0"/>
        <v>54.5</v>
      </c>
      <c r="E10" s="14">
        <f t="shared" si="1"/>
        <v>10</v>
      </c>
      <c r="F10" s="14">
        <f t="shared" si="2"/>
        <v>0</v>
      </c>
      <c r="G10" s="14">
        <f t="shared" si="3"/>
        <v>10</v>
      </c>
      <c r="H10" s="14">
        <f t="shared" si="4"/>
        <v>0</v>
      </c>
      <c r="I10" s="15">
        <f t="shared" si="5"/>
        <v>10</v>
      </c>
      <c r="J10" s="15">
        <f t="shared" si="6"/>
        <v>0</v>
      </c>
    </row>
    <row r="11" spans="1:10" x14ac:dyDescent="0.3">
      <c r="A11" s="1" t="s">
        <v>10</v>
      </c>
      <c r="B11" s="1">
        <v>449</v>
      </c>
      <c r="C11" s="1">
        <v>11</v>
      </c>
      <c r="D11" s="5">
        <f t="shared" si="0"/>
        <v>40.81818181818182</v>
      </c>
      <c r="E11" s="14">
        <f t="shared" si="1"/>
        <v>9.5441465124658862</v>
      </c>
      <c r="F11" s="14">
        <f t="shared" si="2"/>
        <v>-1.4558534875341138</v>
      </c>
      <c r="G11" s="14">
        <f t="shared" si="3"/>
        <v>10.407284768211921</v>
      </c>
      <c r="H11" s="14">
        <f t="shared" si="4"/>
        <v>-0.59271523178807861</v>
      </c>
      <c r="I11" s="15">
        <f t="shared" si="5"/>
        <v>8.7267908414930417</v>
      </c>
      <c r="J11" s="15">
        <f t="shared" si="6"/>
        <v>-2.2732091585069583</v>
      </c>
    </row>
    <row r="12" spans="1:10" x14ac:dyDescent="0.3">
      <c r="A12" s="1" t="s">
        <v>11</v>
      </c>
      <c r="B12" s="1">
        <v>301</v>
      </c>
      <c r="C12" s="1">
        <v>7</v>
      </c>
      <c r="D12" s="5">
        <f t="shared" si="0"/>
        <v>43</v>
      </c>
      <c r="E12" s="14">
        <f t="shared" si="1"/>
        <v>6.3981917600272427</v>
      </c>
      <c r="F12" s="14">
        <f t="shared" si="2"/>
        <v>-0.60180823997275734</v>
      </c>
      <c r="G12" s="14">
        <f t="shared" si="3"/>
        <v>6.9768211920529808</v>
      </c>
      <c r="H12" s="14">
        <f t="shared" si="4"/>
        <v>-2.3178807947019209E-2</v>
      </c>
      <c r="I12" s="15">
        <f t="shared" si="5"/>
        <v>5.850253993963042</v>
      </c>
      <c r="J12" s="15">
        <f t="shared" si="6"/>
        <v>-1.149746006036958</v>
      </c>
    </row>
    <row r="13" spans="1:10" x14ac:dyDescent="0.3">
      <c r="A13" s="1" t="s">
        <v>12</v>
      </c>
      <c r="B13" s="1">
        <v>256</v>
      </c>
      <c r="C13" s="1">
        <v>6</v>
      </c>
      <c r="D13" s="5">
        <f t="shared" si="0"/>
        <v>42.666666666666664</v>
      </c>
      <c r="E13" s="14">
        <f t="shared" si="1"/>
        <v>5.4416514636776547</v>
      </c>
      <c r="F13" s="14">
        <f t="shared" si="2"/>
        <v>-0.55834853632234527</v>
      </c>
      <c r="G13" s="14">
        <f t="shared" si="3"/>
        <v>5.9337748344370871</v>
      </c>
      <c r="H13" s="14">
        <f t="shared" si="4"/>
        <v>-6.6225165562912913E-2</v>
      </c>
      <c r="I13" s="15">
        <f t="shared" si="5"/>
        <v>4.9756313038356765</v>
      </c>
      <c r="J13" s="15">
        <f t="shared" si="6"/>
        <v>-1.0243686961643235</v>
      </c>
    </row>
    <row r="14" spans="1:10" x14ac:dyDescent="0.3">
      <c r="A14" s="1" t="s">
        <v>13</v>
      </c>
      <c r="B14" s="1">
        <v>198</v>
      </c>
      <c r="C14" s="1">
        <v>6</v>
      </c>
      <c r="D14" s="5">
        <f t="shared" si="0"/>
        <v>33</v>
      </c>
      <c r="E14" s="14">
        <f t="shared" si="1"/>
        <v>4.2087773039381862</v>
      </c>
      <c r="F14" s="14">
        <f t="shared" si="2"/>
        <v>-1.7912226960618138</v>
      </c>
      <c r="G14" s="14">
        <f t="shared" si="3"/>
        <v>4.5894039735099339</v>
      </c>
      <c r="H14" s="14">
        <f t="shared" si="4"/>
        <v>-1.4105960264900661</v>
      </c>
      <c r="I14" s="15">
        <f t="shared" si="5"/>
        <v>3.848339836560406</v>
      </c>
      <c r="J14" s="15">
        <f t="shared" si="6"/>
        <v>-2.151660163439594</v>
      </c>
    </row>
    <row r="15" spans="1:10" x14ac:dyDescent="0.3">
      <c r="A15" s="1" t="s">
        <v>14</v>
      </c>
      <c r="B15" s="1">
        <v>199</v>
      </c>
      <c r="C15" s="1">
        <v>5</v>
      </c>
      <c r="D15" s="5">
        <f t="shared" si="0"/>
        <v>39.799999999999997</v>
      </c>
      <c r="E15" s="14">
        <f t="shared" si="1"/>
        <v>4.2300337549681775</v>
      </c>
      <c r="F15" s="14">
        <f t="shared" si="2"/>
        <v>-0.76996624503182254</v>
      </c>
      <c r="G15" s="14">
        <f t="shared" si="3"/>
        <v>4.612582781456954</v>
      </c>
      <c r="H15" s="14">
        <f t="shared" si="4"/>
        <v>-0.387417218543046</v>
      </c>
      <c r="I15" s="15">
        <f t="shared" si="5"/>
        <v>3.8677758963410143</v>
      </c>
      <c r="J15" s="15">
        <f t="shared" si="6"/>
        <v>-1.1322241036589857</v>
      </c>
    </row>
    <row r="16" spans="1:10" x14ac:dyDescent="0.3">
      <c r="A16" s="1" t="s">
        <v>15</v>
      </c>
      <c r="B16" s="1">
        <v>298</v>
      </c>
      <c r="C16" s="1">
        <v>7</v>
      </c>
      <c r="D16" s="5">
        <f t="shared" si="0"/>
        <v>42.571428571428569</v>
      </c>
      <c r="E16" s="14">
        <f t="shared" si="1"/>
        <v>6.3344224069372705</v>
      </c>
      <c r="F16" s="14">
        <f t="shared" si="2"/>
        <v>-0.66557759306272946</v>
      </c>
      <c r="G16" s="14">
        <f t="shared" si="3"/>
        <v>6.9072847682119214</v>
      </c>
      <c r="H16" s="14">
        <f t="shared" si="4"/>
        <v>-9.2715231788078611E-2</v>
      </c>
      <c r="I16" s="15">
        <f t="shared" si="5"/>
        <v>5.7919458146212177</v>
      </c>
      <c r="J16" s="15">
        <f t="shared" si="6"/>
        <v>-1.2080541853787823</v>
      </c>
    </row>
    <row r="17" spans="1:10" x14ac:dyDescent="0.3">
      <c r="A17" s="1" t="s">
        <v>16</v>
      </c>
      <c r="B17" s="1">
        <v>311</v>
      </c>
      <c r="C17" s="1">
        <v>7</v>
      </c>
      <c r="D17" s="5">
        <f t="shared" si="0"/>
        <v>44.428571428571431</v>
      </c>
      <c r="E17" s="14">
        <f t="shared" si="1"/>
        <v>6.6107562703271512</v>
      </c>
      <c r="F17" s="14">
        <f t="shared" si="2"/>
        <v>-0.38924372967284881</v>
      </c>
      <c r="G17" s="14">
        <f t="shared" si="3"/>
        <v>7</v>
      </c>
      <c r="H17" s="14">
        <f t="shared" si="4"/>
        <v>0</v>
      </c>
      <c r="I17" s="15">
        <f t="shared" si="5"/>
        <v>6.0446145917691227</v>
      </c>
      <c r="J17" s="15">
        <f t="shared" si="6"/>
        <v>-0.95538540823087725</v>
      </c>
    </row>
    <row r="18" spans="1:10" x14ac:dyDescent="0.3">
      <c r="A18" s="1" t="s">
        <v>17</v>
      </c>
      <c r="B18" s="1">
        <v>567</v>
      </c>
      <c r="C18" s="1">
        <v>11</v>
      </c>
      <c r="D18" s="5">
        <f t="shared" si="0"/>
        <v>51.545454545454547</v>
      </c>
      <c r="E18" s="14">
        <f t="shared" si="1"/>
        <v>11</v>
      </c>
      <c r="F18" s="14">
        <f t="shared" si="2"/>
        <v>0</v>
      </c>
      <c r="G18" s="14">
        <f t="shared" si="3"/>
        <v>11</v>
      </c>
      <c r="H18" s="14">
        <f t="shared" si="4"/>
        <v>0</v>
      </c>
      <c r="I18" s="15">
        <f t="shared" si="5"/>
        <v>11</v>
      </c>
      <c r="J18" s="15">
        <f t="shared" si="6"/>
        <v>0</v>
      </c>
    </row>
    <row r="19" spans="1:10" x14ac:dyDescent="0.3">
      <c r="A19" s="1" t="s">
        <v>18</v>
      </c>
      <c r="B19" s="1">
        <v>476</v>
      </c>
      <c r="C19" s="1">
        <v>12</v>
      </c>
      <c r="D19" s="5">
        <f t="shared" si="0"/>
        <v>39.666666666666664</v>
      </c>
      <c r="E19" s="14">
        <f t="shared" si="1"/>
        <v>10.118070690275639</v>
      </c>
      <c r="F19" s="14">
        <f t="shared" si="2"/>
        <v>-1.8819293097243612</v>
      </c>
      <c r="G19" s="14">
        <f t="shared" si="3"/>
        <v>11.033112582781458</v>
      </c>
      <c r="H19" s="14">
        <f t="shared" si="4"/>
        <v>-0.96688741721854221</v>
      </c>
      <c r="I19" s="15">
        <f t="shared" si="5"/>
        <v>9.2515644555694614</v>
      </c>
      <c r="J19" s="15">
        <f t="shared" si="6"/>
        <v>-2.7484355444305386</v>
      </c>
    </row>
    <row r="20" spans="1:10" x14ac:dyDescent="0.3">
      <c r="A20" s="1" t="s">
        <v>19</v>
      </c>
      <c r="B20" s="1">
        <v>318</v>
      </c>
      <c r="C20" s="1">
        <v>10</v>
      </c>
      <c r="D20" s="5">
        <f t="shared" si="0"/>
        <v>31.8</v>
      </c>
      <c r="E20" s="14">
        <f t="shared" si="1"/>
        <v>6.7595514275370867</v>
      </c>
      <c r="F20" s="14">
        <f t="shared" si="2"/>
        <v>-3.2404485724629133</v>
      </c>
      <c r="G20" s="14">
        <f t="shared" si="3"/>
        <v>7.3708609271523189</v>
      </c>
      <c r="H20" s="14">
        <f t="shared" si="4"/>
        <v>-2.6291390728476811</v>
      </c>
      <c r="I20" s="15">
        <f t="shared" si="5"/>
        <v>6.1806670102333801</v>
      </c>
      <c r="J20" s="15">
        <f t="shared" si="6"/>
        <v>-3.8193329897666199</v>
      </c>
    </row>
    <row r="21" spans="1:10" x14ac:dyDescent="0.3">
      <c r="A21" s="1" t="s">
        <v>20</v>
      </c>
      <c r="B21" s="1">
        <v>303</v>
      </c>
      <c r="C21" s="1">
        <v>7</v>
      </c>
      <c r="D21" s="5">
        <f t="shared" si="0"/>
        <v>43.285714285714285</v>
      </c>
      <c r="E21" s="14">
        <f t="shared" si="1"/>
        <v>6.4407046620872244</v>
      </c>
      <c r="F21" s="14">
        <f t="shared" si="2"/>
        <v>-0.55929533791277564</v>
      </c>
      <c r="G21" s="14">
        <f t="shared" si="3"/>
        <v>7</v>
      </c>
      <c r="H21" s="14">
        <f t="shared" si="4"/>
        <v>0</v>
      </c>
      <c r="I21" s="15">
        <f t="shared" si="5"/>
        <v>5.8891261135242576</v>
      </c>
      <c r="J21" s="15">
        <f t="shared" si="6"/>
        <v>-1.1108738864757424</v>
      </c>
    </row>
    <row r="22" spans="1:10" x14ac:dyDescent="0.3">
      <c r="A22" s="1" t="s">
        <v>21</v>
      </c>
      <c r="B22" s="1">
        <v>188</v>
      </c>
      <c r="C22" s="1">
        <v>5</v>
      </c>
      <c r="D22" s="5">
        <f t="shared" si="0"/>
        <v>37.6</v>
      </c>
      <c r="E22" s="14">
        <f t="shared" si="1"/>
        <v>3.9962127936382776</v>
      </c>
      <c r="F22" s="14">
        <f t="shared" si="2"/>
        <v>-1.0037872063617224</v>
      </c>
      <c r="G22" s="14">
        <f t="shared" si="3"/>
        <v>4.3576158940397356</v>
      </c>
      <c r="H22" s="14">
        <f t="shared" si="4"/>
        <v>-0.64238410596026441</v>
      </c>
      <c r="I22" s="15">
        <f t="shared" si="5"/>
        <v>3.6539792387543253</v>
      </c>
      <c r="J22" s="15">
        <f t="shared" si="6"/>
        <v>-1.3460207612456747</v>
      </c>
    </row>
    <row r="23" spans="1:10" x14ac:dyDescent="0.3">
      <c r="A23" s="1" t="s">
        <v>22</v>
      </c>
      <c r="B23" s="1">
        <v>218</v>
      </c>
      <c r="C23" s="1">
        <v>5</v>
      </c>
      <c r="D23" s="5">
        <f t="shared" si="0"/>
        <v>43.6</v>
      </c>
      <c r="E23" s="14">
        <f t="shared" si="1"/>
        <v>4.6339063245380032</v>
      </c>
      <c r="F23" s="14">
        <f t="shared" si="2"/>
        <v>-0.36609367546199678</v>
      </c>
      <c r="G23" s="14">
        <f t="shared" si="3"/>
        <v>5</v>
      </c>
      <c r="H23" s="14">
        <f t="shared" si="4"/>
        <v>0</v>
      </c>
      <c r="I23" s="15">
        <f t="shared" si="5"/>
        <v>4.2370610321725684</v>
      </c>
      <c r="J23" s="15">
        <f t="shared" si="6"/>
        <v>-0.76293896782743165</v>
      </c>
    </row>
    <row r="24" spans="1:10" x14ac:dyDescent="0.3">
      <c r="A24" s="1" t="s">
        <v>23</v>
      </c>
      <c r="B24" s="1">
        <v>358</v>
      </c>
      <c r="C24" s="1">
        <v>6</v>
      </c>
      <c r="D24" s="5">
        <f t="shared" si="0"/>
        <v>59.666666666666664</v>
      </c>
      <c r="E24" s="14">
        <f t="shared" si="1"/>
        <v>6</v>
      </c>
      <c r="F24" s="14">
        <f t="shared" si="2"/>
        <v>0</v>
      </c>
      <c r="G24" s="14">
        <f t="shared" si="3"/>
        <v>6</v>
      </c>
      <c r="H24" s="14">
        <f t="shared" si="4"/>
        <v>0</v>
      </c>
      <c r="I24" s="15">
        <f t="shared" si="5"/>
        <v>6</v>
      </c>
      <c r="J24" s="15">
        <f t="shared" si="6"/>
        <v>0</v>
      </c>
    </row>
    <row r="25" spans="1:10" x14ac:dyDescent="0.3">
      <c r="A25" s="1" t="s">
        <v>24</v>
      </c>
      <c r="B25" s="1">
        <v>402</v>
      </c>
      <c r="C25" s="1">
        <v>4</v>
      </c>
      <c r="D25" s="5">
        <f t="shared" si="0"/>
        <v>100.5</v>
      </c>
      <c r="E25" s="14">
        <f t="shared" si="1"/>
        <v>4</v>
      </c>
      <c r="F25" s="14">
        <f t="shared" si="2"/>
        <v>0</v>
      </c>
      <c r="G25" s="14">
        <f t="shared" si="3"/>
        <v>4</v>
      </c>
      <c r="H25" s="14">
        <f t="shared" si="4"/>
        <v>0</v>
      </c>
      <c r="I25" s="15">
        <f t="shared" si="5"/>
        <v>4</v>
      </c>
      <c r="J25" s="15">
        <f t="shared" si="6"/>
        <v>0</v>
      </c>
    </row>
    <row r="26" spans="1:10" x14ac:dyDescent="0.3">
      <c r="A26" s="1" t="s">
        <v>25</v>
      </c>
      <c r="B26" s="1">
        <v>307</v>
      </c>
      <c r="C26" s="1">
        <v>6</v>
      </c>
      <c r="D26" s="5">
        <f t="shared" si="0"/>
        <v>51.166666666666664</v>
      </c>
      <c r="E26" s="14">
        <f t="shared" si="1"/>
        <v>6</v>
      </c>
      <c r="F26" s="14">
        <f t="shared" si="2"/>
        <v>0</v>
      </c>
      <c r="G26" s="14">
        <f t="shared" si="3"/>
        <v>6</v>
      </c>
      <c r="H26" s="14">
        <f t="shared" si="4"/>
        <v>0</v>
      </c>
      <c r="I26" s="15">
        <f t="shared" si="5"/>
        <v>5.9668703526466906</v>
      </c>
      <c r="J26" s="15">
        <f t="shared" si="6"/>
        <v>-3.3129647353309366E-2</v>
      </c>
    </row>
    <row r="27" spans="1:10" x14ac:dyDescent="0.3">
      <c r="A27" s="1" t="s">
        <v>26</v>
      </c>
      <c r="B27" s="1">
        <v>431</v>
      </c>
      <c r="C27" s="1">
        <v>7</v>
      </c>
      <c r="D27" s="5">
        <f t="shared" si="0"/>
        <v>61.571428571428569</v>
      </c>
      <c r="E27" s="14">
        <f t="shared" si="1"/>
        <v>7</v>
      </c>
      <c r="F27" s="14">
        <f t="shared" si="2"/>
        <v>0</v>
      </c>
      <c r="G27" s="14">
        <f t="shared" si="3"/>
        <v>7</v>
      </c>
      <c r="H27" s="14">
        <f t="shared" si="4"/>
        <v>0</v>
      </c>
      <c r="I27" s="15">
        <f t="shared" si="5"/>
        <v>7</v>
      </c>
      <c r="J27" s="15">
        <f t="shared" si="6"/>
        <v>0</v>
      </c>
    </row>
    <row r="28" spans="1:10" x14ac:dyDescent="0.3">
      <c r="A28" s="1" t="s">
        <v>27</v>
      </c>
      <c r="B28" s="1">
        <v>288</v>
      </c>
      <c r="C28" s="1">
        <v>8</v>
      </c>
      <c r="D28" s="5">
        <f t="shared" si="0"/>
        <v>36</v>
      </c>
      <c r="E28" s="14">
        <f t="shared" si="1"/>
        <v>6.121857896637362</v>
      </c>
      <c r="F28" s="14">
        <f t="shared" si="2"/>
        <v>-1.878142103362638</v>
      </c>
      <c r="G28" s="14">
        <f t="shared" si="3"/>
        <v>6.6754966887417222</v>
      </c>
      <c r="H28" s="14">
        <f t="shared" si="4"/>
        <v>-1.3245033112582778</v>
      </c>
      <c r="I28" s="15">
        <f t="shared" si="5"/>
        <v>5.5975852168151361</v>
      </c>
      <c r="J28" s="15">
        <f t="shared" si="6"/>
        <v>-2.4024147831848639</v>
      </c>
    </row>
    <row r="29" spans="1:10" x14ac:dyDescent="0.3">
      <c r="A29" s="1" t="s">
        <v>28</v>
      </c>
      <c r="B29" s="1">
        <v>303</v>
      </c>
      <c r="C29" s="1">
        <v>9</v>
      </c>
      <c r="D29" s="5">
        <f t="shared" si="0"/>
        <v>33.666666666666664</v>
      </c>
      <c r="E29" s="14">
        <f t="shared" si="1"/>
        <v>6.4407046620872244</v>
      </c>
      <c r="F29" s="14">
        <f t="shared" si="2"/>
        <v>-2.5592953379127756</v>
      </c>
      <c r="G29" s="14">
        <f t="shared" si="3"/>
        <v>7.0231788079470201</v>
      </c>
      <c r="H29" s="14">
        <f t="shared" si="4"/>
        <v>-1.9768211920529799</v>
      </c>
      <c r="I29" s="15">
        <f t="shared" si="5"/>
        <v>5.8891261135242576</v>
      </c>
      <c r="J29" s="15">
        <f t="shared" si="6"/>
        <v>-3.1108738864757424</v>
      </c>
    </row>
    <row r="30" spans="1:10" x14ac:dyDescent="0.3">
      <c r="A30" s="1" t="s">
        <v>29</v>
      </c>
      <c r="B30" s="1">
        <v>252</v>
      </c>
      <c r="C30" s="1">
        <v>8</v>
      </c>
      <c r="D30" s="5">
        <f t="shared" si="0"/>
        <v>31.5</v>
      </c>
      <c r="E30" s="14">
        <f t="shared" si="1"/>
        <v>5.3566256595576913</v>
      </c>
      <c r="F30" s="14">
        <f t="shared" si="2"/>
        <v>-2.6433743404423087</v>
      </c>
      <c r="G30" s="14">
        <f t="shared" si="3"/>
        <v>5.8410596026490076</v>
      </c>
      <c r="H30" s="14">
        <f t="shared" si="4"/>
        <v>-2.1589403973509924</v>
      </c>
      <c r="I30" s="15">
        <f t="shared" si="5"/>
        <v>4.8978870647132444</v>
      </c>
      <c r="J30" s="15">
        <f t="shared" si="6"/>
        <v>-3.1021129352867556</v>
      </c>
    </row>
    <row r="31" spans="1:10" x14ac:dyDescent="0.3">
      <c r="A31" s="1" t="s">
        <v>30</v>
      </c>
      <c r="B31" s="1">
        <v>253</v>
      </c>
      <c r="C31" s="4">
        <v>9</v>
      </c>
      <c r="D31" s="5">
        <f t="shared" si="0"/>
        <v>28.111111111111111</v>
      </c>
      <c r="E31" s="14">
        <f t="shared" si="1"/>
        <v>5.3778821105876826</v>
      </c>
      <c r="F31" s="14">
        <f t="shared" si="2"/>
        <v>-3.6221178894123174</v>
      </c>
      <c r="G31" s="14">
        <f t="shared" si="3"/>
        <v>5.8642384105960268</v>
      </c>
      <c r="H31" s="14">
        <f t="shared" si="4"/>
        <v>-3.1357615894039732</v>
      </c>
      <c r="I31" s="15">
        <f t="shared" si="5"/>
        <v>4.9173231244938522</v>
      </c>
      <c r="J31" s="15">
        <f t="shared" si="6"/>
        <v>-4.0826768755061478</v>
      </c>
    </row>
    <row r="32" spans="1:10" x14ac:dyDescent="0.3">
      <c r="B32" s="12">
        <f>SUM(B2:B31)</f>
        <v>11000</v>
      </c>
      <c r="C32" s="6">
        <f>SUM(C2:C31)</f>
        <v>236</v>
      </c>
      <c r="D32" s="9">
        <f t="shared" ref="D32:F32" si="7">SUM(D2:D31)</f>
        <v>1411.3362554112557</v>
      </c>
      <c r="E32" s="9">
        <f t="shared" si="7"/>
        <v>207.00824170578568</v>
      </c>
      <c r="F32" s="9">
        <f t="shared" si="7"/>
        <v>-28.991758294214307</v>
      </c>
      <c r="G32" s="9">
        <f t="shared" ref="G32" si="8">SUM(G2:G31)</f>
        <v>217.30132450331126</v>
      </c>
      <c r="H32" s="9">
        <f t="shared" ref="H32" si="9">SUM(H2:H31)</f>
        <v>-18.698675496688733</v>
      </c>
      <c r="I32" s="9">
        <f t="shared" ref="I32" si="10">SUM(I2:I31)</f>
        <v>196.01656482367662</v>
      </c>
      <c r="J32" s="9">
        <f t="shared" ref="J32" si="11">SUM(J2:J31)</f>
        <v>-39.983435176323354</v>
      </c>
    </row>
    <row r="34" spans="3:10" x14ac:dyDescent="0.3">
      <c r="F34" s="16">
        <f>F32/$C$32</f>
        <v>-0.12284643345006062</v>
      </c>
      <c r="G34" s="16"/>
      <c r="H34" s="16">
        <f>H32/$C$32</f>
        <v>-7.9231675833426829E-2</v>
      </c>
      <c r="I34" s="16"/>
      <c r="J34" s="16">
        <f t="shared" ref="J34" si="12">J32/$C$32</f>
        <v>-0.16942133549289556</v>
      </c>
    </row>
    <row r="35" spans="3:10" x14ac:dyDescent="0.3">
      <c r="C35" s="21" t="s">
        <v>34</v>
      </c>
      <c r="D35" s="22">
        <f>AVERAGE(D2:D31)</f>
        <v>47.044541847041856</v>
      </c>
      <c r="F35" s="2" t="s">
        <v>43</v>
      </c>
      <c r="H35" s="2" t="s">
        <v>43</v>
      </c>
      <c r="J35" s="2" t="s">
        <v>43</v>
      </c>
    </row>
    <row r="36" spans="3:10" x14ac:dyDescent="0.3">
      <c r="C36" s="21" t="s">
        <v>35</v>
      </c>
      <c r="D36" s="22">
        <f>MEDIAN(D2:D31)</f>
        <v>43.142857142857139</v>
      </c>
      <c r="F36" s="2" t="s">
        <v>45</v>
      </c>
      <c r="H36" s="2" t="s">
        <v>46</v>
      </c>
    </row>
    <row r="37" spans="3:10" x14ac:dyDescent="0.3">
      <c r="C37" s="21" t="s">
        <v>36</v>
      </c>
      <c r="D37" s="21">
        <f>QUARTILE(D2:D31,3)</f>
        <v>51.450757575757578</v>
      </c>
    </row>
  </sheetData>
  <autoFilter ref="A1:J32"/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workbookViewId="0">
      <selection sqref="A1:W94"/>
    </sheetView>
  </sheetViews>
  <sheetFormatPr defaultRowHeight="14.4" x14ac:dyDescent="0.3"/>
  <sheetData>
    <row r="1" spans="1:23" ht="14.4" customHeight="1" x14ac:dyDescent="0.3">
      <c r="A1" s="23" t="s">
        <v>44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3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3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x14ac:dyDescent="0.3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x14ac:dyDescent="0.3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x14ac:dyDescent="0.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r="35" spans="1:23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spans="1:23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r="38" spans="1:23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</row>
    <row r="39" spans="1:23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</row>
    <row r="40" spans="1:23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1:23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</row>
    <row r="42" spans="1:23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</row>
    <row r="43" spans="1:23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</row>
    <row r="44" spans="1:23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1:23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3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spans="1:23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</row>
    <row r="48" spans="1:23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spans="1:23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spans="1:23" x14ac:dyDescent="0.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spans="1:23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3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3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spans="1:23" x14ac:dyDescent="0.3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spans="1:23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 spans="1:23" x14ac:dyDescent="0.3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</row>
    <row r="57" spans="1:23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</row>
    <row r="58" spans="1:23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</row>
    <row r="59" spans="1:23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</row>
    <row r="60" spans="1:23" x14ac:dyDescent="0.3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</row>
    <row r="61" spans="1:23" x14ac:dyDescent="0.3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</row>
    <row r="62" spans="1:23" x14ac:dyDescent="0.3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</row>
    <row r="63" spans="1:23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</row>
    <row r="64" spans="1:23" x14ac:dyDescent="0.3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</row>
    <row r="65" spans="1:23" x14ac:dyDescent="0.3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</row>
    <row r="66" spans="1:23" x14ac:dyDescent="0.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</row>
    <row r="67" spans="1:23" x14ac:dyDescent="0.3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</row>
    <row r="68" spans="1:23" x14ac:dyDescent="0.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</row>
    <row r="69" spans="1:23" x14ac:dyDescent="0.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</row>
    <row r="70" spans="1:23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spans="1:23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</row>
    <row r="72" spans="1:23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spans="1:23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</row>
    <row r="74" spans="1:23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spans="1:23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spans="1:23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spans="1:23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23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spans="1:23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spans="1:23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</row>
    <row r="81" spans="1:23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</row>
    <row r="82" spans="1:23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</row>
    <row r="83" spans="1:23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 spans="1:23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</row>
    <row r="85" spans="1:23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</row>
    <row r="86" spans="1:23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</row>
    <row r="87" spans="1:23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</row>
    <row r="88" spans="1:23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</row>
    <row r="89" spans="1:23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</row>
    <row r="90" spans="1:23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</row>
    <row r="91" spans="1:23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</row>
    <row r="92" spans="1:23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</row>
    <row r="93" spans="1:23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</row>
    <row r="94" spans="1:23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</row>
  </sheetData>
  <mergeCells count="1">
    <mergeCell ref="A1:W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</vt:lpstr>
      <vt:lpstr>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2020-05-18T22:26:32Z</dcterms:created>
  <dcterms:modified xsi:type="dcterms:W3CDTF">2023-12-30T12:33:25Z</dcterms:modified>
</cp:coreProperties>
</file>