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/>
  </bookViews>
  <sheets>
    <sheet name="Сводный отчет" sheetId="4" r:id="rId1"/>
    <sheet name="Дата" sheetId="2" r:id="rId2"/>
    <sheet name="1" sheetId="1" r:id="rId3"/>
    <sheet name="2" sheetId="3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</sheets>
  <externalReferences>
    <externalReference r:id="rId34"/>
  </externalReferences>
  <definedNames>
    <definedName name="_xlnm.Print_Area" localSheetId="2">'1'!$A$2:$I$48</definedName>
    <definedName name="_xlnm.Print_Area" localSheetId="11">'10'!$A$2:$I$48</definedName>
    <definedName name="_xlnm.Print_Area" localSheetId="12">'11'!$A$2:$I$48</definedName>
    <definedName name="_xlnm.Print_Area" localSheetId="13">'12'!$A$2:$I$48</definedName>
    <definedName name="_xlnm.Print_Area" localSheetId="14">'13'!$A$2:$I$48</definedName>
    <definedName name="_xlnm.Print_Area" localSheetId="15">'14'!$A$2:$I$48</definedName>
    <definedName name="_xlnm.Print_Area" localSheetId="16">'15'!$A$2:$I$48</definedName>
    <definedName name="_xlnm.Print_Area" localSheetId="17">'16'!$A$2:$I$48</definedName>
    <definedName name="_xlnm.Print_Area" localSheetId="18">'17'!$A$2:$I$48</definedName>
    <definedName name="_xlnm.Print_Area" localSheetId="19">'18'!$A$2:$I$48</definedName>
    <definedName name="_xlnm.Print_Area" localSheetId="20">'19'!$A$2:$I$48</definedName>
    <definedName name="_xlnm.Print_Area" localSheetId="3">'2'!$A$2:$I$48</definedName>
    <definedName name="_xlnm.Print_Area" localSheetId="21">'20'!$A$2:$I$48</definedName>
    <definedName name="_xlnm.Print_Area" localSheetId="22">'21'!$A$2:$I$48</definedName>
    <definedName name="_xlnm.Print_Area" localSheetId="23">'22'!$A$2:$I$48</definedName>
    <definedName name="_xlnm.Print_Area" localSheetId="24">'23'!$A$2:$I$48</definedName>
    <definedName name="_xlnm.Print_Area" localSheetId="25">'24'!$A$2:$I$48</definedName>
    <definedName name="_xlnm.Print_Area" localSheetId="26">'25'!$A$2:$I$48</definedName>
    <definedName name="_xlnm.Print_Area" localSheetId="27">'26'!$A$2:$I$48</definedName>
    <definedName name="_xlnm.Print_Area" localSheetId="28">'27'!$A$2:$I$48</definedName>
    <definedName name="_xlnm.Print_Area" localSheetId="29">'28'!$A$2:$I$48</definedName>
    <definedName name="_xlnm.Print_Area" localSheetId="30">'29'!$A$2:$I$48</definedName>
    <definedName name="_xlnm.Print_Area" localSheetId="4">'3'!$A$2:$I$48</definedName>
    <definedName name="_xlnm.Print_Area" localSheetId="31">'30'!$A$2:$I$48</definedName>
    <definedName name="_xlnm.Print_Area" localSheetId="32">'31'!$A$2:$I$48</definedName>
    <definedName name="_xlnm.Print_Area" localSheetId="5">'4'!$A$2:$I$48</definedName>
    <definedName name="_xlnm.Print_Area" localSheetId="6">'5'!$A$2:$I$48</definedName>
    <definedName name="_xlnm.Print_Area" localSheetId="7">'6'!$A$2:$I$48</definedName>
    <definedName name="_xlnm.Print_Area" localSheetId="8">'7'!$A$2:$I$48</definedName>
    <definedName name="_xlnm.Print_Area" localSheetId="9">'8'!$A$2:$I$48</definedName>
    <definedName name="_xlnm.Print_Area" localSheetId="10">'9'!$A$2:$I$48</definedName>
  </definedNames>
  <calcPr calcId="144525"/>
</workbook>
</file>

<file path=xl/calcChain.xml><?xml version="1.0" encoding="utf-8"?>
<calcChain xmlns="http://schemas.openxmlformats.org/spreadsheetml/2006/main">
  <c r="J37" i="4" l="1"/>
  <c r="E37" i="4"/>
  <c r="E7" i="4"/>
  <c r="BF6" i="4" l="1"/>
  <c r="BF5" i="4"/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8" i="4" l="1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<sst xmlns="http://schemas.openxmlformats.org/spreadsheetml/2006/main" count="1762" uniqueCount="134">
  <si>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</si>
  <si>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</si>
  <si>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</si>
  <si>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</si>
  <si>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</si>
  <si>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</si>
  <si>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</si>
  <si>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</si>
  <si>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</si>
  <si>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</si>
  <si>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</si>
  <si>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</si>
  <si>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</si>
  <si>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</si>
  <si>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</si>
  <si>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</si>
  <si>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</si>
  <si>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</si>
  <si>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</si>
  <si>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</si>
  <si>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</si>
  <si>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</si>
  <si>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</si>
  <si>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</si>
  <si>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</si>
  <si>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</si>
  <si>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</si>
  <si>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</si>
  <si>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</si>
  <si>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</si>
  <si>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</si>
  <si>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</si>
  <si>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</si>
  <si>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</si>
  <si>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</si>
  <si>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</si>
  <si>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</si>
  <si>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</si>
  <si>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</si>
  <si>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</si>
  <si>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</si>
  <si>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</si>
  <si>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</si>
  <si>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</si>
  <si>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</si>
  <si>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</si>
  <si>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</si>
  <si>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</si>
  <si>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</si>
  <si>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</si>
  <si>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</si>
  <si>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</si>
  <si>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</si>
  <si>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</si>
  <si>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</si>
  <si>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</si>
  <si>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</si>
  <si>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</si>
  <si>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</si>
  <si>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</si>
  <si>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</si>
  <si>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</si>
  <si>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</si>
  <si>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</si>
  <si>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</si>
  <si>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</si>
  <si>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</si>
  <si>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</si>
  <si>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</si>
  <si>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</si>
  <si>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</si>
  <si>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</si>
  <si>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</si>
  <si>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</si>
  <si>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</si>
  <si>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</si>
  <si>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</si>
  <si>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</si>
  <si>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</si>
  <si>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</si>
  <si>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</si>
  <si>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</si>
  <si>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</si>
  <si>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</si>
  <si>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</si>
  <si>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</si>
  <si>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</si>
  <si>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</si>
  <si>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</si>
  <si>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</si>
  <si>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</si>
  <si>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</si>
  <si>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</si>
  <si>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</si>
  <si>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</si>
  <si>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</si>
  <si>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</si>
  <si>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</si>
  <si>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</si>
  <si>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</si>
  <si>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</si>
  <si>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</si>
  <si>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</si>
  <si>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</si>
  <si>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</si>
  <si>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</si>
  <si>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</si>
  <si>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</si>
  <si>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</si>
  <si>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</si>
  <si>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</si>
  <si>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</si>
  <si>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</si>
  <si>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</si>
  <si>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</si>
  <si>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</si>
  <si>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</si>
  <si>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</si>
  <si>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</si>
  <si>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</si>
  <si>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</si>
  <si>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</si>
  <si>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</si>
  <si>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</si>
  <si>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</si>
  <si>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</si>
  <si>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</si>
  <si>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</si>
  <si>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</si>
  <si>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</si>
  <si>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</si>
  <si>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</si>
  <si>
    <t>Арбин Ренат аванс</t>
  </si>
  <si>
    <t>Высоцкий Олег 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</si>
</sst>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0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0" fillId="6" borderId="0" xfId="0" applyFill="1"/>
    <xf numFmtId="0" fontId="3" fillId="0" borderId="1" xfId="0" applyFont="1" applyFill="1" applyBorder="1"/>
    <xf numFmtId="0" fontId="0" fillId="14" borderId="1" xfId="0" applyFill="1" applyBorder="1"/>
    <xf numFmtId="0" fontId="3" fillId="15" borderId="1" xfId="0" applyFont="1" applyFill="1" applyBorder="1"/>
    <xf numFmtId="0" fontId="3" fillId="15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3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3" fillId="0" borderId="0" xfId="0" applyFont="1" applyFill="1"/>
    <xf numFmtId="0" fontId="3" fillId="0" borderId="0" xfId="0" applyFont="1"/>
    <xf numFmtId="1" fontId="0" fillId="0" borderId="0" xfId="0" applyNumberFormat="1"/>
    <xf numFmtId="0" fontId="10" fillId="9" borderId="13" xfId="0" applyFont="1" applyFill="1" applyBorder="1" applyAlignment="1">
      <alignment horizontal="center" wrapText="1"/>
    </xf>
    <xf numFmtId="0" fontId="11" fillId="20" borderId="13" xfId="0" applyFont="1" applyFill="1" applyBorder="1" applyAlignment="1">
      <alignment horizontal="center" wrapText="1"/>
    </xf>
    <xf numFmtId="0" fontId="12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3" fillId="0" borderId="0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wrapText="1"/>
    </xf>
    <xf numFmtId="0" fontId="12" fillId="9" borderId="7" xfId="0" applyFont="1" applyFill="1" applyBorder="1" applyAlignment="1">
      <alignment horizontal="center" wrapText="1"/>
    </xf>
    <xf numFmtId="0" fontId="8" fillId="20" borderId="7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3" fillId="6" borderId="1" xfId="0" applyFont="1" applyFill="1" applyBorder="1"/>
    <xf numFmtId="1" fontId="0" fillId="0" borderId="1" xfId="0" applyNumberFormat="1" applyBorder="1"/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7" fillId="12" borderId="1" xfId="0" applyNumberFormat="1" applyFont="1" applyFill="1" applyBorder="1"/>
    <xf numFmtId="0" fontId="8" fillId="9" borderId="1" xfId="0" applyNumberFormat="1" applyFont="1" applyFill="1" applyBorder="1"/>
    <xf numFmtId="0" fontId="8" fillId="0" borderId="1" xfId="0" applyNumberFormat="1" applyFont="1" applyFill="1" applyBorder="1"/>
    <xf numFmtId="0" fontId="17" fillId="11" borderId="1" xfId="0" applyNumberFormat="1" applyFont="1" applyFill="1" applyBorder="1"/>
    <xf numFmtId="0" fontId="17" fillId="9" borderId="1" xfId="0" applyFont="1" applyFill="1" applyBorder="1"/>
    <xf numFmtId="0" fontId="17" fillId="9" borderId="1" xfId="0" applyFont="1" applyFill="1" applyBorder="1" applyAlignment="1"/>
    <xf numFmtId="0" fontId="8" fillId="22" borderId="1" xfId="0" applyFont="1" applyFill="1" applyBorder="1"/>
    <xf numFmtId="165" fontId="5" fillId="8" borderId="1" xfId="0" applyNumberFormat="1" applyFont="1" applyFill="1" applyBorder="1"/>
    <xf numFmtId="165" fontId="17" fillId="8" borderId="1" xfId="0" applyNumberFormat="1" applyFont="1" applyFill="1" applyBorder="1"/>
    <xf numFmtId="165" fontId="17" fillId="9" borderId="1" xfId="0" applyNumberFormat="1" applyFont="1" applyFill="1" applyBorder="1"/>
    <xf numFmtId="165" fontId="12" fillId="9" borderId="1" xfId="0" applyNumberFormat="1" applyFont="1" applyFill="1" applyBorder="1"/>
    <xf numFmtId="0" fontId="8" fillId="0" borderId="1" xfId="0" applyFont="1" applyFill="1" applyBorder="1"/>
    <xf numFmtId="0" fontId="12" fillId="22" borderId="1" xfId="0" applyFont="1" applyFill="1" applyBorder="1"/>
    <xf numFmtId="0" fontId="3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7" fillId="0" borderId="1" xfId="0" applyNumberFormat="1" applyFont="1" applyFill="1" applyBorder="1"/>
    <xf numFmtId="165" fontId="0" fillId="0" borderId="1" xfId="0" applyNumberFormat="1" applyBorder="1"/>
    <xf numFmtId="0" fontId="18" fillId="0" borderId="0" xfId="0" applyFont="1" applyBorder="1" applyAlignment="1">
      <alignment vertical="center"/>
    </xf>
    <xf numFmtId="0" fontId="17" fillId="12" borderId="1" xfId="0" applyFont="1" applyFill="1" applyBorder="1"/>
    <xf numFmtId="0" fontId="17" fillId="9" borderId="1" xfId="0" applyFont="1" applyFill="1" applyBorder="1" applyAlignment="1">
      <alignment horizontal="center"/>
    </xf>
    <xf numFmtId="0" fontId="5" fillId="0" borderId="0" xfId="0" applyFont="1" applyFill="1"/>
    <xf numFmtId="0" fontId="3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2" fillId="8" borderId="1" xfId="0" applyFont="1" applyFill="1" applyBorder="1"/>
    <xf numFmtId="0" fontId="17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5" fillId="0" borderId="1" xfId="0" applyNumberFormat="1" applyFont="1" applyBorder="1"/>
    <xf numFmtId="165" fontId="0" fillId="0" borderId="0" xfId="0" applyNumberFormat="1" applyAlignment="1">
      <alignment horizontal="right"/>
    </xf>
    <xf numFmtId="0" fontId="19" fillId="0" borderId="0" xfId="0" applyFont="1"/>
    <xf numFmtId="165" fontId="0" fillId="0" borderId="0" xfId="0" applyNumberFormat="1"/>
    <xf numFmtId="0" fontId="5" fillId="0" borderId="0" xfId="0" applyFont="1"/>
    <xf numFmtId="165" fontId="5" fillId="21" borderId="1" xfId="0" applyNumberFormat="1" applyFont="1" applyFill="1" applyBorder="1"/>
    <xf numFmtId="0" fontId="17" fillId="0" borderId="0" xfId="0" applyFont="1"/>
    <xf numFmtId="0" fontId="5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3" fillId="6" borderId="1" xfId="0" applyNumberFormat="1" applyFont="1" applyFill="1" applyBorder="1"/>
    <xf numFmtId="165" fontId="3" fillId="6" borderId="1" xfId="0" applyNumberFormat="1" applyFont="1" applyFill="1" applyBorder="1"/>
    <xf numFmtId="167" fontId="3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6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6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7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2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4" fillId="0" borderId="4" xfId="0" applyFont="1" applyFill="1" applyBorder="1" applyAlignment="1">
      <alignment horizontal="center" vertical="top"/>
    </xf>
    <xf numFmtId="0" fontId="24" fillId="0" borderId="0" xfId="0" applyFont="1" applyFill="1" applyAlignment="1">
      <alignment vertical="top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quotePrefix="1"/>
    <xf numFmtId="0" fontId="17" fillId="11" borderId="1" xfId="0" applyFont="1" applyFill="1" applyBorder="1"/>
    <xf numFmtId="0" fontId="26" fillId="0" borderId="0" xfId="0" applyFont="1"/>
    <xf numFmtId="0" fontId="8" fillId="9" borderId="3" xfId="0" applyFont="1" applyFill="1" applyBorder="1" applyAlignment="1">
      <alignment horizontal="center" wrapText="1"/>
    </xf>
    <xf numFmtId="0" fontId="17" fillId="23" borderId="1" xfId="0" applyFont="1" applyFill="1" applyBorder="1" applyAlignment="1"/>
    <xf numFmtId="0" fontId="8" fillId="9" borderId="1" xfId="0" applyFont="1" applyFill="1" applyBorder="1" applyAlignment="1">
      <alignment horizontal="center" textRotation="90"/>
    </xf>
    <xf numFmtId="0" fontId="27" fillId="12" borderId="0" xfId="0" applyFont="1" applyFill="1"/>
    <xf numFmtId="9" fontId="27" fillId="12" borderId="0" xfId="0" applyNumberFormat="1" applyFont="1" applyFill="1"/>
    <xf numFmtId="0" fontId="3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8" fillId="24" borderId="3" xfId="0" applyFont="1" applyFill="1" applyBorder="1" applyAlignment="1">
      <alignment horizontal="center" wrapText="1"/>
    </xf>
    <xf numFmtId="0" fontId="8" fillId="24" borderId="1" xfId="0" applyFont="1" applyFill="1" applyBorder="1" applyAlignment="1">
      <alignment horizontal="center"/>
    </xf>
    <xf numFmtId="0" fontId="17" fillId="24" borderId="1" xfId="0" applyFont="1" applyFill="1" applyBorder="1" applyAlignment="1"/>
    <xf numFmtId="0" fontId="8" fillId="19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3" fillId="9" borderId="1" xfId="0" applyFont="1" applyFill="1" applyBorder="1"/>
    <xf numFmtId="0" fontId="0" fillId="0" borderId="0" xfId="0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3" fillId="19" borderId="1" xfId="0" applyFont="1" applyFill="1" applyBorder="1" applyAlignment="1">
      <alignment horizontal="left" vertical="center"/>
    </xf>
    <xf numFmtId="0" fontId="23" fillId="19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/>
    </xf>
    <xf numFmtId="0" fontId="23" fillId="25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27" fillId="0" borderId="0" xfId="0" applyFont="1" applyFill="1"/>
    <xf numFmtId="0" fontId="9" fillId="0" borderId="8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wrapText="1"/>
    </xf>
    <xf numFmtId="0" fontId="3" fillId="9" borderId="7" xfId="0" applyFont="1" applyFill="1" applyBorder="1" applyAlignment="1">
      <alignment horizontal="center" wrapText="1"/>
    </xf>
    <xf numFmtId="0" fontId="8" fillId="9" borderId="13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3" fillId="19" borderId="8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0" borderId="9" xfId="0" applyFont="1" applyFill="1" applyBorder="1" applyAlignment="1">
      <alignment horizontal="center"/>
    </xf>
    <xf numFmtId="0" fontId="3" fillId="20" borderId="10" xfId="0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0" fontId="3" fillId="20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9" borderId="4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3" fillId="15" borderId="2" xfId="0" applyFont="1" applyFill="1" applyBorder="1" applyAlignment="1">
      <alignment horizontal="right"/>
    </xf>
    <xf numFmtId="0" fontId="3" fillId="15" borderId="4" xfId="0" applyFont="1" applyFill="1" applyBorder="1" applyAlignment="1">
      <alignment horizontal="right"/>
    </xf>
    <xf numFmtId="0" fontId="3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17" borderId="4" xfId="0" applyFill="1" applyBorder="1" applyAlignment="1">
      <alignment horizontal="center"/>
    </xf>
    <xf numFmtId="0" fontId="1" fillId="6" borderId="2" xfId="0" applyFont="1" applyFill="1" applyBorder="1" applyAlignment="1" applyProtection="1">
      <alignment horizontal="center"/>
      <protection locked="0"/>
    </xf>
    <xf numFmtId="0" fontId="1" fillId="6" borderId="4" xfId="0" applyFont="1" applyFill="1" applyBorder="1" applyAlignment="1" applyProtection="1">
      <alignment horizontal="center"/>
      <protection locked="0"/>
    </xf>
    <xf numFmtId="0" fontId="1" fillId="6" borderId="3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tabSelected="1" zoomScale="70" zoomScaleNormal="70" workbookViewId="0">
      <pane xSplit="1" topLeftCell="B1" activePane="topRight" state="frozen"/>
      <selection pane="topRight" activeCell="L37" sqref="L37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Сулуколь</v>
      </c>
      <c r="C2" s="128" t="s">
        <v>90</v>
      </c>
      <c r="U2" s="171" t="s">
        <v>47</v>
      </c>
      <c r="V2" s="171"/>
      <c r="W2" s="172" t="s">
        <v>48</v>
      </c>
      <c r="X2" s="173" t="s">
        <v>49</v>
      </c>
      <c r="Y2" s="173"/>
      <c r="Z2" s="173"/>
      <c r="AA2" s="174"/>
      <c r="AB2" s="175" t="s">
        <v>109</v>
      </c>
      <c r="AC2" s="176"/>
      <c r="AD2" s="176"/>
      <c r="AE2" s="177"/>
      <c r="AF2" s="178" t="s">
        <v>84</v>
      </c>
      <c r="AG2" s="179"/>
      <c r="AH2" s="193" t="s">
        <v>85</v>
      </c>
      <c r="AI2" s="194"/>
      <c r="AJ2" s="199" t="s">
        <v>105</v>
      </c>
      <c r="AK2" s="197" t="s">
        <v>96</v>
      </c>
      <c r="AL2" s="199" t="s">
        <v>101</v>
      </c>
      <c r="AM2" s="199" t="s">
        <v>100</v>
      </c>
      <c r="AN2" s="199" t="s">
        <v>102</v>
      </c>
      <c r="AO2" s="199" t="s">
        <v>95</v>
      </c>
      <c r="AP2" s="199" t="s">
        <v>103</v>
      </c>
      <c r="AQ2" s="199" t="s">
        <v>104</v>
      </c>
      <c r="AR2" s="199" t="s">
        <v>106</v>
      </c>
      <c r="AS2" s="199" t="s">
        <v>108</v>
      </c>
      <c r="AT2" s="199" t="s">
        <v>113</v>
      </c>
      <c r="AV2" s="146"/>
      <c r="BK2" s="162" t="s">
        <v>50</v>
      </c>
      <c r="BL2" s="162"/>
      <c r="BM2" s="162"/>
      <c r="BN2" s="162"/>
      <c r="BO2" s="162"/>
      <c r="BP2" s="162"/>
      <c r="BQ2" s="162"/>
    </row>
    <row r="3" spans="1:71" ht="45" x14ac:dyDescent="0.25">
      <c r="A3" s="163" t="s">
        <v>51</v>
      </c>
      <c r="B3" s="165" t="s">
        <v>52</v>
      </c>
      <c r="C3" s="167" t="s">
        <v>4</v>
      </c>
      <c r="D3" s="167" t="s">
        <v>5</v>
      </c>
      <c r="E3" s="167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69" t="s">
        <v>58</v>
      </c>
      <c r="L3" s="170"/>
      <c r="M3" s="183" t="s">
        <v>77</v>
      </c>
      <c r="N3" s="184"/>
      <c r="O3" s="129"/>
      <c r="P3" s="136" t="s">
        <v>43</v>
      </c>
      <c r="Q3" s="136" t="s">
        <v>59</v>
      </c>
      <c r="R3" s="136" t="s">
        <v>60</v>
      </c>
      <c r="S3" s="185" t="s">
        <v>2</v>
      </c>
      <c r="T3" s="186"/>
      <c r="U3" s="171"/>
      <c r="V3" s="171"/>
      <c r="W3" s="172"/>
      <c r="X3" s="187" t="s">
        <v>61</v>
      </c>
      <c r="Y3" s="188"/>
      <c r="Z3" s="44" t="s">
        <v>7</v>
      </c>
      <c r="AA3" s="139" t="s">
        <v>62</v>
      </c>
      <c r="AB3" s="189" t="s">
        <v>110</v>
      </c>
      <c r="AC3" s="190"/>
      <c r="AD3" s="140" t="s">
        <v>7</v>
      </c>
      <c r="AE3" s="140" t="s">
        <v>63</v>
      </c>
      <c r="AF3" s="180"/>
      <c r="AG3" s="181"/>
      <c r="AH3" s="195"/>
      <c r="AI3" s="196"/>
      <c r="AJ3" s="200"/>
      <c r="AK3" s="198"/>
      <c r="AL3" s="200"/>
      <c r="AM3" s="200"/>
      <c r="AN3" s="200"/>
      <c r="AO3" s="200"/>
      <c r="AP3" s="200"/>
      <c r="AQ3" s="200"/>
      <c r="AR3" s="200"/>
      <c r="AS3" s="200"/>
      <c r="AT3" s="200"/>
      <c r="AU3" s="191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Сулуколь</v>
      </c>
      <c r="BF3" s="182" t="s">
        <v>131</v>
      </c>
      <c r="BG3" s="182"/>
      <c r="BH3" s="37">
        <f>IF($BC$3="Рождественка",8000,9000)</f>
        <v>9000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64"/>
      <c r="B4" s="166"/>
      <c r="C4" s="168"/>
      <c r="D4" s="168"/>
      <c r="E4" s="168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92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Высоцкий</v>
      </c>
      <c r="BI4" s="52" t="str">
        <f>'1'!$F$50</f>
        <v>Арбин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128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128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>IF($BC$3="Султан",1000,1500)</f>
        <v>1500</v>
      </c>
      <c r="BG6" s="6">
        <f t="shared" si="5"/>
        <v>0</v>
      </c>
      <c r="BH6" s="6">
        <f t="shared" ref="BH6:BH36" si="19">IF(BC6=$BH$4,BG6,0)</f>
        <v>0</v>
      </c>
      <c r="BI6" s="6">
        <f t="shared" ref="BI6:BI36" si="20">IF(BC6=$BI$4,BG6,0)</f>
        <v>0</v>
      </c>
      <c r="BK6" s="74">
        <f t="shared" si="6"/>
        <v>45293</v>
      </c>
      <c r="BL6" s="75">
        <f t="shared" ref="BL6:BL35" si="21">AZ6</f>
        <v>0</v>
      </c>
      <c r="BM6" s="6">
        <f t="shared" si="7"/>
        <v>126.66666666666667</v>
      </c>
      <c r="BN6" s="76">
        <f t="shared" ref="BN6:BN33" si="22">BL6/BM6</f>
        <v>0</v>
      </c>
      <c r="BO6" s="6">
        <f t="shared" si="8"/>
        <v>0</v>
      </c>
      <c r="BP6" s="6">
        <f t="shared" ref="BP6:BP35" si="23">BM6</f>
        <v>126.66666666666667</v>
      </c>
      <c r="BQ6" s="76">
        <f t="shared" ref="BQ6:BQ33" si="24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5">G7-F7</f>
        <v>0</v>
      </c>
      <c r="I7" s="57">
        <f t="shared" ref="I7:I36" si="26">I6</f>
        <v>128</v>
      </c>
      <c r="J7" s="57">
        <f t="shared" ref="J7:J36" si="27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8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29">Y7+AC7+AJ7</f>
        <v>0</v>
      </c>
      <c r="W7" s="65">
        <f t="shared" si="0"/>
        <v>0</v>
      </c>
      <c r="X7" s="66">
        <f t="shared" ref="X7:X35" si="30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1">AW7-AX7</f>
        <v>0</v>
      </c>
      <c r="BC7" s="6">
        <f>'3'!$D$48</f>
        <v>0</v>
      </c>
      <c r="BD7" s="2"/>
      <c r="BF7" s="6">
        <f t="shared" ref="BF7:BF36" si="32">IF($BC$3="Султан",1000,1500)</f>
        <v>1500</v>
      </c>
      <c r="BG7" s="6">
        <f t="shared" si="5"/>
        <v>0</v>
      </c>
      <c r="BH7" s="6">
        <f t="shared" si="19"/>
        <v>0</v>
      </c>
      <c r="BI7" s="6">
        <f t="shared" si="20"/>
        <v>0</v>
      </c>
      <c r="BK7" s="74">
        <f t="shared" si="6"/>
        <v>45294</v>
      </c>
      <c r="BL7" s="75">
        <f t="shared" si="21"/>
        <v>0</v>
      </c>
      <c r="BM7" s="6">
        <f t="shared" si="7"/>
        <v>126.66666666666667</v>
      </c>
      <c r="BN7" s="76">
        <f t="shared" si="22"/>
        <v>0</v>
      </c>
      <c r="BO7" s="6">
        <f t="shared" si="8"/>
        <v>0</v>
      </c>
      <c r="BP7" s="6">
        <f t="shared" si="23"/>
        <v>126.66666666666667</v>
      </c>
      <c r="BQ7" s="76">
        <f t="shared" si="24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5"/>
        <v>0</v>
      </c>
      <c r="I8" s="57">
        <f t="shared" si="26"/>
        <v>128</v>
      </c>
      <c r="J8" s="57">
        <f t="shared" si="27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8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29"/>
        <v>0</v>
      </c>
      <c r="W8" s="65">
        <f t="shared" si="0"/>
        <v>0</v>
      </c>
      <c r="X8" s="66">
        <f t="shared" si="30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1"/>
        <v>0</v>
      </c>
      <c r="BC8" s="6">
        <f>'4'!$D$48</f>
        <v>0</v>
      </c>
      <c r="BD8" s="2"/>
      <c r="BF8" s="6">
        <f t="shared" si="32"/>
        <v>1500</v>
      </c>
      <c r="BG8" s="6">
        <f t="shared" si="5"/>
        <v>0</v>
      </c>
      <c r="BH8" s="6">
        <f t="shared" si="19"/>
        <v>0</v>
      </c>
      <c r="BI8" s="6">
        <f t="shared" si="20"/>
        <v>0</v>
      </c>
      <c r="BK8" s="74">
        <f t="shared" si="6"/>
        <v>45295</v>
      </c>
      <c r="BL8" s="75">
        <f t="shared" si="21"/>
        <v>0</v>
      </c>
      <c r="BM8" s="6">
        <f t="shared" si="7"/>
        <v>126.66666666666667</v>
      </c>
      <c r="BN8" s="76">
        <f t="shared" si="22"/>
        <v>0</v>
      </c>
      <c r="BO8" s="6">
        <f t="shared" si="8"/>
        <v>0</v>
      </c>
      <c r="BP8" s="6">
        <f t="shared" si="23"/>
        <v>126.66666666666667</v>
      </c>
      <c r="BQ8" s="76">
        <f t="shared" si="24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5"/>
        <v>0</v>
      </c>
      <c r="I9" s="57">
        <f t="shared" si="26"/>
        <v>128</v>
      </c>
      <c r="J9" s="57">
        <f t="shared" si="27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8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29"/>
        <v>0</v>
      </c>
      <c r="W9" s="65">
        <f t="shared" si="0"/>
        <v>0</v>
      </c>
      <c r="X9" s="66">
        <f t="shared" si="30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1"/>
        <v>0</v>
      </c>
      <c r="BC9" s="6">
        <f>'5'!$D$48</f>
        <v>0</v>
      </c>
      <c r="BD9" s="2"/>
      <c r="BF9" s="6">
        <f t="shared" si="32"/>
        <v>1500</v>
      </c>
      <c r="BG9" s="6">
        <f t="shared" si="5"/>
        <v>0</v>
      </c>
      <c r="BH9" s="6">
        <f t="shared" si="19"/>
        <v>0</v>
      </c>
      <c r="BI9" s="6">
        <f t="shared" si="20"/>
        <v>0</v>
      </c>
      <c r="BK9" s="74">
        <f t="shared" si="6"/>
        <v>45296</v>
      </c>
      <c r="BL9" s="75">
        <f t="shared" si="21"/>
        <v>0</v>
      </c>
      <c r="BM9" s="6">
        <f t="shared" si="7"/>
        <v>126.66666666666667</v>
      </c>
      <c r="BN9" s="76">
        <f t="shared" si="22"/>
        <v>0</v>
      </c>
      <c r="BO9" s="6">
        <f t="shared" si="8"/>
        <v>0</v>
      </c>
      <c r="BP9" s="6">
        <f t="shared" si="23"/>
        <v>126.66666666666667</v>
      </c>
      <c r="BQ9" s="76">
        <f t="shared" si="24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5"/>
        <v>0</v>
      </c>
      <c r="I10" s="57">
        <f t="shared" si="26"/>
        <v>128</v>
      </c>
      <c r="J10" s="57">
        <f t="shared" si="27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8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29"/>
        <v>0</v>
      </c>
      <c r="W10" s="65">
        <f t="shared" si="0"/>
        <v>0</v>
      </c>
      <c r="X10" s="66">
        <f t="shared" si="30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1"/>
        <v>0</v>
      </c>
      <c r="BC10" s="6">
        <f>'6'!$D$48</f>
        <v>0</v>
      </c>
      <c r="BD10" s="2"/>
      <c r="BF10" s="6">
        <f t="shared" si="32"/>
        <v>1500</v>
      </c>
      <c r="BG10" s="6">
        <f t="shared" si="5"/>
        <v>0</v>
      </c>
      <c r="BH10" s="6">
        <f t="shared" si="19"/>
        <v>0</v>
      </c>
      <c r="BI10" s="6">
        <f t="shared" si="20"/>
        <v>0</v>
      </c>
      <c r="BK10" s="74">
        <f t="shared" si="6"/>
        <v>45297</v>
      </c>
      <c r="BL10" s="75">
        <f t="shared" si="21"/>
        <v>0</v>
      </c>
      <c r="BM10" s="6">
        <f t="shared" si="7"/>
        <v>126.66666666666667</v>
      </c>
      <c r="BN10" s="76">
        <f t="shared" si="22"/>
        <v>0</v>
      </c>
      <c r="BO10" s="6">
        <f t="shared" si="8"/>
        <v>0</v>
      </c>
      <c r="BP10" s="6">
        <f t="shared" si="23"/>
        <v>126.66666666666667</v>
      </c>
      <c r="BQ10" s="76">
        <f t="shared" si="24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5"/>
        <v>0</v>
      </c>
      <c r="I11" s="57">
        <f t="shared" si="26"/>
        <v>128</v>
      </c>
      <c r="J11" s="57">
        <f t="shared" si="27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8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29"/>
        <v>0</v>
      </c>
      <c r="W11" s="65">
        <f t="shared" si="0"/>
        <v>0</v>
      </c>
      <c r="X11" s="66">
        <f t="shared" si="30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1"/>
        <v>0</v>
      </c>
      <c r="BC11" s="6">
        <f>'7'!$D$48</f>
        <v>0</v>
      </c>
      <c r="BD11" s="2"/>
      <c r="BF11" s="6">
        <f t="shared" si="32"/>
        <v>1500</v>
      </c>
      <c r="BG11" s="6">
        <f t="shared" si="5"/>
        <v>0</v>
      </c>
      <c r="BH11" s="6">
        <f t="shared" si="19"/>
        <v>0</v>
      </c>
      <c r="BI11" s="6">
        <f t="shared" si="20"/>
        <v>0</v>
      </c>
      <c r="BK11" s="74">
        <f t="shared" si="6"/>
        <v>45298</v>
      </c>
      <c r="BL11" s="75">
        <f t="shared" si="21"/>
        <v>0</v>
      </c>
      <c r="BM11" s="6">
        <f t="shared" si="7"/>
        <v>126.66666666666667</v>
      </c>
      <c r="BN11" s="76">
        <f t="shared" si="22"/>
        <v>0</v>
      </c>
      <c r="BO11" s="6">
        <f t="shared" si="8"/>
        <v>0</v>
      </c>
      <c r="BP11" s="6">
        <f t="shared" si="23"/>
        <v>126.66666666666667</v>
      </c>
      <c r="BQ11" s="76">
        <f t="shared" si="24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5"/>
        <v>0</v>
      </c>
      <c r="I12" s="57">
        <f t="shared" si="26"/>
        <v>128</v>
      </c>
      <c r="J12" s="57">
        <f t="shared" si="27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8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29"/>
        <v>0</v>
      </c>
      <c r="W12" s="65">
        <f t="shared" si="0"/>
        <v>0</v>
      </c>
      <c r="X12" s="66">
        <f t="shared" si="30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1"/>
        <v>0</v>
      </c>
      <c r="BC12" s="6">
        <f>'8'!$D$48</f>
        <v>0</v>
      </c>
      <c r="BD12" s="2"/>
      <c r="BE12" s="2"/>
      <c r="BF12" s="6">
        <f t="shared" si="32"/>
        <v>1500</v>
      </c>
      <c r="BG12" s="6">
        <f t="shared" si="5"/>
        <v>0</v>
      </c>
      <c r="BH12" s="6">
        <f t="shared" si="19"/>
        <v>0</v>
      </c>
      <c r="BI12" s="6">
        <f t="shared" si="20"/>
        <v>0</v>
      </c>
      <c r="BJ12" s="2"/>
      <c r="BK12" s="74">
        <f t="shared" si="6"/>
        <v>45299</v>
      </c>
      <c r="BL12" s="75">
        <f t="shared" si="21"/>
        <v>0</v>
      </c>
      <c r="BM12" s="6">
        <f t="shared" si="7"/>
        <v>126.66666666666667</v>
      </c>
      <c r="BN12" s="76">
        <f t="shared" si="22"/>
        <v>0</v>
      </c>
      <c r="BO12" s="1">
        <f t="shared" si="8"/>
        <v>0</v>
      </c>
      <c r="BP12" s="6">
        <f t="shared" si="23"/>
        <v>126.66666666666667</v>
      </c>
      <c r="BQ12" s="82">
        <f t="shared" si="24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5"/>
        <v>0</v>
      </c>
      <c r="I13" s="57">
        <f t="shared" si="26"/>
        <v>128</v>
      </c>
      <c r="J13" s="57">
        <f t="shared" si="27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8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29"/>
        <v>0</v>
      </c>
      <c r="W13" s="65">
        <f t="shared" si="0"/>
        <v>0</v>
      </c>
      <c r="X13" s="66">
        <f t="shared" si="30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1"/>
        <v>0</v>
      </c>
      <c r="BC13" s="6">
        <f>'9'!$D$48</f>
        <v>0</v>
      </c>
      <c r="BD13" s="2"/>
      <c r="BE13" s="2"/>
      <c r="BF13" s="6">
        <f t="shared" si="32"/>
        <v>1500</v>
      </c>
      <c r="BG13" s="6">
        <f t="shared" si="5"/>
        <v>0</v>
      </c>
      <c r="BH13" s="6">
        <f t="shared" si="19"/>
        <v>0</v>
      </c>
      <c r="BI13" s="6">
        <f t="shared" si="20"/>
        <v>0</v>
      </c>
      <c r="BJ13" s="2"/>
      <c r="BK13" s="74">
        <f t="shared" si="6"/>
        <v>45300</v>
      </c>
      <c r="BL13" s="75">
        <f t="shared" si="21"/>
        <v>0</v>
      </c>
      <c r="BM13" s="6">
        <f t="shared" si="7"/>
        <v>126.66666666666667</v>
      </c>
      <c r="BN13" s="76">
        <f t="shared" si="22"/>
        <v>0</v>
      </c>
      <c r="BO13" s="6">
        <f t="shared" si="8"/>
        <v>0</v>
      </c>
      <c r="BP13" s="6">
        <f t="shared" si="23"/>
        <v>126.66666666666667</v>
      </c>
      <c r="BQ13" s="76">
        <f t="shared" si="24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5"/>
        <v>0</v>
      </c>
      <c r="I14" s="57">
        <f t="shared" si="26"/>
        <v>128</v>
      </c>
      <c r="J14" s="57">
        <f t="shared" si="27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8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29"/>
        <v>0</v>
      </c>
      <c r="W14" s="65">
        <f>V14*Z14</f>
        <v>0</v>
      </c>
      <c r="X14" s="66">
        <f t="shared" si="30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1"/>
        <v>0</v>
      </c>
      <c r="BC14" s="6">
        <f>'10'!$D$48</f>
        <v>0</v>
      </c>
      <c r="BD14" s="85"/>
      <c r="BE14" s="2"/>
      <c r="BF14" s="6">
        <f t="shared" si="32"/>
        <v>1500</v>
      </c>
      <c r="BG14" s="6">
        <f t="shared" si="5"/>
        <v>0</v>
      </c>
      <c r="BH14" s="6">
        <f t="shared" si="19"/>
        <v>0</v>
      </c>
      <c r="BI14" s="6">
        <f t="shared" si="20"/>
        <v>0</v>
      </c>
      <c r="BJ14" s="2"/>
      <c r="BK14" s="74">
        <f t="shared" si="6"/>
        <v>45301</v>
      </c>
      <c r="BL14" s="75">
        <f t="shared" si="21"/>
        <v>0</v>
      </c>
      <c r="BM14" s="6">
        <f t="shared" si="7"/>
        <v>126.66666666666667</v>
      </c>
      <c r="BN14" s="76">
        <f t="shared" si="22"/>
        <v>0</v>
      </c>
      <c r="BO14" s="6">
        <f t="shared" si="8"/>
        <v>0</v>
      </c>
      <c r="BP14" s="6">
        <f t="shared" si="23"/>
        <v>126.66666666666667</v>
      </c>
      <c r="BQ14" s="76">
        <f t="shared" si="24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5"/>
        <v>0</v>
      </c>
      <c r="I15" s="57">
        <f t="shared" si="26"/>
        <v>128</v>
      </c>
      <c r="J15" s="57">
        <f t="shared" si="27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8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29"/>
        <v>0</v>
      </c>
      <c r="W15" s="65">
        <f t="shared" si="0"/>
        <v>0</v>
      </c>
      <c r="X15" s="66">
        <f t="shared" si="30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1"/>
        <v>0</v>
      </c>
      <c r="BC15" s="6">
        <f>'11'!$D$48</f>
        <v>0</v>
      </c>
      <c r="BD15" s="2"/>
      <c r="BF15" s="6">
        <f t="shared" si="32"/>
        <v>1500</v>
      </c>
      <c r="BG15" s="6">
        <f t="shared" si="5"/>
        <v>0</v>
      </c>
      <c r="BH15" s="6">
        <f t="shared" si="19"/>
        <v>0</v>
      </c>
      <c r="BI15" s="6">
        <f t="shared" si="20"/>
        <v>0</v>
      </c>
      <c r="BK15" s="74">
        <f t="shared" si="6"/>
        <v>45302</v>
      </c>
      <c r="BL15" s="86">
        <f t="shared" si="21"/>
        <v>0</v>
      </c>
      <c r="BM15" s="6">
        <f t="shared" si="7"/>
        <v>126.66666666666667</v>
      </c>
      <c r="BN15" s="76">
        <f t="shared" si="22"/>
        <v>0</v>
      </c>
      <c r="BO15" s="6">
        <f t="shared" si="8"/>
        <v>0</v>
      </c>
      <c r="BP15" s="6">
        <f t="shared" si="23"/>
        <v>126.66666666666667</v>
      </c>
      <c r="BQ15" s="76">
        <f t="shared" si="24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5"/>
        <v>0</v>
      </c>
      <c r="I16" s="57">
        <f t="shared" si="26"/>
        <v>128</v>
      </c>
      <c r="J16" s="57">
        <f t="shared" si="27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8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29"/>
        <v>0</v>
      </c>
      <c r="W16" s="65">
        <f t="shared" si="0"/>
        <v>0</v>
      </c>
      <c r="X16" s="66">
        <f t="shared" si="30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1"/>
        <v>0</v>
      </c>
      <c r="BC16" s="6">
        <f>'12'!$D$48</f>
        <v>0</v>
      </c>
      <c r="BD16" s="2"/>
      <c r="BF16" s="6">
        <f t="shared" si="32"/>
        <v>1500</v>
      </c>
      <c r="BG16" s="6">
        <f t="shared" si="5"/>
        <v>0</v>
      </c>
      <c r="BH16" s="6">
        <f t="shared" si="19"/>
        <v>0</v>
      </c>
      <c r="BI16" s="6">
        <f t="shared" si="20"/>
        <v>0</v>
      </c>
      <c r="BK16" s="88">
        <f t="shared" si="6"/>
        <v>45303</v>
      </c>
      <c r="BL16" s="89">
        <f t="shared" si="21"/>
        <v>0</v>
      </c>
      <c r="BM16" s="1">
        <f t="shared" si="7"/>
        <v>126.66666666666667</v>
      </c>
      <c r="BN16" s="82">
        <f t="shared" si="22"/>
        <v>0</v>
      </c>
      <c r="BO16" s="1">
        <f t="shared" si="8"/>
        <v>0</v>
      </c>
      <c r="BP16" s="1">
        <f t="shared" si="23"/>
        <v>126.66666666666667</v>
      </c>
      <c r="BQ16" s="82">
        <f t="shared" si="24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5"/>
        <v>0</v>
      </c>
      <c r="I17" s="57">
        <f t="shared" si="26"/>
        <v>128</v>
      </c>
      <c r="J17" s="57">
        <f t="shared" si="27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8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29"/>
        <v>0</v>
      </c>
      <c r="W17" s="65">
        <f t="shared" si="0"/>
        <v>0</v>
      </c>
      <c r="X17" s="66">
        <f t="shared" si="30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1"/>
        <v>0</v>
      </c>
      <c r="BC17" s="6">
        <f>'13'!$D$48</f>
        <v>0</v>
      </c>
      <c r="BD17" s="2"/>
      <c r="BF17" s="6">
        <f t="shared" si="32"/>
        <v>1500</v>
      </c>
      <c r="BG17" s="6">
        <f t="shared" si="5"/>
        <v>0</v>
      </c>
      <c r="BH17" s="6">
        <f t="shared" si="19"/>
        <v>0</v>
      </c>
      <c r="BI17" s="6">
        <f t="shared" si="20"/>
        <v>0</v>
      </c>
      <c r="BK17" s="74">
        <f t="shared" si="6"/>
        <v>45304</v>
      </c>
      <c r="BL17" s="86">
        <f t="shared" si="21"/>
        <v>0</v>
      </c>
      <c r="BM17" s="6">
        <f t="shared" si="7"/>
        <v>126.66666666666667</v>
      </c>
      <c r="BN17" s="76">
        <f t="shared" si="22"/>
        <v>0</v>
      </c>
      <c r="BO17" s="90">
        <f t="shared" si="8"/>
        <v>0</v>
      </c>
      <c r="BP17" s="6">
        <f t="shared" si="23"/>
        <v>126.66666666666667</v>
      </c>
      <c r="BQ17" s="76">
        <f t="shared" si="24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5"/>
        <v>0</v>
      </c>
      <c r="I18" s="57">
        <f t="shared" si="26"/>
        <v>128</v>
      </c>
      <c r="J18" s="57">
        <f t="shared" si="27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8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29"/>
        <v>0</v>
      </c>
      <c r="W18" s="65">
        <f t="shared" si="0"/>
        <v>0</v>
      </c>
      <c r="X18" s="66">
        <f t="shared" si="30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1"/>
        <v>0</v>
      </c>
      <c r="BC18" s="6">
        <f>'14'!$D$48</f>
        <v>0</v>
      </c>
      <c r="BD18" s="2"/>
      <c r="BF18" s="6">
        <f t="shared" si="32"/>
        <v>1500</v>
      </c>
      <c r="BG18" s="6">
        <f t="shared" si="5"/>
        <v>0</v>
      </c>
      <c r="BH18" s="6">
        <f t="shared" si="19"/>
        <v>0</v>
      </c>
      <c r="BI18" s="6">
        <f t="shared" si="20"/>
        <v>0</v>
      </c>
      <c r="BK18" s="74">
        <f t="shared" si="6"/>
        <v>45305</v>
      </c>
      <c r="BL18" s="86">
        <f t="shared" si="21"/>
        <v>0</v>
      </c>
      <c r="BM18" s="6">
        <f t="shared" si="7"/>
        <v>126.66666666666667</v>
      </c>
      <c r="BN18" s="76">
        <f t="shared" si="22"/>
        <v>0</v>
      </c>
      <c r="BO18" s="90">
        <f t="shared" si="8"/>
        <v>0</v>
      </c>
      <c r="BP18" s="6">
        <f t="shared" si="23"/>
        <v>126.66666666666667</v>
      </c>
      <c r="BQ18" s="76">
        <f t="shared" si="24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5"/>
        <v>0</v>
      </c>
      <c r="I19" s="57">
        <f t="shared" si="26"/>
        <v>128</v>
      </c>
      <c r="J19" s="57">
        <f t="shared" si="27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8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29"/>
        <v>0</v>
      </c>
      <c r="W19" s="65">
        <f t="shared" si="0"/>
        <v>0</v>
      </c>
      <c r="X19" s="66">
        <f t="shared" si="30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1"/>
        <v>0</v>
      </c>
      <c r="BC19" s="6">
        <f>'15'!$D$48</f>
        <v>0</v>
      </c>
      <c r="BD19" s="2"/>
      <c r="BF19" s="6">
        <f t="shared" si="32"/>
        <v>1500</v>
      </c>
      <c r="BG19" s="6">
        <f t="shared" si="5"/>
        <v>0</v>
      </c>
      <c r="BH19" s="6">
        <f t="shared" si="19"/>
        <v>0</v>
      </c>
      <c r="BI19" s="6">
        <f t="shared" si="20"/>
        <v>0</v>
      </c>
      <c r="BK19" s="74">
        <f t="shared" si="6"/>
        <v>45306</v>
      </c>
      <c r="BL19" s="86">
        <f t="shared" si="21"/>
        <v>0</v>
      </c>
      <c r="BM19" s="6">
        <f t="shared" si="7"/>
        <v>126.66666666666667</v>
      </c>
      <c r="BN19" s="91">
        <f t="shared" si="22"/>
        <v>0</v>
      </c>
      <c r="BO19" s="90">
        <f t="shared" si="8"/>
        <v>0</v>
      </c>
      <c r="BP19" s="6">
        <f t="shared" si="23"/>
        <v>126.66666666666667</v>
      </c>
      <c r="BQ19" s="91">
        <f t="shared" si="24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5"/>
        <v>0</v>
      </c>
      <c r="I20" s="57">
        <f t="shared" si="26"/>
        <v>128</v>
      </c>
      <c r="J20" s="57">
        <f t="shared" si="27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8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29"/>
        <v>0</v>
      </c>
      <c r="W20" s="65">
        <f t="shared" si="0"/>
        <v>0</v>
      </c>
      <c r="X20" s="66">
        <f t="shared" si="30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1"/>
        <v>0</v>
      </c>
      <c r="BC20" s="6">
        <f>'16'!$D$48</f>
        <v>0</v>
      </c>
      <c r="BD20" s="2"/>
      <c r="BF20" s="6">
        <f t="shared" si="32"/>
        <v>1500</v>
      </c>
      <c r="BG20" s="6">
        <f t="shared" si="5"/>
        <v>0</v>
      </c>
      <c r="BH20" s="6">
        <f t="shared" si="19"/>
        <v>0</v>
      </c>
      <c r="BI20" s="6">
        <f t="shared" si="20"/>
        <v>0</v>
      </c>
      <c r="BK20" s="74">
        <f t="shared" si="6"/>
        <v>45307</v>
      </c>
      <c r="BL20" s="86">
        <f t="shared" si="21"/>
        <v>0</v>
      </c>
      <c r="BM20" s="6">
        <f t="shared" si="7"/>
        <v>126.66666666666667</v>
      </c>
      <c r="BN20" s="76">
        <f t="shared" si="22"/>
        <v>0</v>
      </c>
      <c r="BO20" s="90">
        <f t="shared" si="8"/>
        <v>0</v>
      </c>
      <c r="BP20" s="6">
        <f t="shared" si="23"/>
        <v>126.66666666666667</v>
      </c>
      <c r="BQ20" s="76">
        <f t="shared" si="24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5"/>
        <v>0</v>
      </c>
      <c r="I21" s="57">
        <f t="shared" si="26"/>
        <v>128</v>
      </c>
      <c r="J21" s="57">
        <f t="shared" si="27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8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29"/>
        <v>0</v>
      </c>
      <c r="W21" s="65">
        <f>V21*Z21</f>
        <v>0</v>
      </c>
      <c r="X21" s="66">
        <f t="shared" si="30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1"/>
        <v>0</v>
      </c>
      <c r="BC21" s="6">
        <f>'17'!$D$48</f>
        <v>0</v>
      </c>
      <c r="BD21" s="2"/>
      <c r="BF21" s="6">
        <f t="shared" si="32"/>
        <v>1500</v>
      </c>
      <c r="BG21" s="6">
        <f t="shared" si="5"/>
        <v>0</v>
      </c>
      <c r="BH21" s="6">
        <f t="shared" si="19"/>
        <v>0</v>
      </c>
      <c r="BI21" s="6">
        <f t="shared" si="20"/>
        <v>0</v>
      </c>
      <c r="BK21" s="88">
        <f t="shared" si="6"/>
        <v>45308</v>
      </c>
      <c r="BL21" s="89">
        <f t="shared" si="21"/>
        <v>0</v>
      </c>
      <c r="BM21" s="1">
        <f t="shared" si="7"/>
        <v>126.66666666666667</v>
      </c>
      <c r="BN21" s="82">
        <f t="shared" si="22"/>
        <v>0</v>
      </c>
      <c r="BO21" s="90">
        <f t="shared" si="8"/>
        <v>0</v>
      </c>
      <c r="BP21" s="1">
        <f t="shared" si="23"/>
        <v>126.66666666666667</v>
      </c>
      <c r="BQ21" s="82">
        <f t="shared" si="24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5"/>
        <v>0</v>
      </c>
      <c r="I22" s="57">
        <f t="shared" si="26"/>
        <v>128</v>
      </c>
      <c r="J22" s="57">
        <f t="shared" si="27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8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29"/>
        <v>0</v>
      </c>
      <c r="W22" s="65">
        <f t="shared" si="0"/>
        <v>0</v>
      </c>
      <c r="X22" s="66">
        <f t="shared" si="30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1"/>
        <v>0</v>
      </c>
      <c r="BC22" s="6">
        <f>'18'!$D$48</f>
        <v>0</v>
      </c>
      <c r="BD22" s="2"/>
      <c r="BF22" s="6">
        <f t="shared" si="32"/>
        <v>1500</v>
      </c>
      <c r="BG22" s="6">
        <f t="shared" si="5"/>
        <v>0</v>
      </c>
      <c r="BH22" s="6">
        <f t="shared" si="19"/>
        <v>0</v>
      </c>
      <c r="BI22" s="6">
        <f t="shared" si="20"/>
        <v>0</v>
      </c>
      <c r="BK22" s="88">
        <f t="shared" si="6"/>
        <v>45309</v>
      </c>
      <c r="BL22" s="89">
        <f t="shared" si="21"/>
        <v>0</v>
      </c>
      <c r="BM22" s="1">
        <f t="shared" si="7"/>
        <v>126.66666666666667</v>
      </c>
      <c r="BN22" s="82">
        <f t="shared" si="22"/>
        <v>0</v>
      </c>
      <c r="BO22" s="90">
        <f t="shared" si="8"/>
        <v>0</v>
      </c>
      <c r="BP22" s="1">
        <f t="shared" si="23"/>
        <v>126.66666666666667</v>
      </c>
      <c r="BQ22" s="82">
        <f t="shared" si="24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5"/>
        <v>0</v>
      </c>
      <c r="I23" s="57">
        <f t="shared" si="26"/>
        <v>128</v>
      </c>
      <c r="J23" s="57">
        <f t="shared" si="27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8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29"/>
        <v>0</v>
      </c>
      <c r="W23" s="65">
        <f t="shared" si="0"/>
        <v>0</v>
      </c>
      <c r="X23" s="66">
        <f t="shared" si="30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1"/>
        <v>0</v>
      </c>
      <c r="BC23" s="6">
        <f>'19'!$D$48</f>
        <v>0</v>
      </c>
      <c r="BD23" s="2"/>
      <c r="BF23" s="6">
        <f t="shared" si="32"/>
        <v>1500</v>
      </c>
      <c r="BG23" s="6">
        <f t="shared" si="5"/>
        <v>0</v>
      </c>
      <c r="BH23" s="6">
        <f t="shared" si="19"/>
        <v>0</v>
      </c>
      <c r="BI23" s="6">
        <f t="shared" si="20"/>
        <v>0</v>
      </c>
      <c r="BK23" s="88">
        <f t="shared" si="6"/>
        <v>45310</v>
      </c>
      <c r="BL23" s="89">
        <f t="shared" si="21"/>
        <v>0</v>
      </c>
      <c r="BM23" s="1">
        <f t="shared" si="7"/>
        <v>126.66666666666667</v>
      </c>
      <c r="BN23" s="82">
        <f t="shared" si="22"/>
        <v>0</v>
      </c>
      <c r="BO23" s="90">
        <f t="shared" si="8"/>
        <v>0</v>
      </c>
      <c r="BP23" s="1">
        <f t="shared" si="23"/>
        <v>126.66666666666667</v>
      </c>
      <c r="BQ23" s="82">
        <f t="shared" si="24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5"/>
        <v>0</v>
      </c>
      <c r="I24" s="57">
        <f t="shared" si="26"/>
        <v>128</v>
      </c>
      <c r="J24" s="57">
        <f t="shared" si="27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8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29"/>
        <v>0</v>
      </c>
      <c r="W24" s="65">
        <f t="shared" si="0"/>
        <v>0</v>
      </c>
      <c r="X24" s="66">
        <f t="shared" si="30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32"/>
        <v>1500</v>
      </c>
      <c r="BG24" s="6">
        <f t="shared" si="5"/>
        <v>0</v>
      </c>
      <c r="BH24" s="6">
        <f t="shared" si="19"/>
        <v>0</v>
      </c>
      <c r="BI24" s="6">
        <f t="shared" si="20"/>
        <v>0</v>
      </c>
      <c r="BK24" s="88">
        <f t="shared" si="6"/>
        <v>45311</v>
      </c>
      <c r="BL24" s="89">
        <f t="shared" si="21"/>
        <v>0</v>
      </c>
      <c r="BM24" s="1">
        <f t="shared" si="7"/>
        <v>126.66666666666667</v>
      </c>
      <c r="BN24" s="82">
        <f t="shared" si="22"/>
        <v>0</v>
      </c>
      <c r="BO24" s="90">
        <f t="shared" si="8"/>
        <v>0</v>
      </c>
      <c r="BP24" s="1">
        <f t="shared" si="23"/>
        <v>126.66666666666667</v>
      </c>
      <c r="BQ24" s="82">
        <f t="shared" si="24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5"/>
        <v>0</v>
      </c>
      <c r="I25" s="57">
        <f t="shared" si="26"/>
        <v>128</v>
      </c>
      <c r="J25" s="57">
        <f t="shared" si="27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8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29"/>
        <v>0</v>
      </c>
      <c r="W25" s="65">
        <f t="shared" si="0"/>
        <v>0</v>
      </c>
      <c r="X25" s="66">
        <f t="shared" si="30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1"/>
        <v>0</v>
      </c>
      <c r="BC25" s="6">
        <f>'21'!$D$48</f>
        <v>0</v>
      </c>
      <c r="BF25" s="6">
        <f t="shared" si="32"/>
        <v>1500</v>
      </c>
      <c r="BG25" s="6">
        <f t="shared" si="5"/>
        <v>0</v>
      </c>
      <c r="BH25" s="6">
        <f t="shared" si="19"/>
        <v>0</v>
      </c>
      <c r="BI25" s="6">
        <f t="shared" si="20"/>
        <v>0</v>
      </c>
      <c r="BK25" s="88">
        <f t="shared" si="6"/>
        <v>45312</v>
      </c>
      <c r="BL25" s="89">
        <f t="shared" si="21"/>
        <v>0</v>
      </c>
      <c r="BM25" s="1">
        <f t="shared" si="7"/>
        <v>126.66666666666667</v>
      </c>
      <c r="BN25" s="82">
        <f t="shared" si="22"/>
        <v>0</v>
      </c>
      <c r="BO25" s="90">
        <f t="shared" si="8"/>
        <v>0</v>
      </c>
      <c r="BP25" s="1">
        <f t="shared" si="23"/>
        <v>126.66666666666667</v>
      </c>
      <c r="BQ25" s="82">
        <f t="shared" si="24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5"/>
        <v>0</v>
      </c>
      <c r="I26" s="57">
        <f t="shared" si="26"/>
        <v>128</v>
      </c>
      <c r="J26" s="57">
        <f t="shared" si="27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8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29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1"/>
        <v>0</v>
      </c>
      <c r="BC26" s="6">
        <f>'22'!$D$48</f>
        <v>0</v>
      </c>
      <c r="BF26" s="6">
        <f t="shared" si="32"/>
        <v>1500</v>
      </c>
      <c r="BG26" s="6">
        <f t="shared" si="5"/>
        <v>0</v>
      </c>
      <c r="BH26" s="6">
        <f t="shared" si="19"/>
        <v>0</v>
      </c>
      <c r="BI26" s="6">
        <f t="shared" si="20"/>
        <v>0</v>
      </c>
      <c r="BK26" s="74">
        <f t="shared" si="6"/>
        <v>45313</v>
      </c>
      <c r="BL26" s="86">
        <f t="shared" si="21"/>
        <v>0</v>
      </c>
      <c r="BM26" s="6">
        <f t="shared" si="7"/>
        <v>126.66666666666667</v>
      </c>
      <c r="BN26" s="76">
        <f t="shared" si="22"/>
        <v>0</v>
      </c>
      <c r="BO26" s="90">
        <f t="shared" si="8"/>
        <v>0</v>
      </c>
      <c r="BP26" s="6">
        <f t="shared" si="23"/>
        <v>126.66666666666667</v>
      </c>
      <c r="BQ26" s="76">
        <f t="shared" si="24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5"/>
        <v>0</v>
      </c>
      <c r="I27" s="57">
        <f t="shared" si="26"/>
        <v>128</v>
      </c>
      <c r="J27" s="57">
        <f t="shared" si="27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8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29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1"/>
        <v>0</v>
      </c>
      <c r="BC27" s="6">
        <f>'23'!$D$48</f>
        <v>0</v>
      </c>
      <c r="BF27" s="6">
        <f t="shared" si="32"/>
        <v>1500</v>
      </c>
      <c r="BG27" s="6">
        <f t="shared" si="5"/>
        <v>0</v>
      </c>
      <c r="BH27" s="6">
        <f t="shared" si="19"/>
        <v>0</v>
      </c>
      <c r="BI27" s="6">
        <f t="shared" si="20"/>
        <v>0</v>
      </c>
      <c r="BK27" s="74">
        <f t="shared" si="6"/>
        <v>45314</v>
      </c>
      <c r="BL27" s="86">
        <f t="shared" si="21"/>
        <v>0</v>
      </c>
      <c r="BM27" s="6">
        <f t="shared" si="7"/>
        <v>126.66666666666667</v>
      </c>
      <c r="BN27" s="76">
        <f t="shared" si="22"/>
        <v>0</v>
      </c>
      <c r="BO27" s="90">
        <f t="shared" si="8"/>
        <v>0</v>
      </c>
      <c r="BP27" s="6">
        <f t="shared" si="23"/>
        <v>126.66666666666667</v>
      </c>
      <c r="BQ27" s="76">
        <f t="shared" si="24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5"/>
        <v>0</v>
      </c>
      <c r="I28" s="57">
        <f t="shared" si="26"/>
        <v>128</v>
      </c>
      <c r="J28" s="57">
        <f t="shared" si="27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8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29"/>
        <v>0</v>
      </c>
      <c r="W28" s="65">
        <f t="shared" si="0"/>
        <v>0</v>
      </c>
      <c r="X28" s="66">
        <f t="shared" si="30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1"/>
        <v>0</v>
      </c>
      <c r="BC28" s="6">
        <f>'24'!$D$48</f>
        <v>0</v>
      </c>
      <c r="BD28" s="95"/>
      <c r="BF28" s="6">
        <f t="shared" si="32"/>
        <v>1500</v>
      </c>
      <c r="BG28" s="6">
        <f t="shared" si="5"/>
        <v>0</v>
      </c>
      <c r="BH28" s="6">
        <f t="shared" si="19"/>
        <v>0</v>
      </c>
      <c r="BI28" s="6">
        <f t="shared" si="20"/>
        <v>0</v>
      </c>
      <c r="BK28" s="74">
        <f t="shared" si="6"/>
        <v>45315</v>
      </c>
      <c r="BL28" s="86">
        <f t="shared" si="21"/>
        <v>0</v>
      </c>
      <c r="BM28" s="6">
        <f t="shared" si="7"/>
        <v>126.66666666666667</v>
      </c>
      <c r="BN28" s="76">
        <f t="shared" si="22"/>
        <v>0</v>
      </c>
      <c r="BO28" s="90">
        <f t="shared" si="8"/>
        <v>0</v>
      </c>
      <c r="BP28" s="6">
        <f t="shared" si="23"/>
        <v>126.66666666666667</v>
      </c>
      <c r="BQ28" s="76">
        <f t="shared" si="24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5"/>
        <v>0</v>
      </c>
      <c r="I29" s="57">
        <f t="shared" si="26"/>
        <v>128</v>
      </c>
      <c r="J29" s="57">
        <f t="shared" si="27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8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29"/>
        <v>0</v>
      </c>
      <c r="W29" s="65">
        <f t="shared" si="0"/>
        <v>0</v>
      </c>
      <c r="X29" s="66">
        <f t="shared" si="30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1"/>
        <v>0</v>
      </c>
      <c r="BC29" s="6">
        <f>'25'!$D$48</f>
        <v>0</v>
      </c>
      <c r="BD29" s="95"/>
      <c r="BF29" s="6">
        <f t="shared" si="32"/>
        <v>1500</v>
      </c>
      <c r="BG29" s="6">
        <f t="shared" si="5"/>
        <v>0</v>
      </c>
      <c r="BH29" s="6">
        <f t="shared" si="19"/>
        <v>0</v>
      </c>
      <c r="BI29" s="6">
        <f>IF(BC29=$BI$4,BG29,0)</f>
        <v>0</v>
      </c>
      <c r="BK29" s="74">
        <f t="shared" si="6"/>
        <v>45316</v>
      </c>
      <c r="BL29" s="86">
        <f t="shared" si="21"/>
        <v>0</v>
      </c>
      <c r="BM29" s="6">
        <f t="shared" si="7"/>
        <v>126.66666666666667</v>
      </c>
      <c r="BN29" s="76">
        <f t="shared" si="22"/>
        <v>0</v>
      </c>
      <c r="BO29" s="90">
        <f t="shared" si="8"/>
        <v>0</v>
      </c>
      <c r="BP29" s="6">
        <f t="shared" si="23"/>
        <v>126.66666666666667</v>
      </c>
      <c r="BQ29" s="76">
        <f t="shared" si="24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5"/>
        <v>0</v>
      </c>
      <c r="I30" s="57">
        <f t="shared" si="26"/>
        <v>128</v>
      </c>
      <c r="J30" s="57">
        <f t="shared" si="27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8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29"/>
        <v>0</v>
      </c>
      <c r="W30" s="65">
        <f t="shared" si="0"/>
        <v>0</v>
      </c>
      <c r="X30" s="66">
        <f t="shared" si="30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1"/>
        <v>0</v>
      </c>
      <c r="BC30" s="6">
        <f>'26'!$D$48</f>
        <v>0</v>
      </c>
      <c r="BF30" s="6">
        <f t="shared" si="32"/>
        <v>1500</v>
      </c>
      <c r="BG30" s="6">
        <f t="shared" si="5"/>
        <v>0</v>
      </c>
      <c r="BH30" s="6">
        <f t="shared" si="19"/>
        <v>0</v>
      </c>
      <c r="BI30" s="6">
        <f t="shared" si="20"/>
        <v>0</v>
      </c>
      <c r="BK30" s="74">
        <f t="shared" si="6"/>
        <v>45317</v>
      </c>
      <c r="BL30" s="89">
        <f t="shared" si="21"/>
        <v>0</v>
      </c>
      <c r="BM30" s="6">
        <f t="shared" si="7"/>
        <v>126.66666666666667</v>
      </c>
      <c r="BN30" s="82">
        <f t="shared" si="22"/>
        <v>0</v>
      </c>
      <c r="BO30" s="90">
        <f t="shared" si="8"/>
        <v>0</v>
      </c>
      <c r="BP30" s="6">
        <f t="shared" si="23"/>
        <v>126.66666666666667</v>
      </c>
      <c r="BQ30" s="76">
        <f t="shared" si="24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5"/>
        <v>0</v>
      </c>
      <c r="I31" s="57">
        <f t="shared" si="26"/>
        <v>128</v>
      </c>
      <c r="J31" s="57">
        <f t="shared" si="27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8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29"/>
        <v>0</v>
      </c>
      <c r="W31" s="65">
        <f>V31*Z31</f>
        <v>0</v>
      </c>
      <c r="X31" s="66">
        <f t="shared" si="30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1"/>
        <v>0</v>
      </c>
      <c r="BC31" s="6">
        <f>'27'!$D$48</f>
        <v>0</v>
      </c>
      <c r="BF31" s="6">
        <f t="shared" si="32"/>
        <v>1500</v>
      </c>
      <c r="BG31" s="6">
        <f t="shared" si="5"/>
        <v>0</v>
      </c>
      <c r="BH31" s="6">
        <f t="shared" si="19"/>
        <v>0</v>
      </c>
      <c r="BI31" s="6">
        <f t="shared" si="20"/>
        <v>0</v>
      </c>
      <c r="BK31" s="74">
        <f t="shared" si="6"/>
        <v>45318</v>
      </c>
      <c r="BL31" s="86">
        <f t="shared" si="21"/>
        <v>0</v>
      </c>
      <c r="BM31" s="6">
        <f t="shared" si="7"/>
        <v>126.66666666666667</v>
      </c>
      <c r="BN31" s="76">
        <f t="shared" si="22"/>
        <v>0</v>
      </c>
      <c r="BO31" s="90">
        <f t="shared" si="8"/>
        <v>0</v>
      </c>
      <c r="BP31" s="6">
        <f t="shared" si="23"/>
        <v>126.66666666666667</v>
      </c>
      <c r="BQ31" s="76">
        <f t="shared" si="24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5"/>
        <v>0</v>
      </c>
      <c r="I32" s="57">
        <f t="shared" si="26"/>
        <v>128</v>
      </c>
      <c r="J32" s="57">
        <f t="shared" si="27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8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29"/>
        <v>0</v>
      </c>
      <c r="W32" s="65">
        <f t="shared" si="0"/>
        <v>0</v>
      </c>
      <c r="X32" s="66">
        <f t="shared" si="30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1"/>
        <v>0</v>
      </c>
      <c r="BC32" s="6">
        <f>'28'!$D$48</f>
        <v>0</v>
      </c>
      <c r="BF32" s="6">
        <f t="shared" si="32"/>
        <v>1500</v>
      </c>
      <c r="BG32" s="6">
        <f t="shared" si="5"/>
        <v>0</v>
      </c>
      <c r="BH32" s="6">
        <f t="shared" si="19"/>
        <v>0</v>
      </c>
      <c r="BI32" s="6">
        <f t="shared" si="20"/>
        <v>0</v>
      </c>
      <c r="BK32" s="74">
        <f t="shared" si="6"/>
        <v>45319</v>
      </c>
      <c r="BL32" s="86">
        <f t="shared" si="21"/>
        <v>0</v>
      </c>
      <c r="BM32" s="6">
        <f t="shared" si="7"/>
        <v>126.66666666666667</v>
      </c>
      <c r="BN32" s="76">
        <f t="shared" si="22"/>
        <v>0</v>
      </c>
      <c r="BO32" s="90">
        <f t="shared" si="8"/>
        <v>0</v>
      </c>
      <c r="BP32" s="6">
        <f t="shared" si="23"/>
        <v>126.66666666666667</v>
      </c>
      <c r="BQ32" s="76">
        <f t="shared" si="24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5"/>
        <v>0</v>
      </c>
      <c r="I33" s="57">
        <f t="shared" si="26"/>
        <v>128</v>
      </c>
      <c r="J33" s="57">
        <f t="shared" si="27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8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29"/>
        <v>0</v>
      </c>
      <c r="W33" s="65">
        <f t="shared" si="0"/>
        <v>0</v>
      </c>
      <c r="X33" s="66">
        <f t="shared" si="30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1"/>
        <v>0</v>
      </c>
      <c r="BC33" s="6">
        <f>'29'!$D$48</f>
        <v>0</v>
      </c>
      <c r="BD33" s="97"/>
      <c r="BF33" s="6">
        <f t="shared" si="32"/>
        <v>1500</v>
      </c>
      <c r="BG33" s="6">
        <f t="shared" si="5"/>
        <v>0</v>
      </c>
      <c r="BH33" s="6">
        <f t="shared" si="19"/>
        <v>0</v>
      </c>
      <c r="BI33" s="6">
        <f t="shared" si="20"/>
        <v>0</v>
      </c>
      <c r="BK33" s="74">
        <f t="shared" si="6"/>
        <v>45320</v>
      </c>
      <c r="BL33" s="86">
        <f t="shared" si="21"/>
        <v>0</v>
      </c>
      <c r="BM33" s="6">
        <f t="shared" si="7"/>
        <v>126.66666666666667</v>
      </c>
      <c r="BN33" s="76">
        <f t="shared" si="22"/>
        <v>0</v>
      </c>
      <c r="BO33" s="90">
        <f t="shared" si="8"/>
        <v>0</v>
      </c>
      <c r="BP33" s="6">
        <f t="shared" si="23"/>
        <v>126.66666666666667</v>
      </c>
      <c r="BQ33" s="76">
        <f t="shared" si="24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5"/>
        <v>0</v>
      </c>
      <c r="I34" s="57">
        <f t="shared" si="26"/>
        <v>128</v>
      </c>
      <c r="J34" s="57">
        <f t="shared" si="27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8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29"/>
        <v>0</v>
      </c>
      <c r="W34" s="65">
        <f t="shared" si="0"/>
        <v>0</v>
      </c>
      <c r="X34" s="66">
        <f t="shared" si="30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1"/>
        <v>0</v>
      </c>
      <c r="BC34" s="98">
        <f>'30'!$D$48</f>
        <v>0</v>
      </c>
      <c r="BF34" s="6">
        <f t="shared" si="32"/>
        <v>1500</v>
      </c>
      <c r="BG34" s="6">
        <f t="shared" si="5"/>
        <v>0</v>
      </c>
      <c r="BH34" s="6">
        <f t="shared" si="19"/>
        <v>0</v>
      </c>
      <c r="BI34" s="6">
        <f t="shared" si="20"/>
        <v>0</v>
      </c>
      <c r="BK34" s="74">
        <f t="shared" si="6"/>
        <v>45321</v>
      </c>
      <c r="BL34" s="86">
        <f t="shared" si="21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3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5"/>
        <v>0</v>
      </c>
      <c r="I35" s="57">
        <f t="shared" si="26"/>
        <v>128</v>
      </c>
      <c r="J35" s="57">
        <f t="shared" si="27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8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29"/>
        <v>0</v>
      </c>
      <c r="W35" s="65">
        <f t="shared" si="0"/>
        <v>0</v>
      </c>
      <c r="X35" s="66">
        <f t="shared" si="30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1"/>
        <v>0</v>
      </c>
      <c r="BC35" s="98">
        <f>'31'!$D$48</f>
        <v>0</v>
      </c>
      <c r="BF35" s="6">
        <f t="shared" si="32"/>
        <v>1500</v>
      </c>
      <c r="BG35" s="6">
        <f t="shared" si="5"/>
        <v>0</v>
      </c>
      <c r="BH35" s="6">
        <f t="shared" si="19"/>
        <v>0</v>
      </c>
      <c r="BI35" s="6">
        <f t="shared" si="20"/>
        <v>0</v>
      </c>
      <c r="BK35" s="74">
        <f t="shared" si="6"/>
        <v>45322</v>
      </c>
      <c r="BL35" s="86">
        <f t="shared" si="21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3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5"/>
        <v>0</v>
      </c>
      <c r="I36" s="57">
        <f t="shared" si="26"/>
        <v>128</v>
      </c>
      <c r="J36" s="57">
        <f t="shared" si="27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8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29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1"/>
        <v>0</v>
      </c>
      <c r="BC36" s="6"/>
      <c r="BF36" s="6">
        <f t="shared" si="32"/>
        <v>1500</v>
      </c>
      <c r="BG36" s="6">
        <f t="shared" si="5"/>
        <v>0</v>
      </c>
      <c r="BH36" s="6">
        <f t="shared" si="19"/>
        <v>0</v>
      </c>
      <c r="BI36" s="6">
        <f t="shared" si="20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SUM(E5:E36)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Высоцкий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Сулуколь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Арбин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Дата!A8</f>
        <v>45299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Дата!A9</f>
        <v>45300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Дата!A10</f>
        <v>45301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Дата!A11</f>
        <v>45302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Дата!A12</f>
        <v>45303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Дата!A13</f>
        <v>45304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Дата!A14</f>
        <v>45305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Дата!A15</f>
        <v>45306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Дата!A16</f>
        <v>45307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Дата!A17</f>
        <v>45308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G1" sqref="G1:G3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Дата!A18</f>
        <v>45309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Дата!A19</f>
        <v>45310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Дата!A20</f>
        <v>45311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Дата!A21</f>
        <v>45312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Дата!A22</f>
        <v>45313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Дата!A23</f>
        <v>45314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Дата!A24</f>
        <v>45315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Дата!A25</f>
        <v>45316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Дата!A26</f>
        <v>45317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Дата!A27</f>
        <v>45318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topLeftCell="A16" zoomScaleNormal="100" workbookViewId="0">
      <selection activeCell="A36" sqref="A36:E37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8" x14ac:dyDescent="0.25">
      <c r="B2" s="204" t="s">
        <v>18</v>
      </c>
      <c r="C2" s="204"/>
      <c r="D2" s="4" t="s">
        <v>16</v>
      </c>
      <c r="E2" s="134" t="s">
        <v>35</v>
      </c>
      <c r="F2" t="s">
        <v>17</v>
      </c>
      <c r="G2" s="205">
        <f>Дата!A1</f>
        <v>45292</v>
      </c>
      <c r="H2" s="206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2" t="s">
        <v>87</v>
      </c>
      <c r="B5" s="203"/>
      <c r="C5" s="116"/>
      <c r="D5" s="17">
        <f>C8*D8</f>
        <v>0</v>
      </c>
      <c r="E5" s="23"/>
      <c r="F5" s="202" t="s">
        <v>87</v>
      </c>
      <c r="G5" s="203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8" x14ac:dyDescent="0.25">
      <c r="A11" s="212"/>
      <c r="B11" s="212"/>
      <c r="C11" s="212"/>
      <c r="D11" s="212"/>
      <c r="E11" s="212"/>
      <c r="F11" s="212"/>
      <c r="G11" s="216">
        <f>D11-A11</f>
        <v>0</v>
      </c>
      <c r="H11" s="217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13"/>
      <c r="B12" s="213"/>
      <c r="C12" s="213"/>
      <c r="D12" s="213"/>
      <c r="E12" s="213"/>
      <c r="F12" s="213"/>
      <c r="G12" s="213"/>
      <c r="H12" s="21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09" t="s">
        <v>8</v>
      </c>
      <c r="B14" s="209"/>
      <c r="C14" s="209"/>
      <c r="D14" s="209"/>
      <c r="E14" s="116"/>
      <c r="F14" s="117">
        <v>76</v>
      </c>
      <c r="G14" s="210">
        <f>E14*F14</f>
        <v>0</v>
      </c>
      <c r="H14" s="210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09" t="s">
        <v>9</v>
      </c>
      <c r="B15" s="209"/>
      <c r="C15" s="209"/>
      <c r="D15" s="209"/>
      <c r="E15" s="116"/>
      <c r="F15" s="117">
        <v>76</v>
      </c>
      <c r="G15" s="210">
        <f>E15*F15</f>
        <v>0</v>
      </c>
      <c r="H15" s="210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  <c r="O19" s="122"/>
      <c r="P19" s="122"/>
      <c r="Q19" s="122"/>
      <c r="R19" s="123"/>
    </row>
    <row r="20" spans="1:18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  <c r="O20" s="123"/>
      <c r="P20" s="122"/>
      <c r="Q20" s="123"/>
      <c r="R20" s="123"/>
    </row>
    <row r="21" spans="1:18" ht="18" customHeight="1" x14ac:dyDescent="0.25">
      <c r="A21" s="234"/>
      <c r="B21" s="235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38" t="s">
        <v>15</v>
      </c>
      <c r="B23" s="238"/>
      <c r="C23" s="238"/>
      <c r="D23" s="238"/>
      <c r="E23" s="238"/>
      <c r="F23" s="238" t="s">
        <v>14</v>
      </c>
      <c r="G23" s="23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  <c r="O24" s="123"/>
      <c r="P24" s="122"/>
      <c r="Q24" s="123"/>
      <c r="R24" s="123"/>
    </row>
    <row r="25" spans="1:18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  <c r="O26" s="123"/>
      <c r="P26" s="122"/>
      <c r="Q26" s="123"/>
      <c r="R26" s="123"/>
    </row>
    <row r="27" spans="1:18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  <c r="O27" s="123"/>
      <c r="P27" s="122"/>
      <c r="Q27" s="123"/>
      <c r="R27" s="123"/>
    </row>
    <row r="28" spans="1:18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  <c r="O28" s="123"/>
      <c r="P28" s="122"/>
      <c r="Q28" s="123"/>
      <c r="R28" s="123"/>
    </row>
    <row r="29" spans="1:18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  <c r="O29" s="123"/>
      <c r="P29" s="122"/>
      <c r="Q29" s="123"/>
      <c r="R29" s="123"/>
    </row>
    <row r="30" spans="1:18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  <c r="O30" s="123"/>
      <c r="P30" s="122"/>
      <c r="Q30" s="123"/>
      <c r="R30" s="123"/>
    </row>
    <row r="31" spans="1:18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  <c r="O31" s="123"/>
      <c r="P31" s="122"/>
    </row>
    <row r="32" spans="1:18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  <c r="O32" s="123"/>
      <c r="P32" s="122"/>
    </row>
    <row r="33" spans="1:16" x14ac:dyDescent="0.25">
      <c r="A33" s="239"/>
      <c r="B33" s="245"/>
      <c r="C33" s="245"/>
      <c r="D33" s="245"/>
      <c r="E33" s="240"/>
      <c r="F33" s="239"/>
      <c r="G33" s="240"/>
      <c r="H33" s="2"/>
      <c r="I33" s="2"/>
      <c r="O33" s="123"/>
      <c r="P33" s="122"/>
    </row>
    <row r="34" spans="1:16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  <c r="O34" s="123"/>
      <c r="P34" s="122"/>
    </row>
    <row r="35" spans="1:16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  <c r="O35" s="123"/>
      <c r="P35" s="122"/>
    </row>
    <row r="36" spans="1:16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  <c r="O36" s="123"/>
      <c r="P36" s="122"/>
    </row>
    <row r="37" spans="1:16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  <c r="O37" s="123"/>
      <c r="P37" s="122"/>
    </row>
    <row r="38" spans="1:16" x14ac:dyDescent="0.25">
      <c r="A38" s="212"/>
      <c r="B38" s="212"/>
      <c r="C38" s="212"/>
      <c r="D38" s="212"/>
      <c r="E38" s="212"/>
      <c r="F38" s="212"/>
      <c r="G38" s="212"/>
      <c r="H38" s="2"/>
      <c r="I38" s="2"/>
      <c r="O38" s="123"/>
      <c r="P38" s="122"/>
    </row>
    <row r="39" spans="1:16" x14ac:dyDescent="0.25">
      <c r="A39" s="239"/>
      <c r="B39" s="245"/>
      <c r="C39" s="245"/>
      <c r="D39" s="245"/>
      <c r="E39" s="240"/>
      <c r="F39" s="239"/>
      <c r="G39" s="240"/>
      <c r="H39" s="2"/>
      <c r="I39" s="2"/>
      <c r="O39" s="123"/>
      <c r="P39" s="122"/>
    </row>
    <row r="40" spans="1:16" x14ac:dyDescent="0.25">
      <c r="A40" s="239"/>
      <c r="B40" s="245"/>
      <c r="C40" s="245"/>
      <c r="D40" s="245"/>
      <c r="E40" s="240"/>
      <c r="F40" s="239"/>
      <c r="G40" s="240"/>
      <c r="H40" s="2"/>
      <c r="I40" s="2"/>
      <c r="O40" s="123"/>
      <c r="P40" s="122"/>
    </row>
    <row r="41" spans="1:16" x14ac:dyDescent="0.25">
      <c r="A41" s="239"/>
      <c r="B41" s="245"/>
      <c r="C41" s="245"/>
      <c r="D41" s="245"/>
      <c r="E41" s="240"/>
      <c r="F41" s="239"/>
      <c r="G41" s="240"/>
      <c r="H41" s="2"/>
      <c r="I41" s="2"/>
      <c r="O41" s="123"/>
      <c r="P41" s="122"/>
    </row>
    <row r="42" spans="1:16" x14ac:dyDescent="0.25">
      <c r="A42" s="239"/>
      <c r="B42" s="245"/>
      <c r="C42" s="245"/>
      <c r="D42" s="245"/>
      <c r="E42" s="240"/>
      <c r="F42" s="239"/>
      <c r="G42" s="240"/>
      <c r="H42" s="2"/>
      <c r="I42" s="2"/>
      <c r="O42" s="123"/>
      <c r="P42" s="122"/>
    </row>
    <row r="43" spans="1:16" x14ac:dyDescent="0.25">
      <c r="A43" s="239"/>
      <c r="B43" s="245"/>
      <c r="C43" s="245"/>
      <c r="D43" s="245"/>
      <c r="E43" s="240"/>
      <c r="F43" s="239"/>
      <c r="G43" s="240"/>
      <c r="H43" s="2"/>
      <c r="I43" s="2"/>
      <c r="O43" s="124"/>
      <c r="P43" s="125"/>
    </row>
    <row r="44" spans="1:16" x14ac:dyDescent="0.25">
      <c r="A44" s="239"/>
      <c r="B44" s="245"/>
      <c r="C44" s="245"/>
      <c r="D44" s="245"/>
      <c r="E44" s="240"/>
      <c r="F44" s="239"/>
      <c r="G44" s="240"/>
      <c r="H44" s="2"/>
      <c r="I44" s="2"/>
      <c r="O44" s="124"/>
      <c r="P44" s="125"/>
    </row>
    <row r="45" spans="1:16" x14ac:dyDescent="0.25">
      <c r="A45" s="239"/>
      <c r="B45" s="245"/>
      <c r="C45" s="245"/>
      <c r="D45" s="245"/>
      <c r="E45" s="240"/>
      <c r="F45" s="239"/>
      <c r="G45" s="240"/>
      <c r="H45" s="2"/>
      <c r="I45" s="2"/>
      <c r="O45" s="124"/>
      <c r="P45" s="125"/>
    </row>
    <row r="46" spans="1:16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  <c r="O46" s="124"/>
      <c r="P46" s="125"/>
    </row>
    <row r="48" spans="1:16" x14ac:dyDescent="0.25">
      <c r="B48" s="219" t="s">
        <v>19</v>
      </c>
      <c r="C48" s="219"/>
      <c r="D48" s="218"/>
      <c r="E48" s="218"/>
      <c r="F48" s="218"/>
    </row>
    <row r="50" spans="1:6" x14ac:dyDescent="0.25">
      <c r="A50" s="201" t="s">
        <v>88</v>
      </c>
      <c r="B50" s="201"/>
      <c r="C50" s="201"/>
      <c r="D50" s="201"/>
      <c r="E50" s="121" t="str">
        <f>VLOOKUP($E$2,$O$11:$Q$16,2,FALSE)</f>
        <v>Высоцкий</v>
      </c>
      <c r="F50" s="121" t="str">
        <f>VLOOKUP($E$2,$O$11:$Q$16,3,FALSE)</f>
        <v>Арбин</v>
      </c>
    </row>
  </sheetData>
  <mergeCells count="84"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  <mergeCell ref="A33:E33"/>
    <mergeCell ref="F33:G33"/>
    <mergeCell ref="A34:E34"/>
    <mergeCell ref="F34:G34"/>
    <mergeCell ref="A35:E35"/>
    <mergeCell ref="F35:G35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C21:D21"/>
    <mergeCell ref="F21:G21"/>
    <mergeCell ref="H21:I21"/>
    <mergeCell ref="A23:E23"/>
    <mergeCell ref="F23:G23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Дата!A28</f>
        <v>45319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Дата!A29</f>
        <v>45320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Дата!A30</f>
        <v>45321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Дата!A31</f>
        <v>45322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9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Дата!A2</f>
        <v>45293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B48:C48"/>
    <mergeCell ref="D48:F48"/>
    <mergeCell ref="A45:E45"/>
    <mergeCell ref="F45:G45"/>
    <mergeCell ref="A46:E46"/>
    <mergeCell ref="F46:G46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Дата!A3</f>
        <v>45294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Дата!A4</f>
        <v>45295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Дата!A5</f>
        <v>45296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Дата!A6</f>
        <v>45297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J40" sqref="J40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8"/>
      <c r="B1" s="248"/>
      <c r="C1" s="248"/>
      <c r="D1" s="248"/>
      <c r="E1" s="248"/>
      <c r="F1" s="248"/>
      <c r="G1" s="248"/>
      <c r="H1" s="248"/>
      <c r="I1" s="248"/>
    </row>
    <row r="2" spans="1:17" x14ac:dyDescent="0.25">
      <c r="B2" s="204" t="s">
        <v>18</v>
      </c>
      <c r="C2" s="204"/>
      <c r="D2" s="4" t="s">
        <v>16</v>
      </c>
      <c r="E2" s="29" t="str">
        <f>'1'!$E$2</f>
        <v>Сулуколь</v>
      </c>
      <c r="F2" t="s">
        <v>17</v>
      </c>
      <c r="G2" s="205">
        <f>Дата!A7</f>
        <v>45298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128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9" t="s">
        <v>15</v>
      </c>
      <c r="B23" s="249"/>
      <c r="C23" s="249"/>
      <c r="D23" s="249"/>
      <c r="E23" s="249"/>
      <c r="F23" s="249" t="s">
        <v>86</v>
      </c>
      <c r="G23" s="249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5"/>
      <c r="C32" s="245"/>
      <c r="D32" s="245"/>
      <c r="E32" s="240"/>
      <c r="F32" s="239"/>
      <c r="G32" s="240"/>
      <c r="H32" s="2"/>
      <c r="I32" s="2"/>
    </row>
    <row r="33" spans="1:9" x14ac:dyDescent="0.25">
      <c r="A33" s="239"/>
      <c r="B33" s="245"/>
      <c r="C33" s="245"/>
      <c r="D33" s="245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6"/>
      <c r="C34" s="246"/>
      <c r="D34" s="246"/>
      <c r="E34" s="203"/>
      <c r="F34" s="202">
        <f>SUM(F24:G33)</f>
        <v>0</v>
      </c>
      <c r="G34" s="203"/>
      <c r="H34" s="2"/>
      <c r="I34" s="2"/>
    </row>
    <row r="35" spans="1:9" x14ac:dyDescent="0.25">
      <c r="A35" s="247" t="s">
        <v>23</v>
      </c>
      <c r="B35" s="247"/>
      <c r="C35" s="247"/>
      <c r="D35" s="247"/>
      <c r="E35" s="247"/>
      <c r="F35" s="247" t="s">
        <v>24</v>
      </c>
      <c r="G35" s="247"/>
      <c r="H35" s="2"/>
      <c r="I35" s="2"/>
    </row>
    <row r="36" spans="1:9" x14ac:dyDescent="0.25">
      <c r="A36" s="242" t="s">
        <v>132</v>
      </c>
      <c r="B36" s="243"/>
      <c r="C36" s="243"/>
      <c r="D36" s="243"/>
      <c r="E36" s="244"/>
      <c r="F36" s="239"/>
      <c r="G36" s="240"/>
      <c r="H36" s="2"/>
      <c r="I36" s="2"/>
    </row>
    <row r="37" spans="1:9" x14ac:dyDescent="0.25">
      <c r="A37" s="242" t="s">
        <v>133</v>
      </c>
      <c r="B37" s="243"/>
      <c r="C37" s="243"/>
      <c r="D37" s="243"/>
      <c r="E37" s="244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5"/>
      <c r="C39" s="245"/>
      <c r="D39" s="245"/>
      <c r="E39" s="240"/>
      <c r="F39" s="239"/>
      <c r="G39" s="240"/>
      <c r="H39" s="2"/>
      <c r="I39" s="2"/>
    </row>
    <row r="40" spans="1:9" x14ac:dyDescent="0.25">
      <c r="A40" s="239"/>
      <c r="B40" s="245"/>
      <c r="C40" s="245"/>
      <c r="D40" s="245"/>
      <c r="E40" s="240"/>
      <c r="F40" s="239"/>
      <c r="G40" s="240"/>
      <c r="H40" s="2"/>
      <c r="I40" s="2"/>
    </row>
    <row r="41" spans="1:9" x14ac:dyDescent="0.25">
      <c r="A41" s="239"/>
      <c r="B41" s="245"/>
      <c r="C41" s="245"/>
      <c r="D41" s="245"/>
      <c r="E41" s="240"/>
      <c r="F41" s="239"/>
      <c r="G41" s="240"/>
      <c r="H41" s="2"/>
      <c r="I41" s="2"/>
    </row>
    <row r="42" spans="1:9" x14ac:dyDescent="0.25">
      <c r="A42" s="239"/>
      <c r="B42" s="245"/>
      <c r="C42" s="245"/>
      <c r="D42" s="245"/>
      <c r="E42" s="240"/>
      <c r="F42" s="239"/>
      <c r="G42" s="240"/>
      <c r="H42" s="2"/>
      <c r="I42" s="2"/>
    </row>
    <row r="43" spans="1:9" x14ac:dyDescent="0.25">
      <c r="A43" s="239"/>
      <c r="B43" s="245"/>
      <c r="C43" s="245"/>
      <c r="D43" s="245"/>
      <c r="E43" s="240"/>
      <c r="F43" s="239"/>
      <c r="G43" s="240"/>
      <c r="H43" s="2"/>
      <c r="I43" s="2"/>
    </row>
    <row r="44" spans="1:9" x14ac:dyDescent="0.25">
      <c r="A44" s="239"/>
      <c r="B44" s="245"/>
      <c r="C44" s="245"/>
      <c r="D44" s="245"/>
      <c r="E44" s="240"/>
      <c r="F44" s="239"/>
      <c r="G44" s="240"/>
      <c r="H44" s="2"/>
      <c r="I44" s="2"/>
    </row>
    <row r="45" spans="1:9" x14ac:dyDescent="0.25">
      <c r="A45" s="239"/>
      <c r="B45" s="245"/>
      <c r="C45" s="245"/>
      <c r="D45" s="245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31</vt:i4>
      </vt:variant>
    </vt:vector>
  </HeadingPairs>
  <TitlesOfParts>
    <vt:vector size="64" baseType="lpstr">
      <vt:lpstr>Сводный отчет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2024-01-25T06:47:30Z</dcterms:modified>
</cp:coreProperties>
</file>