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28a9008a5839069/Desktop/My Data projects folder/TABLEAU PROJECT/BUSINESS ANALYTICS/"/>
    </mc:Choice>
  </mc:AlternateContent>
  <xr:revisionPtr revIDLastSave="1" documentId="11_50847B815C2CA6C4F13857B95B193683487DAC91" xr6:coauthVersionLast="47" xr6:coauthVersionMax="47" xr10:uidLastSave="{EE269414-E096-46EE-87AB-2E4B5BD4905F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B41" i="1" s="1"/>
  <c r="H33" i="1"/>
  <c r="D33" i="1"/>
  <c r="C33" i="1"/>
  <c r="G33" i="1" s="1"/>
  <c r="H32" i="1"/>
  <c r="D32" i="1"/>
  <c r="C32" i="1"/>
  <c r="G32" i="1" s="1"/>
  <c r="H31" i="1"/>
  <c r="D31" i="1"/>
  <c r="C31" i="1"/>
  <c r="G31" i="1" s="1"/>
  <c r="H30" i="1"/>
  <c r="D30" i="1"/>
  <c r="C30" i="1"/>
  <c r="G30" i="1" s="1"/>
  <c r="H29" i="1"/>
  <c r="D29" i="1"/>
  <c r="C29" i="1"/>
  <c r="G29" i="1" s="1"/>
  <c r="H28" i="1"/>
  <c r="D28" i="1"/>
  <c r="C28" i="1"/>
  <c r="G28" i="1" s="1"/>
  <c r="H27" i="1"/>
  <c r="D27" i="1"/>
  <c r="C27" i="1"/>
  <c r="G27" i="1" s="1"/>
  <c r="H26" i="1"/>
  <c r="D26" i="1"/>
  <c r="C26" i="1"/>
  <c r="G26" i="1" s="1"/>
  <c r="H25" i="1"/>
  <c r="D25" i="1"/>
  <c r="C25" i="1"/>
  <c r="G25" i="1" s="1"/>
  <c r="H24" i="1"/>
  <c r="D24" i="1"/>
  <c r="C24" i="1"/>
  <c r="G24" i="1" s="1"/>
  <c r="H23" i="1"/>
  <c r="D23" i="1"/>
  <c r="C23" i="1"/>
  <c r="G23" i="1" s="1"/>
  <c r="H22" i="1"/>
  <c r="H34" i="1" s="1"/>
  <c r="D22" i="1"/>
  <c r="C22" i="1"/>
  <c r="G22" i="1" s="1"/>
  <c r="B18" i="1"/>
  <c r="B33" i="1" s="1"/>
  <c r="F33" i="1" s="1"/>
  <c r="C43" i="1"/>
  <c r="D40" i="1"/>
  <c r="C44" i="1"/>
  <c r="C41" i="1"/>
  <c r="G34" i="1" l="1"/>
  <c r="B44" i="1"/>
  <c r="B45" i="1" s="1"/>
  <c r="B43" i="1"/>
  <c r="B22" i="1"/>
  <c r="F22" i="1" s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F29" i="1" s="1"/>
  <c r="B30" i="1"/>
  <c r="F30" i="1" s="1"/>
  <c r="B31" i="1"/>
  <c r="F31" i="1" s="1"/>
  <c r="B32" i="1"/>
  <c r="F32" i="1" s="1"/>
  <c r="F34" i="1" l="1"/>
  <c r="F78" i="1"/>
  <c r="G38" i="1"/>
</calcChain>
</file>

<file path=xl/sharedStrings.xml><?xml version="1.0" encoding="utf-8"?>
<sst xmlns="http://schemas.openxmlformats.org/spreadsheetml/2006/main" count="41" uniqueCount="36">
  <si>
    <t>Month</t>
  </si>
  <si>
    <t>Price</t>
  </si>
  <si>
    <t>Demand (00s)</t>
  </si>
  <si>
    <t>Linear y= mx+b</t>
  </si>
  <si>
    <t>Power y=ax^b</t>
  </si>
  <si>
    <t>Exponential</t>
  </si>
  <si>
    <t>y=ae*bx</t>
  </si>
  <si>
    <t>Intercept(b)</t>
  </si>
  <si>
    <t>Constant a</t>
  </si>
  <si>
    <t>Constant(a)</t>
  </si>
  <si>
    <t>Slope(m)</t>
  </si>
  <si>
    <t>Exponent b</t>
  </si>
  <si>
    <t>Exponent(b)0,005</t>
  </si>
  <si>
    <t>Predictions based on the model</t>
  </si>
  <si>
    <t>Absolute Percent Error</t>
  </si>
  <si>
    <t>Price(X)</t>
  </si>
  <si>
    <t>Linear</t>
  </si>
  <si>
    <t>Power</t>
  </si>
  <si>
    <t xml:space="preserve">Demand </t>
  </si>
  <si>
    <t>AVERAGE</t>
  </si>
  <si>
    <t>use the model with the smallest error</t>
  </si>
  <si>
    <t>Model The Business</t>
  </si>
  <si>
    <t xml:space="preserve">Price </t>
  </si>
  <si>
    <t>Profit</t>
  </si>
  <si>
    <t>Unit Cost:</t>
  </si>
  <si>
    <t>per set of clubs</t>
  </si>
  <si>
    <t>Sale Price:</t>
  </si>
  <si>
    <t>multiple of 10</t>
  </si>
  <si>
    <t>Demand:</t>
  </si>
  <si>
    <t>power model</t>
  </si>
  <si>
    <t>Actual Demand:</t>
  </si>
  <si>
    <t xml:space="preserve">Cost: </t>
  </si>
  <si>
    <t>Revenue:</t>
  </si>
  <si>
    <t>Profit:</t>
  </si>
  <si>
    <t>a) Sell at a price of R530 for a profit of R1042213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</si>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</sst>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&quot;R&quot;#,##0"/>
    <numFmt numFmtId="166" formatCode="&quot;R&quot;#,##0.00"/>
  </numFmts>
  <fonts count="6">
    <font>
      <sz val="11"/>
      <color theme="1"/>
      <name val="Aptos Narrow"/>
      <charset val="134"/>
      <scheme val="minor"/>
    </font>
    <font>
      <b/>
      <sz val="11"/>
      <color theme="1"/>
      <name val="Var(--cds-font-family-source-sa"/>
      <charset val="134"/>
    </font>
    <font>
      <sz val="11"/>
      <color theme="1"/>
      <name val="Var(--cds-font-family-source-sa"/>
      <charset val="134"/>
    </font>
    <font>
      <b/>
      <sz val="11"/>
      <color theme="1"/>
      <name val="Aptos Narrow"/>
      <charset val="134"/>
      <scheme val="minor"/>
    </font>
    <font>
      <sz val="11"/>
      <color theme="0" tint="-0.14996795556505021"/>
      <name val="Aptos Narrow"/>
      <charset val="134"/>
      <scheme val="minor"/>
    </font>
    <font>
      <sz val="11"/>
      <color theme="1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1" xfId="0" applyNumberFormat="1" applyBorder="1"/>
    <xf numFmtId="9" fontId="0" fillId="0" borderId="1" xfId="1" applyFont="1" applyBorder="1"/>
    <xf numFmtId="9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165" fontId="4" fillId="0" borderId="1" xfId="0" applyNumberFormat="1" applyFont="1" applyBorder="1"/>
    <xf numFmtId="165" fontId="0" fillId="2" borderId="0" xfId="0" applyNumberFormat="1" applyFill="1"/>
    <xf numFmtId="166" fontId="0" fillId="0" borderId="0" xfId="0" applyNumberFormat="1"/>
    <xf numFmtId="165" fontId="4" fillId="0" borderId="0" xfId="0" applyNumberFormat="1" applyFont="1"/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Price vs</a:t>
            </a:r>
            <a:r>
              <a:rPr lang="en-ZA" baseline="0"/>
              <a:t> Demand</a:t>
            </a:r>
          </a:p>
          <a:p>
            <a:pPr>
              <a:defRPr/>
            </a:pPr>
            <a:endParaRPr lang="en-ZA" baseline="0"/>
          </a:p>
          <a:p>
            <a:pPr>
              <a:defRPr/>
            </a:pPr>
            <a:endParaRPr lang="en-ZA"/>
          </a:p>
        </c:rich>
      </c:tx>
      <c:layout>
        <c:manualLayout>
          <c:xMode val="edge"/>
          <c:yMode val="edge"/>
          <c:x val="0.299603787150369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1153227133737003"/>
                  <c:y val="-0.54485486343909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3687897923650599"/>
                  <c:y val="-0.39951040773368701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64419497067817"/>
                  <c:y val="-0.400427916807429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Sheet1!$B$3:$B$14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Sheet1!$C$3:$C$14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A3D-47A2-9D06-2DE48FC4F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987759"/>
        <c:axId val="1299983919"/>
      </c:scatterChart>
      <c:valAx>
        <c:axId val="129998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83919"/>
        <c:crosses val="autoZero"/>
        <c:crossBetween val="midCat"/>
      </c:valAx>
      <c:valAx>
        <c:axId val="12999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Demand</a:t>
                </a:r>
              </a:p>
            </c:rich>
          </c:tx>
          <c:layout>
            <c:manualLayout>
              <c:xMode val="edge"/>
              <c:yMode val="edge"/>
              <c:x val="3.05555555555556E-2"/>
              <c:y val="0.46333734324876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8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80336832895901"/>
          <c:y val="0.16431722076407099"/>
          <c:w val="0.79280774278215205"/>
          <c:h val="0.7212580198308540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Sheet1!$G$38</c:f>
              <c:strCache>
                <c:ptCount val="1"/>
                <c:pt idx="0">
                  <c:v>R955 163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Sheet1!$F$39:$F$73</c:f>
              <c:numCache>
                <c:formatCode>"R"#\ ##0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Sheet1!$G$39:$G$73</c:f>
              <c:numCache>
                <c:formatCode>"R"#\ ##0</c:formatCode>
                <c:ptCount val="35"/>
                <c:pt idx="0">
                  <c:v>144859.728428476</c:v>
                </c:pt>
                <c:pt idx="1">
                  <c:v>269590.60184817802</c:v>
                </c:pt>
                <c:pt idx="2">
                  <c:v>377277.18719872402</c:v>
                </c:pt>
                <c:pt idx="3">
                  <c:v>470458.61526328698</c:v>
                </c:pt>
                <c:pt idx="4">
                  <c:v>551238.40185229096</c:v>
                </c:pt>
                <c:pt idx="5">
                  <c:v>621369.53021456802</c:v>
                </c:pt>
                <c:pt idx="6">
                  <c:v>682320.93416212301</c:v>
                </c:pt>
                <c:pt idx="7">
                  <c:v>735329.86392835097</c:v>
                </c:pt>
                <c:pt idx="8">
                  <c:v>781443.44106265297</c:v>
                </c:pt>
                <c:pt idx="9">
                  <c:v>821551.86522268504</c:v>
                </c:pt>
                <c:pt idx="10">
                  <c:v>856415.12424478005</c:v>
                </c:pt>
                <c:pt idx="11">
                  <c:v>886684.61116254702</c:v>
                </c:pt>
                <c:pt idx="12">
                  <c:v>912920.72098907002</c:v>
                </c:pt>
                <c:pt idx="13">
                  <c:v>935607.253438466</c:v>
                </c:pt>
                <c:pt idx="14">
                  <c:v>955163.26238462306</c:v>
                </c:pt>
                <c:pt idx="15">
                  <c:v>971952.852437475</c:v>
                </c:pt>
                <c:pt idx="16">
                  <c:v>986293.31587235699</c:v>
                </c:pt>
                <c:pt idx="17">
                  <c:v>998461.92082203599</c:v>
                </c:pt>
                <c:pt idx="18">
                  <c:v>1008701.59796654</c:v>
                </c:pt>
                <c:pt idx="19">
                  <c:v>1017225.7233984</c:v>
                </c:pt>
                <c:pt idx="20">
                  <c:v>1024222.1565401501</c:v>
                </c:pt>
                <c:pt idx="21">
                  <c:v>1029856.66143975</c:v>
                </c:pt>
                <c:pt idx="22">
                  <c:v>1034275.81558345</c:v>
                </c:pt>
                <c:pt idx="23">
                  <c:v>1037609.4911199301</c:v>
                </c:pt>
                <c:pt idx="24">
                  <c:v>1039972.97799898</c:v>
                </c:pt>
                <c:pt idx="25">
                  <c:v>1041468.80616291</c:v>
                </c:pt>
                <c:pt idx="26">
                  <c:v>1042188.31394896</c:v>
                </c:pt>
                <c:pt idx="27">
                  <c:v>1042213.00177197</c:v>
                </c:pt>
                <c:pt idx="28">
                  <c:v>1041615.70357246</c:v>
                </c:pt>
                <c:pt idx="29">
                  <c:v>1040461.6031351</c:v>
                </c:pt>
                <c:pt idx="30">
                  <c:v>1038809.11796902</c:v>
                </c:pt>
                <c:pt idx="31">
                  <c:v>1036710.66980823</c:v>
                </c:pt>
                <c:pt idx="32">
                  <c:v>1034213.35778768</c:v>
                </c:pt>
                <c:pt idx="33">
                  <c:v>1031359.54786245</c:v>
                </c:pt>
                <c:pt idx="34">
                  <c:v>1028187.3899667501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06-48BC-8AB9-323099220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997839"/>
        <c:axId val="1299998319"/>
      </c:scatterChart>
      <c:valAx>
        <c:axId val="1299997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98319"/>
        <c:crosses val="autoZero"/>
        <c:crossBetween val="midCat"/>
      </c:valAx>
      <c:valAx>
        <c:axId val="129999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&quot;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997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485774</xdr:colOff>
      <xdr:row>0</xdr:row>
      <xdr:rowOff>0</xdr:rowOff>
    </xdr:from>
    <xdr:to>
      <xdr:col>15</xdr:col>
      <xdr:colOff>323849</xdr:colOff>
      <xdr:row>14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152400</xdr:colOff>
      <xdr:row>36</xdr:row>
      <xdr:rowOff>23812</xdr:rowOff>
    </xdr:from>
    <xdr:to>
      <xdr:col>14</xdr:col>
      <xdr:colOff>314325</xdr:colOff>
      <xdr:row>49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2"/>
  <sheetViews>
    <sheetView tabSelected="1" topLeftCell="E111" workbookViewId="0">
      <selection sqref="A1:M113"/>
    </sheetView>
  </sheetViews>
  <sheetFormatPr defaultColWidth="9" defaultRowHeight="13.5"/>
  <cols>
    <col min="1" max="1" width="21.75" customWidth="1"/>
    <col min="2" max="2" width="13.625" customWidth="1"/>
    <col min="3" max="4" width="10.375" customWidth="1"/>
    <col min="5" max="6" width="11" customWidth="1"/>
    <col min="7" max="7" width="12.75" customWidth="1"/>
    <col min="8" max="8" width="11.25" customWidth="1"/>
    <col min="9" max="13" width="13.375" customWidth="1"/>
  </cols>
  <sheetData>
    <row r="2" spans="1:6" ht="27">
      <c r="A2" s="1" t="s">
        <v>0</v>
      </c>
      <c r="B2" s="1" t="s">
        <v>1</v>
      </c>
      <c r="C2" s="1" t="s">
        <v>2</v>
      </c>
    </row>
    <row r="3" spans="1:6">
      <c r="A3" s="2">
        <v>1</v>
      </c>
      <c r="B3" s="2">
        <v>450</v>
      </c>
      <c r="C3" s="2">
        <v>45</v>
      </c>
    </row>
    <row r="4" spans="1:6">
      <c r="A4" s="2">
        <v>2</v>
      </c>
      <c r="B4" s="2">
        <v>300</v>
      </c>
      <c r="C4" s="2">
        <v>103</v>
      </c>
    </row>
    <row r="5" spans="1:6">
      <c r="A5" s="2">
        <v>3</v>
      </c>
      <c r="B5" s="2">
        <v>440</v>
      </c>
      <c r="C5" s="2">
        <v>49</v>
      </c>
    </row>
    <row r="6" spans="1:6">
      <c r="A6" s="2">
        <v>4</v>
      </c>
      <c r="B6" s="2">
        <v>360</v>
      </c>
      <c r="C6" s="2">
        <v>86</v>
      </c>
    </row>
    <row r="7" spans="1:6">
      <c r="A7" s="2">
        <v>5</v>
      </c>
      <c r="B7" s="2">
        <v>290</v>
      </c>
      <c r="C7" s="2">
        <v>125</v>
      </c>
    </row>
    <row r="8" spans="1:6">
      <c r="A8" s="2">
        <v>6</v>
      </c>
      <c r="B8" s="2">
        <v>450</v>
      </c>
      <c r="C8" s="2">
        <v>52</v>
      </c>
    </row>
    <row r="9" spans="1:6">
      <c r="A9" s="2">
        <v>7</v>
      </c>
      <c r="B9" s="2">
        <v>340</v>
      </c>
      <c r="C9" s="2">
        <v>87</v>
      </c>
    </row>
    <row r="10" spans="1:6">
      <c r="A10" s="2">
        <v>8</v>
      </c>
      <c r="B10" s="2">
        <v>370</v>
      </c>
      <c r="C10" s="2">
        <v>68</v>
      </c>
    </row>
    <row r="11" spans="1:6">
      <c r="A11" s="2">
        <v>9</v>
      </c>
      <c r="B11" s="2">
        <v>500</v>
      </c>
      <c r="C11" s="2">
        <v>45</v>
      </c>
    </row>
    <row r="12" spans="1:6">
      <c r="A12" s="2">
        <v>10</v>
      </c>
      <c r="B12" s="2">
        <v>490</v>
      </c>
      <c r="C12" s="2">
        <v>44</v>
      </c>
    </row>
    <row r="13" spans="1:6">
      <c r="A13" s="2">
        <v>11</v>
      </c>
      <c r="B13" s="2">
        <v>430</v>
      </c>
      <c r="C13" s="2">
        <v>58</v>
      </c>
    </row>
    <row r="14" spans="1:6">
      <c r="A14" s="2">
        <v>12</v>
      </c>
      <c r="B14" s="2">
        <v>390</v>
      </c>
      <c r="C14" s="2">
        <v>68</v>
      </c>
    </row>
    <row r="16" spans="1:6">
      <c r="A16" s="3" t="s">
        <v>3</v>
      </c>
      <c r="B16" s="4"/>
      <c r="C16" s="3" t="s">
        <v>4</v>
      </c>
      <c r="D16" s="4"/>
      <c r="E16" s="4" t="s">
        <v>5</v>
      </c>
      <c r="F16" s="4" t="s">
        <v>6</v>
      </c>
    </row>
    <row r="17" spans="1:8">
      <c r="A17" s="4" t="s">
        <v>7</v>
      </c>
      <c r="B17" s="4">
        <v>211.31</v>
      </c>
      <c r="C17" s="4" t="s">
        <v>8</v>
      </c>
      <c r="D17" s="4">
        <v>5871064</v>
      </c>
      <c r="E17" s="4" t="s">
        <v>9</v>
      </c>
      <c r="F17" s="4">
        <v>466.51</v>
      </c>
    </row>
    <row r="18" spans="1:8">
      <c r="A18" s="4" t="s">
        <v>10</v>
      </c>
      <c r="B18" s="4">
        <f>-0.3546</f>
        <v>-0.35460000000000003</v>
      </c>
      <c r="C18" s="4" t="s">
        <v>11</v>
      </c>
      <c r="D18" s="4">
        <v>-1.9079999999999999</v>
      </c>
      <c r="E18" s="4" t="s">
        <v>12</v>
      </c>
      <c r="F18" s="4">
        <v>-5.0000000000000001E-3</v>
      </c>
    </row>
    <row r="20" spans="1:8">
      <c r="A20" t="s">
        <v>13</v>
      </c>
      <c r="F20" s="3" t="s">
        <v>14</v>
      </c>
      <c r="G20" s="4"/>
      <c r="H20" s="4"/>
    </row>
    <row r="21" spans="1:8">
      <c r="A21" s="5" t="s">
        <v>15</v>
      </c>
      <c r="B21" s="3" t="s">
        <v>16</v>
      </c>
      <c r="C21" s="3" t="s">
        <v>17</v>
      </c>
      <c r="D21" s="4" t="s">
        <v>5</v>
      </c>
      <c r="E21" s="5" t="s">
        <v>18</v>
      </c>
      <c r="F21" s="3" t="s">
        <v>16</v>
      </c>
      <c r="G21" s="3" t="s">
        <v>17</v>
      </c>
      <c r="H21" s="3" t="s">
        <v>5</v>
      </c>
    </row>
    <row r="22" spans="1:8">
      <c r="A22" s="6">
        <v>450</v>
      </c>
      <c r="B22" s="7">
        <f>$B$18*A22+$B$17</f>
        <v>51.739999999999981</v>
      </c>
      <c r="C22" s="7">
        <f>$D$17*A22^$D$18</f>
        <v>50.861286169919921</v>
      </c>
      <c r="D22" s="7">
        <f>$F$17*EXP($F$18*A22)</f>
        <v>49.169792250355329</v>
      </c>
      <c r="E22" s="6">
        <v>45</v>
      </c>
      <c r="F22" s="8">
        <f>ABS(B22-E22)/E22</f>
        <v>0.14977777777777734</v>
      </c>
      <c r="G22" s="8">
        <f>ABS(C22-E22)/E22</f>
        <v>0.13025080377599826</v>
      </c>
      <c r="H22" s="8">
        <f>ABS(D22-E22)/E22</f>
        <v>9.2662050007896193E-2</v>
      </c>
    </row>
    <row r="23" spans="1:8">
      <c r="A23" s="6">
        <v>300</v>
      </c>
      <c r="B23" s="7">
        <f t="shared" ref="B23:B33" si="0">$B$18*A23+$B$17</f>
        <v>104.92999999999999</v>
      </c>
      <c r="C23" s="7">
        <f t="shared" ref="C23:C33" si="1">$D$17*A23^$D$18</f>
        <v>110.2476803704582</v>
      </c>
      <c r="D23" s="7">
        <f t="shared" ref="D23:D33" si="2">$F$17*EXP($F$18*A23)</f>
        <v>104.09245101084399</v>
      </c>
      <c r="E23" s="6">
        <v>103</v>
      </c>
      <c r="F23" s="8">
        <f t="shared" ref="F23:F33" si="3">ABS(B23-E23)/E23</f>
        <v>1.8737864077669832E-2</v>
      </c>
      <c r="G23" s="8">
        <f t="shared" ref="G23:G33" si="4">ABS(C23-E23)/E23</f>
        <v>7.0365828839399985E-2</v>
      </c>
      <c r="H23" s="8">
        <f t="shared" ref="H23:H33" si="5">ABS(D23-E23)/E23</f>
        <v>1.0606320493630948E-2</v>
      </c>
    </row>
    <row r="24" spans="1:8">
      <c r="A24" s="6">
        <v>440</v>
      </c>
      <c r="B24" s="7">
        <f t="shared" si="0"/>
        <v>55.286000000000001</v>
      </c>
      <c r="C24" s="7">
        <f t="shared" si="1"/>
        <v>53.089557787712614</v>
      </c>
      <c r="D24" s="7">
        <f t="shared" si="2"/>
        <v>51.69078140761237</v>
      </c>
      <c r="E24" s="6">
        <v>49</v>
      </c>
      <c r="F24" s="8">
        <f t="shared" si="3"/>
        <v>0.12828571428571431</v>
      </c>
      <c r="G24" s="8">
        <f t="shared" si="4"/>
        <v>8.3460363014543154E-2</v>
      </c>
      <c r="H24" s="8">
        <f t="shared" si="5"/>
        <v>5.4913906277803466E-2</v>
      </c>
    </row>
    <row r="25" spans="1:8">
      <c r="A25" s="6">
        <v>360</v>
      </c>
      <c r="B25" s="7">
        <f t="shared" si="0"/>
        <v>83.653999999999996</v>
      </c>
      <c r="C25" s="7">
        <f t="shared" si="1"/>
        <v>77.85592038588905</v>
      </c>
      <c r="D25" s="7">
        <f t="shared" si="2"/>
        <v>77.113584344252331</v>
      </c>
      <c r="E25" s="6">
        <v>86</v>
      </c>
      <c r="F25" s="8">
        <f t="shared" si="3"/>
        <v>2.7279069767441901E-2</v>
      </c>
      <c r="G25" s="8">
        <f t="shared" si="4"/>
        <v>9.4698600164080812E-2</v>
      </c>
      <c r="H25" s="8">
        <f t="shared" si="5"/>
        <v>0.10333041460171709</v>
      </c>
    </row>
    <row r="26" spans="1:8">
      <c r="A26" s="6">
        <v>290</v>
      </c>
      <c r="B26" s="7">
        <f t="shared" si="0"/>
        <v>108.476</v>
      </c>
      <c r="C26" s="7">
        <f t="shared" si="1"/>
        <v>117.61465381582187</v>
      </c>
      <c r="D26" s="7">
        <f t="shared" si="2"/>
        <v>109.42938509863754</v>
      </c>
      <c r="E26" s="6">
        <v>125</v>
      </c>
      <c r="F26" s="8">
        <f t="shared" si="3"/>
        <v>0.132192</v>
      </c>
      <c r="G26" s="8">
        <f t="shared" si="4"/>
        <v>5.9082769473425063E-2</v>
      </c>
      <c r="H26" s="8">
        <f t="shared" si="5"/>
        <v>0.12456491921089968</v>
      </c>
    </row>
    <row r="27" spans="1:8">
      <c r="A27" s="6">
        <v>450</v>
      </c>
      <c r="B27" s="7">
        <f t="shared" si="0"/>
        <v>51.739999999999981</v>
      </c>
      <c r="C27" s="7">
        <f t="shared" si="1"/>
        <v>50.861286169919921</v>
      </c>
      <c r="D27" s="7">
        <f t="shared" si="2"/>
        <v>49.169792250355329</v>
      </c>
      <c r="E27" s="6">
        <v>52</v>
      </c>
      <c r="F27" s="8">
        <f t="shared" si="3"/>
        <v>5.0000000000003713E-3</v>
      </c>
      <c r="G27" s="8">
        <f t="shared" si="4"/>
        <v>2.1898342886155355E-2</v>
      </c>
      <c r="H27" s="8">
        <f t="shared" si="5"/>
        <v>5.4427072108551369E-2</v>
      </c>
    </row>
    <row r="28" spans="1:8">
      <c r="A28" s="6">
        <v>340</v>
      </c>
      <c r="B28" s="7">
        <f t="shared" si="0"/>
        <v>90.745999999999995</v>
      </c>
      <c r="C28" s="7">
        <f t="shared" si="1"/>
        <v>86.827049006961417</v>
      </c>
      <c r="D28" s="7">
        <f t="shared" si="2"/>
        <v>85.223690805841244</v>
      </c>
      <c r="E28" s="6">
        <v>87</v>
      </c>
      <c r="F28" s="8">
        <f t="shared" si="3"/>
        <v>4.3057471264367757E-2</v>
      </c>
      <c r="G28" s="8">
        <f t="shared" si="4"/>
        <v>1.9879424487193459E-3</v>
      </c>
      <c r="H28" s="8">
        <f t="shared" si="5"/>
        <v>2.0417347059296046E-2</v>
      </c>
    </row>
    <row r="29" spans="1:8">
      <c r="A29" s="6">
        <v>370</v>
      </c>
      <c r="B29" s="7">
        <f t="shared" si="0"/>
        <v>80.108000000000004</v>
      </c>
      <c r="C29" s="7">
        <f t="shared" si="1"/>
        <v>73.890384263545585</v>
      </c>
      <c r="D29" s="7">
        <f t="shared" si="2"/>
        <v>73.352710456970414</v>
      </c>
      <c r="E29" s="6">
        <v>68</v>
      </c>
      <c r="F29" s="8">
        <f t="shared" si="3"/>
        <v>0.17805882352941182</v>
      </c>
      <c r="G29" s="8">
        <f t="shared" si="4"/>
        <v>8.6623297993317416E-2</v>
      </c>
      <c r="H29" s="8">
        <f t="shared" si="5"/>
        <v>7.8716330249564911E-2</v>
      </c>
    </row>
    <row r="30" spans="1:8">
      <c r="A30" s="6">
        <v>500</v>
      </c>
      <c r="B30" s="7">
        <f t="shared" si="0"/>
        <v>34.009999999999991</v>
      </c>
      <c r="C30" s="7">
        <f t="shared" si="1"/>
        <v>41.59891911995917</v>
      </c>
      <c r="D30" s="7">
        <f t="shared" si="2"/>
        <v>38.293472708035026</v>
      </c>
      <c r="E30" s="6">
        <v>45</v>
      </c>
      <c r="F30" s="8">
        <f t="shared" si="3"/>
        <v>0.24422222222222242</v>
      </c>
      <c r="G30" s="8">
        <f t="shared" si="4"/>
        <v>7.5579575112018446E-2</v>
      </c>
      <c r="H30" s="8">
        <f t="shared" si="5"/>
        <v>0.14903393982144386</v>
      </c>
    </row>
    <row r="31" spans="1:8">
      <c r="A31" s="6">
        <v>490</v>
      </c>
      <c r="B31" s="7">
        <f t="shared" si="0"/>
        <v>37.555999999999983</v>
      </c>
      <c r="C31" s="7">
        <f t="shared" si="1"/>
        <v>43.233728796663705</v>
      </c>
      <c r="D31" s="7">
        <f t="shared" si="2"/>
        <v>40.256821037821332</v>
      </c>
      <c r="E31" s="6">
        <v>44</v>
      </c>
      <c r="F31" s="8">
        <f t="shared" si="3"/>
        <v>0.14645454545454584</v>
      </c>
      <c r="G31" s="8">
        <f t="shared" si="4"/>
        <v>1.7415254621279432E-2</v>
      </c>
      <c r="H31" s="8">
        <f t="shared" si="5"/>
        <v>8.5072249140424272E-2</v>
      </c>
    </row>
    <row r="32" spans="1:8">
      <c r="A32" s="6">
        <v>430</v>
      </c>
      <c r="B32" s="7">
        <f t="shared" si="0"/>
        <v>58.831999999999994</v>
      </c>
      <c r="C32" s="7">
        <f t="shared" si="1"/>
        <v>55.470106712335337</v>
      </c>
      <c r="D32" s="7">
        <f t="shared" si="2"/>
        <v>54.341024442914069</v>
      </c>
      <c r="E32" s="6">
        <v>58</v>
      </c>
      <c r="F32" s="8">
        <f t="shared" si="3"/>
        <v>1.4344827586206787E-2</v>
      </c>
      <c r="G32" s="8">
        <f t="shared" si="4"/>
        <v>4.3618849787321778E-2</v>
      </c>
      <c r="H32" s="8">
        <f t="shared" si="5"/>
        <v>6.3085785466998806E-2</v>
      </c>
    </row>
    <row r="33" spans="1:9">
      <c r="A33" s="6">
        <v>390</v>
      </c>
      <c r="B33" s="7">
        <f t="shared" si="0"/>
        <v>73.015999999999991</v>
      </c>
      <c r="C33" s="7">
        <f t="shared" si="1"/>
        <v>66.829089531318985</v>
      </c>
      <c r="D33" s="7">
        <f t="shared" si="2"/>
        <v>66.372277135824447</v>
      </c>
      <c r="E33" s="6">
        <v>68</v>
      </c>
      <c r="F33" s="8">
        <f t="shared" si="3"/>
        <v>7.3764705882352816E-2</v>
      </c>
      <c r="G33" s="8">
        <f t="shared" si="4"/>
        <v>1.7219271598250221E-2</v>
      </c>
      <c r="H33" s="8">
        <f t="shared" si="5"/>
        <v>2.393710094375813E-2</v>
      </c>
    </row>
    <row r="34" spans="1:9">
      <c r="A34" s="1"/>
      <c r="E34" s="3" t="s">
        <v>19</v>
      </c>
      <c r="F34" s="9">
        <f>AVERAGE(F22:F33)</f>
        <v>9.6764585153975916E-2</v>
      </c>
      <c r="G34" s="9">
        <f>AVERAGE(G22:G33)</f>
        <v>5.8516741642875771E-2</v>
      </c>
      <c r="H34" s="9">
        <f>AVERAGE(H22:H33)</f>
        <v>7.17306196151654E-2</v>
      </c>
      <c r="I34" t="s">
        <v>20</v>
      </c>
    </row>
    <row r="35" spans="1:9">
      <c r="A35" s="2"/>
    </row>
    <row r="36" spans="1:9">
      <c r="A36" s="2"/>
    </row>
    <row r="37" spans="1:9">
      <c r="A37" s="1" t="s">
        <v>21</v>
      </c>
      <c r="F37" s="3" t="s">
        <v>22</v>
      </c>
      <c r="G37" s="3" t="s">
        <v>23</v>
      </c>
    </row>
    <row r="38" spans="1:9">
      <c r="A38" s="2" t="s">
        <v>24</v>
      </c>
      <c r="B38" s="10">
        <v>250</v>
      </c>
      <c r="C38" t="s">
        <v>25</v>
      </c>
      <c r="F38" s="11"/>
      <c r="G38" s="12">
        <f>B45</f>
        <v>955163.26238462282</v>
      </c>
    </row>
    <row r="39" spans="1:9">
      <c r="A39" s="2" t="s">
        <v>26</v>
      </c>
      <c r="B39" s="13">
        <v>400</v>
      </c>
      <c r="C39" t="s">
        <v>27</v>
      </c>
      <c r="F39" s="11">
        <v>260</v>
      </c>
      <c r="G39" s="11">
        <v>144859.728428476</v>
      </c>
    </row>
    <row r="40" spans="1:9">
      <c r="A40" s="2" t="s">
        <v>28</v>
      </c>
      <c r="B40" s="10">
        <f>D17*B39^D18</f>
        <v>63.677550825641511</v>
      </c>
      <c r="C40" t="s">
        <v>29</v>
      </c>
      <c r="D40" t="str">
        <f ca="1">_xlfn.FORMULATEXT(B40)</f>
        <v>=D17*B39^D18</v>
      </c>
      <c r="F40" s="11">
        <v>270</v>
      </c>
      <c r="G40" s="11">
        <v>269590.60184817802</v>
      </c>
    </row>
    <row r="41" spans="1:9">
      <c r="A41" s="2" t="s">
        <v>30</v>
      </c>
      <c r="B41" s="10">
        <f>B40*100</f>
        <v>6367.7550825641511</v>
      </c>
      <c r="C41" t="str">
        <f ca="1">_xlfn.FORMULATEXT(B41)</f>
        <v>=B40*100</v>
      </c>
      <c r="F41" s="11">
        <v>280</v>
      </c>
      <c r="G41" s="11">
        <v>377277.18719872402</v>
      </c>
    </row>
    <row r="42" spans="1:9">
      <c r="A42" s="2"/>
      <c r="F42" s="11">
        <v>290</v>
      </c>
      <c r="G42" s="11">
        <v>470458.61526328698</v>
      </c>
    </row>
    <row r="43" spans="1:9">
      <c r="A43" s="2" t="s">
        <v>31</v>
      </c>
      <c r="B43" s="14">
        <f>B41*B38</f>
        <v>1591938.7706410377</v>
      </c>
      <c r="C43" t="str">
        <f ca="1">_xlfn.FORMULATEXT(B43)</f>
        <v>=B41*B38</v>
      </c>
      <c r="F43" s="11">
        <v>300</v>
      </c>
      <c r="G43" s="11">
        <v>551238.40185229096</v>
      </c>
    </row>
    <row r="44" spans="1:9">
      <c r="A44" s="2" t="s">
        <v>32</v>
      </c>
      <c r="B44" s="14">
        <f>B41*B39</f>
        <v>2547102.0330256606</v>
      </c>
      <c r="C44" t="str">
        <f ca="1">_xlfn.FORMULATEXT(B44)</f>
        <v>=B41*B39</v>
      </c>
      <c r="F44" s="11">
        <v>310</v>
      </c>
      <c r="G44" s="11">
        <v>621369.53021456802</v>
      </c>
    </row>
    <row r="45" spans="1:9">
      <c r="A45" s="2" t="s">
        <v>33</v>
      </c>
      <c r="B45" s="14">
        <f>B44-B43</f>
        <v>955163.26238462282</v>
      </c>
      <c r="F45" s="11">
        <v>320</v>
      </c>
      <c r="G45" s="11">
        <v>682320.93416212301</v>
      </c>
    </row>
    <row r="46" spans="1:9">
      <c r="A46" s="2"/>
      <c r="F46" s="11">
        <v>330</v>
      </c>
      <c r="G46" s="11">
        <v>735329.86392835097</v>
      </c>
    </row>
    <row r="47" spans="1:9">
      <c r="F47" s="11">
        <v>340</v>
      </c>
      <c r="G47" s="11">
        <v>781443.44106265297</v>
      </c>
    </row>
    <row r="48" spans="1:9">
      <c r="F48" s="11">
        <v>350</v>
      </c>
      <c r="G48" s="11">
        <v>821551.86522268504</v>
      </c>
    </row>
    <row r="49" spans="6:9">
      <c r="F49" s="11">
        <v>360</v>
      </c>
      <c r="G49" s="10">
        <v>856415.12424478005</v>
      </c>
    </row>
    <row r="50" spans="6:9">
      <c r="F50" s="11">
        <v>370</v>
      </c>
      <c r="G50" s="10">
        <v>886684.61116254702</v>
      </c>
    </row>
    <row r="51" spans="6:9">
      <c r="F51" s="11">
        <v>380</v>
      </c>
      <c r="G51" s="10">
        <v>912920.72098907002</v>
      </c>
    </row>
    <row r="52" spans="6:9">
      <c r="F52" s="11">
        <v>390</v>
      </c>
      <c r="G52" s="10">
        <v>935607.253438466</v>
      </c>
      <c r="I52" t="s">
        <v>34</v>
      </c>
    </row>
    <row r="53" spans="6:9">
      <c r="F53" s="11">
        <v>400</v>
      </c>
      <c r="G53" s="10">
        <v>955163.26238462306</v>
      </c>
    </row>
    <row r="54" spans="6:9">
      <c r="F54" s="11">
        <v>410</v>
      </c>
      <c r="G54" s="10">
        <v>971952.852437475</v>
      </c>
    </row>
    <row r="55" spans="6:9">
      <c r="F55" s="11">
        <v>420</v>
      </c>
      <c r="G55" s="10">
        <v>986293.31587235699</v>
      </c>
    </row>
    <row r="56" spans="6:9">
      <c r="F56" s="11">
        <v>430</v>
      </c>
      <c r="G56" s="10">
        <v>998461.92082203599</v>
      </c>
    </row>
    <row r="57" spans="6:9">
      <c r="F57" s="11">
        <v>440</v>
      </c>
      <c r="G57" s="10">
        <v>1008701.59796654</v>
      </c>
    </row>
    <row r="58" spans="6:9">
      <c r="F58" s="11">
        <v>450</v>
      </c>
      <c r="G58" s="10">
        <v>1017225.7233984</v>
      </c>
    </row>
    <row r="59" spans="6:9">
      <c r="F59" s="11">
        <v>460</v>
      </c>
      <c r="G59" s="10">
        <v>1024222.1565401501</v>
      </c>
    </row>
    <row r="60" spans="6:9">
      <c r="F60" s="11">
        <v>470</v>
      </c>
      <c r="G60" s="10">
        <v>1029856.66143975</v>
      </c>
    </row>
    <row r="61" spans="6:9">
      <c r="F61" s="11">
        <v>480</v>
      </c>
      <c r="G61" s="10">
        <v>1034275.81558345</v>
      </c>
    </row>
    <row r="62" spans="6:9">
      <c r="F62" s="11">
        <v>490</v>
      </c>
      <c r="G62" s="10">
        <v>1037609.4911199301</v>
      </c>
    </row>
    <row r="63" spans="6:9">
      <c r="F63" s="11">
        <v>500</v>
      </c>
      <c r="G63" s="10">
        <v>1039972.97799898</v>
      </c>
    </row>
    <row r="64" spans="6:9">
      <c r="F64" s="11">
        <v>510</v>
      </c>
      <c r="G64" s="10">
        <v>1041468.80616291</v>
      </c>
    </row>
    <row r="65" spans="5:13">
      <c r="F65" s="11">
        <v>520</v>
      </c>
      <c r="G65" s="10">
        <v>1042188.31394896</v>
      </c>
    </row>
    <row r="66" spans="5:13">
      <c r="F66" s="11">
        <v>530</v>
      </c>
      <c r="G66" s="10">
        <v>1042213.00177197</v>
      </c>
    </row>
    <row r="67" spans="5:13">
      <c r="F67" s="11">
        <v>540</v>
      </c>
      <c r="G67" s="10">
        <v>1041615.70357246</v>
      </c>
    </row>
    <row r="68" spans="5:13">
      <c r="F68" s="11">
        <v>550</v>
      </c>
      <c r="G68" s="10">
        <v>1040461.6031351</v>
      </c>
    </row>
    <row r="69" spans="5:13">
      <c r="F69" s="11">
        <v>560</v>
      </c>
      <c r="G69" s="10">
        <v>1038809.11796902</v>
      </c>
    </row>
    <row r="70" spans="5:13">
      <c r="F70" s="11">
        <v>570</v>
      </c>
      <c r="G70" s="10">
        <v>1036710.66980823</v>
      </c>
    </row>
    <row r="71" spans="5:13">
      <c r="F71" s="11">
        <v>580</v>
      </c>
      <c r="G71" s="10">
        <v>1034213.35778768</v>
      </c>
    </row>
    <row r="72" spans="5:13">
      <c r="F72" s="11">
        <v>590</v>
      </c>
      <c r="G72" s="10">
        <v>1031359.54786245</v>
      </c>
    </row>
    <row r="73" spans="5:13">
      <c r="F73" s="11">
        <v>600</v>
      </c>
      <c r="G73" s="10">
        <v>1028187.3899667501</v>
      </c>
    </row>
    <row r="77" spans="5:13">
      <c r="G77" t="s">
        <v>35</v>
      </c>
    </row>
    <row r="78" spans="5:13">
      <c r="F78" s="15">
        <f>B45</f>
        <v>955163.26238462282</v>
      </c>
      <c r="G78" s="10">
        <v>250</v>
      </c>
      <c r="H78" s="10">
        <v>300</v>
      </c>
      <c r="I78" s="10">
        <v>350</v>
      </c>
      <c r="J78" s="10">
        <v>400</v>
      </c>
      <c r="K78" s="10">
        <v>450</v>
      </c>
      <c r="L78" s="10">
        <v>500</v>
      </c>
      <c r="M78" s="10">
        <v>550</v>
      </c>
    </row>
    <row r="79" spans="5:13">
      <c r="F79" s="11">
        <v>260</v>
      </c>
      <c r="G79" s="10">
        <v>144859.728428476</v>
      </c>
      <c r="H79" s="10">
        <v>-579438.913713902</v>
      </c>
      <c r="I79" s="10">
        <v>-1303737.55585628</v>
      </c>
      <c r="J79" s="10">
        <v>-2028036.1979986599</v>
      </c>
      <c r="K79" s="10">
        <v>-2752334.84014103</v>
      </c>
      <c r="L79" s="10">
        <v>-3476633.4822834102</v>
      </c>
      <c r="M79" s="10">
        <v>-4200932.1244257903</v>
      </c>
    </row>
    <row r="80" spans="5:13">
      <c r="E80" t="s">
        <v>1</v>
      </c>
      <c r="F80" s="11">
        <v>280</v>
      </c>
      <c r="G80" s="10">
        <v>377277.18719872402</v>
      </c>
      <c r="H80" s="10">
        <v>-251518.12479915001</v>
      </c>
      <c r="I80" s="10">
        <v>-880313.43679702305</v>
      </c>
      <c r="J80" s="10">
        <v>-1509108.7487949</v>
      </c>
      <c r="K80" s="10">
        <v>-2137904.0607927698</v>
      </c>
      <c r="L80" s="10">
        <v>-2766699.3727906402</v>
      </c>
      <c r="M80" s="10">
        <v>-3395494.68478852</v>
      </c>
    </row>
    <row r="81" spans="6:13">
      <c r="F81" s="11">
        <v>290</v>
      </c>
      <c r="G81" s="10">
        <v>470458.61526328698</v>
      </c>
      <c r="H81" s="10">
        <v>-117614.65381582201</v>
      </c>
      <c r="I81" s="10">
        <v>-705687.92289493105</v>
      </c>
      <c r="J81" s="10">
        <v>-1293761.1919740399</v>
      </c>
      <c r="K81" s="10">
        <v>-1881834.46105315</v>
      </c>
      <c r="L81" s="10">
        <v>-2469907.7301322599</v>
      </c>
      <c r="M81" s="10">
        <v>-3057980.99921137</v>
      </c>
    </row>
    <row r="82" spans="6:13">
      <c r="F82" s="11">
        <v>300</v>
      </c>
      <c r="G82" s="10">
        <v>551238.40185229096</v>
      </c>
      <c r="H82" s="10">
        <v>0</v>
      </c>
      <c r="I82" s="10">
        <v>-551238.40185229096</v>
      </c>
      <c r="J82" s="10">
        <v>-1102476.8037045801</v>
      </c>
      <c r="K82" s="10">
        <v>-1653715.20555687</v>
      </c>
      <c r="L82" s="10">
        <v>-2204953.6074091601</v>
      </c>
      <c r="M82" s="10">
        <v>-2756192.0092614498</v>
      </c>
    </row>
    <row r="83" spans="6:13">
      <c r="F83" s="11">
        <v>310</v>
      </c>
      <c r="G83" s="10">
        <v>621369.53021456802</v>
      </c>
      <c r="H83" s="10">
        <v>103561.588369095</v>
      </c>
      <c r="I83" s="10">
        <v>-414246.35347637901</v>
      </c>
      <c r="J83" s="10">
        <v>-932054.29532185104</v>
      </c>
      <c r="K83" s="10">
        <v>-1449862.23716732</v>
      </c>
      <c r="L83" s="10">
        <v>-1967670.1790128001</v>
      </c>
      <c r="M83" s="10">
        <v>-2485478.1208582702</v>
      </c>
    </row>
    <row r="84" spans="6:13">
      <c r="F84" s="11">
        <v>320</v>
      </c>
      <c r="G84" s="10">
        <v>682320.93416212301</v>
      </c>
      <c r="H84" s="10">
        <v>194948.838332035</v>
      </c>
      <c r="I84" s="10">
        <v>-292423.25749805302</v>
      </c>
      <c r="J84" s="10">
        <v>-779795.35332814103</v>
      </c>
      <c r="K84" s="10">
        <v>-1267167.4491582301</v>
      </c>
      <c r="L84" s="10">
        <v>-1754539.54498832</v>
      </c>
      <c r="M84" s="10">
        <v>-2241911.6408183998</v>
      </c>
    </row>
    <row r="85" spans="6:13">
      <c r="F85" s="11">
        <v>330</v>
      </c>
      <c r="G85" s="10">
        <v>735329.86392835097</v>
      </c>
      <c r="H85" s="10">
        <v>275748.69897313102</v>
      </c>
      <c r="I85" s="10">
        <v>-183832.46598208699</v>
      </c>
      <c r="J85" s="10">
        <v>-643413.63093730703</v>
      </c>
      <c r="K85" s="10">
        <v>-1102994.7958925299</v>
      </c>
      <c r="L85" s="10">
        <v>-1562575.9608477401</v>
      </c>
      <c r="M85" s="10">
        <v>-2022157.12580296</v>
      </c>
    </row>
    <row r="86" spans="6:13">
      <c r="F86" s="11">
        <v>340</v>
      </c>
      <c r="G86" s="10">
        <v>781443.44106265297</v>
      </c>
      <c r="H86" s="10">
        <v>347308.19602784602</v>
      </c>
      <c r="I86" s="10">
        <v>-86827.049006961301</v>
      </c>
      <c r="J86" s="10">
        <v>-520962.294041769</v>
      </c>
      <c r="K86" s="10">
        <v>-955097.53907657601</v>
      </c>
      <c r="L86" s="10">
        <v>-1389232.7841113801</v>
      </c>
      <c r="M86" s="10">
        <v>-1823368.02914619</v>
      </c>
    </row>
    <row r="87" spans="6:13">
      <c r="F87" s="11">
        <v>350</v>
      </c>
      <c r="G87" s="10">
        <v>821551.86522268504</v>
      </c>
      <c r="H87" s="10">
        <v>410775.932611342</v>
      </c>
      <c r="I87" s="10">
        <v>0</v>
      </c>
      <c r="J87" s="10">
        <v>-410775.932611342</v>
      </c>
      <c r="K87" s="10">
        <v>-821551.86522268504</v>
      </c>
      <c r="L87" s="10">
        <v>-1232327.7978340299</v>
      </c>
      <c r="M87" s="10">
        <v>-1643103.7304453701</v>
      </c>
    </row>
    <row r="88" spans="6:13">
      <c r="F88" s="11">
        <v>360</v>
      </c>
      <c r="G88" s="10">
        <v>856415.12424478005</v>
      </c>
      <c r="H88" s="10">
        <v>467135.52231533499</v>
      </c>
      <c r="I88" s="10">
        <v>77855.9203858892</v>
      </c>
      <c r="J88" s="10">
        <v>-311423.68154355598</v>
      </c>
      <c r="K88" s="10">
        <v>-700703.28347300098</v>
      </c>
      <c r="L88" s="10">
        <v>-1089982.8854024501</v>
      </c>
      <c r="M88" s="10">
        <v>-1479262.48733189</v>
      </c>
    </row>
    <row r="89" spans="6:13">
      <c r="F89" s="11">
        <v>370</v>
      </c>
      <c r="G89" s="10">
        <v>886684.61116254702</v>
      </c>
      <c r="H89" s="10">
        <v>517232.68984481902</v>
      </c>
      <c r="I89" s="10">
        <v>147780.76852709099</v>
      </c>
      <c r="J89" s="10">
        <v>-221671.15279063699</v>
      </c>
      <c r="K89" s="10">
        <v>-591123.07410836499</v>
      </c>
      <c r="L89" s="10">
        <v>-960574.99542609195</v>
      </c>
      <c r="M89" s="10">
        <v>-1330026.9167438201</v>
      </c>
    </row>
    <row r="90" spans="6:13">
      <c r="F90" s="11">
        <v>380</v>
      </c>
      <c r="G90" s="10">
        <v>912920.72098907002</v>
      </c>
      <c r="H90" s="10">
        <v>561797.36676250503</v>
      </c>
      <c r="I90" s="10">
        <v>210674.01253593899</v>
      </c>
      <c r="J90" s="10">
        <v>-140449.341690626</v>
      </c>
      <c r="K90" s="10">
        <v>-491572.69591719098</v>
      </c>
      <c r="L90" s="10">
        <v>-842696.05014375597</v>
      </c>
      <c r="M90" s="10">
        <v>-1193819.40437032</v>
      </c>
    </row>
    <row r="91" spans="6:13">
      <c r="F91" s="11">
        <v>390</v>
      </c>
      <c r="G91" s="10">
        <v>935607.253438466</v>
      </c>
      <c r="H91" s="10">
        <v>601461.80578187096</v>
      </c>
      <c r="I91" s="10">
        <v>267316.35812527599</v>
      </c>
      <c r="J91" s="10">
        <v>-66829.089531318794</v>
      </c>
      <c r="K91" s="10">
        <v>-400974.53718791401</v>
      </c>
      <c r="L91" s="10">
        <v>-735119.98484450905</v>
      </c>
      <c r="M91" s="10">
        <v>-1069265.4325011</v>
      </c>
    </row>
    <row r="92" spans="6:13">
      <c r="F92" s="11">
        <v>400</v>
      </c>
      <c r="G92" s="10">
        <v>955163.26238462306</v>
      </c>
      <c r="H92" s="10">
        <v>636775.50825641502</v>
      </c>
      <c r="I92" s="10">
        <v>318387.75412820699</v>
      </c>
      <c r="J92" s="10">
        <v>0</v>
      </c>
      <c r="K92" s="10">
        <v>-318387.75412820699</v>
      </c>
      <c r="L92" s="10">
        <v>-636775.50825641502</v>
      </c>
      <c r="M92" s="10">
        <v>-955163.26238462201</v>
      </c>
    </row>
    <row r="93" spans="6:13">
      <c r="F93" s="11">
        <v>410</v>
      </c>
      <c r="G93" s="10">
        <v>971952.852437475</v>
      </c>
      <c r="H93" s="10">
        <v>668217.58605076303</v>
      </c>
      <c r="I93" s="10">
        <v>364482.31966405298</v>
      </c>
      <c r="J93" s="10">
        <v>60747.0532773421</v>
      </c>
      <c r="K93" s="10">
        <v>-242988.21310936901</v>
      </c>
      <c r="L93" s="10">
        <v>-546723.47949607903</v>
      </c>
      <c r="M93" s="10">
        <v>-850458.745882791</v>
      </c>
    </row>
    <row r="94" spans="6:13">
      <c r="F94" s="11">
        <v>420</v>
      </c>
      <c r="G94" s="10">
        <v>986293.31587235699</v>
      </c>
      <c r="H94" s="10">
        <v>696207.04649813403</v>
      </c>
      <c r="I94" s="10">
        <v>406120.777123912</v>
      </c>
      <c r="J94" s="10">
        <v>116034.507749689</v>
      </c>
      <c r="K94" s="10">
        <v>-174051.761624534</v>
      </c>
      <c r="L94" s="10">
        <v>-464138.030998756</v>
      </c>
      <c r="M94" s="10">
        <v>-754224.30037297902</v>
      </c>
    </row>
    <row r="95" spans="6:13">
      <c r="F95" s="11">
        <v>430</v>
      </c>
      <c r="G95" s="10">
        <v>998461.92082203599</v>
      </c>
      <c r="H95" s="10">
        <v>721111.38726035901</v>
      </c>
      <c r="I95" s="10">
        <v>443760.85369868297</v>
      </c>
      <c r="J95" s="10">
        <v>166410.320137006</v>
      </c>
      <c r="K95" s="10">
        <v>-110940.213424671</v>
      </c>
      <c r="L95" s="10">
        <v>-388290.74698634702</v>
      </c>
      <c r="M95" s="10">
        <v>-665641.28054802399</v>
      </c>
    </row>
    <row r="96" spans="6:13">
      <c r="F96" s="11">
        <v>440</v>
      </c>
      <c r="G96" s="10">
        <v>1008701.59796654</v>
      </c>
      <c r="H96" s="10">
        <v>743253.80902797705</v>
      </c>
      <c r="I96" s="10">
        <v>477806.02008941403</v>
      </c>
      <c r="J96" s="10">
        <v>212358.231150851</v>
      </c>
      <c r="K96" s="10">
        <v>-53089.5577877127</v>
      </c>
      <c r="L96" s="10">
        <v>-318537.34672627598</v>
      </c>
      <c r="M96" s="10">
        <v>-583985.13566483895</v>
      </c>
    </row>
    <row r="97" spans="6:13">
      <c r="F97" s="11">
        <v>450</v>
      </c>
      <c r="G97" s="10">
        <v>1017225.7233984</v>
      </c>
      <c r="H97" s="10">
        <v>762919.29254879896</v>
      </c>
      <c r="I97" s="10">
        <v>508612.86169919901</v>
      </c>
      <c r="J97" s="10">
        <v>254306.43084959901</v>
      </c>
      <c r="K97" s="10">
        <v>0</v>
      </c>
      <c r="L97" s="10">
        <v>-254306.4308496</v>
      </c>
      <c r="M97" s="10">
        <v>-508612.86169919901</v>
      </c>
    </row>
    <row r="98" spans="6:13">
      <c r="F98" s="11">
        <v>460</v>
      </c>
      <c r="G98" s="10">
        <v>1024222.1565401501</v>
      </c>
      <c r="H98" s="10">
        <v>780359.73831630696</v>
      </c>
      <c r="I98" s="10">
        <v>536497.32009246096</v>
      </c>
      <c r="J98" s="10">
        <v>292634.90186861501</v>
      </c>
      <c r="K98" s="10">
        <v>48772.483644769498</v>
      </c>
      <c r="L98" s="10">
        <v>-195089.934579077</v>
      </c>
      <c r="M98" s="10">
        <v>-438952.35280292202</v>
      </c>
    </row>
    <row r="99" spans="6:13">
      <c r="F99" s="11">
        <v>470</v>
      </c>
      <c r="G99" s="10">
        <v>1029856.66143975</v>
      </c>
      <c r="H99" s="10">
        <v>795798.32929435605</v>
      </c>
      <c r="I99" s="10">
        <v>561739.99714895699</v>
      </c>
      <c r="J99" s="10">
        <v>327681.66500355798</v>
      </c>
      <c r="K99" s="10">
        <v>93623.332858159702</v>
      </c>
      <c r="L99" s="10">
        <v>-140434.99928723901</v>
      </c>
      <c r="M99" s="10">
        <v>-374493.33143263799</v>
      </c>
    </row>
    <row r="100" spans="6:13">
      <c r="F100" s="11">
        <v>480</v>
      </c>
      <c r="G100" s="10">
        <v>1034275.81558345</v>
      </c>
      <c r="H100" s="10">
        <v>809433.24697835604</v>
      </c>
      <c r="I100" s="10">
        <v>584590.67837325705</v>
      </c>
      <c r="J100" s="10">
        <v>359748.109768158</v>
      </c>
      <c r="K100" s="10">
        <v>134905.54116305901</v>
      </c>
      <c r="L100" s="10">
        <v>-89937.0274420395</v>
      </c>
      <c r="M100" s="10">
        <v>-314779.59604713798</v>
      </c>
    </row>
    <row r="101" spans="6:13">
      <c r="F101" s="11">
        <v>490</v>
      </c>
      <c r="G101" s="10">
        <v>1037609.4911199301</v>
      </c>
      <c r="H101" s="10">
        <v>821440.847136611</v>
      </c>
      <c r="I101" s="10">
        <v>605272.20315329195</v>
      </c>
      <c r="J101" s="10">
        <v>389103.559169974</v>
      </c>
      <c r="K101" s="10">
        <v>172934.91518665501</v>
      </c>
      <c r="L101" s="10">
        <v>-43233.728796663701</v>
      </c>
      <c r="M101" s="10">
        <v>-259402.37277998199</v>
      </c>
    </row>
    <row r="102" spans="6:13">
      <c r="F102" s="11">
        <v>500</v>
      </c>
      <c r="G102" s="10">
        <v>1039972.97799898</v>
      </c>
      <c r="H102" s="10">
        <v>831978.38239918405</v>
      </c>
      <c r="I102" s="10">
        <v>623983.78679938801</v>
      </c>
      <c r="J102" s="10">
        <v>415989.19119959202</v>
      </c>
      <c r="K102" s="10">
        <v>207994.59559979601</v>
      </c>
      <c r="L102" s="10">
        <v>0</v>
      </c>
      <c r="M102" s="10">
        <v>-207994.59559979601</v>
      </c>
    </row>
    <row r="103" spans="6:13">
      <c r="F103" s="11">
        <v>510</v>
      </c>
      <c r="G103" s="10">
        <v>1041468.80616291</v>
      </c>
      <c r="H103" s="10">
        <v>841186.34343927295</v>
      </c>
      <c r="I103" s="10">
        <v>640903.88071563595</v>
      </c>
      <c r="J103" s="10">
        <v>440621.417992</v>
      </c>
      <c r="K103" s="10">
        <v>240338.95526836399</v>
      </c>
      <c r="L103" s="10">
        <v>40056.4925447274</v>
      </c>
      <c r="M103" s="10">
        <v>-160225.97017890899</v>
      </c>
    </row>
    <row r="104" spans="6:13">
      <c r="F104" s="11">
        <v>520</v>
      </c>
      <c r="G104" s="10">
        <v>1042188.31394896</v>
      </c>
      <c r="H104" s="10">
        <v>849190.47803248605</v>
      </c>
      <c r="I104" s="10">
        <v>656192.64211601205</v>
      </c>
      <c r="J104" s="10">
        <v>463194.806199538</v>
      </c>
      <c r="K104" s="10">
        <v>270196.970283064</v>
      </c>
      <c r="L104" s="10">
        <v>77199.134366589598</v>
      </c>
      <c r="M104" s="10">
        <v>-115798.701549884</v>
      </c>
    </row>
    <row r="105" spans="6:13">
      <c r="F105" s="11">
        <v>530</v>
      </c>
      <c r="G105" s="10">
        <v>1042213.00177197</v>
      </c>
      <c r="H105" s="10">
        <v>856103.53716983204</v>
      </c>
      <c r="I105" s="10">
        <v>669994.07256769505</v>
      </c>
      <c r="J105" s="10">
        <v>483884.60796555702</v>
      </c>
      <c r="K105" s="10">
        <v>297775.14336341998</v>
      </c>
      <c r="L105" s="10">
        <v>111665.678761282</v>
      </c>
      <c r="M105" s="10">
        <v>-74443.785840854995</v>
      </c>
    </row>
    <row r="106" spans="6:13">
      <c r="F106" s="11">
        <v>540</v>
      </c>
      <c r="G106" s="10">
        <v>1041615.70357246</v>
      </c>
      <c r="H106" s="10">
        <v>862026.78916341905</v>
      </c>
      <c r="I106" s="10">
        <v>682437.87475437298</v>
      </c>
      <c r="J106" s="10">
        <v>502848.96034532803</v>
      </c>
      <c r="K106" s="10">
        <v>323260.04593628203</v>
      </c>
      <c r="L106" s="10">
        <v>143671.13152723701</v>
      </c>
      <c r="M106" s="10">
        <v>-35917.782881808896</v>
      </c>
    </row>
    <row r="107" spans="6:13">
      <c r="F107" s="11">
        <v>550</v>
      </c>
      <c r="G107" s="10">
        <v>1040461.6031351</v>
      </c>
      <c r="H107" s="10">
        <v>867051.33594591403</v>
      </c>
      <c r="I107" s="10">
        <v>693641.06875673099</v>
      </c>
      <c r="J107" s="10">
        <v>520230.80156754801</v>
      </c>
      <c r="K107" s="10">
        <v>346820.53437836497</v>
      </c>
      <c r="L107" s="10">
        <v>173410.26718918301</v>
      </c>
      <c r="M107" s="10">
        <v>0</v>
      </c>
    </row>
    <row r="108" spans="6:13">
      <c r="F108" s="11">
        <v>560</v>
      </c>
      <c r="G108" s="10">
        <v>1038809.11796902</v>
      </c>
      <c r="H108" s="10">
        <v>871259.26023208501</v>
      </c>
      <c r="I108" s="10">
        <v>703709.40249514498</v>
      </c>
      <c r="J108" s="10">
        <v>536159.544758206</v>
      </c>
      <c r="K108" s="10">
        <v>368609.68702126702</v>
      </c>
      <c r="L108" s="10">
        <v>201059.82928432699</v>
      </c>
      <c r="M108" s="10">
        <v>33509.971547387999</v>
      </c>
    </row>
    <row r="109" spans="6:13">
      <c r="F109" s="11">
        <v>570</v>
      </c>
      <c r="G109" s="10">
        <v>1036710.66980823</v>
      </c>
      <c r="H109" s="10">
        <v>874724.62765069003</v>
      </c>
      <c r="I109" s="10">
        <v>712738.58549315506</v>
      </c>
      <c r="J109" s="10">
        <v>550752.54333561903</v>
      </c>
      <c r="K109" s="10">
        <v>388766.501178084</v>
      </c>
      <c r="L109" s="10">
        <v>226780.45902054899</v>
      </c>
      <c r="M109" s="10">
        <v>64794.416863013997</v>
      </c>
    </row>
    <row r="110" spans="6:13">
      <c r="F110" s="11">
        <v>580</v>
      </c>
      <c r="G110" s="10">
        <v>1034213.35778768</v>
      </c>
      <c r="H110" s="10">
        <v>877514.36418348295</v>
      </c>
      <c r="I110" s="10">
        <v>720815.37057928997</v>
      </c>
      <c r="J110" s="10">
        <v>564116.37697509595</v>
      </c>
      <c r="K110" s="10">
        <v>407417.38337090297</v>
      </c>
      <c r="L110" s="10">
        <v>250718.38976670901</v>
      </c>
      <c r="M110" s="10">
        <v>94019.396162516001</v>
      </c>
    </row>
    <row r="111" spans="6:13">
      <c r="F111" s="11">
        <v>590</v>
      </c>
      <c r="G111" s="10">
        <v>1031359.54786245</v>
      </c>
      <c r="H111" s="10">
        <v>879689.02611796896</v>
      </c>
      <c r="I111" s="10">
        <v>728018.50437349197</v>
      </c>
      <c r="J111" s="10">
        <v>576347.98262901395</v>
      </c>
      <c r="K111" s="10">
        <v>424677.46088453702</v>
      </c>
      <c r="L111" s="10">
        <v>273006.93914005999</v>
      </c>
      <c r="M111" s="10">
        <v>121336.417395582</v>
      </c>
    </row>
    <row r="112" spans="6:13">
      <c r="F112" s="11">
        <v>600</v>
      </c>
      <c r="G112" s="10">
        <v>1028187.3899667501</v>
      </c>
      <c r="H112" s="10">
        <v>881303.47711435799</v>
      </c>
      <c r="I112" s="10">
        <v>734419.56426196499</v>
      </c>
      <c r="J112" s="10">
        <v>587535.65140957199</v>
      </c>
      <c r="K112" s="10">
        <v>440651.73855717899</v>
      </c>
      <c r="L112" s="10">
        <v>293767.825704786</v>
      </c>
      <c r="M112" s="10">
        <v>146883.912852393</v>
      </c>
    </row>
  </sheetData>
  <conditionalFormatting sqref="G39:G73">
    <cfRule type="cellIs" dxfId="0" priority="1" operator="equal">
      <formula>$G$66</formula>
    </cfRule>
  </conditionalFormatting>
  <conditionalFormatting sqref="L60">
    <cfRule type="aboveAverage" priority="6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shamiso Maisiri</dc:creator>
  <cp:lastModifiedBy>shamiso Maisiri</cp:lastModifiedBy>
  <dcterms:created xsi:type="dcterms:W3CDTF">2024-08-27T12:11:00Z</dcterms:created>
  <dcterms:modified xsi:type="dcterms:W3CDTF">2024-09-06T19:41:48Z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0B110B2444CE429A9300B834D3755440_12</vt:lpwstr>
  </property>
  <property fmtid="{D5CDD505-2E9C-101B-9397-08002B2CF9AE}" pid="3" name="KSOProductBuildVer">
    <vt:lpwstr>1033-12.2.0.18165</vt:lpwstr>
  </property>
</Properties>
</file>