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ction back\"/>
    </mc:Choice>
  </mc:AlternateContent>
  <xr:revisionPtr revIDLastSave="0" documentId="8_{6A329DAF-B6F5-4EBE-9301-AABADE35CA86}" xr6:coauthVersionLast="47" xr6:coauthVersionMax="47" xr10:uidLastSave="{00000000-0000-0000-0000-000000000000}"/>
  <bookViews>
    <workbookView xWindow="-110" yWindow="-110" windowWidth="19420" windowHeight="11020" activeTab="1" xr2:uid="{9CE1178B-70C0-411D-9933-A0FFD87BE471}"/>
  </bookViews>
  <sheets>
    <sheet name="R2G" sheetId="28" r:id="rId1"/>
    <sheet name="AC MILAN" sheetId="60" r:id="rId2"/>
    <sheet name="AFC AJAX" sheetId="59" r:id="rId3"/>
    <sheet name="AL NASSR" sheetId="61" r:id="rId4"/>
    <sheet name="ARSENAL FC" sheetId="62" r:id="rId5"/>
    <sheet name="AS ROMA" sheetId="99" r:id="rId6"/>
    <sheet name="ATLETICO DE MADRID" sheetId="64" r:id="rId7"/>
    <sheet name="FC BAYERN MUNICH" sheetId="70" r:id="rId8"/>
    <sheet name="BAYER LEVERKUSEN" sheetId="93" r:id="rId9"/>
    <sheet name="BORUSSIA DORTMUND" sheetId="67" r:id="rId10"/>
    <sheet name="CRYSTAL PALACE FC" sheetId="107" r:id="rId11"/>
    <sheet name="FENERBAHCE SK" sheetId="106" r:id="rId12"/>
    <sheet name="FEYENOORD" sheetId="105" r:id="rId13"/>
    <sheet name="FSV MAINZ 05" sheetId="95" r:id="rId14"/>
    <sheet name="INTER MILAN" sheetId="72" r:id="rId15"/>
    <sheet name="JUVENTUS FC" sheetId="101" r:id="rId16"/>
    <sheet name="LEICESTER CITY" sheetId="102" r:id="rId17"/>
    <sheet name="LIVERPOOL FC" sheetId="73" r:id="rId18"/>
    <sheet name="LOSC LILLE " sheetId="74" r:id="rId19"/>
    <sheet name="MANCHESTER CITY" sheetId="75" r:id="rId20"/>
    <sheet name="MANCHESTER UNITED" sheetId="76" r:id="rId21"/>
    <sheet name="MUMBAI CITY " sheetId="65" r:id="rId22"/>
    <sheet name="MOHUN BAGAN SG" sheetId="77" r:id="rId23"/>
    <sheet name="NEWCASTLE UNITED" sheetId="78" r:id="rId24"/>
    <sheet name="NEWELL'S OLD BOYS " sheetId="103" r:id="rId25"/>
    <sheet name="NOTTINGHAM FOREST " sheetId="81" r:id="rId26"/>
    <sheet name="PARIS SAINT-GERMAIN" sheetId="79" r:id="rId27"/>
    <sheet name="RANGERS FC" sheetId="92" r:id="rId28"/>
    <sheet name="RAYONG FC" sheetId="80" r:id="rId29"/>
    <sheet name="REAL MADRID CF" sheetId="58" r:id="rId30"/>
    <sheet name="SANTOS FC" sheetId="89" r:id="rId31"/>
    <sheet name="SL BENFICA" sheetId="96" r:id="rId32"/>
    <sheet name="SSC NAPOLI" sheetId="100" r:id="rId33"/>
    <sheet name="SS LAZIO" sheetId="87" r:id="rId34"/>
    <sheet name="SPORTING CP" sheetId="104" r:id="rId35"/>
    <sheet name="TOTTENHAM HOTSPUR" sheetId="88" r:id="rId36"/>
    <sheet name="VISSEL KOBE" sheetId="108" r:id="rId37"/>
    <sheet name="WOLVES" sheetId="90" r:id="rId38"/>
    <sheet name="ASTON VILLA" sheetId="63" r:id="rId39"/>
    <sheet name="CHELSEA FC" sheetId="68" r:id="rId40"/>
    <sheet name="FC BARCELONA" sheetId="91" r:id="rId41"/>
    <sheet name="INTER MIAMI" sheetId="97" r:id="rId42"/>
    <sheet name="SEPAHAN SC" sheetId="85" r:id="rId43"/>
    <sheet name="NEW SLOT" sheetId="27" r:id="rId4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60" l="1"/>
  <c r="F25" i="60"/>
  <c r="F26" i="60"/>
  <c r="F27" i="60"/>
  <c r="F28" i="60"/>
  <c r="F29" i="60"/>
  <c r="F30" i="60"/>
  <c r="F31" i="60"/>
  <c r="F32" i="60"/>
  <c r="F33" i="60"/>
  <c r="F34" i="60"/>
  <c r="F36" i="60"/>
  <c r="F37" i="60"/>
  <c r="F38" i="60"/>
  <c r="F39" i="60"/>
  <c r="F40" i="60"/>
  <c r="F41" i="60"/>
  <c r="F42" i="60"/>
  <c r="F43" i="60"/>
  <c r="F44" i="60"/>
  <c r="F45" i="60"/>
  <c r="F46" i="60"/>
  <c r="F47" i="60"/>
  <c r="F48" i="60"/>
  <c r="F49" i="60"/>
  <c r="F50" i="60"/>
  <c r="F51" i="60"/>
  <c r="F52" i="60"/>
  <c r="F53" i="60"/>
  <c r="F54" i="60"/>
  <c r="F25" i="108"/>
  <c r="F26" i="108"/>
  <c r="F27" i="108"/>
  <c r="F28" i="108"/>
  <c r="F29" i="108"/>
  <c r="F30" i="108"/>
  <c r="F31" i="108"/>
  <c r="F32" i="108"/>
  <c r="F33" i="108"/>
  <c r="F34" i="108"/>
  <c r="F35" i="108"/>
  <c r="F36" i="108"/>
  <c r="F37" i="108"/>
  <c r="F38" i="108"/>
  <c r="F39" i="108"/>
  <c r="F40" i="108"/>
  <c r="F41" i="108"/>
  <c r="F42" i="108"/>
  <c r="F43" i="108"/>
  <c r="F44" i="108"/>
  <c r="F45" i="108"/>
  <c r="F46" i="108"/>
  <c r="F47" i="108"/>
  <c r="F48" i="108"/>
  <c r="F49" i="108"/>
  <c r="F50" i="108"/>
  <c r="F51" i="108"/>
  <c r="F52" i="108"/>
  <c r="F53" i="108"/>
  <c r="F54" i="108"/>
  <c r="F55" i="108" a="1"/>
  <c r="F55" i="108"/>
  <c r="L53" i="108"/>
  <c r="L50" i="108"/>
  <c r="L47" i="108"/>
  <c r="L44" i="108"/>
  <c r="L40" i="108"/>
  <c r="L36" i="108"/>
  <c r="L32" i="108"/>
  <c r="L28" i="108"/>
  <c r="H19" i="108"/>
  <c r="C13" i="108" a="1"/>
  <c r="C13" i="108"/>
  <c r="F25" i="107"/>
  <c r="F26" i="107"/>
  <c r="F27" i="107"/>
  <c r="F28" i="107"/>
  <c r="F29" i="107"/>
  <c r="F30" i="107"/>
  <c r="F31" i="107"/>
  <c r="F32" i="107"/>
  <c r="F33" i="107"/>
  <c r="F34" i="107"/>
  <c r="F35" i="107"/>
  <c r="F36" i="107"/>
  <c r="F37" i="107"/>
  <c r="F38" i="107"/>
  <c r="F39" i="107"/>
  <c r="F40" i="107"/>
  <c r="F41" i="107"/>
  <c r="F42" i="107"/>
  <c r="F43" i="107"/>
  <c r="F44" i="107"/>
  <c r="F45" i="107"/>
  <c r="F46" i="107"/>
  <c r="F47" i="107"/>
  <c r="F48" i="107"/>
  <c r="F49" i="107"/>
  <c r="F50" i="107"/>
  <c r="F51" i="107"/>
  <c r="F52" i="107"/>
  <c r="F53" i="107"/>
  <c r="F54" i="107"/>
  <c r="L53" i="107"/>
  <c r="L50" i="107"/>
  <c r="L47" i="107"/>
  <c r="L44" i="107"/>
  <c r="L40" i="107"/>
  <c r="L36" i="107"/>
  <c r="L32" i="107"/>
  <c r="L28" i="107"/>
  <c r="H19" i="107"/>
  <c r="C13" i="107" a="1"/>
  <c r="C13" i="107"/>
  <c r="F25" i="106"/>
  <c r="F26" i="106"/>
  <c r="F27" i="106"/>
  <c r="F28" i="106"/>
  <c r="F29" i="106"/>
  <c r="F30" i="106"/>
  <c r="F31" i="106"/>
  <c r="F32" i="106"/>
  <c r="F33" i="106"/>
  <c r="F34" i="106"/>
  <c r="F35" i="106"/>
  <c r="F36" i="106"/>
  <c r="F37" i="106"/>
  <c r="F38" i="106"/>
  <c r="F39" i="106"/>
  <c r="F40" i="106"/>
  <c r="F41" i="106"/>
  <c r="F42" i="106"/>
  <c r="F43" i="106"/>
  <c r="F44" i="106"/>
  <c r="F45" i="106"/>
  <c r="F46" i="106"/>
  <c r="F47" i="106"/>
  <c r="F48" i="106"/>
  <c r="F49" i="106"/>
  <c r="F50" i="106"/>
  <c r="F51" i="106"/>
  <c r="F52" i="106"/>
  <c r="F53" i="106"/>
  <c r="F54" i="106"/>
  <c r="L53" i="106"/>
  <c r="L50" i="106"/>
  <c r="L47" i="106"/>
  <c r="L44" i="106"/>
  <c r="L40" i="106"/>
  <c r="L36" i="106"/>
  <c r="L32" i="106"/>
  <c r="L28" i="106"/>
  <c r="H19" i="106"/>
  <c r="C13" i="106" a="1"/>
  <c r="C13" i="106"/>
  <c r="F25" i="105"/>
  <c r="F26" i="105"/>
  <c r="F27" i="105"/>
  <c r="F28" i="105"/>
  <c r="F29" i="105"/>
  <c r="F30" i="105"/>
  <c r="F31" i="105"/>
  <c r="F32" i="105"/>
  <c r="F33" i="105"/>
  <c r="F34" i="105"/>
  <c r="F35" i="105"/>
  <c r="F36" i="105"/>
  <c r="F37" i="105"/>
  <c r="F38" i="105"/>
  <c r="F39" i="105"/>
  <c r="F40" i="105"/>
  <c r="F41" i="105"/>
  <c r="F42" i="105"/>
  <c r="F43" i="105"/>
  <c r="F44" i="105"/>
  <c r="F45" i="105"/>
  <c r="F46" i="105"/>
  <c r="F47" i="105"/>
  <c r="F48" i="105"/>
  <c r="F49" i="105"/>
  <c r="F50" i="105"/>
  <c r="F51" i="105"/>
  <c r="F52" i="105"/>
  <c r="F53" i="105"/>
  <c r="F54" i="105"/>
  <c r="L53" i="105"/>
  <c r="L50" i="105"/>
  <c r="L47" i="105"/>
  <c r="L44" i="105"/>
  <c r="L40" i="105"/>
  <c r="L36" i="105"/>
  <c r="L32" i="105"/>
  <c r="L28" i="105"/>
  <c r="H19" i="105"/>
  <c r="C13" i="105" a="1"/>
  <c r="C13" i="105"/>
  <c r="F25" i="104"/>
  <c r="F26" i="104"/>
  <c r="F27" i="104"/>
  <c r="F28" i="104"/>
  <c r="F29" i="104"/>
  <c r="F30" i="104"/>
  <c r="F31" i="104"/>
  <c r="F32" i="104"/>
  <c r="F33" i="104"/>
  <c r="F34" i="104"/>
  <c r="F35" i="104"/>
  <c r="F36" i="104"/>
  <c r="F37" i="104"/>
  <c r="F38" i="104"/>
  <c r="F39" i="104"/>
  <c r="F40" i="104"/>
  <c r="F41" i="104"/>
  <c r="F42" i="104"/>
  <c r="F43" i="104"/>
  <c r="F44" i="104"/>
  <c r="F45" i="104"/>
  <c r="F46" i="104"/>
  <c r="F47" i="104"/>
  <c r="F48" i="104"/>
  <c r="F49" i="104"/>
  <c r="F50" i="104"/>
  <c r="F51" i="104"/>
  <c r="F52" i="104"/>
  <c r="F53" i="104"/>
  <c r="F54" i="104"/>
  <c r="L53" i="104"/>
  <c r="L50" i="104"/>
  <c r="L47" i="104"/>
  <c r="L44" i="104"/>
  <c r="L40" i="104"/>
  <c r="L36" i="104"/>
  <c r="L32" i="104"/>
  <c r="L28" i="104"/>
  <c r="H19" i="104"/>
  <c r="C13" i="104" a="1"/>
  <c r="C13" i="104"/>
  <c r="F25" i="103"/>
  <c r="F26" i="103"/>
  <c r="F27" i="103"/>
  <c r="F28" i="103"/>
  <c r="F29" i="103"/>
  <c r="F30" i="103"/>
  <c r="F31" i="103"/>
  <c r="F32" i="103"/>
  <c r="F33" i="103"/>
  <c r="F34" i="103"/>
  <c r="F35" i="103"/>
  <c r="F36" i="103"/>
  <c r="F37" i="103"/>
  <c r="F38" i="103"/>
  <c r="F39" i="103"/>
  <c r="F40" i="103"/>
  <c r="F41" i="103"/>
  <c r="F42" i="103"/>
  <c r="F43" i="103"/>
  <c r="F44" i="103"/>
  <c r="F45" i="103"/>
  <c r="F46" i="103"/>
  <c r="F47" i="103"/>
  <c r="F48" i="103"/>
  <c r="F49" i="103"/>
  <c r="F50" i="103"/>
  <c r="F51" i="103"/>
  <c r="F52" i="103"/>
  <c r="F53" i="103"/>
  <c r="F54" i="103"/>
  <c r="L53" i="103"/>
  <c r="L50" i="103"/>
  <c r="L47" i="103"/>
  <c r="L44" i="103"/>
  <c r="L40" i="103"/>
  <c r="L36" i="103"/>
  <c r="L32" i="103"/>
  <c r="L28" i="103"/>
  <c r="H19" i="103"/>
  <c r="C13" i="103" a="1"/>
  <c r="C13" i="103"/>
  <c r="F25" i="102"/>
  <c r="F26" i="102"/>
  <c r="F27" i="102"/>
  <c r="F28" i="102"/>
  <c r="F29" i="102"/>
  <c r="F30" i="102"/>
  <c r="F31" i="102"/>
  <c r="F32" i="102"/>
  <c r="F33" i="102"/>
  <c r="F34" i="102"/>
  <c r="F35" i="102"/>
  <c r="F36" i="102"/>
  <c r="F37" i="102"/>
  <c r="F38" i="102"/>
  <c r="F39" i="102"/>
  <c r="F40" i="102"/>
  <c r="F41" i="102"/>
  <c r="F42" i="102"/>
  <c r="F43" i="102"/>
  <c r="F44" i="102"/>
  <c r="F45" i="102"/>
  <c r="F46" i="102"/>
  <c r="F47" i="102"/>
  <c r="F48" i="102"/>
  <c r="F49" i="102"/>
  <c r="F50" i="102"/>
  <c r="F51" i="102"/>
  <c r="F52" i="102"/>
  <c r="F53" i="102"/>
  <c r="F54" i="102"/>
  <c r="L53" i="102"/>
  <c r="L50" i="102"/>
  <c r="L47" i="102"/>
  <c r="L44" i="102"/>
  <c r="L40" i="102"/>
  <c r="L36" i="102"/>
  <c r="L32" i="102"/>
  <c r="L28" i="102"/>
  <c r="H19" i="102"/>
  <c r="C13" i="102" a="1"/>
  <c r="C13" i="102"/>
  <c r="F25" i="101"/>
  <c r="F26" i="101"/>
  <c r="F27" i="101"/>
  <c r="F28" i="101"/>
  <c r="F29" i="101"/>
  <c r="F30" i="101"/>
  <c r="F31" i="101"/>
  <c r="F32" i="101"/>
  <c r="F33" i="101"/>
  <c r="F34" i="101"/>
  <c r="F35" i="101"/>
  <c r="F36" i="101"/>
  <c r="F37" i="101"/>
  <c r="F38" i="101"/>
  <c r="F39" i="101"/>
  <c r="F40" i="101"/>
  <c r="F41" i="101"/>
  <c r="F42" i="101"/>
  <c r="F43" i="101"/>
  <c r="F44" i="101"/>
  <c r="F45" i="101"/>
  <c r="F46" i="101"/>
  <c r="F47" i="101"/>
  <c r="F48" i="101"/>
  <c r="F49" i="101"/>
  <c r="F50" i="101"/>
  <c r="F51" i="101"/>
  <c r="F52" i="101"/>
  <c r="F53" i="101"/>
  <c r="F54" i="101"/>
  <c r="L53" i="101"/>
  <c r="L50" i="101"/>
  <c r="L47" i="101"/>
  <c r="L44" i="101"/>
  <c r="L40" i="101"/>
  <c r="L36" i="101"/>
  <c r="L32" i="101"/>
  <c r="L28" i="101"/>
  <c r="H19" i="101"/>
  <c r="C13" i="101" a="1"/>
  <c r="C13" i="101"/>
  <c r="F25" i="100"/>
  <c r="F26" i="100"/>
  <c r="F27" i="100"/>
  <c r="F28" i="100"/>
  <c r="F29" i="100"/>
  <c r="F30" i="100"/>
  <c r="F31" i="100"/>
  <c r="F55" i="100" a="1"/>
  <c r="F55" i="100"/>
  <c r="F32" i="100"/>
  <c r="F33" i="100"/>
  <c r="F34" i="100"/>
  <c r="F35" i="100"/>
  <c r="F36" i="100"/>
  <c r="F37" i="100"/>
  <c r="F38" i="100"/>
  <c r="F39" i="100"/>
  <c r="F40" i="100"/>
  <c r="F41" i="100"/>
  <c r="F42" i="100"/>
  <c r="F43" i="100"/>
  <c r="F44" i="100"/>
  <c r="F45" i="100"/>
  <c r="F46" i="100"/>
  <c r="F47" i="100"/>
  <c r="F48" i="100"/>
  <c r="F49" i="100"/>
  <c r="F50" i="100"/>
  <c r="F51" i="100"/>
  <c r="F52" i="100"/>
  <c r="F53" i="100"/>
  <c r="F54" i="100"/>
  <c r="L53" i="100"/>
  <c r="L50" i="100"/>
  <c r="L47" i="100"/>
  <c r="L44" i="100"/>
  <c r="L40" i="100"/>
  <c r="L36" i="100"/>
  <c r="L32" i="100"/>
  <c r="L28" i="100"/>
  <c r="H19" i="100"/>
  <c r="C13" i="100" a="1"/>
  <c r="C13" i="100"/>
  <c r="F29" i="74"/>
  <c r="F25" i="99"/>
  <c r="F26" i="99"/>
  <c r="F27" i="99"/>
  <c r="F28" i="99"/>
  <c r="F29" i="99"/>
  <c r="F30" i="99"/>
  <c r="F31" i="99"/>
  <c r="F32" i="99"/>
  <c r="F33" i="99"/>
  <c r="F34" i="99"/>
  <c r="F35" i="99"/>
  <c r="F36" i="99"/>
  <c r="F37" i="99"/>
  <c r="F38" i="99"/>
  <c r="F39" i="99"/>
  <c r="F40" i="99"/>
  <c r="F41" i="99"/>
  <c r="F42" i="99"/>
  <c r="F43" i="99"/>
  <c r="F44" i="99"/>
  <c r="F45" i="99"/>
  <c r="F46" i="99"/>
  <c r="F47" i="99"/>
  <c r="F48" i="99"/>
  <c r="F49" i="99"/>
  <c r="F50" i="99"/>
  <c r="F51" i="99"/>
  <c r="F52" i="99"/>
  <c r="F53" i="99"/>
  <c r="F54" i="99"/>
  <c r="L53" i="99"/>
  <c r="L50" i="99"/>
  <c r="L47" i="99"/>
  <c r="L44" i="99"/>
  <c r="L40" i="99"/>
  <c r="L36" i="99"/>
  <c r="L32" i="99"/>
  <c r="L28" i="99"/>
  <c r="H19" i="99"/>
  <c r="C13" i="99" a="1"/>
  <c r="C13" i="99"/>
  <c r="F44" i="95"/>
  <c r="F26" i="68"/>
  <c r="F25" i="68"/>
  <c r="F52" i="90"/>
  <c r="F51" i="90"/>
  <c r="F50" i="90"/>
  <c r="F49" i="90"/>
  <c r="F48" i="90"/>
  <c r="F47" i="90"/>
  <c r="F46" i="90"/>
  <c r="F45" i="90"/>
  <c r="F44" i="90"/>
  <c r="F43" i="90"/>
  <c r="F42" i="90"/>
  <c r="F36" i="89"/>
  <c r="F35" i="89"/>
  <c r="F34" i="89"/>
  <c r="F47" i="89"/>
  <c r="F46" i="89"/>
  <c r="F45" i="89"/>
  <c r="F44" i="89"/>
  <c r="F43" i="89"/>
  <c r="F42" i="89"/>
  <c r="F41" i="89"/>
  <c r="F40" i="89"/>
  <c r="F39" i="89"/>
  <c r="F38" i="89"/>
  <c r="F37" i="89"/>
  <c r="F46" i="88"/>
  <c r="F45" i="88"/>
  <c r="F44" i="88"/>
  <c r="F43" i="88"/>
  <c r="F42" i="88"/>
  <c r="F41" i="88"/>
  <c r="F40" i="88"/>
  <c r="F39" i="88"/>
  <c r="F38" i="88"/>
  <c r="F37" i="88"/>
  <c r="F36" i="88"/>
  <c r="F35" i="88"/>
  <c r="F34" i="88"/>
  <c r="F33" i="88"/>
  <c r="F32" i="88"/>
  <c r="F31" i="88"/>
  <c r="F30" i="88"/>
  <c r="F44" i="87"/>
  <c r="F43" i="87"/>
  <c r="F42" i="87"/>
  <c r="F41" i="87"/>
  <c r="F40" i="87"/>
  <c r="F39" i="87"/>
  <c r="F38" i="87"/>
  <c r="F37" i="87"/>
  <c r="F36" i="87"/>
  <c r="F35" i="87"/>
  <c r="F34" i="87"/>
  <c r="F33" i="87"/>
  <c r="F32" i="87"/>
  <c r="F31" i="87"/>
  <c r="F30" i="87"/>
  <c r="F29" i="87"/>
  <c r="F28" i="87"/>
  <c r="F43" i="85"/>
  <c r="F42" i="85"/>
  <c r="F41" i="85"/>
  <c r="F40" i="85"/>
  <c r="F39" i="85"/>
  <c r="F38" i="85"/>
  <c r="F37" i="85"/>
  <c r="F36" i="85"/>
  <c r="F35" i="85"/>
  <c r="F34" i="85"/>
  <c r="F33" i="85"/>
  <c r="F32" i="85"/>
  <c r="F31" i="85"/>
  <c r="F30" i="85"/>
  <c r="F29" i="85"/>
  <c r="F40" i="81"/>
  <c r="F39" i="81"/>
  <c r="F38" i="81"/>
  <c r="F37" i="81"/>
  <c r="F36" i="81"/>
  <c r="F35" i="81"/>
  <c r="F34" i="81"/>
  <c r="F33" i="81"/>
  <c r="F44" i="80"/>
  <c r="F43" i="80"/>
  <c r="F42" i="80"/>
  <c r="F41" i="80"/>
  <c r="F40" i="80"/>
  <c r="F39" i="80"/>
  <c r="F38" i="80"/>
  <c r="F37" i="80"/>
  <c r="F36" i="80"/>
  <c r="F43" i="79"/>
  <c r="F42" i="79"/>
  <c r="F41" i="79"/>
  <c r="F40" i="79"/>
  <c r="F39" i="79"/>
  <c r="F38" i="79"/>
  <c r="F37" i="79"/>
  <c r="F36" i="79"/>
  <c r="F35" i="79"/>
  <c r="F34" i="79"/>
  <c r="F33" i="79"/>
  <c r="F32" i="79"/>
  <c r="F31" i="79"/>
  <c r="F30" i="79"/>
  <c r="F29" i="79"/>
  <c r="F28" i="79"/>
  <c r="F27" i="79"/>
  <c r="F26" i="79"/>
  <c r="F25" i="79"/>
  <c r="F35" i="78"/>
  <c r="F47" i="78"/>
  <c r="F46" i="78"/>
  <c r="F45" i="78"/>
  <c r="F44" i="78"/>
  <c r="F43" i="78"/>
  <c r="F42" i="78"/>
  <c r="F41" i="78"/>
  <c r="F40" i="78"/>
  <c r="F39" i="78"/>
  <c r="F38" i="78"/>
  <c r="F37" i="78"/>
  <c r="F36" i="78"/>
  <c r="F40" i="75"/>
  <c r="F39" i="75"/>
  <c r="F38" i="75"/>
  <c r="F37" i="75"/>
  <c r="F36" i="75"/>
  <c r="F35" i="75"/>
  <c r="F34" i="75"/>
  <c r="F33" i="75"/>
  <c r="F32" i="75"/>
  <c r="F41" i="74"/>
  <c r="F40" i="74"/>
  <c r="F39" i="74"/>
  <c r="F38" i="74"/>
  <c r="F37" i="74"/>
  <c r="F36" i="74"/>
  <c r="F35" i="74"/>
  <c r="F34" i="74"/>
  <c r="F33" i="74"/>
  <c r="F38" i="73"/>
  <c r="F51" i="73"/>
  <c r="F50" i="73"/>
  <c r="F49" i="73"/>
  <c r="F48" i="73"/>
  <c r="F47" i="73"/>
  <c r="F46" i="73"/>
  <c r="F45" i="73"/>
  <c r="F44" i="73"/>
  <c r="F43" i="73"/>
  <c r="F42" i="73"/>
  <c r="F41" i="73"/>
  <c r="F40" i="73"/>
  <c r="F39" i="73"/>
  <c r="F42" i="72"/>
  <c r="F41" i="72"/>
  <c r="F40" i="72"/>
  <c r="F39" i="72"/>
  <c r="F38" i="72"/>
  <c r="F37" i="72"/>
  <c r="F36" i="72"/>
  <c r="F35" i="72"/>
  <c r="F34" i="72"/>
  <c r="F33" i="72"/>
  <c r="F32" i="72"/>
  <c r="F31" i="72"/>
  <c r="F30" i="72"/>
  <c r="F42" i="70"/>
  <c r="F41" i="70"/>
  <c r="F40" i="70"/>
  <c r="F39" i="70"/>
  <c r="F38" i="70"/>
  <c r="F37" i="70"/>
  <c r="F36" i="70"/>
  <c r="F35" i="70"/>
  <c r="F34" i="70"/>
  <c r="F33" i="70"/>
  <c r="F32" i="70"/>
  <c r="F31" i="70"/>
  <c r="F30" i="70"/>
  <c r="F29" i="70"/>
  <c r="F28" i="70"/>
  <c r="F44" i="91"/>
  <c r="F43" i="91"/>
  <c r="F42" i="67"/>
  <c r="F41" i="67"/>
  <c r="F40" i="67"/>
  <c r="F39" i="67"/>
  <c r="F38" i="67"/>
  <c r="F37" i="67"/>
  <c r="F36" i="67"/>
  <c r="F35" i="67"/>
  <c r="F34" i="67"/>
  <c r="F33" i="67"/>
  <c r="F32" i="67"/>
  <c r="F31" i="67"/>
  <c r="F40" i="93"/>
  <c r="F41" i="93"/>
  <c r="F45" i="64"/>
  <c r="F44" i="64"/>
  <c r="F43" i="64"/>
  <c r="F42" i="64"/>
  <c r="F41" i="64"/>
  <c r="F40" i="64"/>
  <c r="F39" i="64"/>
  <c r="F38" i="64"/>
  <c r="F37" i="64"/>
  <c r="F36" i="64"/>
  <c r="F35" i="64"/>
  <c r="F34" i="64"/>
  <c r="F33" i="64"/>
  <c r="F32" i="64"/>
  <c r="F31" i="64"/>
  <c r="F30" i="64"/>
  <c r="F29" i="64"/>
  <c r="F45" i="63"/>
  <c r="F44" i="63"/>
  <c r="F43" i="63"/>
  <c r="F42" i="63"/>
  <c r="F41" i="63"/>
  <c r="F40" i="63"/>
  <c r="F39" i="63"/>
  <c r="F38" i="63"/>
  <c r="F37" i="63"/>
  <c r="F36" i="63"/>
  <c r="F35" i="63"/>
  <c r="F34" i="63"/>
  <c r="F33" i="63"/>
  <c r="F32" i="63"/>
  <c r="F49" i="62"/>
  <c r="F48" i="62"/>
  <c r="F47" i="62"/>
  <c r="F46" i="62"/>
  <c r="F45" i="62"/>
  <c r="F44" i="62"/>
  <c r="F43" i="62"/>
  <c r="F42" i="62"/>
  <c r="F41" i="62"/>
  <c r="F40" i="62"/>
  <c r="F39" i="62"/>
  <c r="F38" i="62"/>
  <c r="F37" i="62"/>
  <c r="F36" i="62"/>
  <c r="F35" i="62"/>
  <c r="F34" i="62"/>
  <c r="F33" i="62"/>
  <c r="F32" i="62"/>
  <c r="F31" i="62"/>
  <c r="F30" i="62"/>
  <c r="F29" i="62"/>
  <c r="F41" i="61"/>
  <c r="F40" i="61"/>
  <c r="F39" i="61"/>
  <c r="F38" i="61"/>
  <c r="F37" i="61"/>
  <c r="F36" i="61"/>
  <c r="F35" i="61"/>
  <c r="F34" i="61"/>
  <c r="F33" i="61"/>
  <c r="F32" i="61"/>
  <c r="F31" i="61"/>
  <c r="F30" i="61"/>
  <c r="F29" i="61"/>
  <c r="F50" i="58"/>
  <c r="F49" i="58"/>
  <c r="F48" i="58"/>
  <c r="F47" i="58"/>
  <c r="F46" i="58"/>
  <c r="F45" i="58"/>
  <c r="F44" i="58"/>
  <c r="F43" i="58"/>
  <c r="F42" i="58"/>
  <c r="F41" i="58"/>
  <c r="F40" i="58"/>
  <c r="F39" i="58"/>
  <c r="F38" i="58"/>
  <c r="F37" i="58"/>
  <c r="F36" i="58"/>
  <c r="F42" i="59"/>
  <c r="F41" i="59"/>
  <c r="F40" i="59"/>
  <c r="F39" i="59"/>
  <c r="F38" i="59"/>
  <c r="F37" i="59"/>
  <c r="F36" i="59"/>
  <c r="F35" i="59"/>
  <c r="F34" i="59"/>
  <c r="F33" i="59"/>
  <c r="F32" i="59"/>
  <c r="F31" i="59"/>
  <c r="F30" i="59"/>
  <c r="F29" i="59"/>
  <c r="F28" i="59"/>
  <c r="F27" i="59"/>
  <c r="F26" i="59"/>
  <c r="L53" i="60"/>
  <c r="L50" i="60"/>
  <c r="L47" i="60"/>
  <c r="L44" i="60"/>
  <c r="L40" i="60"/>
  <c r="L36" i="60"/>
  <c r="L32" i="60"/>
  <c r="L28" i="60"/>
  <c r="L53" i="59"/>
  <c r="L50" i="59"/>
  <c r="L47" i="59"/>
  <c r="L44" i="59"/>
  <c r="L40" i="59"/>
  <c r="L36" i="59"/>
  <c r="L32" i="59"/>
  <c r="L28" i="59"/>
  <c r="L53" i="58"/>
  <c r="L50" i="58"/>
  <c r="L47" i="58"/>
  <c r="L44" i="58"/>
  <c r="L40" i="58"/>
  <c r="L36" i="58"/>
  <c r="L32" i="58"/>
  <c r="L28" i="58"/>
  <c r="L53" i="61"/>
  <c r="L50" i="61"/>
  <c r="L47" i="61"/>
  <c r="L44" i="61"/>
  <c r="L40" i="61"/>
  <c r="L36" i="61"/>
  <c r="L32" i="61"/>
  <c r="L28" i="61"/>
  <c r="L53" i="62"/>
  <c r="L50" i="62"/>
  <c r="L47" i="62"/>
  <c r="L44" i="62"/>
  <c r="L40" i="62"/>
  <c r="L36" i="62"/>
  <c r="L32" i="62"/>
  <c r="L28" i="62"/>
  <c r="L53" i="63"/>
  <c r="L50" i="63"/>
  <c r="L47" i="63"/>
  <c r="L44" i="63"/>
  <c r="L40" i="63"/>
  <c r="L36" i="63"/>
  <c r="L32" i="63"/>
  <c r="L28" i="63"/>
  <c r="L53" i="64"/>
  <c r="L50" i="64"/>
  <c r="L47" i="64"/>
  <c r="L44" i="64"/>
  <c r="L40" i="64"/>
  <c r="L36" i="64"/>
  <c r="L32" i="64"/>
  <c r="L28" i="64"/>
  <c r="L53" i="93"/>
  <c r="L50" i="93"/>
  <c r="L47" i="93"/>
  <c r="L44" i="93"/>
  <c r="L40" i="93"/>
  <c r="L36" i="93"/>
  <c r="L32" i="93"/>
  <c r="L28" i="93"/>
  <c r="L53" i="67"/>
  <c r="L50" i="67"/>
  <c r="L47" i="67"/>
  <c r="L44" i="67"/>
  <c r="L40" i="67"/>
  <c r="L36" i="67"/>
  <c r="L32" i="67"/>
  <c r="L28" i="67"/>
  <c r="L53" i="91"/>
  <c r="L50" i="91"/>
  <c r="L47" i="91"/>
  <c r="L44" i="91"/>
  <c r="L40" i="91"/>
  <c r="L36" i="91"/>
  <c r="L32" i="91"/>
  <c r="L28" i="91"/>
  <c r="L53" i="70"/>
  <c r="L50" i="70"/>
  <c r="L47" i="70"/>
  <c r="L44" i="70"/>
  <c r="L40" i="70"/>
  <c r="L36" i="70"/>
  <c r="L32" i="70"/>
  <c r="L28" i="70"/>
  <c r="L53" i="95"/>
  <c r="L50" i="95"/>
  <c r="L47" i="95"/>
  <c r="L44" i="95"/>
  <c r="L40" i="95"/>
  <c r="L36" i="95"/>
  <c r="L32" i="95"/>
  <c r="L28" i="95"/>
  <c r="L53" i="97"/>
  <c r="L50" i="97"/>
  <c r="L47" i="97"/>
  <c r="L44" i="97"/>
  <c r="L40" i="97"/>
  <c r="L36" i="97"/>
  <c r="L32" i="97"/>
  <c r="L28" i="97"/>
  <c r="L53" i="72"/>
  <c r="L50" i="72"/>
  <c r="L47" i="72"/>
  <c r="L44" i="72"/>
  <c r="L40" i="72"/>
  <c r="L36" i="72"/>
  <c r="L32" i="72"/>
  <c r="L28" i="72"/>
  <c r="L53" i="73"/>
  <c r="L50" i="73"/>
  <c r="L47" i="73"/>
  <c r="L44" i="73"/>
  <c r="L40" i="73"/>
  <c r="L36" i="73"/>
  <c r="L32" i="73"/>
  <c r="L28" i="73"/>
  <c r="L53" i="74"/>
  <c r="L50" i="74"/>
  <c r="L47" i="74"/>
  <c r="L44" i="74"/>
  <c r="L40" i="74"/>
  <c r="L36" i="74"/>
  <c r="L32" i="74"/>
  <c r="L28" i="74"/>
  <c r="L53" i="75"/>
  <c r="L50" i="75"/>
  <c r="L47" i="75"/>
  <c r="L44" i="75"/>
  <c r="L40" i="75"/>
  <c r="L36" i="75"/>
  <c r="L32" i="75"/>
  <c r="L28" i="75"/>
  <c r="L53" i="78"/>
  <c r="L50" i="78"/>
  <c r="L47" i="78"/>
  <c r="L44" i="78"/>
  <c r="L40" i="78"/>
  <c r="L36" i="78"/>
  <c r="L32" i="78"/>
  <c r="L28" i="78"/>
  <c r="L53" i="79"/>
  <c r="L50" i="79"/>
  <c r="L47" i="79"/>
  <c r="L44" i="79"/>
  <c r="L40" i="79"/>
  <c r="L36" i="79"/>
  <c r="L32" i="79"/>
  <c r="L28" i="79"/>
  <c r="L53" i="80"/>
  <c r="L50" i="80"/>
  <c r="L47" i="80"/>
  <c r="L44" i="80"/>
  <c r="L40" i="80"/>
  <c r="L36" i="80"/>
  <c r="L32" i="80"/>
  <c r="L28" i="80"/>
  <c r="L53" i="92"/>
  <c r="L50" i="92"/>
  <c r="L47" i="92"/>
  <c r="L44" i="92"/>
  <c r="L40" i="92"/>
  <c r="L36" i="92"/>
  <c r="L32" i="92"/>
  <c r="L28" i="92"/>
  <c r="L53" i="81"/>
  <c r="L50" i="81"/>
  <c r="L47" i="81"/>
  <c r="L44" i="81"/>
  <c r="L40" i="81"/>
  <c r="L36" i="81"/>
  <c r="L32" i="81"/>
  <c r="L28" i="81"/>
  <c r="L53" i="85"/>
  <c r="L50" i="85"/>
  <c r="L47" i="85"/>
  <c r="L44" i="85"/>
  <c r="L40" i="85"/>
  <c r="L36" i="85"/>
  <c r="L32" i="85"/>
  <c r="L28" i="85"/>
  <c r="L53" i="96"/>
  <c r="L50" i="96"/>
  <c r="L47" i="96"/>
  <c r="L44" i="96"/>
  <c r="L40" i="96"/>
  <c r="L36" i="96"/>
  <c r="L32" i="96"/>
  <c r="L28" i="96"/>
  <c r="L53" i="87"/>
  <c r="L50" i="87"/>
  <c r="L47" i="87"/>
  <c r="L44" i="87"/>
  <c r="L40" i="87"/>
  <c r="L36" i="87"/>
  <c r="L32" i="87"/>
  <c r="L28" i="87"/>
  <c r="L53" i="88"/>
  <c r="L50" i="88"/>
  <c r="L47" i="88"/>
  <c r="L44" i="88"/>
  <c r="L40" i="88"/>
  <c r="L36" i="88"/>
  <c r="L32" i="88"/>
  <c r="L28" i="88"/>
  <c r="L53" i="89"/>
  <c r="L50" i="89"/>
  <c r="L47" i="89"/>
  <c r="L44" i="89"/>
  <c r="L40" i="89"/>
  <c r="L36" i="89"/>
  <c r="L32" i="89"/>
  <c r="L28" i="89"/>
  <c r="L53" i="90"/>
  <c r="L50" i="90"/>
  <c r="L47" i="90"/>
  <c r="L44" i="90"/>
  <c r="L40" i="90"/>
  <c r="L36" i="90"/>
  <c r="L32" i="90"/>
  <c r="L28" i="90"/>
  <c r="L53" i="65"/>
  <c r="L50" i="65"/>
  <c r="L47" i="65"/>
  <c r="L44" i="65"/>
  <c r="L40" i="65"/>
  <c r="L36" i="65"/>
  <c r="L32" i="65"/>
  <c r="L28" i="65"/>
  <c r="L53" i="76"/>
  <c r="L50" i="76"/>
  <c r="L47" i="76"/>
  <c r="L44" i="76"/>
  <c r="L40" i="76"/>
  <c r="L36" i="76"/>
  <c r="L32" i="76"/>
  <c r="L28" i="76"/>
  <c r="L53" i="77"/>
  <c r="L50" i="77"/>
  <c r="L47" i="77"/>
  <c r="L44" i="77"/>
  <c r="L40" i="77"/>
  <c r="L36" i="77"/>
  <c r="L32" i="77"/>
  <c r="L28" i="77"/>
  <c r="L53" i="68"/>
  <c r="L50" i="68"/>
  <c r="L47" i="68"/>
  <c r="L44" i="68"/>
  <c r="L40" i="68"/>
  <c r="L36" i="68"/>
  <c r="L32" i="68"/>
  <c r="L28" i="68"/>
  <c r="L53" i="27"/>
  <c r="L50" i="27"/>
  <c r="L47" i="27"/>
  <c r="L44" i="27"/>
  <c r="L32" i="27"/>
  <c r="L40" i="27"/>
  <c r="L36" i="27"/>
  <c r="L28" i="27"/>
  <c r="F47" i="27"/>
  <c r="F43" i="27"/>
  <c r="F25" i="27"/>
  <c r="F28" i="27"/>
  <c r="F43" i="81"/>
  <c r="F25" i="97"/>
  <c r="F26" i="97"/>
  <c r="F27" i="97"/>
  <c r="F28" i="97"/>
  <c r="F29" i="97"/>
  <c r="F42" i="97"/>
  <c r="F30" i="97"/>
  <c r="F31" i="97"/>
  <c r="F43" i="97"/>
  <c r="F32" i="97"/>
  <c r="F33" i="97"/>
  <c r="F34" i="97"/>
  <c r="F35" i="97"/>
  <c r="F36" i="97"/>
  <c r="F37" i="97"/>
  <c r="F38" i="97"/>
  <c r="F39" i="97"/>
  <c r="F40" i="97"/>
  <c r="F44" i="97"/>
  <c r="F41" i="97"/>
  <c r="F45" i="97"/>
  <c r="F46" i="97"/>
  <c r="F47" i="97"/>
  <c r="F48" i="97"/>
  <c r="F49" i="97"/>
  <c r="F50" i="97"/>
  <c r="F51" i="97"/>
  <c r="F52" i="97"/>
  <c r="F53" i="97"/>
  <c r="F54" i="97"/>
  <c r="F55" i="97" a="1"/>
  <c r="F55" i="97"/>
  <c r="H19" i="97"/>
  <c r="C13" i="97" a="1"/>
  <c r="C13" i="97"/>
  <c r="F42" i="96"/>
  <c r="F43" i="96"/>
  <c r="F44" i="96"/>
  <c r="F33" i="96"/>
  <c r="F34" i="96"/>
  <c r="F35" i="96"/>
  <c r="F39" i="96"/>
  <c r="F26" i="96"/>
  <c r="F27" i="96"/>
  <c r="F28" i="96"/>
  <c r="F29" i="96"/>
  <c r="F30" i="96"/>
  <c r="F40" i="96"/>
  <c r="F41" i="96"/>
  <c r="F36" i="96"/>
  <c r="F37" i="96"/>
  <c r="F38" i="96"/>
  <c r="F25" i="96"/>
  <c r="F32" i="96"/>
  <c r="F45" i="96"/>
  <c r="F31" i="96"/>
  <c r="F46" i="96"/>
  <c r="F47" i="96"/>
  <c r="F55" i="96" a="1"/>
  <c r="F55" i="96"/>
  <c r="F48" i="96"/>
  <c r="F49" i="96"/>
  <c r="F50" i="96"/>
  <c r="F51" i="96"/>
  <c r="F52" i="96"/>
  <c r="F53" i="96"/>
  <c r="F54" i="96"/>
  <c r="H19" i="96"/>
  <c r="C13" i="96" a="1"/>
  <c r="C13" i="96"/>
  <c r="F25" i="95"/>
  <c r="F26" i="95"/>
  <c r="F27" i="95"/>
  <c r="F28" i="95"/>
  <c r="F29" i="95"/>
  <c r="F30" i="95"/>
  <c r="F31" i="95"/>
  <c r="F32" i="95"/>
  <c r="F33" i="95"/>
  <c r="F34" i="95"/>
  <c r="F35" i="95"/>
  <c r="F36" i="95"/>
  <c r="F37" i="95"/>
  <c r="F38" i="95"/>
  <c r="F39" i="95"/>
  <c r="F40" i="95"/>
  <c r="F41" i="95"/>
  <c r="F42" i="95"/>
  <c r="F43" i="95"/>
  <c r="F45" i="95"/>
  <c r="F46" i="95"/>
  <c r="F55" i="95" a="1"/>
  <c r="F55" i="95"/>
  <c r="F47" i="95"/>
  <c r="F48" i="95"/>
  <c r="F49" i="95"/>
  <c r="F50" i="95"/>
  <c r="F51" i="95"/>
  <c r="F52" i="95"/>
  <c r="F53" i="95"/>
  <c r="F54" i="95"/>
  <c r="H19" i="95"/>
  <c r="C13" i="95" a="1"/>
  <c r="C13" i="95"/>
  <c r="F25" i="93"/>
  <c r="F26" i="93"/>
  <c r="F27" i="93"/>
  <c r="F28" i="93"/>
  <c r="F29" i="93"/>
  <c r="F30" i="93"/>
  <c r="F43" i="93"/>
  <c r="F31" i="93"/>
  <c r="F32" i="93"/>
  <c r="F33" i="93"/>
  <c r="F34" i="93"/>
  <c r="F35" i="93"/>
  <c r="F36" i="93"/>
  <c r="F44" i="93"/>
  <c r="F37" i="93"/>
  <c r="F42" i="93"/>
  <c r="F38" i="93"/>
  <c r="F39" i="93"/>
  <c r="F45" i="93"/>
  <c r="F46" i="93"/>
  <c r="F47" i="93"/>
  <c r="F48" i="93"/>
  <c r="F49" i="93"/>
  <c r="F50" i="93"/>
  <c r="F51" i="93"/>
  <c r="F52" i="93"/>
  <c r="F53" i="93"/>
  <c r="F54" i="93"/>
  <c r="F55" i="93" a="1"/>
  <c r="F55" i="93"/>
  <c r="H19" i="93"/>
  <c r="C13" i="93" a="1"/>
  <c r="C13" i="93"/>
  <c r="F46" i="92"/>
  <c r="F47" i="92"/>
  <c r="F25" i="92"/>
  <c r="F26" i="92"/>
  <c r="F34" i="92"/>
  <c r="F35" i="92"/>
  <c r="F33" i="92"/>
  <c r="F30" i="92"/>
  <c r="F45" i="92"/>
  <c r="F42" i="92"/>
  <c r="F39" i="92"/>
  <c r="F40" i="92"/>
  <c r="F41" i="92"/>
  <c r="F27" i="92"/>
  <c r="F28" i="92"/>
  <c r="F43" i="92"/>
  <c r="F29" i="92"/>
  <c r="F32" i="92"/>
  <c r="F31" i="92"/>
  <c r="F37" i="92"/>
  <c r="F38" i="92"/>
  <c r="F44" i="92"/>
  <c r="F36" i="92"/>
  <c r="F48" i="92"/>
  <c r="F49" i="92"/>
  <c r="F50" i="92"/>
  <c r="F51" i="92"/>
  <c r="F52" i="92"/>
  <c r="F53" i="92"/>
  <c r="F54" i="92"/>
  <c r="F55" i="92" a="1"/>
  <c r="F55" i="92"/>
  <c r="H19" i="92"/>
  <c r="C13" i="92" a="1"/>
  <c r="C13" i="92"/>
  <c r="F46" i="91"/>
  <c r="F25" i="91"/>
  <c r="F26" i="91"/>
  <c r="F27" i="91"/>
  <c r="F28" i="91"/>
  <c r="F29" i="91"/>
  <c r="F30" i="91"/>
  <c r="F31" i="91"/>
  <c r="F47" i="91"/>
  <c r="F32" i="91"/>
  <c r="F48" i="91"/>
  <c r="F33" i="91"/>
  <c r="F34" i="91"/>
  <c r="F35" i="91"/>
  <c r="F36" i="91"/>
  <c r="F37" i="91"/>
  <c r="F38" i="91"/>
  <c r="F39" i="91"/>
  <c r="F40" i="91"/>
  <c r="F41" i="91"/>
  <c r="F42" i="91"/>
  <c r="F45" i="91"/>
  <c r="F49" i="91"/>
  <c r="F50" i="91"/>
  <c r="F51" i="91"/>
  <c r="F52" i="91"/>
  <c r="F53" i="91"/>
  <c r="F54" i="91"/>
  <c r="F55" i="91" a="1"/>
  <c r="F55" i="91"/>
  <c r="H19" i="91"/>
  <c r="C13" i="91" a="1"/>
  <c r="C13" i="91"/>
  <c r="H19" i="76"/>
  <c r="F53" i="79"/>
  <c r="F52" i="79"/>
  <c r="F51" i="79"/>
  <c r="F50" i="79"/>
  <c r="F49" i="79"/>
  <c r="F48" i="79"/>
  <c r="F47" i="79"/>
  <c r="F46" i="79"/>
  <c r="F45" i="79"/>
  <c r="F44" i="79"/>
  <c r="H19" i="27"/>
  <c r="H19" i="90"/>
  <c r="H19" i="59"/>
  <c r="H19" i="60"/>
  <c r="H19" i="58"/>
  <c r="H19" i="61"/>
  <c r="H19" i="62"/>
  <c r="H19" i="63"/>
  <c r="H19" i="64"/>
  <c r="H19" i="65"/>
  <c r="H19" i="67"/>
  <c r="H19" i="68"/>
  <c r="H19" i="70"/>
  <c r="H19" i="72"/>
  <c r="H19" i="73"/>
  <c r="H19" i="74"/>
  <c r="H19" i="75"/>
  <c r="H19" i="77"/>
  <c r="H19" i="78"/>
  <c r="H19" i="79"/>
  <c r="H19" i="80"/>
  <c r="H19" i="81"/>
  <c r="H19" i="85"/>
  <c r="H19" i="88"/>
  <c r="H19" i="89"/>
  <c r="H19" i="87"/>
  <c r="C13" i="60" a="1"/>
  <c r="C13" i="60"/>
  <c r="F28" i="90"/>
  <c r="F29" i="90"/>
  <c r="F37" i="90"/>
  <c r="F39" i="90"/>
  <c r="F54" i="87"/>
  <c r="F54" i="85"/>
  <c r="F54" i="80"/>
  <c r="F26" i="77"/>
  <c r="F27" i="76"/>
  <c r="F28" i="75"/>
  <c r="F28" i="73"/>
  <c r="F43" i="72"/>
  <c r="F28" i="68"/>
  <c r="F29" i="67"/>
  <c r="F45" i="67"/>
  <c r="F28" i="67"/>
  <c r="F46" i="67"/>
  <c r="F44" i="67"/>
  <c r="F43" i="67"/>
  <c r="F47" i="67"/>
  <c r="F48" i="67"/>
  <c r="F30" i="67"/>
  <c r="F27" i="67"/>
  <c r="F26" i="67"/>
  <c r="F25" i="67"/>
  <c r="F49" i="67"/>
  <c r="F50" i="67"/>
  <c r="F51" i="67"/>
  <c r="F52" i="67"/>
  <c r="F53" i="67"/>
  <c r="F54" i="67"/>
  <c r="F35" i="65"/>
  <c r="F33" i="58"/>
  <c r="F44" i="59"/>
  <c r="F43" i="59"/>
  <c r="F25" i="59"/>
  <c r="F45" i="59"/>
  <c r="F46" i="59"/>
  <c r="F47" i="59"/>
  <c r="F48" i="59"/>
  <c r="F49" i="59"/>
  <c r="F50" i="59"/>
  <c r="F51" i="59"/>
  <c r="F52" i="59"/>
  <c r="F53" i="59"/>
  <c r="F54" i="59"/>
  <c r="F32" i="58"/>
  <c r="F35" i="58"/>
  <c r="F51" i="58"/>
  <c r="F52" i="58"/>
  <c r="F53" i="58"/>
  <c r="F34" i="58"/>
  <c r="F27" i="58"/>
  <c r="F54" i="58"/>
  <c r="F28" i="58"/>
  <c r="F29" i="58"/>
  <c r="F30" i="58"/>
  <c r="F31" i="58"/>
  <c r="F26" i="58"/>
  <c r="F25" i="58"/>
  <c r="F27" i="61"/>
  <c r="F26" i="61"/>
  <c r="F46" i="61"/>
  <c r="F43" i="61"/>
  <c r="F25" i="61"/>
  <c r="F42" i="61"/>
  <c r="F28" i="61"/>
  <c r="F44" i="61"/>
  <c r="F48" i="61"/>
  <c r="F45" i="61"/>
  <c r="F47" i="61"/>
  <c r="F49" i="61"/>
  <c r="F50" i="61"/>
  <c r="F51" i="61"/>
  <c r="F52" i="61"/>
  <c r="F53" i="61"/>
  <c r="F54" i="61"/>
  <c r="F52" i="62"/>
  <c r="F51" i="62"/>
  <c r="F26" i="62"/>
  <c r="F50" i="62"/>
  <c r="F25" i="62"/>
  <c r="F27" i="62"/>
  <c r="F28" i="62"/>
  <c r="F53" i="62"/>
  <c r="F54" i="62"/>
  <c r="F25" i="63"/>
  <c r="F46" i="63"/>
  <c r="F26" i="63"/>
  <c r="F27" i="63"/>
  <c r="F28" i="63"/>
  <c r="F29" i="63"/>
  <c r="F30" i="63"/>
  <c r="F31" i="63"/>
  <c r="F47" i="63"/>
  <c r="F48" i="63"/>
  <c r="F49" i="63"/>
  <c r="F50" i="63"/>
  <c r="F51" i="63"/>
  <c r="F52" i="63"/>
  <c r="F53" i="63"/>
  <c r="F54" i="63"/>
  <c r="F28" i="64"/>
  <c r="F25" i="64"/>
  <c r="F27" i="64"/>
  <c r="F26" i="64"/>
  <c r="F46" i="64"/>
  <c r="F47" i="64"/>
  <c r="F48" i="64"/>
  <c r="F49" i="64"/>
  <c r="F50" i="64"/>
  <c r="F51" i="64"/>
  <c r="F52" i="64"/>
  <c r="F53" i="64"/>
  <c r="F54" i="64"/>
  <c r="F43" i="65"/>
  <c r="F44" i="65"/>
  <c r="F39" i="65"/>
  <c r="F28" i="65"/>
  <c r="F33" i="65"/>
  <c r="F41" i="65"/>
  <c r="F38" i="65"/>
  <c r="F31" i="65"/>
  <c r="F32" i="65"/>
  <c r="F36" i="65"/>
  <c r="F29" i="65"/>
  <c r="F34" i="65"/>
  <c r="F37" i="65"/>
  <c r="F30" i="65"/>
  <c r="F25" i="65"/>
  <c r="F45" i="65"/>
  <c r="F40" i="65"/>
  <c r="F27" i="65"/>
  <c r="F26" i="65"/>
  <c r="F42" i="65"/>
  <c r="F46" i="65"/>
  <c r="F47" i="65"/>
  <c r="F48" i="65"/>
  <c r="F49" i="65"/>
  <c r="F50" i="65"/>
  <c r="F51" i="65"/>
  <c r="F52" i="65"/>
  <c r="F53" i="65"/>
  <c r="F54" i="65"/>
  <c r="F27" i="68"/>
  <c r="F29" i="68"/>
  <c r="F46" i="68"/>
  <c r="F30" i="68"/>
  <c r="F31" i="68"/>
  <c r="F35" i="68"/>
  <c r="F36" i="68"/>
  <c r="F47" i="68"/>
  <c r="F39" i="68"/>
  <c r="F40" i="68"/>
  <c r="F41" i="68"/>
  <c r="F42" i="68"/>
  <c r="F33" i="68"/>
  <c r="F34" i="68"/>
  <c r="F43" i="68"/>
  <c r="F32" i="68"/>
  <c r="F37" i="68"/>
  <c r="F45" i="68"/>
  <c r="F44" i="68"/>
  <c r="F38" i="68"/>
  <c r="F48" i="68"/>
  <c r="F49" i="68"/>
  <c r="F50" i="68"/>
  <c r="F51" i="68"/>
  <c r="F52" i="68"/>
  <c r="F53" i="68"/>
  <c r="F54" i="68"/>
  <c r="F26" i="70"/>
  <c r="F43" i="70"/>
  <c r="F25" i="70"/>
  <c r="F27" i="70"/>
  <c r="F44" i="70"/>
  <c r="F45" i="70"/>
  <c r="F46" i="70"/>
  <c r="F47" i="70"/>
  <c r="F48" i="70"/>
  <c r="F49" i="70"/>
  <c r="F50" i="70"/>
  <c r="F51" i="70"/>
  <c r="F52" i="70"/>
  <c r="F53" i="70"/>
  <c r="F54" i="70"/>
  <c r="F28" i="72"/>
  <c r="F44" i="72"/>
  <c r="F29" i="72"/>
  <c r="F45" i="72"/>
  <c r="F25" i="72"/>
  <c r="F26" i="72"/>
  <c r="F46" i="72"/>
  <c r="F27" i="72"/>
  <c r="F47" i="72"/>
  <c r="F48" i="72"/>
  <c r="F49" i="72"/>
  <c r="F50" i="72"/>
  <c r="F51" i="72"/>
  <c r="F52" i="72"/>
  <c r="F53" i="72"/>
  <c r="F54" i="72"/>
  <c r="F37" i="73"/>
  <c r="F35" i="73"/>
  <c r="F52" i="73"/>
  <c r="F36" i="73"/>
  <c r="F29" i="73"/>
  <c r="F27" i="73"/>
  <c r="F53" i="73"/>
  <c r="F25" i="73"/>
  <c r="F54" i="73"/>
  <c r="F31" i="73"/>
  <c r="F32" i="73"/>
  <c r="F33" i="73"/>
  <c r="F34" i="73"/>
  <c r="F30" i="73"/>
  <c r="F26" i="73"/>
  <c r="F28" i="74"/>
  <c r="F25" i="74"/>
  <c r="F30" i="74"/>
  <c r="F42" i="74"/>
  <c r="F31" i="74"/>
  <c r="F26" i="74"/>
  <c r="F32" i="74"/>
  <c r="F27" i="74"/>
  <c r="F43" i="74"/>
  <c r="F44" i="74"/>
  <c r="F45" i="74"/>
  <c r="F46" i="74"/>
  <c r="F47" i="74"/>
  <c r="F48" i="74"/>
  <c r="F49" i="74"/>
  <c r="F50" i="74"/>
  <c r="F51" i="74"/>
  <c r="F52" i="74"/>
  <c r="F53" i="74"/>
  <c r="F54" i="74"/>
  <c r="F44" i="75"/>
  <c r="F26" i="75"/>
  <c r="F27" i="75"/>
  <c r="F45" i="75"/>
  <c r="F41" i="75"/>
  <c r="F25" i="75"/>
  <c r="F29" i="75"/>
  <c r="F30" i="75"/>
  <c r="F42" i="75"/>
  <c r="F43" i="75"/>
  <c r="F31" i="75"/>
  <c r="F46" i="75"/>
  <c r="F47" i="75"/>
  <c r="F48" i="75"/>
  <c r="F49" i="75"/>
  <c r="F50" i="75"/>
  <c r="F51" i="75"/>
  <c r="F52" i="75"/>
  <c r="F53" i="75"/>
  <c r="F54" i="75"/>
  <c r="F42" i="76"/>
  <c r="F26" i="76"/>
  <c r="F28" i="76"/>
  <c r="F29" i="76"/>
  <c r="F54" i="76"/>
  <c r="F30" i="76"/>
  <c r="F43" i="76"/>
  <c r="F31" i="76"/>
  <c r="F32" i="76"/>
  <c r="F33" i="76"/>
  <c r="F34" i="76"/>
  <c r="F35" i="76"/>
  <c r="F36" i="76"/>
  <c r="F37" i="76"/>
  <c r="F38" i="76"/>
  <c r="F39" i="76"/>
  <c r="F40" i="76"/>
  <c r="F41" i="76"/>
  <c r="F25" i="76"/>
  <c r="F44" i="76"/>
  <c r="F45" i="76"/>
  <c r="F46" i="76"/>
  <c r="F47" i="76"/>
  <c r="F48" i="76"/>
  <c r="F49" i="76"/>
  <c r="F50" i="76"/>
  <c r="F51" i="76"/>
  <c r="F52" i="76"/>
  <c r="F53" i="76"/>
  <c r="F46" i="77"/>
  <c r="F31" i="77"/>
  <c r="F32" i="77"/>
  <c r="F47" i="77"/>
  <c r="F48" i="77"/>
  <c r="F49" i="77"/>
  <c r="F35" i="77"/>
  <c r="F36" i="77"/>
  <c r="F37" i="77"/>
  <c r="F38" i="77"/>
  <c r="F43" i="77"/>
  <c r="F44" i="77"/>
  <c r="F45" i="77"/>
  <c r="F33" i="77"/>
  <c r="F40" i="77"/>
  <c r="F41" i="77"/>
  <c r="F25" i="77"/>
  <c r="F29" i="77"/>
  <c r="F42" i="77"/>
  <c r="F34" i="77"/>
  <c r="F27" i="77"/>
  <c r="F55" i="77" a="1"/>
  <c r="F55" i="77"/>
  <c r="F39" i="77"/>
  <c r="F28" i="77"/>
  <c r="F30" i="77"/>
  <c r="F50" i="77"/>
  <c r="F51" i="77"/>
  <c r="F52" i="77"/>
  <c r="F53" i="77"/>
  <c r="F54" i="77"/>
  <c r="F29" i="78"/>
  <c r="F27" i="78"/>
  <c r="F33" i="78"/>
  <c r="F48" i="78"/>
  <c r="F34" i="78"/>
  <c r="F32" i="78"/>
  <c r="F30" i="78"/>
  <c r="F25" i="78"/>
  <c r="F26" i="78"/>
  <c r="F28" i="78"/>
  <c r="F54" i="78"/>
  <c r="F31" i="78"/>
  <c r="F49" i="78"/>
  <c r="F50" i="78"/>
  <c r="F51" i="78"/>
  <c r="F52" i="78"/>
  <c r="F53" i="78"/>
  <c r="F54" i="79"/>
  <c r="F27" i="80"/>
  <c r="F28" i="80"/>
  <c r="F35" i="80"/>
  <c r="F49" i="80"/>
  <c r="F25" i="80"/>
  <c r="F48" i="80"/>
  <c r="F45" i="80"/>
  <c r="F51" i="80"/>
  <c r="F52" i="80"/>
  <c r="F26" i="80"/>
  <c r="F53" i="80"/>
  <c r="F29" i="80"/>
  <c r="F30" i="80"/>
  <c r="F31" i="80"/>
  <c r="F32" i="80"/>
  <c r="F33" i="80"/>
  <c r="F50" i="80"/>
  <c r="F46" i="80"/>
  <c r="F34" i="80"/>
  <c r="F47" i="80"/>
  <c r="F42" i="81"/>
  <c r="F30" i="81"/>
  <c r="F31" i="81"/>
  <c r="F29" i="81"/>
  <c r="F26" i="81"/>
  <c r="F41" i="81"/>
  <c r="F27" i="81"/>
  <c r="F54" i="81"/>
  <c r="F32" i="81"/>
  <c r="F44" i="81"/>
  <c r="F28" i="81"/>
  <c r="F45" i="81"/>
  <c r="F25" i="81"/>
  <c r="F46" i="81"/>
  <c r="F47" i="81"/>
  <c r="F48" i="81"/>
  <c r="F49" i="81"/>
  <c r="F50" i="81"/>
  <c r="F51" i="81"/>
  <c r="F52" i="81"/>
  <c r="F53" i="81"/>
  <c r="F45" i="85"/>
  <c r="F25" i="85"/>
  <c r="F44" i="85"/>
  <c r="F28" i="85"/>
  <c r="F47" i="85"/>
  <c r="F26" i="85"/>
  <c r="F46" i="85"/>
  <c r="F27" i="85"/>
  <c r="F48" i="85"/>
  <c r="F49" i="85"/>
  <c r="F50" i="85"/>
  <c r="F51" i="85"/>
  <c r="F52" i="85"/>
  <c r="F53" i="85"/>
  <c r="F46" i="87"/>
  <c r="F47" i="87"/>
  <c r="F25" i="87"/>
  <c r="F45" i="87"/>
  <c r="F26" i="87"/>
  <c r="F27" i="87"/>
  <c r="F48" i="87"/>
  <c r="F49" i="87"/>
  <c r="F50" i="87"/>
  <c r="F51" i="87"/>
  <c r="F52" i="87"/>
  <c r="F53" i="87"/>
  <c r="F29" i="88"/>
  <c r="F25" i="88"/>
  <c r="F26" i="88"/>
  <c r="F27" i="88"/>
  <c r="F28" i="88"/>
  <c r="F47" i="88"/>
  <c r="F48" i="88"/>
  <c r="F49" i="88"/>
  <c r="F50" i="88"/>
  <c r="F51" i="88"/>
  <c r="F52" i="88"/>
  <c r="F53" i="88"/>
  <c r="F54" i="88"/>
  <c r="F31" i="89"/>
  <c r="F28" i="89"/>
  <c r="F25" i="89"/>
  <c r="F29" i="89"/>
  <c r="F32" i="89"/>
  <c r="F26" i="89"/>
  <c r="F27" i="89"/>
  <c r="F30" i="89"/>
  <c r="F33" i="89"/>
  <c r="F49" i="89"/>
  <c r="F50" i="89"/>
  <c r="F48" i="89"/>
  <c r="F51" i="89"/>
  <c r="F52" i="89"/>
  <c r="F53" i="89"/>
  <c r="F54" i="89"/>
  <c r="F41" i="90"/>
  <c r="F53" i="90"/>
  <c r="F54" i="90"/>
  <c r="F34" i="90"/>
  <c r="F38" i="90"/>
  <c r="F25" i="90"/>
  <c r="F40" i="90"/>
  <c r="F35" i="90"/>
  <c r="F36" i="90"/>
  <c r="F30" i="90"/>
  <c r="F33" i="90"/>
  <c r="F31" i="90"/>
  <c r="F32" i="90"/>
  <c r="F26" i="90"/>
  <c r="F27" i="90"/>
  <c r="F49" i="27"/>
  <c r="F50" i="27"/>
  <c r="F54" i="27"/>
  <c r="F53" i="27"/>
  <c r="F52" i="27"/>
  <c r="F51" i="27"/>
  <c r="F48" i="27"/>
  <c r="F46" i="27"/>
  <c r="F45" i="27"/>
  <c r="F44" i="27"/>
  <c r="F42" i="27"/>
  <c r="F41" i="27"/>
  <c r="F40" i="27"/>
  <c r="F39" i="27"/>
  <c r="F38" i="27"/>
  <c r="F37" i="27"/>
  <c r="F36" i="27"/>
  <c r="F35" i="27"/>
  <c r="F34" i="27"/>
  <c r="F33" i="27"/>
  <c r="F32" i="27"/>
  <c r="F31" i="27"/>
  <c r="F30" i="27"/>
  <c r="F29" i="27"/>
  <c r="F27" i="27"/>
  <c r="F26" i="27"/>
  <c r="C13" i="90" a="1"/>
  <c r="C13" i="90"/>
  <c r="C13" i="89" a="1"/>
  <c r="C13" i="89"/>
  <c r="C13" i="88" a="1"/>
  <c r="C13" i="88"/>
  <c r="C13" i="87" a="1"/>
  <c r="C13" i="87"/>
  <c r="C13" i="85" a="1"/>
  <c r="C13" i="85"/>
  <c r="C13" i="81" a="1"/>
  <c r="C13" i="81"/>
  <c r="C13" i="80" a="1"/>
  <c r="C13" i="80"/>
  <c r="C13" i="79" a="1"/>
  <c r="C13" i="79"/>
  <c r="C13" i="78" a="1"/>
  <c r="C13" i="78"/>
  <c r="C13" i="77" a="1"/>
  <c r="C13" i="77"/>
  <c r="C13" i="76" a="1"/>
  <c r="C13" i="76"/>
  <c r="C13" i="75" a="1"/>
  <c r="C13" i="75"/>
  <c r="C13" i="74" a="1"/>
  <c r="C13" i="74"/>
  <c r="C13" i="73" a="1"/>
  <c r="C13" i="73"/>
  <c r="C13" i="72" a="1"/>
  <c r="C13" i="72"/>
  <c r="C13" i="70" a="1"/>
  <c r="C13" i="70"/>
  <c r="C13" i="68" a="1"/>
  <c r="C13" i="68"/>
  <c r="C13" i="67" a="1"/>
  <c r="C13" i="67"/>
  <c r="C13" i="65" a="1"/>
  <c r="C13" i="65"/>
  <c r="C13" i="64" a="1"/>
  <c r="C13" i="64"/>
  <c r="C13" i="63" a="1"/>
  <c r="C13" i="63"/>
  <c r="C13" i="62" a="1"/>
  <c r="C13" i="62"/>
  <c r="C13" i="61" a="1"/>
  <c r="C13" i="61"/>
  <c r="C13" i="59" a="1"/>
  <c r="C13" i="59"/>
  <c r="C13" i="58" a="1"/>
  <c r="C13" i="58"/>
  <c r="C13" i="27" a="1"/>
  <c r="C13" i="27"/>
  <c r="F55" i="63" a="1"/>
  <c r="F55" i="63"/>
  <c r="F55" i="68" a="1"/>
  <c r="F55" i="68"/>
  <c r="F55" i="85" a="1"/>
  <c r="F55" i="85"/>
  <c r="F55" i="27" a="1"/>
  <c r="F55" i="27"/>
  <c r="F55" i="59" a="1"/>
  <c r="F55" i="59"/>
  <c r="F55" i="58" a="1"/>
  <c r="F55" i="58"/>
  <c r="F55" i="90" a="1"/>
  <c r="F55" i="90"/>
  <c r="F55" i="87" a="1"/>
  <c r="F55" i="87"/>
  <c r="F55" i="81" a="1"/>
  <c r="F55" i="81"/>
  <c r="F55" i="103" a="1"/>
  <c r="F55" i="103"/>
  <c r="F55" i="78" a="1"/>
  <c r="F55" i="78"/>
  <c r="F55" i="76" a="1"/>
  <c r="F55" i="76"/>
  <c r="F55" i="74" a="1"/>
  <c r="F55" i="74"/>
  <c r="F55" i="73" a="1"/>
  <c r="F55" i="73"/>
  <c r="F55" i="102" a="1"/>
  <c r="F55" i="102"/>
  <c r="F55" i="101" a="1"/>
  <c r="F55" i="101"/>
  <c r="F55" i="72" a="1"/>
  <c r="F55" i="72"/>
  <c r="F55" i="70" a="1"/>
  <c r="F55" i="70"/>
  <c r="F55" i="107" a="1"/>
  <c r="F55" i="107"/>
  <c r="F55" i="67" a="1"/>
  <c r="F55" i="67"/>
  <c r="F55" i="64" a="1"/>
  <c r="F55" i="64"/>
  <c r="F55" i="62" a="1"/>
  <c r="F55" i="62"/>
  <c r="F55" i="61" a="1"/>
  <c r="F55" i="61"/>
  <c r="F55" i="105" a="1"/>
  <c r="F55" i="105"/>
  <c r="F55" i="75" a="1"/>
  <c r="F55" i="75"/>
  <c r="F55" i="65" a="1"/>
  <c r="F55" i="65"/>
  <c r="F55" i="79" a="1"/>
  <c r="F55" i="79"/>
  <c r="F55" i="80" a="1"/>
  <c r="F55" i="80"/>
  <c r="F55" i="89" a="1"/>
  <c r="F55" i="89"/>
  <c r="F55" i="104" a="1"/>
  <c r="F55" i="104"/>
  <c r="F55" i="88" a="1"/>
  <c r="F55" i="88"/>
  <c r="F55" i="106" a="1"/>
  <c r="F55" i="106"/>
  <c r="F55" i="99" a="1"/>
  <c r="F55" i="99"/>
  <c r="F55" i="60" a="1"/>
  <c r="F5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<sst xmlns="http://schemas.openxmlformats.org/spreadsheetml/2006/main" count="8038" uniqueCount="1070">
  <si>
    <t xml:space="preserve">MANAGER STATUS </t>
  </si>
  <si>
    <t>WIN</t>
  </si>
  <si>
    <t>DRAW</t>
  </si>
  <si>
    <t>LOSE</t>
  </si>
  <si>
    <t>SESN</t>
  </si>
  <si>
    <t>GA</t>
  </si>
  <si>
    <t>CS</t>
  </si>
  <si>
    <t>PLAYER NAME</t>
  </si>
  <si>
    <t>POS</t>
  </si>
  <si>
    <t>VALUE</t>
  </si>
  <si>
    <t>CONTRACT</t>
  </si>
  <si>
    <t>SALARY</t>
  </si>
  <si>
    <t>SEASON</t>
  </si>
  <si>
    <t xml:space="preserve">MANAGER </t>
  </si>
  <si>
    <t>TOTAL</t>
  </si>
  <si>
    <t>☆☆☆</t>
  </si>
  <si>
    <t>ROAD TO GLORY</t>
  </si>
  <si>
    <t>REWARDS</t>
  </si>
  <si>
    <t>MATCH BONUS</t>
  </si>
  <si>
    <t>GOAL</t>
  </si>
  <si>
    <t>02 cc</t>
  </si>
  <si>
    <t>01 cc</t>
  </si>
  <si>
    <t>TOURNAMENT REWARDS</t>
  </si>
  <si>
    <t>POSITIONS REWARDS</t>
  </si>
  <si>
    <t>GOLDEN BOOT</t>
  </si>
  <si>
    <t>GOLDEN GLOVE</t>
  </si>
  <si>
    <t xml:space="preserve">UEFA LEAGUE </t>
  </si>
  <si>
    <t>ELITE CUP</t>
  </si>
  <si>
    <t>SUPER CUP</t>
  </si>
  <si>
    <t xml:space="preserve">BALLON D'OR </t>
  </si>
  <si>
    <t>GERD MÜLLER TROPHY</t>
  </si>
  <si>
    <t>YASHIN TROPHY</t>
  </si>
  <si>
    <t>MALDINI TROPHY</t>
  </si>
  <si>
    <t>R2G BEST MANAGER</t>
  </si>
  <si>
    <t>CLEAN SHEET</t>
  </si>
  <si>
    <t>☆☆☆☆☆</t>
  </si>
  <si>
    <t>☆☆☆☆</t>
  </si>
  <si>
    <t xml:space="preserve">LOCK &amp; UNLOCK </t>
  </si>
  <si>
    <t xml:space="preserve">TRANSFER </t>
  </si>
  <si>
    <t xml:space="preserve">LEAGUE </t>
  </si>
  <si>
    <t>WINDOW</t>
  </si>
  <si>
    <t>TRANSFER</t>
  </si>
  <si>
    <t>REST</t>
  </si>
  <si>
    <t>DAY</t>
  </si>
  <si>
    <t>DIVISION</t>
  </si>
  <si>
    <t>SELECTION</t>
  </si>
  <si>
    <t>MATCH-1</t>
  </si>
  <si>
    <t>MATCH-2</t>
  </si>
  <si>
    <t>MATCH-3</t>
  </si>
  <si>
    <t>SUPER</t>
  </si>
  <si>
    <t>MATCH-5</t>
  </si>
  <si>
    <t>LEAGUE -1</t>
  </si>
  <si>
    <t>LEAGUE -2</t>
  </si>
  <si>
    <t>MATCH-4</t>
  </si>
  <si>
    <t>LEAGUE -3</t>
  </si>
  <si>
    <t>LEAGUE -4</t>
  </si>
  <si>
    <t>MATCH-6</t>
  </si>
  <si>
    <t>BREAK</t>
  </si>
  <si>
    <t xml:space="preserve">EURO </t>
  </si>
  <si>
    <t>CUP KO</t>
  </si>
  <si>
    <t>MATCH-7</t>
  </si>
  <si>
    <t>MATCH-8</t>
  </si>
  <si>
    <t>QUARTER</t>
  </si>
  <si>
    <t>PRE QUARTER</t>
  </si>
  <si>
    <t xml:space="preserve">QUARTER </t>
  </si>
  <si>
    <t>SEMI FINAL</t>
  </si>
  <si>
    <t>FINAL</t>
  </si>
  <si>
    <t>MATCH-11</t>
  </si>
  <si>
    <t>MATCH-10</t>
  </si>
  <si>
    <t>MATCH-9</t>
  </si>
  <si>
    <t>SUPER SEMI</t>
  </si>
  <si>
    <t>MATCH-12</t>
  </si>
  <si>
    <t>ELITE &amp;</t>
  </si>
  <si>
    <t>SUPER FINAL</t>
  </si>
  <si>
    <t>END</t>
  </si>
  <si>
    <t>START</t>
  </si>
  <si>
    <t xml:space="preserve">SUNDAY </t>
  </si>
  <si>
    <t>MONDAY</t>
  </si>
  <si>
    <t>TUESDAY</t>
  </si>
  <si>
    <t>WEDNESDAY</t>
  </si>
  <si>
    <t xml:space="preserve">THURSDAY </t>
  </si>
  <si>
    <t>FRIDAY</t>
  </si>
  <si>
    <t>SATURDAY</t>
  </si>
  <si>
    <t>MANAGER RATING</t>
  </si>
  <si>
    <t>GOLDEN BALL</t>
  </si>
  <si>
    <t>GD</t>
  </si>
  <si>
    <t>ROUND REWARD ONLY</t>
  </si>
  <si>
    <t>RANK</t>
  </si>
  <si>
    <t>TEAM</t>
  </si>
  <si>
    <t>UEFA</t>
  </si>
  <si>
    <t>KINGS CUP-1</t>
  </si>
  <si>
    <t>SUPER CUP-1</t>
  </si>
  <si>
    <t>KINGS CUP-2</t>
  </si>
  <si>
    <t>SUPER CUP-2</t>
  </si>
  <si>
    <t>LEAGUE -5</t>
  </si>
  <si>
    <t>KINGS CUP-3</t>
  </si>
  <si>
    <t>KINGS CUP-4</t>
  </si>
  <si>
    <t>SUPER CUP-3</t>
  </si>
  <si>
    <t>SUPER CUP-4</t>
  </si>
  <si>
    <t>KINGS</t>
  </si>
  <si>
    <t>CUP-5</t>
  </si>
  <si>
    <t>LEAGUE -6</t>
  </si>
  <si>
    <t xml:space="preserve">BREAK </t>
  </si>
  <si>
    <t>MD 1</t>
  </si>
  <si>
    <t xml:space="preserve">MASTER </t>
  </si>
  <si>
    <t>LEAGUE-1</t>
  </si>
  <si>
    <t>MD 2</t>
  </si>
  <si>
    <t>MD 3</t>
  </si>
  <si>
    <t>SEMI</t>
  </si>
  <si>
    <t>LEAGUE-2</t>
  </si>
  <si>
    <t>LEAGUE-3</t>
  </si>
  <si>
    <t>LEAGUE-4</t>
  </si>
  <si>
    <t>LEAGUE-5</t>
  </si>
  <si>
    <t>CUP-6</t>
  </si>
  <si>
    <t>KINGS CUP-7</t>
  </si>
  <si>
    <t>SUPER CUP R8</t>
  </si>
  <si>
    <t>KINGS CUP &amp;</t>
  </si>
  <si>
    <t>SUPER CUP SEMI</t>
  </si>
  <si>
    <t>LEAGUE SEMI</t>
  </si>
  <si>
    <t>MATCH-13</t>
  </si>
  <si>
    <t>MATCH-14</t>
  </si>
  <si>
    <t>SUPER CUP FINAL</t>
  </si>
  <si>
    <t>LEAGUE FINAL</t>
  </si>
  <si>
    <t>CO-OP</t>
  </si>
  <si>
    <t>INCOME</t>
  </si>
  <si>
    <t>EXPENSE</t>
  </si>
  <si>
    <t>PROFIT</t>
  </si>
  <si>
    <t>TEAM OF THE SEASON</t>
  </si>
  <si>
    <t>PLAYERS</t>
  </si>
  <si>
    <t>-</t>
  </si>
  <si>
    <t>SUPER CUP R16</t>
  </si>
  <si>
    <t>POINT</t>
  </si>
  <si>
    <t>SEASON-2 CALENDAR    [3rd December 23  -/-  22 January 24]</t>
  </si>
  <si>
    <t>SEASON-1 CALENDAR   [8th October  -/-  18th November 23]</t>
  </si>
  <si>
    <t>100+</t>
  </si>
  <si>
    <t>☆☆☆☆☆☆</t>
  </si>
  <si>
    <t>PRIME</t>
  </si>
  <si>
    <t>CARD TYPE</t>
  </si>
  <si>
    <t>ANY</t>
  </si>
  <si>
    <t>UNLIMITED</t>
  </si>
  <si>
    <t>2☆, 1☆  Players</t>
  </si>
  <si>
    <t>VALIDITY</t>
  </si>
  <si>
    <t>KINGS CUP-5</t>
  </si>
  <si>
    <t>SUPER CUP-5</t>
  </si>
  <si>
    <t xml:space="preserve">WORLD </t>
  </si>
  <si>
    <t>CUP</t>
  </si>
  <si>
    <t>LEAGUE</t>
  </si>
  <si>
    <t>LEAGUE -</t>
  </si>
  <si>
    <t>LEAGUE -7</t>
  </si>
  <si>
    <t>LEAGUE -8</t>
  </si>
  <si>
    <t>LEAGUE -9</t>
  </si>
  <si>
    <t>LEAGUE -10</t>
  </si>
  <si>
    <t>KINGS CUP-8</t>
  </si>
  <si>
    <t>MATCH-15</t>
  </si>
  <si>
    <t>MATCH-16</t>
  </si>
  <si>
    <t>FINALS</t>
  </si>
  <si>
    <t>SEASON-3 CALENDAR   [16th March  -/-  10th May 24]</t>
  </si>
  <si>
    <t xml:space="preserve">DIVISION LEAGUE </t>
  </si>
  <si>
    <t xml:space="preserve">SUPER LEAGUE </t>
  </si>
  <si>
    <t xml:space="preserve">AUTHENTIC MODE </t>
  </si>
  <si>
    <t xml:space="preserve">DIVISION </t>
  </si>
  <si>
    <t xml:space="preserve">AUTHENTIC </t>
  </si>
  <si>
    <t xml:space="preserve">R2G COIN BALANCE </t>
  </si>
  <si>
    <t>R2G TOKEN BALANCE</t>
  </si>
  <si>
    <t>100 T</t>
  </si>
  <si>
    <t xml:space="preserve">TROPHY &amp; AWARDS </t>
  </si>
  <si>
    <t xml:space="preserve">AWARDS </t>
  </si>
  <si>
    <t>MUBASHIR</t>
  </si>
  <si>
    <t>AC MILAN</t>
  </si>
  <si>
    <t>WITCHR</t>
  </si>
  <si>
    <t>SHADOW_4A</t>
  </si>
  <si>
    <t>DKM</t>
  </si>
  <si>
    <t>FAYIS</t>
  </si>
  <si>
    <t>IEMXSIN</t>
  </si>
  <si>
    <t>SAINU</t>
  </si>
  <si>
    <t>FAYAZ</t>
  </si>
  <si>
    <t>ADIL</t>
  </si>
  <si>
    <t>AASHIQUE</t>
  </si>
  <si>
    <t xml:space="preserve">BLACK STROM </t>
  </si>
  <si>
    <t>ABOOBAKER</t>
  </si>
  <si>
    <t>FAZI</t>
  </si>
  <si>
    <t>AFSAL</t>
  </si>
  <si>
    <t>KRISH</t>
  </si>
  <si>
    <t>ARIF LEO</t>
  </si>
  <si>
    <t>ADITH</t>
  </si>
  <si>
    <t>IRFAN</t>
  </si>
  <si>
    <t>NIHAL</t>
  </si>
  <si>
    <t xml:space="preserve">MITHILESH </t>
  </si>
  <si>
    <t xml:space="preserve">BECKHAM </t>
  </si>
  <si>
    <t>SHAHANAB</t>
  </si>
  <si>
    <t xml:space="preserve">NABEEL </t>
  </si>
  <si>
    <t>ROHITH</t>
  </si>
  <si>
    <t xml:space="preserve">AKSHAY LAL </t>
  </si>
  <si>
    <t xml:space="preserve">TOURNAMENT AWARDS </t>
  </si>
  <si>
    <t>08 cc</t>
  </si>
  <si>
    <t>05 cc</t>
  </si>
  <si>
    <t>ST</t>
  </si>
  <si>
    <t>80 RC</t>
  </si>
  <si>
    <t>150 RC</t>
  </si>
  <si>
    <t>1.5 RC</t>
  </si>
  <si>
    <t>0 RC</t>
  </si>
  <si>
    <t>60 RC</t>
  </si>
  <si>
    <t>102 RC</t>
  </si>
  <si>
    <t>40 RC</t>
  </si>
  <si>
    <t>138 RC</t>
  </si>
  <si>
    <t>84 RC</t>
  </si>
  <si>
    <t>108 RC</t>
  </si>
  <si>
    <t>104 RC</t>
  </si>
  <si>
    <t>90 RC</t>
  </si>
  <si>
    <t>66 RC</t>
  </si>
  <si>
    <t>44 RC</t>
  </si>
  <si>
    <t>128 RC</t>
  </si>
  <si>
    <t>86 RC</t>
  </si>
  <si>
    <t>58 RC</t>
  </si>
  <si>
    <t>50 RC</t>
  </si>
  <si>
    <t>68 RC</t>
  </si>
  <si>
    <t>70 RC</t>
  </si>
  <si>
    <t>120 RC</t>
  </si>
  <si>
    <t>64 RC</t>
  </si>
  <si>
    <t>62 RC</t>
  </si>
  <si>
    <t>202 RC</t>
  </si>
  <si>
    <t xml:space="preserve">0 RC </t>
  </si>
  <si>
    <t xml:space="preserve">50 RC </t>
  </si>
  <si>
    <t>52 RC</t>
  </si>
  <si>
    <t>76 RC</t>
  </si>
  <si>
    <t>78 RC</t>
  </si>
  <si>
    <t>200 RC</t>
  </si>
  <si>
    <t>88 RC</t>
  </si>
  <si>
    <t>130 RC</t>
  </si>
  <si>
    <t>100 RC</t>
  </si>
  <si>
    <t>110 RC</t>
  </si>
  <si>
    <t>94 RC</t>
  </si>
  <si>
    <t>GK</t>
  </si>
  <si>
    <t>92 RC</t>
  </si>
  <si>
    <t>126 RC</t>
  </si>
  <si>
    <t>140 RC</t>
  </si>
  <si>
    <t>56 RC</t>
  </si>
  <si>
    <t>54 RC</t>
  </si>
  <si>
    <t>82 RC</t>
  </si>
  <si>
    <t>122 RC</t>
  </si>
  <si>
    <t>CB</t>
  </si>
  <si>
    <t>114 RC</t>
  </si>
  <si>
    <t>48 RC</t>
  </si>
  <si>
    <t>72 RC</t>
  </si>
  <si>
    <t>106 RC</t>
  </si>
  <si>
    <t>74 RC</t>
  </si>
  <si>
    <t>42 RC</t>
  </si>
  <si>
    <t>LB</t>
  </si>
  <si>
    <t>RB</t>
  </si>
  <si>
    <t>46 RC</t>
  </si>
  <si>
    <t>RW</t>
  </si>
  <si>
    <t>LW</t>
  </si>
  <si>
    <t>96 RC</t>
  </si>
  <si>
    <t>112 RC</t>
  </si>
  <si>
    <t>DM</t>
  </si>
  <si>
    <t>AM</t>
  </si>
  <si>
    <t>MASON MOUNT</t>
  </si>
  <si>
    <t>CM</t>
  </si>
  <si>
    <t>116 RC</t>
  </si>
  <si>
    <t>SEASON-4 CALENDAR    [10 November 24  -/-  25 December 24]</t>
  </si>
  <si>
    <t>CUP-1</t>
  </si>
  <si>
    <t>CUP-4</t>
  </si>
  <si>
    <t>CUP-2</t>
  </si>
  <si>
    <t>CUP-3</t>
  </si>
  <si>
    <t>DAY -1</t>
  </si>
  <si>
    <t>DAY -2</t>
  </si>
  <si>
    <t>DAY -3</t>
  </si>
  <si>
    <t>DAY -4</t>
  </si>
  <si>
    <t>CUP-7</t>
  </si>
  <si>
    <t xml:space="preserve">AUCTION </t>
  </si>
  <si>
    <t>CUP   KO</t>
  </si>
  <si>
    <t>TEJAS</t>
  </si>
  <si>
    <t xml:space="preserve">Unlimited </t>
  </si>
  <si>
    <t>AUTHENTIC R8</t>
  </si>
  <si>
    <t>AUTHENTIC</t>
  </si>
  <si>
    <t>AUTHENTIC  R8</t>
  </si>
  <si>
    <t>AUTHENTIC KO</t>
  </si>
  <si>
    <t>AUTHENTIC  KO</t>
  </si>
  <si>
    <t>AUTHENTIC R16</t>
  </si>
  <si>
    <t>AUTHENTIC  R16</t>
  </si>
  <si>
    <t>CLUB LIMIT</t>
  </si>
  <si>
    <t>CLUB POINTS</t>
  </si>
  <si>
    <t xml:space="preserve"> 96 RC</t>
  </si>
  <si>
    <t xml:space="preserve">52 RC </t>
  </si>
  <si>
    <t>BENTO</t>
  </si>
  <si>
    <t>NO TEAM</t>
  </si>
  <si>
    <t>SUPER CUP KO</t>
  </si>
  <si>
    <t>UEL KO</t>
  </si>
  <si>
    <t>UCEL KO</t>
  </si>
  <si>
    <t>DIVISION 1&gt; 1st</t>
  </si>
  <si>
    <t>AMEEN</t>
  </si>
  <si>
    <t xml:space="preserve">ABHINAV LEO </t>
  </si>
  <si>
    <t>ANU 10</t>
  </si>
  <si>
    <t>FASAL</t>
  </si>
  <si>
    <t>SHAMIL FC</t>
  </si>
  <si>
    <t>AKHIL</t>
  </si>
  <si>
    <t>UCL 3rd</t>
  </si>
  <si>
    <t>UCL 4th</t>
  </si>
  <si>
    <t>AUTHENTIC  SEMI</t>
  </si>
  <si>
    <t>UCEL 4h</t>
  </si>
  <si>
    <t>UCEL 3rd</t>
  </si>
  <si>
    <t>AUTHENTIC CHAMP</t>
  </si>
  <si>
    <t>AUTHENTIC RUNNR</t>
  </si>
  <si>
    <t>DIVISION 1&gt; 2nd</t>
  </si>
  <si>
    <t>DIVISION 1&gt; 3rd</t>
  </si>
  <si>
    <t>DIVISION 1&gt; 4th</t>
  </si>
  <si>
    <t>DIVISION 1&gt; 6th</t>
  </si>
  <si>
    <t>DIVISION 1&gt; 5th</t>
  </si>
  <si>
    <t>DIVISION 1&gt; 8th</t>
  </si>
  <si>
    <t>DIVISION 1&gt; 7th</t>
  </si>
  <si>
    <t>DIVISION 2&gt; 1st</t>
  </si>
  <si>
    <t>DIVISION 2&gt; 2nd</t>
  </si>
  <si>
    <t>DIVISION 2&gt; 3rd</t>
  </si>
  <si>
    <t>DIVISION 2&gt; 4th</t>
  </si>
  <si>
    <t>DIVISION 2&gt; 5th</t>
  </si>
  <si>
    <t>DIVISION 2&gt; 7th</t>
  </si>
  <si>
    <t>DIVISION 3&gt; 8th</t>
  </si>
  <si>
    <t>DIVISION 3&gt; 1st</t>
  </si>
  <si>
    <t>DIVISION 3&gt; 2nd</t>
  </si>
  <si>
    <t>DIVISION 3&gt; 3rd</t>
  </si>
  <si>
    <t>DIVISION 3&gt; 4th</t>
  </si>
  <si>
    <t>DIVISION 3&gt; 5th</t>
  </si>
  <si>
    <t>DIVISION 3&gt; 6th</t>
  </si>
  <si>
    <t>DIVISION 3&gt; 7th</t>
  </si>
  <si>
    <t>DIVISION 4&gt; 1st</t>
  </si>
  <si>
    <t>DIVISION 4&gt; 2nd</t>
  </si>
  <si>
    <t>DIVISION 4&gt; 3rd</t>
  </si>
  <si>
    <t>DIVISION 4&gt; 4th</t>
  </si>
  <si>
    <t>DIVISION 4&gt; 5th</t>
  </si>
  <si>
    <t>DIVISION 4&gt; 8th</t>
  </si>
  <si>
    <t>UCL CHAMPION</t>
  </si>
  <si>
    <t>UCL RUNNERS</t>
  </si>
  <si>
    <t>UCL KO</t>
  </si>
  <si>
    <t>UEL CHAMPION</t>
  </si>
  <si>
    <t>UEL G.Boot</t>
  </si>
  <si>
    <t>UEL RUNNERS</t>
  </si>
  <si>
    <t>UEL G.Glove</t>
  </si>
  <si>
    <t>UCEL CHAMPION</t>
  </si>
  <si>
    <t>UCEL RUNNERS</t>
  </si>
  <si>
    <t>SUPER CUP 32</t>
  </si>
  <si>
    <t>SUPER CUP 3rd</t>
  </si>
  <si>
    <t>SUPER CUP 4th</t>
  </si>
  <si>
    <t>SUPER CUP RUNNR</t>
  </si>
  <si>
    <t>SUPER CUP CHAMP</t>
  </si>
  <si>
    <t>0 T</t>
  </si>
  <si>
    <t>190 T</t>
  </si>
  <si>
    <t>season 1.0</t>
  </si>
  <si>
    <t>175 T</t>
  </si>
  <si>
    <t>40 cc</t>
  </si>
  <si>
    <t>12 cc</t>
  </si>
  <si>
    <t>51 to 100</t>
  </si>
  <si>
    <t>☆☆</t>
  </si>
  <si>
    <t>0 to 20</t>
  </si>
  <si>
    <t>21 to 50</t>
  </si>
  <si>
    <t>1700  (max)</t>
  </si>
  <si>
    <t>2000  (max)</t>
  </si>
  <si>
    <t>1300  (max)</t>
  </si>
  <si>
    <t>1500  (max)</t>
  </si>
  <si>
    <t>CLUB RATING SYSTEM</t>
  </si>
  <si>
    <t>AFC AJAX</t>
  </si>
  <si>
    <t xml:space="preserve">AL NASSR </t>
  </si>
  <si>
    <t>ARSENAL FC</t>
  </si>
  <si>
    <t xml:space="preserve">ASTON VILLA </t>
  </si>
  <si>
    <t xml:space="preserve">ATLETICO DE MADRID </t>
  </si>
  <si>
    <t xml:space="preserve">BORUSSIA DORTMUND </t>
  </si>
  <si>
    <t>CHELSEA FC</t>
  </si>
  <si>
    <t>2359 C</t>
  </si>
  <si>
    <t>FC BAYERN MUNICH</t>
  </si>
  <si>
    <t>INTER MILAN</t>
  </si>
  <si>
    <t>LIVERPOOL FC</t>
  </si>
  <si>
    <t xml:space="preserve">LOSC LILLE </t>
  </si>
  <si>
    <t>MANCHESTER CITY</t>
  </si>
  <si>
    <t>MANCHESTER UNITED</t>
  </si>
  <si>
    <t>MOHUN BAGAN SG</t>
  </si>
  <si>
    <t xml:space="preserve">MUMBAI CITY </t>
  </si>
  <si>
    <t>NEWCASTLE UNITED</t>
  </si>
  <si>
    <t>PARIS SAINT-GERMAIN</t>
  </si>
  <si>
    <t>SEPAHAN SC</t>
  </si>
  <si>
    <t xml:space="preserve">SS LAZIO </t>
  </si>
  <si>
    <t>TOTTENHAM HOTSPUR</t>
  </si>
  <si>
    <t xml:space="preserve">WOLVES </t>
  </si>
  <si>
    <t>WORLD CUP</t>
  </si>
  <si>
    <t xml:space="preserve">FC BARCELONA </t>
  </si>
  <si>
    <t>INTER MIAMI</t>
  </si>
  <si>
    <t>SL BENFICA</t>
  </si>
  <si>
    <t>FSV MAINZ 05</t>
  </si>
  <si>
    <t xml:space="preserve">BAYER LEVERKUSEN </t>
  </si>
  <si>
    <t>RANGERS FC</t>
  </si>
  <si>
    <t>SPECIAL TR</t>
  </si>
  <si>
    <t>LEAGUE KO</t>
  </si>
  <si>
    <t>SEASON-5 CALENDAR    [24 January 25  -/-  22 March 25]</t>
  </si>
  <si>
    <t>DAY -5</t>
  </si>
  <si>
    <t>DAY -6</t>
  </si>
  <si>
    <t>DAY -7</t>
  </si>
  <si>
    <t>DAY -8</t>
  </si>
  <si>
    <t>DAY -9</t>
  </si>
  <si>
    <t>DAY -10</t>
  </si>
  <si>
    <t>DAY -11</t>
  </si>
  <si>
    <t>DAY -12</t>
  </si>
  <si>
    <t>DAY -13</t>
  </si>
  <si>
    <t>ALEX MERET</t>
  </si>
  <si>
    <t>NICK POPE</t>
  </si>
  <si>
    <t>174 RC</t>
  </si>
  <si>
    <t>JOAO PEDRO</t>
  </si>
  <si>
    <t xml:space="preserve">58 RC </t>
  </si>
  <si>
    <t xml:space="preserve">40 RC </t>
  </si>
  <si>
    <t>DAVID RAYA</t>
  </si>
  <si>
    <t>VITOR BAIA</t>
  </si>
  <si>
    <t>EDERSON</t>
  </si>
  <si>
    <t xml:space="preserve">GK </t>
  </si>
  <si>
    <t>124 RC</t>
  </si>
  <si>
    <t>IVAN TONEY</t>
  </si>
  <si>
    <t>JOSE SA</t>
  </si>
  <si>
    <t xml:space="preserve">NUNO MENDES </t>
  </si>
  <si>
    <t>DAN BURN</t>
  </si>
  <si>
    <t xml:space="preserve">A. COSTACURTA </t>
  </si>
  <si>
    <t>NUNO TEVARES</t>
  </si>
  <si>
    <t xml:space="preserve">MALO GUTSO </t>
  </si>
  <si>
    <t xml:space="preserve">PEDRO PORRO </t>
  </si>
  <si>
    <t>152 RC</t>
  </si>
  <si>
    <t>JESUS NAVAS</t>
  </si>
  <si>
    <t>MATTEO GABBIA</t>
  </si>
  <si>
    <t>THIAGO SILVA</t>
  </si>
  <si>
    <t>LEWIS DUNK</t>
  </si>
  <si>
    <t>196 RC</t>
  </si>
  <si>
    <t>NAIF AGUERD</t>
  </si>
  <si>
    <t>NATHAN WOOD</t>
  </si>
  <si>
    <t xml:space="preserve">RUBEN DIAS </t>
  </si>
  <si>
    <t>IGOR JULIO</t>
  </si>
  <si>
    <t>154 RC</t>
  </si>
  <si>
    <t xml:space="preserve">RAUL ALBIOL </t>
  </si>
  <si>
    <t xml:space="preserve">NICO ELVEDI </t>
  </si>
  <si>
    <t>JOE GOMEZ</t>
  </si>
  <si>
    <t xml:space="preserve">BREMER </t>
  </si>
  <si>
    <t>MARK GUEHI</t>
  </si>
  <si>
    <t>OTAVIO</t>
  </si>
  <si>
    <t xml:space="preserve">PAU CUBRASI </t>
  </si>
  <si>
    <t xml:space="preserve">ERIC GARCIA </t>
  </si>
  <si>
    <t>SAHAL ABDUL SAMAD</t>
  </si>
  <si>
    <t xml:space="preserve">INAKI WILLIAMS </t>
  </si>
  <si>
    <t>MATIAS SOULE</t>
  </si>
  <si>
    <t>PARK JI-SUNG</t>
  </si>
  <si>
    <t>ROBERT PIREZ</t>
  </si>
  <si>
    <t xml:space="preserve">RYAN GIGGS </t>
  </si>
  <si>
    <t>DENILSON</t>
  </si>
  <si>
    <t>season 7.0</t>
  </si>
  <si>
    <t>PEDRI</t>
  </si>
  <si>
    <t>GAVI</t>
  </si>
  <si>
    <t>PORTU</t>
  </si>
  <si>
    <t>RODRI</t>
  </si>
  <si>
    <t>PEP GUARDIOLA</t>
  </si>
  <si>
    <t xml:space="preserve">ANTONY </t>
  </si>
  <si>
    <t>D. CALVERT-LEWIN</t>
  </si>
  <si>
    <t>SEASON 6.5</t>
  </si>
  <si>
    <t>SEASON 7</t>
  </si>
  <si>
    <t>SEASON 1</t>
  </si>
  <si>
    <t>SP TOUR</t>
  </si>
  <si>
    <t xml:space="preserve">SEASON </t>
  </si>
  <si>
    <t>MATCH</t>
  </si>
  <si>
    <t>GF</t>
  </si>
  <si>
    <t>A5A5A5</t>
  </si>
  <si>
    <t>FFC000</t>
  </si>
  <si>
    <t>ED7D31</t>
  </si>
  <si>
    <t>70AD47</t>
  </si>
  <si>
    <t>A9D08E</t>
  </si>
  <si>
    <t>F4B084</t>
  </si>
  <si>
    <t>FFD966</t>
  </si>
  <si>
    <t>9BC2E6</t>
  </si>
  <si>
    <t>DELETE CHEYYARUTH</t>
  </si>
  <si>
    <t>CLUB WC KO</t>
  </si>
  <si>
    <t>CLUB WC R8</t>
  </si>
  <si>
    <t>CLUB WC</t>
  </si>
  <si>
    <t>RAUL</t>
  </si>
  <si>
    <t>SEASON 7.5</t>
  </si>
  <si>
    <t>GANSO</t>
  </si>
  <si>
    <t>CLUB WC SEMI</t>
  </si>
  <si>
    <t>AUTHENTIC SEMI</t>
  </si>
  <si>
    <t>CLUB WC CHAMP</t>
  </si>
  <si>
    <t>RUBEN NEVES</t>
  </si>
  <si>
    <t>AUTHENTIC CHAM</t>
  </si>
  <si>
    <t xml:space="preserve">66 RC </t>
  </si>
  <si>
    <t>UNAI SIMON</t>
  </si>
  <si>
    <t>230 RC</t>
  </si>
  <si>
    <t>CLUB WC RUNNRS</t>
  </si>
  <si>
    <t>RAPHINHA</t>
  </si>
  <si>
    <t>BETO</t>
  </si>
  <si>
    <t>iii</t>
  </si>
  <si>
    <t>i</t>
  </si>
  <si>
    <t>ii</t>
  </si>
  <si>
    <t>iiii</t>
  </si>
  <si>
    <t>AUTHENTIC RNNR</t>
  </si>
  <si>
    <t>season 6.5</t>
  </si>
  <si>
    <t>season 7.5</t>
  </si>
  <si>
    <t>DIVISION 1&gt;4th</t>
  </si>
  <si>
    <t>DIVISION 1&gt;3rd</t>
  </si>
  <si>
    <t>DIVISION 4&gt; 7th</t>
  </si>
  <si>
    <t>DIVISION 4&gt; 6th</t>
  </si>
  <si>
    <t>KINGS CUP R8</t>
  </si>
  <si>
    <t>UCL R8</t>
  </si>
  <si>
    <t>DIVISION 2&gt; 6th</t>
  </si>
  <si>
    <t>DIVISION 2&gt; 8th</t>
  </si>
  <si>
    <t>LEAGUE G. Boot</t>
  </si>
  <si>
    <t>LEAGUE G. Glove</t>
  </si>
  <si>
    <t>UCL G. Boot</t>
  </si>
  <si>
    <t>0 RT</t>
  </si>
  <si>
    <t>SUPER CUP G. Glove</t>
  </si>
  <si>
    <t>SUPER CUP G. Boot</t>
  </si>
  <si>
    <t>0T</t>
  </si>
  <si>
    <t>105 T</t>
  </si>
  <si>
    <t>UCL RUNNRS</t>
  </si>
  <si>
    <t>KINGS CUP RUNNRS</t>
  </si>
  <si>
    <t>80 T</t>
  </si>
  <si>
    <t>UEL G. Boot</t>
  </si>
  <si>
    <t>UEL G. Glove</t>
  </si>
  <si>
    <t>SUPER CUP RNNRS</t>
  </si>
  <si>
    <t>KINGS CUP CHAMP</t>
  </si>
  <si>
    <t>UCL G. Glove</t>
  </si>
  <si>
    <t>UCEL G. Glove</t>
  </si>
  <si>
    <t>UCEL G. Boot</t>
  </si>
  <si>
    <t>KINGS CUP 3rd</t>
  </si>
  <si>
    <t>KINGS CUP 4th</t>
  </si>
  <si>
    <t>UEL RUNNRS</t>
  </si>
  <si>
    <t>UCEL 4th</t>
  </si>
  <si>
    <t xml:space="preserve">UCEL RUNNRS </t>
  </si>
  <si>
    <t>UEL 4th</t>
  </si>
  <si>
    <t>REAL MADRID CF</t>
  </si>
  <si>
    <t xml:space="preserve">NOTTINGHAM FOREST </t>
  </si>
  <si>
    <t xml:space="preserve">SANTOS FC </t>
  </si>
  <si>
    <t>☆☆ ☆☆ ☆☆</t>
  </si>
  <si>
    <t>RAYONG FC</t>
  </si>
  <si>
    <t>ANTHONY LOPES</t>
  </si>
  <si>
    <t>MIKE MAIGNAN</t>
  </si>
  <si>
    <t>GIORGI MAMARDASHVILI</t>
  </si>
  <si>
    <t>EDERSON MORAES</t>
  </si>
  <si>
    <t>MARCO CARNESECCHI</t>
  </si>
  <si>
    <t>ROBERT SANCHEZ</t>
  </si>
  <si>
    <t>KEILOR NAVAS</t>
  </si>
  <si>
    <t>AARON RAMSDALE</t>
  </si>
  <si>
    <t>JUAN MUSSO</t>
  </si>
  <si>
    <t>BERND LENO</t>
  </si>
  <si>
    <t>THIBAUT COURTOIS</t>
  </si>
  <si>
    <t>LUUK DE JONG</t>
  </si>
  <si>
    <t>SEBASTIEN HALLER</t>
  </si>
  <si>
    <t>VICTOR OSIMHEN</t>
  </si>
  <si>
    <t>JEAN-PHILIPPE MATETA</t>
  </si>
  <si>
    <t>LUIS SUAREZ</t>
  </si>
  <si>
    <t>FERNANDO TORRES</t>
  </si>
  <si>
    <t>ANDRIY SHEVCHENKO</t>
  </si>
  <si>
    <t>ALEXANDER ISAK</t>
  </si>
  <si>
    <t>ROBERTO FIRMINO</t>
  </si>
  <si>
    <t>LAUTARO MARTINEZ</t>
  </si>
  <si>
    <t>GEORGES MIKAUTADZE</t>
  </si>
  <si>
    <t>CHARLES DE KETELAERE</t>
  </si>
  <si>
    <t>SHERALDO BECKER</t>
  </si>
  <si>
    <t>EVAN FERGUSON</t>
  </si>
  <si>
    <t>ARTEM DOVBYK</t>
  </si>
  <si>
    <t>ERLING HAALAND</t>
  </si>
  <si>
    <t>DARWIN NUNEZ</t>
  </si>
  <si>
    <t>OMAR MARMOUSH</t>
  </si>
  <si>
    <t>KYOGO FURUHASHI</t>
  </si>
  <si>
    <t>MATHEUS CUNHA</t>
  </si>
  <si>
    <t>DIEGO FORLAN</t>
  </si>
  <si>
    <t>ROMELU LUKAKU</t>
  </si>
  <si>
    <t>JULIAN QUINONES</t>
  </si>
  <si>
    <t>MICHAEL OWEN</t>
  </si>
  <si>
    <t>HRISTO STOICHKOV</t>
  </si>
  <si>
    <t>VIKTOR GYOKERES</t>
  </si>
  <si>
    <t>MAXIMILIAN BEIER</t>
  </si>
  <si>
    <t>JOSHUA ZIRKZEE</t>
  </si>
  <si>
    <t>JONATHAN DAVID</t>
  </si>
  <si>
    <t>FILIPPO INZAGHI</t>
  </si>
  <si>
    <t>ALEXANDER SORLOTH</t>
  </si>
  <si>
    <t>DUSAN VLAHOVIC</t>
  </si>
  <si>
    <t>JAVIER SAVIOLA</t>
  </si>
  <si>
    <t>JOSEF MARTINEZ</t>
  </si>
  <si>
    <t>SON HEUNG-MIN</t>
  </si>
  <si>
    <t>FELIPE ANDERSON</t>
  </si>
  <si>
    <t>MIGUEL ALMIRON</t>
  </si>
  <si>
    <t>MICHAEL OLISE</t>
  </si>
  <si>
    <t>LIONEL MESSI</t>
  </si>
  <si>
    <t>JULIAN BRANDT</t>
  </si>
  <si>
    <t>BRYAN MBEUMO</t>
  </si>
  <si>
    <t>DOMENICO BERARDI</t>
  </si>
  <si>
    <t>LUDOVIC GIULY</t>
  </si>
  <si>
    <t>OUSMANE DEMBELE</t>
  </si>
  <si>
    <t>LEROY SANE</t>
  </si>
  <si>
    <t>MARTIN OJEDA</t>
  </si>
  <si>
    <t>RICCARDO ORSOLINI</t>
  </si>
  <si>
    <t>FEDERICO DIMARCO</t>
  </si>
  <si>
    <t>RODRIGO RIQUELME</t>
  </si>
  <si>
    <t>KAORU MITOMA</t>
  </si>
  <si>
    <t>SADIO MANE</t>
  </si>
  <si>
    <t>FEDERICO CHIESA</t>
  </si>
  <si>
    <t>RAHEEM STERLING</t>
  </si>
  <si>
    <t>DIOGO JOTA</t>
  </si>
  <si>
    <t>SAMUEL LINO</t>
  </si>
  <si>
    <t>ROBIN GOSENS</t>
  </si>
  <si>
    <t>FILIP KOSTIC</t>
  </si>
  <si>
    <t>ETHAN PINNOCK</t>
  </si>
  <si>
    <t>NATHAN COLLINS</t>
  </si>
  <si>
    <t>PRESNEL KIMPEMBE</t>
  </si>
  <si>
    <t>JAN VERTONGHEN</t>
  </si>
  <si>
    <t>JEAN-CLAIR TODIBO</t>
  </si>
  <si>
    <t>CRISTHIAN MOSQUERA</t>
  </si>
  <si>
    <t>STEFAN DE VRIJ</t>
  </si>
  <si>
    <t>JOACHIM ANDERSEN</t>
  </si>
  <si>
    <t>MILAN SKRINIAR</t>
  </si>
  <si>
    <t>A. BUONGIORNO</t>
  </si>
  <si>
    <t>GIANLUCA MANCINI</t>
  </si>
  <si>
    <t>MARIO HERMOSO</t>
  </si>
  <si>
    <t>RAPHAEL VARANE</t>
  </si>
  <si>
    <t>CHRIS RICHARDS</t>
  </si>
  <si>
    <t>CHACEL MBEMBA</t>
  </si>
  <si>
    <t>JOSE MARIA GIMENEZ</t>
  </si>
  <si>
    <t>BENJAMIN PAVARD</t>
  </si>
  <si>
    <t>DAYOT UPAMECANO</t>
  </si>
  <si>
    <t>LISANDRO MARTINEZ</t>
  </si>
  <si>
    <t>STRAHINJA PAVLOVIC</t>
  </si>
  <si>
    <t>JOSHUA KIMMICH</t>
  </si>
  <si>
    <t>BENJAMIN HENRICHS</t>
  </si>
  <si>
    <t>TAKEHIRO TOMIYASU</t>
  </si>
  <si>
    <t>ARNAU MARTINEZ</t>
  </si>
  <si>
    <t>NAHUEL MOLINA</t>
  </si>
  <si>
    <t>NOUSSAIR MAZRAOUI</t>
  </si>
  <si>
    <t>PERVIS ESTUPINAN</t>
  </si>
  <si>
    <t>MARC CUCURELLA</t>
  </si>
  <si>
    <t>THEO HERNANDEZ</t>
  </si>
  <si>
    <t>ALEJANDRO GRIMALDO</t>
  </si>
  <si>
    <t>RAPHAEL GUERREIRO</t>
  </si>
  <si>
    <t>CHEICK DOUCOURE</t>
  </si>
  <si>
    <t>IDRISSA GUEYE</t>
  </si>
  <si>
    <t>EMMANUEL PETIT</t>
  </si>
  <si>
    <t>JERDY SCHOUTEN</t>
  </si>
  <si>
    <t>PATRICK VIEIRA</t>
  </si>
  <si>
    <t>MOHAMED CAMARA</t>
  </si>
  <si>
    <t>LUCAS TORREIRA</t>
  </si>
  <si>
    <t>GEOFFREY KONDOGBIA</t>
  </si>
  <si>
    <t>ROBERT ANDRICH</t>
  </si>
  <si>
    <t>CLAUDE MAKELELE</t>
  </si>
  <si>
    <t>ANDREA PIRLO</t>
  </si>
  <si>
    <t>DECLAN RICE</t>
  </si>
  <si>
    <t>MOISES CAICEDO</t>
  </si>
  <si>
    <t>CONOR GALLAGHER</t>
  </si>
  <si>
    <t>DAVIDE FRATTESI</t>
  </si>
  <si>
    <t>CARLOS SOLER</t>
  </si>
  <si>
    <t>JORDAN HENDERSON</t>
  </si>
  <si>
    <t>ANDRES INIESTA</t>
  </si>
  <si>
    <t>NICOLAS DE LA CRUZ</t>
  </si>
  <si>
    <t>FEDERICO VALVERDE</t>
  </si>
  <si>
    <t>DANI PAREJO</t>
  </si>
  <si>
    <t>MARTIN ODEGAARD</t>
  </si>
  <si>
    <t>HAKAN CALHANOGLU</t>
  </si>
  <si>
    <t>PAUL SCHOLES</t>
  </si>
  <si>
    <t>PASCAL GROB</t>
  </si>
  <si>
    <t>MATTEO GUENDOUZI</t>
  </si>
  <si>
    <t>PABLO BARRIOS</t>
  </si>
  <si>
    <t>DANI CEBALLOS</t>
  </si>
  <si>
    <t>CHRISTIAN ERIKSEN</t>
  </si>
  <si>
    <t>ORKUN KOKCU</t>
  </si>
  <si>
    <t>WARREN ZAIRE-EMERY</t>
  </si>
  <si>
    <t>ELIJIF ELMAS</t>
  </si>
  <si>
    <t>JOHN MCGINN</t>
  </si>
  <si>
    <t>RYAN GRAVENBERCH</t>
  </si>
  <si>
    <t>STEVEN GERRARD</t>
  </si>
  <si>
    <t>RODRIGO DE PAUL</t>
  </si>
  <si>
    <t>BRAIS MENDEZ</t>
  </si>
  <si>
    <t>TIJJANI REIJNDERS</t>
  </si>
  <si>
    <t>RUBEN LOFTUS-CHEEK</t>
  </si>
  <si>
    <t>MORGAN GIBBS-WHITE</t>
  </si>
  <si>
    <t>HARVEY ELLIOT</t>
  </si>
  <si>
    <t>TOMAS ROSICKY</t>
  </si>
  <si>
    <t>RONALDINHO GAUCHO</t>
  </si>
  <si>
    <t>KAI HAVERTZ</t>
  </si>
  <si>
    <t>G. DE ARRASCAETA</t>
  </si>
  <si>
    <t>RUSLAN MALINOVSKYI</t>
  </si>
  <si>
    <t>OIHAN SANCET</t>
  </si>
  <si>
    <t>RAFAEL VAN DER VAART</t>
  </si>
  <si>
    <t>JUSTIN KLUIVERT</t>
  </si>
  <si>
    <t>BERNARDO SILVA</t>
  </si>
  <si>
    <t>NICOLO ZANIOLO</t>
  </si>
  <si>
    <t>ULI HOENEB</t>
  </si>
  <si>
    <t>RAPHAEL VEIGA</t>
  </si>
  <si>
    <t>MARIO PASALIC</t>
  </si>
  <si>
    <t>LAZAR SAMARDZIC</t>
  </si>
  <si>
    <t>260 T</t>
  </si>
  <si>
    <t>110 T</t>
  </si>
  <si>
    <t>UMAR</t>
  </si>
  <si>
    <t>AS ROMA</t>
  </si>
  <si>
    <t>LEAGUE G. GLOVE</t>
  </si>
  <si>
    <t>UEL 3rd</t>
  </si>
  <si>
    <t>WORLD CUP KO</t>
  </si>
  <si>
    <t>1574 C</t>
  </si>
  <si>
    <t>2794 C</t>
  </si>
  <si>
    <t>2110 C</t>
  </si>
  <si>
    <t>2082 C</t>
  </si>
  <si>
    <t>50 T</t>
  </si>
  <si>
    <t>SHAMIL</t>
  </si>
  <si>
    <t>SSC NAPOLI</t>
  </si>
  <si>
    <t>MANAGER NAME</t>
  </si>
  <si>
    <t>SAFVAN</t>
  </si>
  <si>
    <t>CRYSTAL PALACE FC</t>
  </si>
  <si>
    <t>PACHU</t>
  </si>
  <si>
    <t>FENERBAHCE SK</t>
  </si>
  <si>
    <t xml:space="preserve">ASHITH </t>
  </si>
  <si>
    <t>FEYENOORD</t>
  </si>
  <si>
    <t>JUVENTUS FC</t>
  </si>
  <si>
    <t xml:space="preserve">NIDHUL </t>
  </si>
  <si>
    <t xml:space="preserve">LEICESTER CITY </t>
  </si>
  <si>
    <t>VIMAL</t>
  </si>
  <si>
    <t xml:space="preserve">NEWELL'S OLD BOYS </t>
  </si>
  <si>
    <t>IDIOT</t>
  </si>
  <si>
    <t xml:space="preserve">SPORTING CP </t>
  </si>
  <si>
    <t>AMEEN K</t>
  </si>
  <si>
    <t xml:space="preserve">VISSEL KOBE </t>
  </si>
  <si>
    <t xml:space="preserve">KEREEM </t>
  </si>
  <si>
    <t>430 RT</t>
  </si>
  <si>
    <t>145 RT</t>
  </si>
  <si>
    <t>2210 RC</t>
  </si>
  <si>
    <t>100 RT</t>
  </si>
  <si>
    <t>1980 RC</t>
  </si>
  <si>
    <t>115 RT</t>
  </si>
  <si>
    <t>295 RT</t>
  </si>
  <si>
    <t>75 RT</t>
  </si>
  <si>
    <t>85 RT</t>
  </si>
  <si>
    <t>1297 RC</t>
  </si>
  <si>
    <t>60 RT</t>
  </si>
  <si>
    <t>55 RT</t>
  </si>
  <si>
    <t>130 RT</t>
  </si>
  <si>
    <t>155 RT</t>
  </si>
  <si>
    <t>PATRICK KLUIVERT</t>
  </si>
  <si>
    <t>EVAIR</t>
  </si>
  <si>
    <t>PAULO DYBALA</t>
  </si>
  <si>
    <t>SEASON 8</t>
  </si>
  <si>
    <t>ROMARIO</t>
  </si>
  <si>
    <t>GERARD MORENO</t>
  </si>
  <si>
    <t>EDIN DZEKO</t>
  </si>
  <si>
    <t>EDDIE NKETIAH</t>
  </si>
  <si>
    <t>JHON DURAN</t>
  </si>
  <si>
    <t>ERIC CHOUPO MOTING</t>
  </si>
  <si>
    <t>LUIS MURIEL</t>
  </si>
  <si>
    <t>FOLARIN BALOGUN</t>
  </si>
  <si>
    <t>PIERRE AUBAMEYANG</t>
  </si>
  <si>
    <t>YOANE WISSA</t>
  </si>
  <si>
    <t>ODSONNE EDOUARD</t>
  </si>
  <si>
    <t>DENNIS BERGKAMP</t>
  </si>
  <si>
    <t>GONCALO RAMOS</t>
  </si>
  <si>
    <t>MIKEL OYARZABAL</t>
  </si>
  <si>
    <t>ENDRICK</t>
  </si>
  <si>
    <t>DOMINIC SOLANKE</t>
  </si>
  <si>
    <t>KENAN YILDIZ</t>
  </si>
  <si>
    <t>EDINSON CAVANI</t>
  </si>
  <si>
    <t>135 RT</t>
  </si>
  <si>
    <t>DENIS LAW</t>
  </si>
  <si>
    <t>JULIAN ALVAREZ</t>
  </si>
  <si>
    <t>BREEL EMBOLO</t>
  </si>
  <si>
    <t>118 RC</t>
  </si>
  <si>
    <t>132 RC</t>
  </si>
  <si>
    <t>2167 RC</t>
  </si>
  <si>
    <t>ALBERT GUDMUNDSSON</t>
  </si>
  <si>
    <t>1793 RC</t>
  </si>
  <si>
    <t>90 RT</t>
  </si>
  <si>
    <t>ADRIANO</t>
  </si>
  <si>
    <t>DIEGO MARADONA</t>
  </si>
  <si>
    <t>VICTOR BONIFACE</t>
  </si>
  <si>
    <t>YOUSSEF EN NESYRI</t>
  </si>
  <si>
    <t>80 RT</t>
  </si>
  <si>
    <t>DWIGHT YORKE</t>
  </si>
  <si>
    <t>JAN KOLLER</t>
  </si>
  <si>
    <t>SAMUEL ETO</t>
  </si>
  <si>
    <t>ARNAUT DANJUMA</t>
  </si>
  <si>
    <t>PATSON DAKA</t>
  </si>
  <si>
    <t>210 RC</t>
  </si>
  <si>
    <t>CIRO IMMOBILE</t>
  </si>
  <si>
    <t>OLIVER GIROUD</t>
  </si>
  <si>
    <t>ROBBIE KEANE</t>
  </si>
  <si>
    <t>RICHARLISON</t>
  </si>
  <si>
    <t>MARCO VAN BASTEN</t>
  </si>
  <si>
    <t>ERIC CANTONA</t>
  </si>
  <si>
    <t>ALESSANDRO DEL PIERO</t>
  </si>
  <si>
    <t>FERNANDO MORIENTES</t>
  </si>
  <si>
    <t>DIMITAR BERBATOV</t>
  </si>
  <si>
    <t>RODRIGO MUNIZ</t>
  </si>
  <si>
    <t>PATRIK SCHICK</t>
  </si>
  <si>
    <t>GORKA GURUZETA</t>
  </si>
  <si>
    <t>NICOLAS JACKSON</t>
  </si>
  <si>
    <t>BENJAMIN SESKO</t>
  </si>
  <si>
    <t>ALVARO MORATA</t>
  </si>
  <si>
    <t>CALLUM WILSON</t>
  </si>
  <si>
    <t>134 RC</t>
  </si>
  <si>
    <t>FRANCESCO TOTTI</t>
  </si>
  <si>
    <t>DAVID VILLA</t>
  </si>
  <si>
    <t>TAMMY ABRAHAM</t>
  </si>
  <si>
    <t>DUVAN ZAPATA</t>
  </si>
  <si>
    <t>TEREM MOFFI</t>
  </si>
  <si>
    <t>182 RC</t>
  </si>
  <si>
    <t>GIOVANNI SIMEONE</t>
  </si>
  <si>
    <t>AYASE UEDA</t>
  </si>
  <si>
    <t>MIKAEL UHRE</t>
  </si>
  <si>
    <t>FABIO SILVA</t>
  </si>
  <si>
    <t>MAME THIAM</t>
  </si>
  <si>
    <t>ROBERT LEWANDOWSKI</t>
  </si>
  <si>
    <t>HARRY KANE</t>
  </si>
  <si>
    <t>MARCUS THURAM</t>
  </si>
  <si>
    <t>ANDY COLE</t>
  </si>
  <si>
    <t>BRIAN BROBBEY</t>
  </si>
  <si>
    <t>ALEXIS SANCHEZ</t>
  </si>
  <si>
    <t>GIANLUCA SCAMACCA</t>
  </si>
  <si>
    <t>HWANG HEE-CHAN</t>
  </si>
  <si>
    <t>EVANILSON</t>
  </si>
  <si>
    <t>AMINE GOUIRI</t>
  </si>
  <si>
    <t>LUKA JOVIC</t>
  </si>
  <si>
    <t>CRISTIANO RONALDO</t>
  </si>
  <si>
    <t>YOUSSOUFA MOUKOKO</t>
  </si>
  <si>
    <t>NOAH OKAFOR</t>
  </si>
  <si>
    <t>146 RC</t>
  </si>
  <si>
    <t>RANDAL KOLO MUANI</t>
  </si>
  <si>
    <t>MEMPHIS DEPAY</t>
  </si>
  <si>
    <t>ROBERTO BAGGIO</t>
  </si>
  <si>
    <t>VITOR ROQUE</t>
  </si>
  <si>
    <t>RASMUS HOJLUND</t>
  </si>
  <si>
    <t>RAFA SILVA</t>
  </si>
  <si>
    <t>ELYE WAHI</t>
  </si>
  <si>
    <t>98 RC</t>
  </si>
  <si>
    <t>LOIS OPENDA</t>
  </si>
  <si>
    <t>JORGEN STRAND LARSEN</t>
  </si>
  <si>
    <t>TAIWO AWONIYI</t>
  </si>
  <si>
    <t>MOISE KEAN</t>
  </si>
  <si>
    <t xml:space="preserve">GABRIEL JESUS </t>
  </si>
  <si>
    <t>RUUD VAN NISTELROOIJ</t>
  </si>
  <si>
    <t>GIOVANE ELBER</t>
  </si>
  <si>
    <t>OLLIE WATKINS</t>
  </si>
  <si>
    <t>ANTOINE GRIEZMANN</t>
  </si>
  <si>
    <t>DIDIER DROGBA</t>
  </si>
  <si>
    <t>KARIM BENZEMA</t>
  </si>
  <si>
    <t>148 RC</t>
  </si>
  <si>
    <t>GABRIEL BATISTUTA</t>
  </si>
  <si>
    <t>ADEMOLA LOOKMAN</t>
  </si>
  <si>
    <t>THOMAS MULLER</t>
  </si>
  <si>
    <t>HEINZ RUMMENIGGE</t>
  </si>
  <si>
    <t>JOHAN CRUYFF</t>
  </si>
  <si>
    <t>NICLAS FULLKRUG</t>
  </si>
  <si>
    <t>TIMO WERNER</t>
  </si>
  <si>
    <t>270 RC</t>
  </si>
  <si>
    <t>KYLIAN MBAPPE</t>
  </si>
  <si>
    <t>NEYMAR JR</t>
  </si>
  <si>
    <t>172 RC</t>
  </si>
  <si>
    <t>625 RT</t>
  </si>
  <si>
    <t>425 RT</t>
  </si>
  <si>
    <t>120 RT</t>
  </si>
  <si>
    <t>170 RT</t>
  </si>
  <si>
    <t>YASSINE BOUNOU</t>
  </si>
  <si>
    <t>SHAY GIVEN</t>
  </si>
  <si>
    <t>LUCAS CHEVALIER</t>
  </si>
  <si>
    <t>DOMINIK LIVAKOVIC</t>
  </si>
  <si>
    <t>ANDRIY LUNIN</t>
  </si>
  <si>
    <t>DAVID SORIA</t>
  </si>
  <si>
    <t>ANDRE ONANA</t>
  </si>
  <si>
    <t>DORDE PETROVIC</t>
  </si>
  <si>
    <t>GREGOR KOBEL</t>
  </si>
  <si>
    <t>IVAN PROVEDEL</t>
  </si>
  <si>
    <t>HUGO LLORIS</t>
  </si>
  <si>
    <t>OLIVER BAUMANN</t>
  </si>
  <si>
    <t>JULIO CESAR</t>
  </si>
  <si>
    <t>DIDA</t>
  </si>
  <si>
    <t>RUI PATRICIO</t>
  </si>
  <si>
    <t>FILIP JORGENSEN</t>
  </si>
  <si>
    <t>JORDAN PICKFORD</t>
  </si>
  <si>
    <t>KEPA</t>
  </si>
  <si>
    <t>DAVID DE GEA</t>
  </si>
  <si>
    <t>MATTIA PERIN</t>
  </si>
  <si>
    <t>IKER CASILLAS</t>
  </si>
  <si>
    <t>LUKAS HRADECKY</t>
  </si>
  <si>
    <t>YANN SOMMER</t>
  </si>
  <si>
    <t>PETER GULACSI</t>
  </si>
  <si>
    <t>PETER SCHMEICHEL</t>
  </si>
  <si>
    <t>MARC TER STEGEN</t>
  </si>
  <si>
    <t>DIOGO COSTA</t>
  </si>
  <si>
    <t>JAN OBLAK</t>
  </si>
  <si>
    <t>ALEX REMIRO</t>
  </si>
  <si>
    <t>MANUEL NEUER</t>
  </si>
  <si>
    <t>ANATOLIY TRUBIN</t>
  </si>
  <si>
    <t>ALISSON BECKER</t>
  </si>
  <si>
    <t>GIANLUIGI DONNARUMMA</t>
  </si>
  <si>
    <t>V. MILINKOVIC-SAVIC</t>
  </si>
  <si>
    <t>GUILLERMO OCHOA</t>
  </si>
  <si>
    <t>PETR CECH</t>
  </si>
  <si>
    <t>DAVID SEAMAN</t>
  </si>
  <si>
    <t>GUGLIELMO VICARIO</t>
  </si>
  <si>
    <t>BART VERBRUGGEN</t>
  </si>
  <si>
    <t>FERNANDO MUSLERA</t>
  </si>
  <si>
    <t>BRICE SAMBA</t>
  </si>
  <si>
    <t>KASPER SCHMEICHEL</t>
  </si>
  <si>
    <t>LUKASZ FABIANSKI</t>
  </si>
  <si>
    <t>EMILIANO MARTINEZ</t>
  </si>
  <si>
    <t>MICHELE DI GREGORIO</t>
  </si>
  <si>
    <t>WOJCIECH SZCZESNY</t>
  </si>
  <si>
    <t>KOEN CASTEELS</t>
  </si>
  <si>
    <t>142 RC</t>
  </si>
  <si>
    <t>160 RC</t>
  </si>
  <si>
    <t>162 RC</t>
  </si>
  <si>
    <t>256 RC</t>
  </si>
  <si>
    <t>228 RC</t>
  </si>
  <si>
    <t>BENOIT BADIASHILE</t>
  </si>
  <si>
    <t>ALESSIO ROMAGNOLI</t>
  </si>
  <si>
    <t>PHILIPP LIENHART</t>
  </si>
  <si>
    <t>GIORGIO SCALVINI</t>
  </si>
  <si>
    <t>MIKA MARMOL</t>
  </si>
  <si>
    <t>ODILON KOSSOUNOU</t>
  </si>
  <si>
    <t>FRANCESCO ACERBI</t>
  </si>
  <si>
    <t>ISSA DIOP</t>
  </si>
  <si>
    <t>MAXENCE LACROIX</t>
  </si>
  <si>
    <t>IGOR ZUBELDIA</t>
  </si>
  <si>
    <t>WILFRIED SINGO</t>
  </si>
  <si>
    <t>BEN MEE</t>
  </si>
  <si>
    <t>RONALD ARAUJO</t>
  </si>
  <si>
    <t>MATS HUMMELS</t>
  </si>
  <si>
    <t>K. MAVROPANOS</t>
  </si>
  <si>
    <t>JHON LUCUMI</t>
  </si>
  <si>
    <t>VIRGIL VAN DIJK</t>
  </si>
  <si>
    <t>SOL CAMPBELL</t>
  </si>
  <si>
    <t>VICTOR LINDELOF</t>
  </si>
  <si>
    <t>DALEY BLIND</t>
  </si>
  <si>
    <t>SAMUEL UMTITI</t>
  </si>
  <si>
    <t>CLEMENT LENGLET</t>
  </si>
  <si>
    <t>CRISTIAN ROMERO</t>
  </si>
  <si>
    <t>MARCOS SENESI</t>
  </si>
  <si>
    <t>GABRIEL MAGALHAES</t>
  </si>
  <si>
    <t>MANUEL AKANJI</t>
  </si>
  <si>
    <t>LENY YORO</t>
  </si>
  <si>
    <t>LEVI COLWILL</t>
  </si>
  <si>
    <t>MURILO</t>
  </si>
  <si>
    <t>PERR SCHUURS</t>
  </si>
  <si>
    <t>ALESSANDRO NESTA</t>
  </si>
  <si>
    <t>HIROKI ITO</t>
  </si>
  <si>
    <t>LOIC BADE</t>
  </si>
  <si>
    <t>NICO SCHLOTTERBECK</t>
  </si>
  <si>
    <t>AITOR PAREDES</t>
  </si>
  <si>
    <t>DAVID HANCKO</t>
  </si>
  <si>
    <t>PIERO HINCAPIE</t>
  </si>
  <si>
    <t>ILLIA ZABARNYI</t>
  </si>
  <si>
    <t>TONY ADAMS</t>
  </si>
  <si>
    <t>INIGO MARTINEZ</t>
  </si>
  <si>
    <t>ANDREAS CHRISTENSEN</t>
  </si>
  <si>
    <t>HARRY MAGUIRE</t>
  </si>
  <si>
    <t>AXEL WITSEL</t>
  </si>
  <si>
    <t>JAN PAUL VAN HECKE</t>
  </si>
  <si>
    <t>EDMOND TAPSOBA</t>
  </si>
  <si>
    <t>MAX KILMAN</t>
  </si>
  <si>
    <t>GUSTAVO GOMEZ</t>
  </si>
  <si>
    <t>RICCARDO CALAFIORI</t>
  </si>
  <si>
    <t>ARTHUR THEATE</t>
  </si>
  <si>
    <t>MURILLO</t>
  </si>
  <si>
    <t>DANI VIVIAN</t>
  </si>
  <si>
    <t>MALICK THIAW</t>
  </si>
  <si>
    <t>JONNY EVANS</t>
  </si>
  <si>
    <t>T. HARWOOD BELLIS</t>
  </si>
  <si>
    <t>SAM BEUKEMA</t>
  </si>
  <si>
    <t>WESLEY FOFANA</t>
  </si>
  <si>
    <t>DAVID GARCIA</t>
  </si>
  <si>
    <t>PIERRE KALULU</t>
  </si>
  <si>
    <t>EVAN NDICKA</t>
  </si>
  <si>
    <t>AYMERIC LAPORTE</t>
  </si>
  <si>
    <t>ANTONIO SILVA</t>
  </si>
  <si>
    <t>GONCALO INACIO</t>
  </si>
  <si>
    <t>FRANZ BECKENBAUER</t>
  </si>
  <si>
    <t>JONATHAN TAH</t>
  </si>
  <si>
    <t>WILLI ORBAN</t>
  </si>
  <si>
    <t>ANTONIO RUDIGER</t>
  </si>
  <si>
    <t>FRANCO BARESI</t>
  </si>
  <si>
    <t>DAVID ALABA</t>
  </si>
  <si>
    <t>PEPE</t>
  </si>
  <si>
    <t>DANIEL VAN BUYTEN</t>
  </si>
  <si>
    <t>EZRI KONSA</t>
  </si>
  <si>
    <t>ERIC DIER</t>
  </si>
  <si>
    <t>AMIR RRAHMANI</t>
  </si>
  <si>
    <t>MERIH DEMIRAL</t>
  </si>
  <si>
    <t>KIM MIN-JAE</t>
  </si>
  <si>
    <t>EDER MILITAO</t>
  </si>
  <si>
    <t>NIKOLA MILENKOVIC</t>
  </si>
  <si>
    <t>NICOLAS OTAMENDI</t>
  </si>
  <si>
    <t>IBRAHIMA KONATE</t>
  </si>
  <si>
    <t>L. MARTINEZ QUARTA</t>
  </si>
  <si>
    <t>JOSKO GVARDIOL</t>
  </si>
  <si>
    <t>NEHUEN PEREZ</t>
  </si>
  <si>
    <t>AXEL DISASI</t>
  </si>
  <si>
    <t>YERAY ALVAREZ</t>
  </si>
  <si>
    <t>TOTI GOMES</t>
  </si>
  <si>
    <t>ROGER LBANEZ</t>
  </si>
  <si>
    <t>MICKY VAN DE VEN</t>
  </si>
  <si>
    <t>FIKAYO TOMORI</t>
  </si>
  <si>
    <t>LUCAS HERNANDEZ</t>
  </si>
  <si>
    <t>CARLES PUYOL</t>
  </si>
  <si>
    <t>PAOLO MALDINI</t>
  </si>
  <si>
    <t>PAU TORRES</t>
  </si>
  <si>
    <t>NACHO</t>
  </si>
  <si>
    <t>WALDEMAR ANTON</t>
  </si>
  <si>
    <t>TYRONE MINGS</t>
  </si>
  <si>
    <t>SERGIO RAMOS</t>
  </si>
  <si>
    <t>STEFAN SAVIC</t>
  </si>
  <si>
    <t>SIMON KJAER</t>
  </si>
  <si>
    <t>DIEGO CARLOS</t>
  </si>
  <si>
    <t>KALIDOU KOULIBALY</t>
  </si>
  <si>
    <t>MARQUINHOS</t>
  </si>
  <si>
    <t>JOHN STONES</t>
  </si>
  <si>
    <t>KEVIN DANSO</t>
  </si>
  <si>
    <t>MATTHIJS DE LIGT</t>
  </si>
  <si>
    <t>JAKUB KIWIOR</t>
  </si>
  <si>
    <t>CALVIN BASSEY</t>
  </si>
  <si>
    <t>JOSIP SUTALO</t>
  </si>
  <si>
    <t>ALESSANDRO BASTONI</t>
  </si>
  <si>
    <t>ROBIN LE NORMAND</t>
  </si>
  <si>
    <t>ABDULKERIM BARDAKCI</t>
  </si>
  <si>
    <t>JARRAD BRANTHWAITE</t>
  </si>
  <si>
    <t>WILLIAN PACHO</t>
  </si>
  <si>
    <t>WILLIAM SALIBA</t>
  </si>
  <si>
    <t>NATHAN AKE</t>
  </si>
  <si>
    <t>MARTIN DEMICHELLIS</t>
  </si>
  <si>
    <t>BAFOFE DIAKITE</t>
  </si>
  <si>
    <t>DAVINSON SANCHEZ</t>
  </si>
  <si>
    <t>232 RC</t>
  </si>
  <si>
    <t>180 RC</t>
  </si>
  <si>
    <t>164 RC</t>
  </si>
  <si>
    <t>214 RC</t>
  </si>
  <si>
    <t>166 RC</t>
  </si>
  <si>
    <t>188 RC</t>
  </si>
  <si>
    <t>192 RC</t>
  </si>
  <si>
    <t>144 RC</t>
  </si>
  <si>
    <t>40RC</t>
  </si>
  <si>
    <t>208 RC</t>
  </si>
  <si>
    <t>1249 RC</t>
  </si>
  <si>
    <t>2051 RC</t>
  </si>
  <si>
    <t>2035 RC</t>
  </si>
  <si>
    <t>1703 RC</t>
  </si>
  <si>
    <t>125 RT</t>
  </si>
  <si>
    <t>1124 RC</t>
  </si>
  <si>
    <t>1813 RC</t>
  </si>
  <si>
    <t>230 RT</t>
  </si>
  <si>
    <t>475 RT</t>
  </si>
  <si>
    <t>3002 RC</t>
  </si>
  <si>
    <t>1028 RC</t>
  </si>
  <si>
    <t>1418 C</t>
  </si>
  <si>
    <t>900 T</t>
  </si>
  <si>
    <t>640 C</t>
  </si>
  <si>
    <t>2061 RC</t>
  </si>
  <si>
    <t>968 RC</t>
  </si>
  <si>
    <t>982 RC</t>
  </si>
  <si>
    <t>1272 RC</t>
  </si>
  <si>
    <t>2510 RC</t>
  </si>
  <si>
    <t>125 T</t>
  </si>
  <si>
    <t>1848 C</t>
  </si>
  <si>
    <t>285 RT</t>
  </si>
  <si>
    <t>1943 RC</t>
  </si>
  <si>
    <t>533 RC</t>
  </si>
  <si>
    <t>684 RC</t>
  </si>
  <si>
    <t>1242 C</t>
  </si>
  <si>
    <t>3161 RC</t>
  </si>
  <si>
    <t>1095 RC</t>
  </si>
  <si>
    <t>1587 RC</t>
  </si>
  <si>
    <t>1585 RC</t>
  </si>
  <si>
    <t>605 RT</t>
  </si>
  <si>
    <t>2442 RC</t>
  </si>
  <si>
    <t>340 RT</t>
  </si>
  <si>
    <t>2541 RC</t>
  </si>
  <si>
    <t>2235 RC</t>
  </si>
  <si>
    <t>1007 C</t>
  </si>
  <si>
    <t>1072 C</t>
  </si>
  <si>
    <t>1196 RC</t>
  </si>
  <si>
    <t>1288 C</t>
  </si>
  <si>
    <t>1575 RC</t>
  </si>
  <si>
    <t>2863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</si>
</sst>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\ \R\C"/>
  </numFmts>
  <fonts count="65" x14ac:knownFonts="1">
    <font>
      <sz val="11"/>
      <color theme="1"/>
      <name val="Calibri"/>
      <family val="2"/>
      <scheme val="minor"/>
    </font>
    <font>
      <b/>
      <sz val="18"/>
      <color theme="1"/>
      <name val="Amasis MT Pro Black"/>
      <family val="34"/>
    </font>
    <font>
      <b/>
      <sz val="14"/>
      <color theme="1"/>
      <name val="Amasis MT Pro Medium"/>
      <family val="34"/>
    </font>
    <font>
      <b/>
      <sz val="11"/>
      <color theme="1"/>
      <name val="Amasis MT Pro Medium"/>
      <family val="34"/>
    </font>
    <font>
      <b/>
      <sz val="10"/>
      <color theme="1"/>
      <name val="Amasis MT Pro Medium"/>
      <family val="34"/>
    </font>
    <font>
      <b/>
      <sz val="10"/>
      <color theme="1"/>
      <name val="Calibri"/>
      <family val="2"/>
      <scheme val="minor"/>
    </font>
    <font>
      <b/>
      <sz val="12"/>
      <color theme="1"/>
      <name val="Amasis MT Pro Medium"/>
      <family val="34"/>
    </font>
    <font>
      <sz val="10"/>
      <color theme="1"/>
      <name val="Amasis MT Pro Medium"/>
      <family val="34"/>
    </font>
    <font>
      <b/>
      <sz val="11"/>
      <color theme="1"/>
      <name val="Calibri"/>
      <family val="2"/>
      <scheme val="minor"/>
    </font>
    <font>
      <b/>
      <sz val="11"/>
      <color theme="1"/>
      <name val="Amasis MT Pro"/>
      <family val="34"/>
    </font>
    <font>
      <b/>
      <sz val="16"/>
      <color theme="1"/>
      <name val="Amasis MT Pro"/>
      <family val="34"/>
    </font>
    <font>
      <b/>
      <sz val="11"/>
      <color theme="1"/>
      <name val="Amasis MT Pro Medium"/>
      <family val="1"/>
    </font>
    <font>
      <b/>
      <sz val="18"/>
      <color theme="1"/>
      <name val="Amasis MT Pro Medium"/>
      <family val="1"/>
    </font>
    <font>
      <b/>
      <sz val="14"/>
      <color theme="1"/>
      <name val="Amasis MT Pro Medium"/>
      <family val="1"/>
    </font>
    <font>
      <b/>
      <sz val="11"/>
      <color theme="1"/>
      <name val="Amasis MT Pro"/>
      <family val="1"/>
    </font>
    <font>
      <b/>
      <sz val="10"/>
      <color theme="1"/>
      <name val="Amasis MT Pro"/>
      <family val="1"/>
    </font>
    <font>
      <b/>
      <sz val="36"/>
      <color rgb="FFFF0000"/>
      <name val="Algerian"/>
      <family val="18"/>
    </font>
    <font>
      <b/>
      <sz val="16"/>
      <color theme="0"/>
      <name val="Amasis MT Pro Medium"/>
      <family val="34"/>
    </font>
    <font>
      <sz val="22"/>
      <color rgb="FFFFFF00"/>
      <name val="Amasis MT Pro Medium"/>
      <family val="34"/>
    </font>
    <font>
      <b/>
      <sz val="16"/>
      <color theme="1"/>
      <name val="Amasis MT Pro Medium"/>
      <family val="34"/>
    </font>
    <font>
      <b/>
      <sz val="11"/>
      <color theme="1"/>
      <name val="Amasis MT Pro Black"/>
      <family val="1"/>
    </font>
    <font>
      <b/>
      <sz val="10"/>
      <color theme="1"/>
      <name val="Amasis MT Pro Black"/>
      <family val="1"/>
    </font>
    <font>
      <b/>
      <sz val="16"/>
      <color theme="0"/>
      <name val="Amasis MT Pro"/>
      <family val="34"/>
    </font>
    <font>
      <b/>
      <sz val="14"/>
      <color theme="0"/>
      <name val="Amasis MT Pro Medium"/>
      <family val="34"/>
    </font>
    <font>
      <b/>
      <sz val="14"/>
      <color theme="1"/>
      <name val="Amasis MT Pro"/>
      <family val="34"/>
    </font>
    <font>
      <b/>
      <sz val="18"/>
      <color theme="1"/>
      <name val="Amasis MT Pro"/>
      <family val="1"/>
    </font>
    <font>
      <b/>
      <sz val="20"/>
      <color theme="1"/>
      <name val="Amasis MT Pro Medium"/>
      <family val="1"/>
    </font>
    <font>
      <b/>
      <sz val="20"/>
      <color theme="1"/>
      <name val="Amasis MT Pro Black"/>
      <family val="1"/>
    </font>
    <font>
      <b/>
      <sz val="36"/>
      <color theme="1"/>
      <name val="Forte Forward"/>
      <family val="34"/>
    </font>
    <font>
      <b/>
      <sz val="20"/>
      <color theme="1"/>
      <name val="Forte Forward"/>
      <family val="34"/>
    </font>
    <font>
      <b/>
      <sz val="48"/>
      <color theme="1"/>
      <name val="Colonna MT"/>
      <family val="34"/>
    </font>
    <font>
      <b/>
      <sz val="28"/>
      <color theme="1"/>
      <name val="Algerian"/>
      <family val="18"/>
    </font>
    <font>
      <b/>
      <sz val="20"/>
      <color theme="1"/>
      <name val="ADLaM Display"/>
      <family val="34"/>
    </font>
    <font>
      <b/>
      <sz val="11"/>
      <color theme="1"/>
      <name val="Amasis MT Pro Medium"/>
      <family val="1"/>
    </font>
    <font>
      <sz val="6"/>
      <name val="Yu Gothic"/>
      <family val="2"/>
      <charset val="128"/>
    </font>
    <font>
      <b/>
      <sz val="16"/>
      <color theme="1"/>
      <name val="ADLaM Display"/>
      <family val="34"/>
    </font>
    <font>
      <b/>
      <sz val="10"/>
      <color theme="1"/>
      <name val="Amasis MT Pro Medium"/>
      <family val="1"/>
    </font>
    <font>
      <b/>
      <sz val="10"/>
      <color rgb="FFFF0000"/>
      <name val="Calibri"/>
      <family val="2"/>
      <scheme val="minor"/>
    </font>
    <font>
      <b/>
      <sz val="28"/>
      <color theme="1"/>
      <name val="Algerian"/>
      <family val="5"/>
    </font>
    <font>
      <b/>
      <sz val="36"/>
      <color theme="1"/>
      <name val="Forte Forward"/>
    </font>
    <font>
      <b/>
      <sz val="18"/>
      <color theme="1"/>
      <name val="Amasis MT Pro Black"/>
      <family val="1"/>
    </font>
    <font>
      <b/>
      <sz val="14"/>
      <color theme="1"/>
      <name val="Amasis MT Pro Medium"/>
      <family val="1"/>
    </font>
    <font>
      <b/>
      <sz val="20"/>
      <color theme="1"/>
      <name val="ADLaM Display"/>
    </font>
    <font>
      <b/>
      <sz val="12"/>
      <color theme="1"/>
      <name val="Amasis MT Pro Medium"/>
      <family val="1"/>
    </font>
    <font>
      <b/>
      <sz val="11"/>
      <color theme="1"/>
      <name val="Amasis MT Pro"/>
      <family val="1"/>
    </font>
    <font>
      <sz val="10"/>
      <color theme="1"/>
      <name val="Amasis MT Pro Medium"/>
      <family val="1"/>
    </font>
    <font>
      <b/>
      <sz val="48"/>
      <color theme="1"/>
      <name val="Colonna MT"/>
      <family val="5"/>
    </font>
    <font>
      <b/>
      <sz val="16"/>
      <color theme="1"/>
      <name val="ADLaM Display"/>
    </font>
    <font>
      <b/>
      <sz val="20"/>
      <color theme="1"/>
      <name val="Forte Forward"/>
    </font>
    <font>
      <b/>
      <sz val="18"/>
      <color theme="1"/>
      <name val="Amasis MT Pro"/>
      <family val="34"/>
    </font>
    <font>
      <b/>
      <sz val="18"/>
      <color theme="0"/>
      <name val="Amasis MT Pro"/>
      <family val="34"/>
    </font>
    <font>
      <b/>
      <sz val="20"/>
      <color theme="1"/>
      <name val="Amasis MT Pro"/>
      <family val="34"/>
    </font>
    <font>
      <b/>
      <sz val="18"/>
      <color rgb="FFFF0000"/>
      <name val="Amasis MT Pro Medium"/>
      <family val="1"/>
    </font>
    <font>
      <b/>
      <sz val="18"/>
      <color rgb="FF00B050"/>
      <name val="Amasis MT Pro Medium"/>
      <family val="1"/>
    </font>
    <font>
      <b/>
      <sz val="22"/>
      <color theme="1"/>
      <name val="Amasis MT Pro Black"/>
      <family val="1"/>
    </font>
    <font>
      <b/>
      <sz val="11"/>
      <color theme="0"/>
      <name val="Calibri"/>
      <family val="2"/>
      <scheme val="minor"/>
    </font>
    <font>
      <b/>
      <sz val="24"/>
      <color theme="1"/>
      <name val="Amasis MT Pro Black"/>
      <family val="1"/>
    </font>
    <font>
      <b/>
      <sz val="16"/>
      <color theme="1"/>
      <name val="Amasis MT Pro Medium"/>
      <family val="1"/>
    </font>
    <font>
      <b/>
      <sz val="16"/>
      <color theme="1"/>
      <name val="Amasis MT Pro Black"/>
      <family val="1"/>
    </font>
    <font>
      <b/>
      <sz val="14"/>
      <color theme="1"/>
      <name val="Amasis MT Pro Black"/>
      <family val="1"/>
    </font>
    <font>
      <b/>
      <sz val="1"/>
      <color theme="1"/>
      <name val="Abadi"/>
      <family val="2"/>
    </font>
    <font>
      <sz val="11"/>
      <color theme="0"/>
      <name val="Calibri"/>
      <family val="2"/>
      <scheme val="minor"/>
    </font>
    <font>
      <sz val="2"/>
      <color theme="1"/>
      <name val="Calibri"/>
      <family val="2"/>
      <scheme val="minor"/>
    </font>
    <font>
      <b/>
      <sz val="1"/>
      <color theme="1"/>
      <name val="Abadi"/>
      <family val="2"/>
    </font>
    <font>
      <b/>
      <sz val="12"/>
      <color theme="1"/>
      <name val="Amasis MT Pro Medium"/>
      <family val="1"/>
    </font>
  </fonts>
  <fills count="3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</fills>
  <borders count="62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ck">
        <color rgb="FF505050"/>
      </left>
      <right/>
      <top style="thick">
        <color rgb="FF505050"/>
      </top>
      <bottom/>
      <diagonal/>
    </border>
    <border>
      <left/>
      <right/>
      <top style="thick">
        <color rgb="FF505050"/>
      </top>
      <bottom/>
      <diagonal/>
    </border>
    <border>
      <left/>
      <right style="thick">
        <color rgb="FF505050"/>
      </right>
      <top style="thick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ck">
        <color rgb="FF505050"/>
      </left>
      <right/>
      <top/>
      <bottom/>
      <diagonal/>
    </border>
    <border>
      <left/>
      <right style="thick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double">
        <color rgb="FF505050"/>
      </left>
      <right/>
      <top style="double">
        <color rgb="FF505050"/>
      </top>
      <bottom/>
      <diagonal/>
    </border>
    <border>
      <left/>
      <right/>
      <top style="double">
        <color rgb="FF505050"/>
      </top>
      <bottom/>
      <diagonal/>
    </border>
    <border>
      <left/>
      <right style="double">
        <color rgb="FF505050"/>
      </right>
      <top style="double">
        <color rgb="FF505050"/>
      </top>
      <bottom/>
      <diagonal/>
    </border>
    <border>
      <left style="double">
        <color rgb="FF505050"/>
      </left>
      <right/>
      <top/>
      <bottom/>
      <diagonal/>
    </border>
    <border>
      <left/>
      <right style="double">
        <color rgb="FF505050"/>
      </right>
      <top/>
      <bottom/>
      <diagonal/>
    </border>
    <border>
      <left style="double">
        <color rgb="FF505050"/>
      </left>
      <right/>
      <top/>
      <bottom style="double">
        <color rgb="FF505050"/>
      </bottom>
      <diagonal/>
    </border>
    <border>
      <left/>
      <right/>
      <top/>
      <bottom style="double">
        <color rgb="FF505050"/>
      </bottom>
      <diagonal/>
    </border>
    <border>
      <left/>
      <right style="double">
        <color rgb="FF505050"/>
      </right>
      <top/>
      <bottom style="double">
        <color rgb="FF505050"/>
      </bottom>
      <diagonal/>
    </border>
    <border>
      <left style="double">
        <color rgb="FF505050"/>
      </left>
      <right style="double">
        <color rgb="FF505050"/>
      </right>
      <top style="double">
        <color rgb="FF505050"/>
      </top>
      <bottom/>
      <diagonal/>
    </border>
    <border>
      <left style="double">
        <color rgb="FF505050"/>
      </left>
      <right style="double">
        <color rgb="FF505050"/>
      </right>
      <top/>
      <bottom style="double">
        <color rgb="FF505050"/>
      </bottom>
      <diagonal/>
    </border>
    <border>
      <left style="double">
        <color rgb="FF505050"/>
      </left>
      <right style="double">
        <color rgb="FF505050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double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double">
        <color rgb="FF505050"/>
      </right>
      <top/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/>
      <right style="thick">
        <color rgb="FF505050"/>
      </right>
      <top style="thin">
        <color rgb="FF505050"/>
      </top>
      <bottom style="thin">
        <color rgb="FF505050"/>
      </bottom>
      <diagonal/>
    </border>
    <border>
      <left/>
      <right style="thick">
        <color rgb="FF505050"/>
      </right>
      <top/>
      <bottom style="thin">
        <color rgb="FF505050"/>
      </bottom>
      <diagonal/>
    </border>
    <border>
      <left/>
      <right style="thick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ck">
        <color rgb="FF505050"/>
      </right>
      <top/>
      <bottom style="double">
        <color rgb="FF505050"/>
      </bottom>
      <diagonal/>
    </border>
    <border>
      <left/>
      <right style="medium">
        <color rgb="FF505050"/>
      </right>
      <top/>
      <bottom style="double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double">
        <color rgb="FF505050"/>
      </bottom>
      <diagonal/>
    </border>
    <border>
      <left style="medium">
        <color rgb="FF505050"/>
      </left>
      <right/>
      <top/>
      <bottom style="double">
        <color rgb="FF505050"/>
      </bottom>
      <diagonal/>
    </border>
    <border>
      <left/>
      <right style="thick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double">
        <color indexed="64"/>
      </right>
      <top style="double">
        <color rgb="FF505050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rgb="FF505050"/>
      </bottom>
      <diagonal/>
    </border>
    <border>
      <left style="double">
        <color indexed="64"/>
      </left>
      <right/>
      <top/>
      <bottom/>
      <diagonal/>
    </border>
    <border>
      <left style="thin">
        <color rgb="FF000000"/>
      </left>
      <right style="thick">
        <color rgb="FF50505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3" borderId="0" xfId="0" applyFill="1"/>
    <xf numFmtId="0" fontId="5" fillId="0" borderId="11" xfId="0" applyFont="1" applyBorder="1" applyAlignment="1">
      <alignment horizontal="right"/>
    </xf>
    <xf numFmtId="0" fontId="5" fillId="0" borderId="24" xfId="0" applyFont="1" applyBorder="1" applyAlignment="1">
      <alignment horizontal="right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20" fillId="5" borderId="7" xfId="0" applyFont="1" applyFill="1" applyBorder="1" applyAlignment="1">
      <alignment vertical="center"/>
    </xf>
    <xf numFmtId="0" fontId="20" fillId="5" borderId="4" xfId="0" applyFont="1" applyFill="1" applyBorder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7" xfId="0" applyFont="1" applyFill="1" applyBorder="1" applyAlignment="1">
      <alignment vertical="center"/>
    </xf>
    <xf numFmtId="0" fontId="20" fillId="3" borderId="4" xfId="0" applyFont="1" applyFill="1" applyBorder="1" applyAlignment="1">
      <alignment vertical="center"/>
    </xf>
    <xf numFmtId="0" fontId="20" fillId="6" borderId="7" xfId="0" applyFont="1" applyFill="1" applyBorder="1" applyAlignment="1">
      <alignment vertical="center"/>
    </xf>
    <xf numFmtId="0" fontId="20" fillId="6" borderId="4" xfId="0" applyFont="1" applyFill="1" applyBorder="1" applyAlignment="1">
      <alignment vertical="center"/>
    </xf>
    <xf numFmtId="0" fontId="20" fillId="9" borderId="7" xfId="0" applyFont="1" applyFill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0" fontId="20" fillId="12" borderId="7" xfId="0" applyFont="1" applyFill="1" applyBorder="1" applyAlignment="1">
      <alignment vertical="center"/>
    </xf>
    <xf numFmtId="0" fontId="20" fillId="12" borderId="4" xfId="0" applyFont="1" applyFill="1" applyBorder="1" applyAlignment="1">
      <alignment vertical="center"/>
    </xf>
    <xf numFmtId="0" fontId="10" fillId="11" borderId="7" xfId="0" applyFont="1" applyFill="1" applyBorder="1" applyAlignment="1">
      <alignment vertical="top"/>
    </xf>
    <xf numFmtId="0" fontId="10" fillId="11" borderId="4" xfId="0" applyFont="1" applyFill="1" applyBorder="1" applyAlignment="1">
      <alignment vertical="top"/>
    </xf>
    <xf numFmtId="0" fontId="20" fillId="16" borderId="7" xfId="0" applyFont="1" applyFill="1" applyBorder="1" applyAlignment="1">
      <alignment vertical="center"/>
    </xf>
    <xf numFmtId="0" fontId="20" fillId="16" borderId="4" xfId="0" applyFont="1" applyFill="1" applyBorder="1" applyAlignment="1">
      <alignment vertical="center"/>
    </xf>
    <xf numFmtId="0" fontId="20" fillId="11" borderId="7" xfId="0" applyFont="1" applyFill="1" applyBorder="1" applyAlignment="1">
      <alignment vertical="center"/>
    </xf>
    <xf numFmtId="0" fontId="20" fillId="11" borderId="4" xfId="0" applyFont="1" applyFill="1" applyBorder="1" applyAlignment="1">
      <alignment vertical="center"/>
    </xf>
    <xf numFmtId="0" fontId="20" fillId="19" borderId="7" xfId="0" applyFont="1" applyFill="1" applyBorder="1" applyAlignment="1">
      <alignment vertical="center"/>
    </xf>
    <xf numFmtId="0" fontId="20" fillId="19" borderId="4" xfId="0" applyFont="1" applyFill="1" applyBorder="1" applyAlignment="1">
      <alignment vertical="center"/>
    </xf>
    <xf numFmtId="0" fontId="20" fillId="10" borderId="7" xfId="0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10" fillId="12" borderId="7" xfId="0" applyFont="1" applyFill="1" applyBorder="1" applyAlignment="1">
      <alignment vertical="top"/>
    </xf>
    <xf numFmtId="0" fontId="10" fillId="12" borderId="4" xfId="0" applyFont="1" applyFill="1" applyBorder="1" applyAlignment="1">
      <alignment vertical="top"/>
    </xf>
    <xf numFmtId="0" fontId="5" fillId="3" borderId="11" xfId="0" applyFont="1" applyFill="1" applyBorder="1" applyAlignment="1">
      <alignment horizontal="right"/>
    </xf>
    <xf numFmtId="0" fontId="20" fillId="21" borderId="7" xfId="0" applyFont="1" applyFill="1" applyBorder="1" applyAlignment="1">
      <alignment vertical="center"/>
    </xf>
    <xf numFmtId="0" fontId="20" fillId="21" borderId="4" xfId="0" applyFont="1" applyFill="1" applyBorder="1" applyAlignment="1">
      <alignment vertical="center"/>
    </xf>
    <xf numFmtId="0" fontId="20" fillId="15" borderId="7" xfId="0" applyFont="1" applyFill="1" applyBorder="1" applyAlignment="1">
      <alignment vertical="center"/>
    </xf>
    <xf numFmtId="0" fontId="20" fillId="15" borderId="4" xfId="0" applyFont="1" applyFill="1" applyBorder="1" applyAlignment="1">
      <alignment vertical="center"/>
    </xf>
    <xf numFmtId="0" fontId="20" fillId="24" borderId="7" xfId="0" applyFont="1" applyFill="1" applyBorder="1" applyAlignment="1">
      <alignment vertical="center"/>
    </xf>
    <xf numFmtId="0" fontId="20" fillId="24" borderId="4" xfId="0" applyFont="1" applyFill="1" applyBorder="1" applyAlignment="1">
      <alignment vertical="center"/>
    </xf>
    <xf numFmtId="0" fontId="20" fillId="22" borderId="7" xfId="0" applyFont="1" applyFill="1" applyBorder="1" applyAlignment="1">
      <alignment vertical="center"/>
    </xf>
    <xf numFmtId="0" fontId="20" fillId="22" borderId="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5" fillId="12" borderId="10" xfId="0" applyFont="1" applyFill="1" applyBorder="1" applyAlignment="1">
      <alignment horizontal="center"/>
    </xf>
    <xf numFmtId="0" fontId="15" fillId="12" borderId="18" xfId="0" applyFont="1" applyFill="1" applyBorder="1" applyAlignment="1">
      <alignment horizontal="center" vertical="top"/>
    </xf>
    <xf numFmtId="0" fontId="15" fillId="14" borderId="10" xfId="0" applyFont="1" applyFill="1" applyBorder="1" applyAlignment="1">
      <alignment horizontal="center"/>
    </xf>
    <xf numFmtId="0" fontId="15" fillId="14" borderId="18" xfId="0" applyFont="1" applyFill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14" borderId="11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20" fillId="2" borderId="7" xfId="0" applyFont="1" applyFill="1" applyBorder="1" applyAlignment="1">
      <alignment vertical="center"/>
    </xf>
    <xf numFmtId="0" fontId="20" fillId="2" borderId="4" xfId="0" applyFont="1" applyFill="1" applyBorder="1" applyAlignment="1">
      <alignment vertical="center"/>
    </xf>
    <xf numFmtId="0" fontId="20" fillId="4" borderId="7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23" borderId="7" xfId="0" applyFont="1" applyFill="1" applyBorder="1" applyAlignment="1">
      <alignment vertical="center"/>
    </xf>
    <xf numFmtId="0" fontId="20" fillId="23" borderId="4" xfId="0" applyFont="1" applyFill="1" applyBorder="1" applyAlignment="1">
      <alignment vertical="center"/>
    </xf>
    <xf numFmtId="0" fontId="8" fillId="0" borderId="46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3" borderId="55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33" fillId="0" borderId="46" xfId="0" applyFont="1" applyBorder="1" applyAlignment="1">
      <alignment horizontal="center"/>
    </xf>
    <xf numFmtId="0" fontId="33" fillId="0" borderId="47" xfId="0" applyFont="1" applyBorder="1" applyAlignment="1">
      <alignment horizontal="center"/>
    </xf>
    <xf numFmtId="0" fontId="33" fillId="0" borderId="49" xfId="0" applyFont="1" applyBorder="1" applyAlignment="1">
      <alignment horizontal="center"/>
    </xf>
    <xf numFmtId="0" fontId="36" fillId="0" borderId="50" xfId="0" applyFont="1" applyBorder="1" applyAlignment="1">
      <alignment horizontal="center"/>
    </xf>
    <xf numFmtId="0" fontId="33" fillId="3" borderId="46" xfId="0" applyFont="1" applyFill="1" applyBorder="1" applyAlignment="1">
      <alignment horizontal="center"/>
    </xf>
    <xf numFmtId="0" fontId="33" fillId="14" borderId="46" xfId="0" applyFont="1" applyFill="1" applyBorder="1" applyAlignment="1">
      <alignment horizontal="center"/>
    </xf>
    <xf numFmtId="0" fontId="37" fillId="19" borderId="24" xfId="0" applyFont="1" applyFill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33" fillId="26" borderId="46" xfId="0" applyFont="1" applyFill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33" fillId="6" borderId="46" xfId="0" applyFont="1" applyFill="1" applyBorder="1" applyAlignment="1">
      <alignment horizontal="center"/>
    </xf>
    <xf numFmtId="0" fontId="33" fillId="27" borderId="46" xfId="0" applyFont="1" applyFill="1" applyBorder="1" applyAlignment="1">
      <alignment horizontal="center"/>
    </xf>
    <xf numFmtId="0" fontId="33" fillId="0" borderId="48" xfId="0" applyFont="1" applyBorder="1" applyAlignment="1">
      <alignment horizontal="center"/>
    </xf>
    <xf numFmtId="0" fontId="0" fillId="0" borderId="24" xfId="0" applyBorder="1"/>
    <xf numFmtId="0" fontId="33" fillId="3" borderId="48" xfId="0" applyFont="1" applyFill="1" applyBorder="1" applyAlignment="1">
      <alignment horizontal="center"/>
    </xf>
    <xf numFmtId="0" fontId="20" fillId="29" borderId="7" xfId="0" applyFont="1" applyFill="1" applyBorder="1" applyAlignment="1">
      <alignment vertical="center"/>
    </xf>
    <xf numFmtId="0" fontId="20" fillId="29" borderId="4" xfId="0" applyFont="1" applyFill="1" applyBorder="1" applyAlignment="1">
      <alignment vertical="center"/>
    </xf>
    <xf numFmtId="0" fontId="35" fillId="0" borderId="10" xfId="0" applyFont="1" applyBorder="1" applyAlignment="1">
      <alignment horizontal="center" vertical="center"/>
    </xf>
    <xf numFmtId="0" fontId="33" fillId="6" borderId="47" xfId="0" applyFont="1" applyFill="1" applyBorder="1" applyAlignment="1">
      <alignment horizontal="center"/>
    </xf>
    <xf numFmtId="0" fontId="33" fillId="27" borderId="47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33" fillId="26" borderId="47" xfId="0" applyFont="1" applyFill="1" applyBorder="1" applyAlignment="1">
      <alignment horizontal="center"/>
    </xf>
    <xf numFmtId="0" fontId="55" fillId="19" borderId="10" xfId="0" applyFont="1" applyFill="1" applyBorder="1"/>
    <xf numFmtId="0" fontId="27" fillId="0" borderId="0" xfId="0" applyFont="1" applyAlignment="1">
      <alignment vertical="center"/>
    </xf>
    <xf numFmtId="0" fontId="59" fillId="9" borderId="9" xfId="0" applyFont="1" applyFill="1" applyBorder="1" applyAlignment="1">
      <alignment horizontal="center"/>
    </xf>
    <xf numFmtId="0" fontId="59" fillId="4" borderId="9" xfId="0" applyFont="1" applyFill="1" applyBorder="1" applyAlignment="1">
      <alignment horizontal="center"/>
    </xf>
    <xf numFmtId="0" fontId="59" fillId="25" borderId="9" xfId="0" applyFont="1" applyFill="1" applyBorder="1" applyAlignment="1">
      <alignment horizontal="center"/>
    </xf>
    <xf numFmtId="0" fontId="59" fillId="18" borderId="9" xfId="0" applyFont="1" applyFill="1" applyBorder="1" applyAlignment="1">
      <alignment horizontal="center"/>
    </xf>
    <xf numFmtId="0" fontId="59" fillId="5" borderId="9" xfId="0" applyFont="1" applyFill="1" applyBorder="1" applyAlignment="1">
      <alignment horizontal="center"/>
    </xf>
    <xf numFmtId="0" fontId="59" fillId="13" borderId="9" xfId="0" applyFont="1" applyFill="1" applyBorder="1" applyAlignment="1">
      <alignment horizontal="center" vertical="center"/>
    </xf>
    <xf numFmtId="0" fontId="15" fillId="27" borderId="10" xfId="0" applyFont="1" applyFill="1" applyBorder="1" applyAlignment="1">
      <alignment horizontal="center"/>
    </xf>
    <xf numFmtId="0" fontId="15" fillId="27" borderId="18" xfId="0" applyFont="1" applyFill="1" applyBorder="1" applyAlignment="1">
      <alignment horizontal="center" vertical="top"/>
    </xf>
    <xf numFmtId="0" fontId="15" fillId="11" borderId="10" xfId="0" applyFont="1" applyFill="1" applyBorder="1" applyAlignment="1">
      <alignment horizontal="center"/>
    </xf>
    <xf numFmtId="0" fontId="15" fillId="11" borderId="18" xfId="0" applyFont="1" applyFill="1" applyBorder="1" applyAlignment="1">
      <alignment horizontal="center" vertical="top"/>
    </xf>
    <xf numFmtId="0" fontId="15" fillId="30" borderId="1" xfId="0" applyFont="1" applyFill="1" applyBorder="1" applyAlignment="1">
      <alignment horizontal="center"/>
    </xf>
    <xf numFmtId="0" fontId="15" fillId="30" borderId="4" xfId="0" applyFont="1" applyFill="1" applyBorder="1" applyAlignment="1">
      <alignment horizontal="center" vertical="top"/>
    </xf>
    <xf numFmtId="0" fontId="15" fillId="31" borderId="1" xfId="0" applyFont="1" applyFill="1" applyBorder="1" applyAlignment="1">
      <alignment horizontal="center"/>
    </xf>
    <xf numFmtId="0" fontId="15" fillId="31" borderId="7" xfId="0" applyFont="1" applyFill="1" applyBorder="1" applyAlignment="1">
      <alignment horizontal="center" vertical="top"/>
    </xf>
    <xf numFmtId="0" fontId="59" fillId="32" borderId="9" xfId="0" applyFont="1" applyFill="1" applyBorder="1" applyAlignment="1">
      <alignment horizontal="center"/>
    </xf>
    <xf numFmtId="0" fontId="60" fillId="0" borderId="0" xfId="0" applyFont="1" applyAlignment="1">
      <alignment vertical="center"/>
    </xf>
    <xf numFmtId="0" fontId="59" fillId="33" borderId="9" xfId="0" applyFont="1" applyFill="1" applyBorder="1" applyAlignment="1">
      <alignment horizontal="center"/>
    </xf>
    <xf numFmtId="0" fontId="59" fillId="34" borderId="9" xfId="0" applyFont="1" applyFill="1" applyBorder="1" applyAlignment="1">
      <alignment horizontal="center"/>
    </xf>
    <xf numFmtId="0" fontId="59" fillId="35" borderId="9" xfId="0" applyFont="1" applyFill="1" applyBorder="1" applyAlignment="1">
      <alignment horizontal="center"/>
    </xf>
    <xf numFmtId="0" fontId="62" fillId="0" borderId="0" xfId="0" applyFont="1"/>
    <xf numFmtId="0" fontId="63" fillId="0" borderId="0" xfId="0" applyFont="1" applyAlignment="1">
      <alignment vertical="center"/>
    </xf>
    <xf numFmtId="0" fontId="5" fillId="0" borderId="0" xfId="0" applyFont="1"/>
    <xf numFmtId="0" fontId="13" fillId="0" borderId="0" xfId="0" applyFont="1" applyAlignment="1">
      <alignment vertical="center"/>
    </xf>
    <xf numFmtId="0" fontId="2" fillId="0" borderId="60" xfId="0" applyFont="1" applyBorder="1" applyAlignment="1">
      <alignment vertical="center"/>
    </xf>
    <xf numFmtId="0" fontId="0" fillId="0" borderId="60" xfId="0" applyBorder="1"/>
    <xf numFmtId="0" fontId="14" fillId="3" borderId="0" xfId="0" applyFont="1" applyFill="1" applyAlignment="1">
      <alignment vertical="center"/>
    </xf>
    <xf numFmtId="0" fontId="46" fillId="0" borderId="0" xfId="0" applyFont="1" applyAlignment="1">
      <alignment horizontal="center" vertical="center"/>
    </xf>
    <xf numFmtId="0" fontId="12" fillId="3" borderId="0" xfId="0" applyFont="1" applyFill="1" applyAlignment="1">
      <alignment vertical="center"/>
    </xf>
    <xf numFmtId="0" fontId="61" fillId="3" borderId="0" xfId="0" applyFont="1" applyFill="1"/>
    <xf numFmtId="0" fontId="47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3" fillId="3" borderId="47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56" xfId="0" applyFont="1" applyBorder="1" applyAlignment="1">
      <alignment horizontal="right"/>
    </xf>
    <xf numFmtId="0" fontId="11" fillId="3" borderId="46" xfId="0" applyFont="1" applyFill="1" applyBorder="1" applyAlignment="1">
      <alignment horizontal="center"/>
    </xf>
    <xf numFmtId="0" fontId="11" fillId="26" borderId="46" xfId="0" applyFont="1" applyFill="1" applyBorder="1" applyAlignment="1">
      <alignment horizontal="center"/>
    </xf>
    <xf numFmtId="0" fontId="55" fillId="19" borderId="10" xfId="0" applyFont="1" applyFill="1" applyBorder="1" applyAlignment="1">
      <alignment horizontal="center" vertical="top"/>
    </xf>
    <xf numFmtId="0" fontId="37" fillId="19" borderId="0" xfId="0" applyFont="1" applyFill="1" applyAlignment="1">
      <alignment horizontal="center" vertical="center"/>
    </xf>
    <xf numFmtId="164" fontId="5" fillId="0" borderId="51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right"/>
    </xf>
    <xf numFmtId="0" fontId="64" fillId="0" borderId="46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14" borderId="23" xfId="0" applyFont="1" applyFill="1" applyBorder="1" applyAlignment="1">
      <alignment horizontal="center"/>
    </xf>
    <xf numFmtId="0" fontId="33" fillId="27" borderId="23" xfId="0" applyFont="1" applyFill="1" applyBorder="1" applyAlignment="1">
      <alignment horizontal="center"/>
    </xf>
    <xf numFmtId="0" fontId="6" fillId="26" borderId="23" xfId="0" applyFont="1" applyFill="1" applyBorder="1" applyAlignment="1">
      <alignment horizontal="center" vertical="center" wrapText="1" readingOrder="1"/>
    </xf>
    <xf numFmtId="0" fontId="64" fillId="3" borderId="23" xfId="0" applyFont="1" applyFill="1" applyBorder="1" applyAlignment="1">
      <alignment horizontal="center" vertical="center" wrapText="1" readingOrder="1"/>
    </xf>
    <xf numFmtId="0" fontId="11" fillId="0" borderId="23" xfId="0" applyFont="1" applyBorder="1" applyAlignment="1">
      <alignment horizontal="center"/>
    </xf>
    <xf numFmtId="0" fontId="11" fillId="26" borderId="23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6" fillId="3" borderId="61" xfId="0" applyFont="1" applyFill="1" applyBorder="1" applyAlignment="1">
      <alignment horizontal="center" wrapText="1" readingOrder="1"/>
    </xf>
    <xf numFmtId="0" fontId="6" fillId="26" borderId="61" xfId="0" applyFont="1" applyFill="1" applyBorder="1" applyAlignment="1">
      <alignment horizontal="center" wrapText="1" readingOrder="1"/>
    </xf>
    <xf numFmtId="0" fontId="64" fillId="3" borderId="61" xfId="0" applyFont="1" applyFill="1" applyBorder="1" applyAlignment="1">
      <alignment horizontal="center" wrapText="1" readingOrder="1"/>
    </xf>
    <xf numFmtId="0" fontId="6" fillId="3" borderId="61" xfId="0" applyFont="1" applyFill="1" applyBorder="1" applyAlignment="1">
      <alignment horizontal="center" vertical="center" wrapText="1" readingOrder="1"/>
    </xf>
    <xf numFmtId="0" fontId="49" fillId="12" borderId="7" xfId="0" applyFont="1" applyFill="1" applyBorder="1" applyAlignment="1">
      <alignment horizontal="center" vertical="top"/>
    </xf>
    <xf numFmtId="0" fontId="49" fillId="12" borderId="8" xfId="0" applyFont="1" applyFill="1" applyBorder="1" applyAlignment="1">
      <alignment horizontal="center" vertical="top"/>
    </xf>
    <xf numFmtId="0" fontId="49" fillId="12" borderId="4" xfId="0" applyFont="1" applyFill="1" applyBorder="1" applyAlignment="1">
      <alignment horizontal="center" vertical="top"/>
    </xf>
    <xf numFmtId="0" fontId="49" fillId="12" borderId="6" xfId="0" applyFont="1" applyFill="1" applyBorder="1" applyAlignment="1">
      <alignment horizontal="center" vertical="top"/>
    </xf>
    <xf numFmtId="0" fontId="21" fillId="0" borderId="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49" fillId="12" borderId="3" xfId="0" applyFont="1" applyFill="1" applyBorder="1" applyAlignment="1">
      <alignment horizontal="left"/>
    </xf>
    <xf numFmtId="0" fontId="49" fillId="12" borderId="8" xfId="0" applyFont="1" applyFill="1" applyBorder="1" applyAlignment="1">
      <alignment horizontal="left"/>
    </xf>
    <xf numFmtId="0" fontId="51" fillId="23" borderId="3" xfId="0" applyFont="1" applyFill="1" applyBorder="1" applyAlignment="1">
      <alignment horizontal="center" vertical="center"/>
    </xf>
    <xf numFmtId="0" fontId="51" fillId="23" borderId="8" xfId="0" applyFont="1" applyFill="1" applyBorder="1" applyAlignment="1">
      <alignment horizontal="center" vertical="center"/>
    </xf>
    <xf numFmtId="0" fontId="51" fillId="23" borderId="6" xfId="0" applyFont="1" applyFill="1" applyBorder="1" applyAlignment="1">
      <alignment horizontal="center" vertical="center"/>
    </xf>
    <xf numFmtId="0" fontId="49" fillId="4" borderId="3" xfId="0" applyFont="1" applyFill="1" applyBorder="1" applyAlignment="1">
      <alignment horizontal="center"/>
    </xf>
    <xf numFmtId="0" fontId="49" fillId="4" borderId="8" xfId="0" applyFont="1" applyFill="1" applyBorder="1" applyAlignment="1">
      <alignment horizontal="center"/>
    </xf>
    <xf numFmtId="0" fontId="49" fillId="4" borderId="8" xfId="0" applyFont="1" applyFill="1" applyBorder="1" applyAlignment="1">
      <alignment horizontal="center" vertical="top"/>
    </xf>
    <xf numFmtId="0" fontId="49" fillId="4" borderId="6" xfId="0" applyFont="1" applyFill="1" applyBorder="1" applyAlignment="1">
      <alignment horizontal="center" vertical="top"/>
    </xf>
    <xf numFmtId="0" fontId="49" fillId="29" borderId="3" xfId="0" applyFont="1" applyFill="1" applyBorder="1" applyAlignment="1">
      <alignment horizontal="center"/>
    </xf>
    <xf numFmtId="0" fontId="49" fillId="29" borderId="8" xfId="0" applyFont="1" applyFill="1" applyBorder="1" applyAlignment="1">
      <alignment horizontal="center"/>
    </xf>
    <xf numFmtId="0" fontId="49" fillId="29" borderId="8" xfId="0" applyFont="1" applyFill="1" applyBorder="1" applyAlignment="1">
      <alignment horizontal="center" vertical="top"/>
    </xf>
    <xf numFmtId="0" fontId="49" fillId="29" borderId="6" xfId="0" applyFont="1" applyFill="1" applyBorder="1" applyAlignment="1">
      <alignment horizontal="center" vertical="top"/>
    </xf>
    <xf numFmtId="0" fontId="49" fillId="15" borderId="3" xfId="0" applyFont="1" applyFill="1" applyBorder="1" applyAlignment="1">
      <alignment horizontal="left"/>
    </xf>
    <xf numFmtId="0" fontId="49" fillId="15" borderId="8" xfId="0" applyFont="1" applyFill="1" applyBorder="1" applyAlignment="1">
      <alignment horizontal="left"/>
    </xf>
    <xf numFmtId="0" fontId="49" fillId="15" borderId="7" xfId="0" applyFont="1" applyFill="1" applyBorder="1" applyAlignment="1">
      <alignment horizontal="center" vertical="top"/>
    </xf>
    <xf numFmtId="0" fontId="49" fillId="15" borderId="8" xfId="0" applyFont="1" applyFill="1" applyBorder="1" applyAlignment="1">
      <alignment horizontal="center" vertical="top"/>
    </xf>
    <xf numFmtId="0" fontId="49" fillId="15" borderId="4" xfId="0" applyFont="1" applyFill="1" applyBorder="1" applyAlignment="1">
      <alignment horizontal="center" vertical="top"/>
    </xf>
    <xf numFmtId="0" fontId="49" fillId="15" borderId="6" xfId="0" applyFont="1" applyFill="1" applyBorder="1" applyAlignment="1">
      <alignment horizontal="center" vertical="top"/>
    </xf>
    <xf numFmtId="0" fontId="49" fillId="22" borderId="3" xfId="0" applyFont="1" applyFill="1" applyBorder="1" applyAlignment="1">
      <alignment horizontal="center"/>
    </xf>
    <xf numFmtId="0" fontId="49" fillId="22" borderId="8" xfId="0" applyFont="1" applyFill="1" applyBorder="1" applyAlignment="1">
      <alignment horizontal="center"/>
    </xf>
    <xf numFmtId="0" fontId="49" fillId="22" borderId="8" xfId="0" applyFont="1" applyFill="1" applyBorder="1" applyAlignment="1">
      <alignment horizontal="center" vertical="top"/>
    </xf>
    <xf numFmtId="0" fontId="49" fillId="22" borderId="6" xfId="0" applyFont="1" applyFill="1" applyBorder="1" applyAlignment="1">
      <alignment horizontal="center" vertical="top"/>
    </xf>
    <xf numFmtId="0" fontId="49" fillId="11" borderId="3" xfId="0" applyFont="1" applyFill="1" applyBorder="1" applyAlignment="1">
      <alignment horizontal="center" vertical="center"/>
    </xf>
    <xf numFmtId="0" fontId="49" fillId="11" borderId="8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49" fillId="6" borderId="3" xfId="0" applyFont="1" applyFill="1" applyBorder="1" applyAlignment="1">
      <alignment horizontal="center"/>
    </xf>
    <xf numFmtId="0" fontId="49" fillId="6" borderId="8" xfId="0" applyFont="1" applyFill="1" applyBorder="1" applyAlignment="1">
      <alignment horizontal="center"/>
    </xf>
    <xf numFmtId="0" fontId="49" fillId="16" borderId="8" xfId="0" applyFont="1" applyFill="1" applyBorder="1" applyAlignment="1">
      <alignment horizontal="center" vertical="top"/>
    </xf>
    <xf numFmtId="0" fontId="49" fillId="16" borderId="6" xfId="0" applyFont="1" applyFill="1" applyBorder="1" applyAlignment="1">
      <alignment horizontal="center" vertical="top"/>
    </xf>
    <xf numFmtId="0" fontId="10" fillId="6" borderId="3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49" fillId="16" borderId="3" xfId="0" applyFont="1" applyFill="1" applyBorder="1" applyAlignment="1">
      <alignment horizontal="center"/>
    </xf>
    <xf numFmtId="0" fontId="49" fillId="16" borderId="8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 vertical="top"/>
    </xf>
    <xf numFmtId="0" fontId="10" fillId="6" borderId="6" xfId="0" applyFont="1" applyFill="1" applyBorder="1" applyAlignment="1">
      <alignment horizontal="center" vertical="top"/>
    </xf>
    <xf numFmtId="0" fontId="49" fillId="6" borderId="8" xfId="0" applyFont="1" applyFill="1" applyBorder="1" applyAlignment="1">
      <alignment horizontal="center" vertical="top"/>
    </xf>
    <xf numFmtId="0" fontId="49" fillId="6" borderId="6" xfId="0" applyFont="1" applyFill="1" applyBorder="1" applyAlignment="1">
      <alignment horizontal="center" vertical="top"/>
    </xf>
    <xf numFmtId="0" fontId="50" fillId="19" borderId="8" xfId="0" applyFont="1" applyFill="1" applyBorder="1" applyAlignment="1">
      <alignment horizontal="center"/>
    </xf>
    <xf numFmtId="0" fontId="50" fillId="19" borderId="8" xfId="0" applyFont="1" applyFill="1" applyBorder="1" applyAlignment="1">
      <alignment horizontal="center" vertical="top"/>
    </xf>
    <xf numFmtId="0" fontId="50" fillId="19" borderId="6" xfId="0" applyFont="1" applyFill="1" applyBorder="1" applyAlignment="1">
      <alignment horizontal="center" vertical="top"/>
    </xf>
    <xf numFmtId="0" fontId="10" fillId="3" borderId="8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 vertical="top"/>
    </xf>
    <xf numFmtId="0" fontId="10" fillId="3" borderId="6" xfId="0" applyFont="1" applyFill="1" applyBorder="1" applyAlignment="1">
      <alignment horizontal="center" vertical="top"/>
    </xf>
    <xf numFmtId="0" fontId="17" fillId="7" borderId="25" xfId="0" applyFont="1" applyFill="1" applyBorder="1" applyAlignment="1">
      <alignment horizontal="center" vertical="center"/>
    </xf>
    <xf numFmtId="0" fontId="17" fillId="7" borderId="26" xfId="0" applyFont="1" applyFill="1" applyBorder="1" applyAlignment="1">
      <alignment horizontal="center" vertical="center"/>
    </xf>
    <xf numFmtId="0" fontId="17" fillId="7" borderId="27" xfId="0" applyFont="1" applyFill="1" applyBorder="1" applyAlignment="1">
      <alignment horizontal="center" vertical="center"/>
    </xf>
    <xf numFmtId="0" fontId="17" fillId="7" borderId="30" xfId="0" applyFont="1" applyFill="1" applyBorder="1" applyAlignment="1">
      <alignment horizontal="center" vertical="center"/>
    </xf>
    <xf numFmtId="0" fontId="17" fillId="7" borderId="31" xfId="0" applyFont="1" applyFill="1" applyBorder="1" applyAlignment="1">
      <alignment horizontal="center" vertical="center"/>
    </xf>
    <xf numFmtId="0" fontId="17" fillId="7" borderId="32" xfId="0" applyFont="1" applyFill="1" applyBorder="1" applyAlignment="1">
      <alignment horizontal="center" vertical="center"/>
    </xf>
    <xf numFmtId="0" fontId="23" fillId="20" borderId="9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50" fillId="19" borderId="3" xfId="0" applyFont="1" applyFill="1" applyBorder="1" applyAlignment="1">
      <alignment horizontal="center"/>
    </xf>
    <xf numFmtId="0" fontId="21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 vertical="top"/>
    </xf>
    <xf numFmtId="0" fontId="22" fillId="3" borderId="6" xfId="0" applyFont="1" applyFill="1" applyBorder="1" applyAlignment="1">
      <alignment horizontal="center" vertical="top"/>
    </xf>
    <xf numFmtId="0" fontId="10" fillId="12" borderId="3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 vertical="top"/>
    </xf>
    <xf numFmtId="0" fontId="10" fillId="12" borderId="6" xfId="0" applyFont="1" applyFill="1" applyBorder="1" applyAlignment="1">
      <alignment horizontal="center" vertical="top"/>
    </xf>
    <xf numFmtId="0" fontId="22" fillId="19" borderId="3" xfId="0" applyFont="1" applyFill="1" applyBorder="1" applyAlignment="1">
      <alignment horizontal="center"/>
    </xf>
    <xf numFmtId="0" fontId="22" fillId="19" borderId="8" xfId="0" applyFont="1" applyFill="1" applyBorder="1" applyAlignment="1">
      <alignment horizontal="center"/>
    </xf>
    <xf numFmtId="0" fontId="22" fillId="19" borderId="8" xfId="0" applyFont="1" applyFill="1" applyBorder="1" applyAlignment="1">
      <alignment horizontal="center" vertical="top"/>
    </xf>
    <xf numFmtId="0" fontId="22" fillId="19" borderId="6" xfId="0" applyFont="1" applyFill="1" applyBorder="1" applyAlignment="1">
      <alignment horizontal="center" vertical="top"/>
    </xf>
    <xf numFmtId="0" fontId="10" fillId="23" borderId="3" xfId="0" applyFont="1" applyFill="1" applyBorder="1" applyAlignment="1">
      <alignment horizontal="center" vertical="center"/>
    </xf>
    <xf numFmtId="0" fontId="10" fillId="23" borderId="8" xfId="0" applyFont="1" applyFill="1" applyBorder="1" applyAlignment="1">
      <alignment horizontal="center" vertical="center"/>
    </xf>
    <xf numFmtId="0" fontId="10" fillId="23" borderId="6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/>
    </xf>
    <xf numFmtId="0" fontId="10" fillId="11" borderId="8" xfId="0" applyFont="1" applyFill="1" applyBorder="1" applyAlignment="1">
      <alignment horizontal="center"/>
    </xf>
    <xf numFmtId="0" fontId="10" fillId="11" borderId="8" xfId="0" applyFont="1" applyFill="1" applyBorder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4" borderId="3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 vertical="top"/>
    </xf>
    <xf numFmtId="0" fontId="10" fillId="4" borderId="6" xfId="0" applyFont="1" applyFill="1" applyBorder="1" applyAlignment="1">
      <alignment horizontal="center" vertical="top"/>
    </xf>
    <xf numFmtId="0" fontId="24" fillId="16" borderId="7" xfId="0" applyFont="1" applyFill="1" applyBorder="1" applyAlignment="1">
      <alignment horizontal="center" vertical="top"/>
    </xf>
    <xf numFmtId="0" fontId="24" fillId="16" borderId="8" xfId="0" applyFont="1" applyFill="1" applyBorder="1" applyAlignment="1">
      <alignment horizontal="center" vertical="top"/>
    </xf>
    <xf numFmtId="0" fontId="24" fillId="16" borderId="4" xfId="0" applyFont="1" applyFill="1" applyBorder="1" applyAlignment="1">
      <alignment horizontal="center" vertical="top"/>
    </xf>
    <xf numFmtId="0" fontId="24" fillId="16" borderId="6" xfId="0" applyFont="1" applyFill="1" applyBorder="1" applyAlignment="1">
      <alignment horizontal="center" vertical="top"/>
    </xf>
    <xf numFmtId="0" fontId="24" fillId="16" borderId="3" xfId="0" applyFont="1" applyFill="1" applyBorder="1" applyAlignment="1">
      <alignment horizontal="center"/>
    </xf>
    <xf numFmtId="0" fontId="24" fillId="16" borderId="8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center" vertical="top"/>
    </xf>
    <xf numFmtId="0" fontId="24" fillId="2" borderId="6" xfId="0" applyFont="1" applyFill="1" applyBorder="1" applyAlignment="1">
      <alignment horizontal="center" vertical="top"/>
    </xf>
    <xf numFmtId="0" fontId="22" fillId="22" borderId="8" xfId="0" applyFont="1" applyFill="1" applyBorder="1" applyAlignment="1">
      <alignment horizontal="center" vertical="top"/>
    </xf>
    <xf numFmtId="0" fontId="22" fillId="22" borderId="6" xfId="0" applyFont="1" applyFill="1" applyBorder="1" applyAlignment="1">
      <alignment horizontal="center" vertical="top"/>
    </xf>
    <xf numFmtId="0" fontId="10" fillId="5" borderId="8" xfId="0" applyFont="1" applyFill="1" applyBorder="1" applyAlignment="1">
      <alignment horizontal="center" vertical="top"/>
    </xf>
    <xf numFmtId="0" fontId="10" fillId="5" borderId="6" xfId="0" applyFont="1" applyFill="1" applyBorder="1" applyAlignment="1">
      <alignment horizontal="center" vertical="top"/>
    </xf>
    <xf numFmtId="0" fontId="10" fillId="5" borderId="3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0" fillId="15" borderId="3" xfId="0" applyFont="1" applyFill="1" applyBorder="1" applyAlignment="1">
      <alignment horizontal="center"/>
    </xf>
    <xf numFmtId="0" fontId="10" fillId="15" borderId="8" xfId="0" applyFont="1" applyFill="1" applyBorder="1" applyAlignment="1">
      <alignment horizontal="center"/>
    </xf>
    <xf numFmtId="0" fontId="10" fillId="15" borderId="8" xfId="0" applyFont="1" applyFill="1" applyBorder="1" applyAlignment="1">
      <alignment horizontal="center" vertical="top"/>
    </xf>
    <xf numFmtId="0" fontId="10" fillId="15" borderId="6" xfId="0" applyFont="1" applyFill="1" applyBorder="1" applyAlignment="1">
      <alignment horizontal="center" vertical="top"/>
    </xf>
    <xf numFmtId="0" fontId="24" fillId="2" borderId="3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10" fillId="24" borderId="8" xfId="0" applyFont="1" applyFill="1" applyBorder="1" applyAlignment="1">
      <alignment horizontal="center" vertical="top"/>
    </xf>
    <xf numFmtId="0" fontId="10" fillId="24" borderId="6" xfId="0" applyFont="1" applyFill="1" applyBorder="1" applyAlignment="1">
      <alignment horizontal="center" vertical="top"/>
    </xf>
    <xf numFmtId="0" fontId="10" fillId="24" borderId="3" xfId="0" applyFont="1" applyFill="1" applyBorder="1" applyAlignment="1">
      <alignment horizontal="center"/>
    </xf>
    <xf numFmtId="0" fontId="10" fillId="24" borderId="8" xfId="0" applyFont="1" applyFill="1" applyBorder="1" applyAlignment="1">
      <alignment horizontal="center"/>
    </xf>
    <xf numFmtId="0" fontId="22" fillId="22" borderId="3" xfId="0" applyFont="1" applyFill="1" applyBorder="1" applyAlignment="1">
      <alignment horizontal="center"/>
    </xf>
    <xf numFmtId="0" fontId="22" fillId="22" borderId="8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top"/>
    </xf>
    <xf numFmtId="0" fontId="10" fillId="9" borderId="6" xfId="0" applyFont="1" applyFill="1" applyBorder="1" applyAlignment="1">
      <alignment horizontal="center" vertical="top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16" borderId="7" xfId="0" applyFont="1" applyFill="1" applyBorder="1" applyAlignment="1">
      <alignment horizontal="center" vertical="top"/>
    </xf>
    <xf numFmtId="0" fontId="10" fillId="16" borderId="8" xfId="0" applyFont="1" applyFill="1" applyBorder="1" applyAlignment="1">
      <alignment horizontal="center" vertical="top"/>
    </xf>
    <xf numFmtId="0" fontId="10" fillId="16" borderId="4" xfId="0" applyFont="1" applyFill="1" applyBorder="1" applyAlignment="1">
      <alignment horizontal="center" vertical="top"/>
    </xf>
    <xf numFmtId="0" fontId="10" fillId="16" borderId="6" xfId="0" applyFont="1" applyFill="1" applyBorder="1" applyAlignment="1">
      <alignment horizontal="center" vertical="top"/>
    </xf>
    <xf numFmtId="0" fontId="10" fillId="9" borderId="3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16" borderId="3" xfId="0" applyFont="1" applyFill="1" applyBorder="1" applyAlignment="1">
      <alignment horizontal="center"/>
    </xf>
    <xf numFmtId="0" fontId="10" fillId="16" borderId="8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top"/>
    </xf>
    <xf numFmtId="0" fontId="10" fillId="3" borderId="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 vertical="top"/>
    </xf>
    <xf numFmtId="0" fontId="10" fillId="10" borderId="6" xfId="0" applyFont="1" applyFill="1" applyBorder="1" applyAlignment="1">
      <alignment horizontal="center" vertical="top"/>
    </xf>
    <xf numFmtId="0" fontId="10" fillId="10" borderId="7" xfId="0" applyFont="1" applyFill="1" applyBorder="1" applyAlignment="1">
      <alignment horizontal="center" vertical="top"/>
    </xf>
    <xf numFmtId="0" fontId="10" fillId="10" borderId="4" xfId="0" applyFont="1" applyFill="1" applyBorder="1" applyAlignment="1">
      <alignment horizontal="center" vertical="top"/>
    </xf>
    <xf numFmtId="0" fontId="10" fillId="11" borderId="7" xfId="0" applyFont="1" applyFill="1" applyBorder="1" applyAlignment="1">
      <alignment horizontal="center" vertical="top"/>
    </xf>
    <xf numFmtId="0" fontId="10" fillId="11" borderId="4" xfId="0" applyFont="1" applyFill="1" applyBorder="1" applyAlignment="1">
      <alignment horizontal="center" vertical="top"/>
    </xf>
    <xf numFmtId="0" fontId="3" fillId="13" borderId="25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2" fillId="10" borderId="42" xfId="0" applyFont="1" applyFill="1" applyBorder="1" applyAlignment="1">
      <alignment horizontal="center" vertical="center"/>
    </xf>
    <xf numFmtId="0" fontId="2" fillId="10" borderId="43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13" borderId="42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 vertical="center"/>
    </xf>
    <xf numFmtId="0" fontId="2" fillId="13" borderId="4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9" fillId="12" borderId="36" xfId="0" applyFont="1" applyFill="1" applyBorder="1" applyAlignment="1">
      <alignment horizontal="center" vertical="center"/>
    </xf>
    <xf numFmtId="0" fontId="19" fillId="12" borderId="37" xfId="0" applyFont="1" applyFill="1" applyBorder="1" applyAlignment="1">
      <alignment horizontal="center" vertical="center"/>
    </xf>
    <xf numFmtId="0" fontId="19" fillId="12" borderId="39" xfId="0" applyFont="1" applyFill="1" applyBorder="1" applyAlignment="1">
      <alignment horizontal="center" vertical="center"/>
    </xf>
    <xf numFmtId="0" fontId="19" fillId="12" borderId="40" xfId="0" applyFont="1" applyFill="1" applyBorder="1" applyAlignment="1">
      <alignment horizontal="center" vertical="center"/>
    </xf>
    <xf numFmtId="0" fontId="19" fillId="12" borderId="38" xfId="0" applyFont="1" applyFill="1" applyBorder="1" applyAlignment="1">
      <alignment horizontal="center" vertical="center"/>
    </xf>
    <xf numFmtId="0" fontId="19" fillId="12" borderId="41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16" fillId="7" borderId="27" xfId="0" applyFont="1" applyFill="1" applyBorder="1" applyAlignment="1">
      <alignment horizontal="center" vertical="center"/>
    </xf>
    <xf numFmtId="0" fontId="16" fillId="7" borderId="28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0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6" fillId="7" borderId="3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8" fillId="7" borderId="25" xfId="0" applyFont="1" applyFill="1" applyBorder="1" applyAlignment="1">
      <alignment horizontal="center" vertical="center"/>
    </xf>
    <xf numFmtId="0" fontId="18" fillId="7" borderId="26" xfId="0" applyFont="1" applyFill="1" applyBorder="1" applyAlignment="1">
      <alignment horizontal="center" vertical="center"/>
    </xf>
    <xf numFmtId="0" fontId="18" fillId="7" borderId="27" xfId="0" applyFont="1" applyFill="1" applyBorder="1" applyAlignment="1">
      <alignment horizontal="center" vertical="center"/>
    </xf>
    <xf numFmtId="0" fontId="18" fillId="7" borderId="28" xfId="0" applyFont="1" applyFill="1" applyBorder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8" fillId="7" borderId="29" xfId="0" applyFont="1" applyFill="1" applyBorder="1" applyAlignment="1">
      <alignment horizontal="center" vertical="center"/>
    </xf>
    <xf numFmtId="0" fontId="18" fillId="7" borderId="30" xfId="0" applyFont="1" applyFill="1" applyBorder="1" applyAlignment="1">
      <alignment horizontal="center" vertical="center"/>
    </xf>
    <xf numFmtId="0" fontId="18" fillId="7" borderId="31" xfId="0" applyFont="1" applyFill="1" applyBorder="1" applyAlignment="1">
      <alignment horizontal="center" vertical="center"/>
    </xf>
    <xf numFmtId="0" fontId="18" fillId="7" borderId="32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30" xfId="0" applyFont="1" applyFill="1" applyBorder="1" applyAlignment="1">
      <alignment horizontal="center" vertical="center"/>
    </xf>
    <xf numFmtId="0" fontId="2" fillId="11" borderId="31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top"/>
    </xf>
    <xf numFmtId="0" fontId="10" fillId="15" borderId="4" xfId="0" applyFont="1" applyFill="1" applyBorder="1" applyAlignment="1">
      <alignment horizontal="center" vertical="top"/>
    </xf>
    <xf numFmtId="0" fontId="30" fillId="0" borderId="9" xfId="0" applyFont="1" applyBorder="1" applyAlignment="1">
      <alignment horizontal="center" vertical="center"/>
    </xf>
    <xf numFmtId="0" fontId="25" fillId="0" borderId="19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12" fillId="18" borderId="19" xfId="0" applyFont="1" applyFill="1" applyBorder="1" applyAlignment="1">
      <alignment horizontal="left" vertical="center"/>
    </xf>
    <xf numFmtId="0" fontId="12" fillId="18" borderId="20" xfId="0" applyFont="1" applyFill="1" applyBorder="1" applyAlignment="1">
      <alignment horizontal="left" vertical="center"/>
    </xf>
    <xf numFmtId="0" fontId="12" fillId="18" borderId="21" xfId="0" applyFont="1" applyFill="1" applyBorder="1" applyAlignment="1">
      <alignment horizontal="left" vertical="center"/>
    </xf>
    <xf numFmtId="0" fontId="12" fillId="10" borderId="19" xfId="0" applyFont="1" applyFill="1" applyBorder="1" applyAlignment="1">
      <alignment horizontal="left" vertical="center"/>
    </xf>
    <xf numFmtId="0" fontId="12" fillId="10" borderId="2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28" borderId="19" xfId="0" applyFont="1" applyFill="1" applyBorder="1" applyAlignment="1">
      <alignment horizontal="left" vertical="center"/>
    </xf>
    <xf numFmtId="0" fontId="12" fillId="28" borderId="20" xfId="0" applyFont="1" applyFill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25" fillId="12" borderId="1" xfId="0" applyFont="1" applyFill="1" applyBorder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0" fontId="25" fillId="12" borderId="4" xfId="0" applyFont="1" applyFill="1" applyBorder="1" applyAlignment="1">
      <alignment horizontal="center" vertical="center"/>
    </xf>
    <xf numFmtId="0" fontId="25" fillId="12" borderId="5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31" fillId="0" borderId="15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54" fillId="0" borderId="4" xfId="0" applyFont="1" applyBorder="1" applyAlignment="1">
      <alignment horizontal="center" vertical="center"/>
    </xf>
    <xf numFmtId="0" fontId="54" fillId="0" borderId="5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12" fillId="15" borderId="25" xfId="0" applyFont="1" applyFill="1" applyBorder="1" applyAlignment="1">
      <alignment horizontal="center" vertical="center"/>
    </xf>
    <xf numFmtId="0" fontId="12" fillId="15" borderId="26" xfId="0" applyFont="1" applyFill="1" applyBorder="1" applyAlignment="1">
      <alignment horizontal="center" vertical="center"/>
    </xf>
    <xf numFmtId="0" fontId="12" fillId="15" borderId="27" xfId="0" applyFont="1" applyFill="1" applyBorder="1" applyAlignment="1">
      <alignment horizontal="center" vertical="center"/>
    </xf>
    <xf numFmtId="0" fontId="12" fillId="15" borderId="28" xfId="0" applyFont="1" applyFill="1" applyBorder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5" borderId="29" xfId="0" applyFont="1" applyFill="1" applyBorder="1" applyAlignment="1">
      <alignment horizontal="center" vertical="center"/>
    </xf>
    <xf numFmtId="0" fontId="12" fillId="15" borderId="30" xfId="0" applyFont="1" applyFill="1" applyBorder="1" applyAlignment="1">
      <alignment horizontal="center" vertical="center"/>
    </xf>
    <xf numFmtId="0" fontId="12" fillId="15" borderId="31" xfId="0" applyFont="1" applyFill="1" applyBorder="1" applyAlignment="1">
      <alignment horizontal="center" vertical="center"/>
    </xf>
    <xf numFmtId="0" fontId="12" fillId="15" borderId="32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8" borderId="45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2" fillId="4" borderId="19" xfId="0" applyFont="1" applyFill="1" applyBorder="1" applyAlignment="1">
      <alignment horizontal="left" vertical="center"/>
    </xf>
    <xf numFmtId="0" fontId="12" fillId="4" borderId="20" xfId="0" applyFont="1" applyFill="1" applyBorder="1" applyAlignment="1">
      <alignment horizontal="left" vertical="center"/>
    </xf>
    <xf numFmtId="0" fontId="12" fillId="4" borderId="21" xfId="0" applyFont="1" applyFill="1" applyBorder="1" applyAlignment="1">
      <alignment horizontal="left" vertical="center"/>
    </xf>
    <xf numFmtId="0" fontId="12" fillId="8" borderId="19" xfId="0" applyFont="1" applyFill="1" applyBorder="1" applyAlignment="1">
      <alignment horizontal="left" vertical="center"/>
    </xf>
    <xf numFmtId="0" fontId="12" fillId="8" borderId="20" xfId="0" applyFont="1" applyFill="1" applyBorder="1" applyAlignment="1">
      <alignment horizontal="left" vertical="center"/>
    </xf>
    <xf numFmtId="0" fontId="58" fillId="25" borderId="33" xfId="0" applyFont="1" applyFill="1" applyBorder="1" applyAlignment="1">
      <alignment horizontal="center" vertical="center"/>
    </xf>
    <xf numFmtId="0" fontId="58" fillId="25" borderId="35" xfId="0" applyFont="1" applyFill="1" applyBorder="1" applyAlignment="1">
      <alignment horizontal="center" vertical="center"/>
    </xf>
    <xf numFmtId="0" fontId="58" fillId="25" borderId="34" xfId="0" applyFont="1" applyFill="1" applyBorder="1" applyAlignment="1">
      <alignment horizontal="center" vertical="center"/>
    </xf>
    <xf numFmtId="0" fontId="56" fillId="0" borderId="25" xfId="0" applyFont="1" applyBorder="1" applyAlignment="1">
      <alignment horizontal="center" vertical="center"/>
    </xf>
    <xf numFmtId="0" fontId="56" fillId="0" borderId="57" xfId="0" applyFont="1" applyBorder="1" applyAlignment="1">
      <alignment horizontal="center" vertical="center"/>
    </xf>
    <xf numFmtId="0" fontId="56" fillId="0" borderId="28" xfId="0" applyFont="1" applyBorder="1" applyAlignment="1">
      <alignment horizontal="center" vertical="center"/>
    </xf>
    <xf numFmtId="0" fontId="56" fillId="0" borderId="58" xfId="0" applyFont="1" applyBorder="1" applyAlignment="1">
      <alignment horizontal="center" vertical="center"/>
    </xf>
    <xf numFmtId="0" fontId="56" fillId="0" borderId="30" xfId="0" applyFont="1" applyBorder="1" applyAlignment="1">
      <alignment horizontal="center" vertical="center"/>
    </xf>
    <xf numFmtId="0" fontId="56" fillId="0" borderId="59" xfId="0" applyFont="1" applyBorder="1" applyAlignment="1">
      <alignment horizontal="center" vertical="center"/>
    </xf>
    <xf numFmtId="0" fontId="58" fillId="18" borderId="33" xfId="0" applyFont="1" applyFill="1" applyBorder="1" applyAlignment="1">
      <alignment horizontal="center" vertical="center"/>
    </xf>
    <xf numFmtId="0" fontId="58" fillId="18" borderId="35" xfId="0" applyFont="1" applyFill="1" applyBorder="1" applyAlignment="1">
      <alignment horizontal="center" vertical="center"/>
    </xf>
    <xf numFmtId="0" fontId="58" fillId="18" borderId="34" xfId="0" applyFont="1" applyFill="1" applyBorder="1" applyAlignment="1">
      <alignment horizontal="center" vertical="center"/>
    </xf>
    <xf numFmtId="0" fontId="57" fillId="5" borderId="33" xfId="0" applyFont="1" applyFill="1" applyBorder="1" applyAlignment="1">
      <alignment horizontal="center" vertical="center"/>
    </xf>
    <xf numFmtId="0" fontId="57" fillId="5" borderId="34" xfId="0" applyFont="1" applyFill="1" applyBorder="1" applyAlignment="1">
      <alignment horizontal="center" vertical="center"/>
    </xf>
    <xf numFmtId="0" fontId="27" fillId="0" borderId="0" xfId="0" applyFont="1" applyAlignment="1">
      <alignment horizontal="right" vertical="center"/>
    </xf>
    <xf numFmtId="0" fontId="27" fillId="0" borderId="25" xfId="0" applyFont="1" applyBorder="1" applyAlignment="1">
      <alignment horizontal="center" vertical="center"/>
    </xf>
    <xf numFmtId="0" fontId="27" fillId="0" borderId="57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0" borderId="59" xfId="0" applyFont="1" applyBorder="1" applyAlignment="1">
      <alignment horizontal="center" vertical="center"/>
    </xf>
    <xf numFmtId="0" fontId="58" fillId="9" borderId="33" xfId="0" applyFont="1" applyFill="1" applyBorder="1" applyAlignment="1">
      <alignment horizontal="center" vertical="center"/>
    </xf>
    <xf numFmtId="0" fontId="58" fillId="9" borderId="35" xfId="0" applyFont="1" applyFill="1" applyBorder="1" applyAlignment="1">
      <alignment horizontal="center" vertical="center"/>
    </xf>
    <xf numFmtId="0" fontId="58" fillId="9" borderId="34" xfId="0" applyFont="1" applyFill="1" applyBorder="1" applyAlignment="1">
      <alignment horizontal="center" vertical="center"/>
    </xf>
    <xf numFmtId="0" fontId="58" fillId="4" borderId="33" xfId="0" applyFont="1" applyFill="1" applyBorder="1" applyAlignment="1">
      <alignment horizontal="center" vertical="center"/>
    </xf>
    <xf numFmtId="0" fontId="58" fillId="4" borderId="35" xfId="0" applyFont="1" applyFill="1" applyBorder="1" applyAlignment="1">
      <alignment horizontal="center" vertical="center"/>
    </xf>
    <xf numFmtId="0" fontId="58" fillId="4" borderId="34" xfId="0" applyFont="1" applyFill="1" applyBorder="1" applyAlignment="1">
      <alignment horizontal="center" vertical="center"/>
    </xf>
    <xf numFmtId="0" fontId="56" fillId="0" borderId="27" xfId="0" applyFont="1" applyBorder="1" applyAlignment="1">
      <alignment horizontal="center" vertical="center"/>
    </xf>
    <xf numFmtId="0" fontId="56" fillId="0" borderId="29" xfId="0" applyFont="1" applyBorder="1" applyAlignment="1">
      <alignment horizontal="center" vertical="center"/>
    </xf>
    <xf numFmtId="0" fontId="56" fillId="0" borderId="32" xfId="0" applyFont="1" applyBorder="1" applyAlignment="1">
      <alignment horizontal="center" vertical="center"/>
    </xf>
    <xf numFmtId="0" fontId="57" fillId="13" borderId="33" xfId="0" applyFont="1" applyFill="1" applyBorder="1" applyAlignment="1">
      <alignment horizontal="center" vertical="center"/>
    </xf>
    <xf numFmtId="0" fontId="57" fillId="13" borderId="34" xfId="0" applyFont="1" applyFill="1" applyBorder="1" applyAlignment="1">
      <alignment horizontal="center" vertical="center"/>
    </xf>
    <xf numFmtId="0" fontId="57" fillId="10" borderId="33" xfId="0" applyFont="1" applyFill="1" applyBorder="1" applyAlignment="1">
      <alignment horizontal="center" vertical="center"/>
    </xf>
    <xf numFmtId="0" fontId="57" fillId="10" borderId="34" xfId="0" applyFont="1" applyFill="1" applyBorder="1" applyAlignment="1">
      <alignment horizontal="center" vertical="center"/>
    </xf>
    <xf numFmtId="0" fontId="57" fillId="6" borderId="33" xfId="0" applyFont="1" applyFill="1" applyBorder="1" applyAlignment="1">
      <alignment horizontal="center" vertical="center"/>
    </xf>
    <xf numFmtId="0" fontId="57" fillId="6" borderId="34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left" vertical="center"/>
    </xf>
    <xf numFmtId="0" fontId="41" fillId="0" borderId="7" xfId="0" applyFont="1" applyBorder="1" applyAlignment="1">
      <alignment horizontal="center" vertical="center"/>
    </xf>
    <xf numFmtId="0" fontId="12" fillId="8" borderId="21" xfId="0" applyFont="1" applyFill="1" applyBorder="1" applyAlignment="1">
      <alignment horizontal="left" vertical="center"/>
    </xf>
    <xf numFmtId="0" fontId="53" fillId="3" borderId="10" xfId="0" applyFont="1" applyFill="1" applyBorder="1" applyAlignment="1">
      <alignment horizontal="center" vertical="center"/>
    </xf>
    <xf numFmtId="0" fontId="53" fillId="3" borderId="18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left" vertical="center"/>
    </xf>
    <xf numFmtId="0" fontId="12" fillId="5" borderId="20" xfId="0" applyFont="1" applyFill="1" applyBorder="1" applyAlignment="1">
      <alignment horizontal="left" vertical="center"/>
    </xf>
    <xf numFmtId="0" fontId="56" fillId="0" borderId="26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31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23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54" fillId="3" borderId="1" xfId="0" applyFont="1" applyFill="1" applyBorder="1" applyAlignment="1">
      <alignment horizontal="center" vertical="center"/>
    </xf>
    <xf numFmtId="0" fontId="54" fillId="3" borderId="2" xfId="0" applyFont="1" applyFill="1" applyBorder="1" applyAlignment="1">
      <alignment horizontal="center" vertical="center"/>
    </xf>
    <xf numFmtId="0" fontId="54" fillId="3" borderId="4" xfId="0" applyFont="1" applyFill="1" applyBorder="1" applyAlignment="1">
      <alignment horizontal="center" vertical="center"/>
    </xf>
    <xf numFmtId="0" fontId="54" fillId="3" borderId="5" xfId="0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8" fillId="0" borderId="6" xfId="0" applyFont="1" applyBorder="1" applyAlignment="1">
      <alignment horizontal="center" vertical="center"/>
    </xf>
    <xf numFmtId="0" fontId="12" fillId="23" borderId="19" xfId="0" applyFont="1" applyFill="1" applyBorder="1" applyAlignment="1">
      <alignment horizontal="left" vertical="center"/>
    </xf>
    <xf numFmtId="0" fontId="12" fillId="23" borderId="20" xfId="0" applyFont="1" applyFill="1" applyBorder="1" applyAlignment="1">
      <alignment horizontal="left" vertical="center"/>
    </xf>
    <xf numFmtId="0" fontId="12" fillId="23" borderId="21" xfId="0" applyFont="1" applyFill="1" applyBorder="1" applyAlignment="1">
      <alignment horizontal="left" vertical="center"/>
    </xf>
    <xf numFmtId="0" fontId="52" fillId="0" borderId="10" xfId="0" applyFont="1" applyBorder="1" applyAlignment="1">
      <alignment horizontal="center" vertical="center"/>
    </xf>
    <xf numFmtId="0" fontId="52" fillId="0" borderId="18" xfId="0" applyFont="1" applyBorder="1" applyAlignment="1">
      <alignment horizontal="center" vertical="center"/>
    </xf>
    <xf numFmtId="0" fontId="12" fillId="28" borderId="21" xfId="0" applyFont="1" applyFill="1" applyBorder="1" applyAlignment="1">
      <alignment horizontal="left" vertical="center"/>
    </xf>
    <xf numFmtId="0" fontId="54" fillId="0" borderId="3" xfId="0" applyFont="1" applyBorder="1" applyAlignment="1">
      <alignment horizontal="center" vertical="center"/>
    </xf>
    <xf numFmtId="0" fontId="54" fillId="0" borderId="6" xfId="0" applyFont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25" fillId="12" borderId="3" xfId="0" applyFont="1" applyFill="1" applyBorder="1" applyAlignment="1">
      <alignment horizontal="center" vertical="center"/>
    </xf>
    <xf numFmtId="0" fontId="25" fillId="12" borderId="6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45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</cellXfs>
  <cellStyles count="1">
    <cellStyle name="Normal" xfId="0" builtinId="0"/>
  </cellStyles>
  <dxfs count="38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/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/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medium">
          <color rgb="FF505050"/>
        </bottom>
        <vertical/>
        <horizontal/>
      </border>
    </dxf>
    <dxf>
      <border>
        <right style="thick">
          <color rgb="FF505050"/>
        </right>
      </border>
    </dxf>
    <dxf>
      <fill>
        <patternFill patternType="solid">
          <fgColor indexed="64"/>
        </patternFill>
      </fill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border outline="0">
        <bottom style="double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505050"/>
        </left>
        <right style="medium">
          <color rgb="FF505050"/>
        </right>
        <top/>
        <bottom/>
      </border>
    </dxf>
  </dxfs>
  <tableStyles count="0" defaultTableStyle="TableStyleMedium2" defaultPivotStyle="PivotStyleLight16"/>
  <colors>
    <mruColors>
      <color rgb="FFFFD966"/>
      <color rgb="FFF4B084"/>
      <color rgb="FFA9D08E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F73556C-6E21-854F-8C7E-D5CD4992EBD0}" name="Table3235678910111213141516171819202122232425262728293031323334" displayName="Table3235678910111213141516171819202122232425262728293031323334" ref="B23:H55" totalsRowShown="0" headerRowDxfId="387" headerRowBorderDxfId="386" tableBorderDxfId="385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84"/>
    </filterColumn>
  </autoFilter>
  <sortState xmlns:xlrd2="http://schemas.microsoft.com/office/spreadsheetml/2017/richdata2" ref="B24:H55">
    <sortCondition descending="1" ref="E23:E55"/>
  </sortState>
  <tableColumns count="7">
    <tableColumn id="1" xr3:uid="{3E36A02B-0CCA-414E-BD20-1FB0F1071686}" name="PLAYER NAME" dataDxfId="383"/>
    <tableColumn id="2" xr3:uid="{2969E68B-9997-ED42-87ED-B749A535E8BF}" name="POS" dataDxfId="382"/>
    <tableColumn id="3" xr3:uid="{0D80842C-63CD-D943-A041-61D75341D15C}" name="VALUE" dataDxfId="381"/>
    <tableColumn id="4" xr3:uid="{AD66AFC6-28CC-8047-8AB8-0683A010FA98}" name="CONTRACT" dataDxfId="380"/>
    <tableColumn id="5" xr3:uid="{E96C7048-F3AC-904D-B149-B971D2A3956A}" name="SALARY" dataDxfId="379"/>
    <tableColumn id="6" xr3:uid="{F48B53B9-AC7C-9F4D-8776-EA2357F987AF}" name="CARD TYPE"/>
    <tableColumn id="7" xr3:uid="{58A71AC1-F356-B54B-B4BC-BECB5F75051B}" name="VALIDITY" dataDxfId="37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D054600-0065-2C45-A6DD-7EA31CC4366C}" name="Table32356789101112131415161718192021222324252627282930313233" displayName="Table32356789101112131415161718192021222324252627282930313233" ref="B23:H55" totalsRowShown="0" headerRowDxfId="377" headerRowBorderDxfId="376" tableBorderDxfId="375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74"/>
    </filterColumn>
  </autoFilter>
  <sortState xmlns:xlrd2="http://schemas.microsoft.com/office/spreadsheetml/2017/richdata2" ref="B24:H55">
    <sortCondition descending="1" ref="E23:E55"/>
  </sortState>
  <tableColumns count="7">
    <tableColumn id="1" xr3:uid="{2E898139-71CB-E840-AA5A-C91C6854EF14}" name="PLAYER NAME"/>
    <tableColumn id="2" xr3:uid="{5DE58DB8-3395-1D41-B662-6607FF082040}" name="POS" dataDxfId="373"/>
    <tableColumn id="3" xr3:uid="{F6BA60D8-D12A-5F46-B4E9-38AA0DCCED57}" name="VALUE" dataDxfId="372"/>
    <tableColumn id="4" xr3:uid="{D6DD31CB-9422-D14A-BBA5-1C39E97F785F}" name="CONTRACT" dataDxfId="371"/>
    <tableColumn id="5" xr3:uid="{E030F3EC-E26E-1D41-B39D-65056E8634FC}" name="SALARY" dataDxfId="370"/>
    <tableColumn id="6" xr3:uid="{8BA917CC-7D2F-7C4C-BC09-9DC38025EEC1}" name="CARD TYPE"/>
    <tableColumn id="7" xr3:uid="{191E7E1A-25B2-D542-9892-D66B91C965C4}" name="VALIDITY" dataDxfId="36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1C42C-E347-1F46-8FD2-33A0CBF93304}" name="Table32" displayName="Table32" ref="B23:H55" totalsRowShown="0" headerRowDxfId="368" headerRowBorderDxfId="367" tableBorderDxfId="366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65"/>
    </filterColumn>
  </autoFilter>
  <sortState xmlns:xlrd2="http://schemas.microsoft.com/office/spreadsheetml/2017/richdata2" ref="B24:H55">
    <sortCondition descending="1" ref="E23:E55"/>
  </sortState>
  <tableColumns count="7">
    <tableColumn id="1" xr3:uid="{1B27953A-DA97-5747-B98A-FE7CF3CECD66}" name="PLAYER NAME"/>
    <tableColumn id="2" xr3:uid="{C97C899E-A28A-EC46-866C-CCC215047D10}" name="POS" dataDxfId="364"/>
    <tableColumn id="3" xr3:uid="{FBF8E6CE-2145-624E-A7A8-BFDE29A227C6}" name="VALUE" dataDxfId="363"/>
    <tableColumn id="4" xr3:uid="{68E8AB5A-0C4E-D841-9F23-9FCC60620927}" name="CONTRACT" dataDxfId="362"/>
    <tableColumn id="5" xr3:uid="{BA5997C1-0152-EA4C-B4EA-45324C7255AB}" name="SALARY" dataDxfId="361"/>
    <tableColumn id="6" xr3:uid="{1BAC67FA-50E6-2742-AEF3-5EFE5AAC51E1}" name="CARD TYPE"/>
    <tableColumn id="7" xr3:uid="{3F16AF76-2DB3-7A48-A71D-471A90F36113}" name="VALIDITY" dataDxfId="36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A7D06-F6E6-3A40-A506-51F6E9CA3089}" name="Table33" displayName="Table33" ref="B23:H55" totalsRowShown="0" headerRowDxfId="359" headerRowBorderDxfId="358" tableBorderDxfId="357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56"/>
    </filterColumn>
  </autoFilter>
  <sortState xmlns:xlrd2="http://schemas.microsoft.com/office/spreadsheetml/2017/richdata2" ref="B24:H55">
    <sortCondition descending="1" ref="E23:E55"/>
  </sortState>
  <tableColumns count="7">
    <tableColumn id="1" xr3:uid="{9B0BA479-408D-534E-901B-1490A73CD9C5}" name="PLAYER NAME"/>
    <tableColumn id="2" xr3:uid="{844390C6-26C8-FF44-8DD8-D4620906BAA5}" name="POS" dataDxfId="355"/>
    <tableColumn id="3" xr3:uid="{DE77CCCE-B02E-7648-B9BA-657A3F14C387}" name="VALUE" dataDxfId="354"/>
    <tableColumn id="4" xr3:uid="{E2CB78F9-3CF5-D94A-8530-67D49702601F}" name="CONTRACT" dataDxfId="353"/>
    <tableColumn id="5" xr3:uid="{ED0E5B09-355F-1043-9B36-C2F9FE05ADCE}" name="SALARY" dataDxfId="352"/>
    <tableColumn id="6" xr3:uid="{600D8D31-BFA5-534A-9C1A-45901CCD2B8C}" name="CARD TYPE"/>
    <tableColumn id="7" xr3:uid="{4B339B1C-65B3-324B-8E06-1693E89E3FC4}" name="VALIDITY" dataDxfId="35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E4C7CA-1E7D-094F-B96F-0F7DF8270040}" name="Table310" displayName="Table310" ref="B23:H55" totalsRowShown="0" headerRowDxfId="350" headerRowBorderDxfId="349" tableBorderDxfId="348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47"/>
    </filterColumn>
  </autoFilter>
  <sortState xmlns:xlrd2="http://schemas.microsoft.com/office/spreadsheetml/2017/richdata2" ref="B24:H55">
    <sortCondition descending="1" ref="E23:E55"/>
  </sortState>
  <tableColumns count="7">
    <tableColumn id="1" xr3:uid="{92AC6A28-2AF9-3C41-99E7-A3632201DAAE}" name="PLAYER NAME"/>
    <tableColumn id="2" xr3:uid="{79AE8C3E-B9EC-3E40-9F8B-0A5D79E0A0E8}" name="POS" dataDxfId="346"/>
    <tableColumn id="3" xr3:uid="{DDA3FAD7-B456-5242-839A-9663D903A934}" name="VALUE" dataDxfId="345"/>
    <tableColumn id="4" xr3:uid="{70BF44C3-E8F3-4248-9824-E51BB568DDBA}" name="CONTRACT" dataDxfId="344"/>
    <tableColumn id="5" xr3:uid="{7D71884F-2D57-C547-B102-16D768318B89}" name="SALARY" dataDxfId="343"/>
    <tableColumn id="6" xr3:uid="{44D4C335-2BE5-B74B-A945-293C3021F679}" name="CARD TYPE"/>
    <tableColumn id="7" xr3:uid="{815FD15B-C01E-AB4D-9935-0066A8FCC3BA}" name="VALIDITY" dataDxfId="34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39C31F-AB11-F44B-AA10-A59A1F8E314C}" name="Table36" displayName="Table36" ref="B23:H55" totalsRowShown="0" headerRowDxfId="341" headerRowBorderDxfId="340" tableBorderDxfId="339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38"/>
    </filterColumn>
  </autoFilter>
  <sortState xmlns:xlrd2="http://schemas.microsoft.com/office/spreadsheetml/2017/richdata2" ref="B24:H55">
    <sortCondition descending="1" ref="E23:E55"/>
  </sortState>
  <tableColumns count="7">
    <tableColumn id="1" xr3:uid="{619881BC-5067-404E-9325-93A9BA3002E3}" name="PLAYER NAME"/>
    <tableColumn id="2" xr3:uid="{15DF09DA-D3AB-FE44-9500-429E220B066F}" name="POS" dataDxfId="337"/>
    <tableColumn id="3" xr3:uid="{F9E679CC-FF02-AD48-9295-A5F785FE1FDD}" name="VALUE" dataDxfId="336"/>
    <tableColumn id="4" xr3:uid="{A36DF7C5-6658-CE46-8C7A-A11D1E7FBDBF}" name="CONTRACT" dataDxfId="335"/>
    <tableColumn id="5" xr3:uid="{063C4FF5-9E76-084F-BD00-39054F119775}" name="SALARY" dataDxfId="334"/>
    <tableColumn id="6" xr3:uid="{1E8178DD-B70D-5D45-AF90-A075FF3A7F03}" name="CARD TYPE"/>
    <tableColumn id="7" xr3:uid="{3CA44F1B-3A61-4641-84BC-E5C1DAF2DCAD}" name="VALIDITY" dataDxfId="33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93FACE-3377-2E47-9E10-77150D76175C}" name="Table311" displayName="Table311" ref="B23:H55" totalsRowShown="0" headerRowDxfId="332" headerRowBorderDxfId="331" tableBorderDxfId="330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29"/>
    </filterColumn>
  </autoFilter>
  <sortState xmlns:xlrd2="http://schemas.microsoft.com/office/spreadsheetml/2017/richdata2" ref="B24:H55">
    <sortCondition descending="1" ref="E23:E55"/>
  </sortState>
  <tableColumns count="7">
    <tableColumn id="1" xr3:uid="{EB74F848-615D-2D4C-8EED-8B52A6802895}" name="PLAYER NAME"/>
    <tableColumn id="2" xr3:uid="{3C121A0A-433D-364B-A8F9-CDDC23E474AD}" name="POS" dataDxfId="328"/>
    <tableColumn id="3" xr3:uid="{50D056D0-E7B4-CF49-A7E1-7E78BBA36EB6}" name="VALUE" dataDxfId="327"/>
    <tableColumn id="4" xr3:uid="{EAC2F5A8-E436-1E47-B795-05292DB46682}" name="CONTRACT" dataDxfId="326"/>
    <tableColumn id="5" xr3:uid="{68B60FF5-5F58-244D-B7F3-3117E576510C}" name="SALARY" dataDxfId="325"/>
    <tableColumn id="6" xr3:uid="{A1B6F632-831C-E947-B715-49D639B22CC5}" name="CARD TYPE"/>
    <tableColumn id="7" xr3:uid="{FD7CF12D-073E-6B41-8A33-1705BAE0D315}" name="VALIDITY" dataDxfId="32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9819992-78EA-B749-911D-D7D72B25C241}" name="Table33637" displayName="Table33637" ref="B23:H55" totalsRowShown="0" headerRowDxfId="323" headerRowBorderDxfId="322" tableBorderDxfId="321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20"/>
    </filterColumn>
  </autoFilter>
  <sortState xmlns:xlrd2="http://schemas.microsoft.com/office/spreadsheetml/2017/richdata2" ref="B24:H55">
    <sortCondition descending="1" ref="E23:E55"/>
  </sortState>
  <tableColumns count="7">
    <tableColumn id="1" xr3:uid="{CD160C7F-2D59-3148-8336-A062A25116B8}" name="PLAYER NAME"/>
    <tableColumn id="2" xr3:uid="{AD87E259-193D-9846-AB6B-58365B8F483F}" name="POS" dataDxfId="319"/>
    <tableColumn id="3" xr3:uid="{FC5476FD-3BA4-5F41-8F0C-51F3C0766467}" name="VALUE" dataDxfId="318"/>
    <tableColumn id="4" xr3:uid="{98E44B37-9845-BB45-B784-840E0FCD5F0C}" name="CONTRACT" dataDxfId="317"/>
    <tableColumn id="5" xr3:uid="{74509164-E05A-3947-83BA-70A66A6AD6A9}" name="SALARY" dataDxfId="316"/>
    <tableColumn id="6" xr3:uid="{32E2EB51-0BEC-FA4A-BC80-8CF610EBACF9}" name="CARD TYPE"/>
    <tableColumn id="7" xr3:uid="{57A082FD-3155-D942-AE02-A6BE992165AD}" name="VALIDITY" dataDxfId="31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E992B8-9A23-EA46-9166-2F546979C335}" name="Table38" displayName="Table38" ref="B23:H55" totalsRowShown="0" headerRowDxfId="314" headerRowBorderDxfId="313" tableBorderDxfId="312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11"/>
    </filterColumn>
  </autoFilter>
  <sortState xmlns:xlrd2="http://schemas.microsoft.com/office/spreadsheetml/2017/richdata2" ref="B24:H55">
    <sortCondition descending="1" ref="E23:E55"/>
  </sortState>
  <tableColumns count="7">
    <tableColumn id="1" xr3:uid="{731959D7-3C17-2E47-BA4F-0A284852A0F7}" name="PLAYER NAME"/>
    <tableColumn id="2" xr3:uid="{05B17562-DFC2-7D4A-9216-82ABEC1C2F54}" name="POS" dataDxfId="310"/>
    <tableColumn id="3" xr3:uid="{3ACE4ADD-650A-0E4F-A262-D5ED882A9C15}" name="VALUE" dataDxfId="309"/>
    <tableColumn id="4" xr3:uid="{8403BBA9-5FD2-FC48-8161-8455753D0349}" name="CONTRACT" dataDxfId="308"/>
    <tableColumn id="5" xr3:uid="{E0C77D19-C70A-6A42-8B53-768F32AE8620}" name="SALARY" dataDxfId="307"/>
    <tableColumn id="6" xr3:uid="{FBCB11A5-20D6-2643-B401-050418AC9D76}" name="CARD TYPE"/>
    <tableColumn id="7" xr3:uid="{042D9691-0971-CA40-A43A-714C2CA5E76B}" name="VALIDITY" dataDxfId="30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ABD1728-C27C-464D-A013-A2DF419C4878}" name="Table343" displayName="Table343" ref="B23:H55" totalsRowShown="0" headerRowDxfId="305" headerRowBorderDxfId="304" tableBorderDxfId="303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02"/>
    </filterColumn>
  </autoFilter>
  <sortState xmlns:xlrd2="http://schemas.microsoft.com/office/spreadsheetml/2017/richdata2" ref="B24:H55">
    <sortCondition descending="1" ref="E23:E55"/>
  </sortState>
  <tableColumns count="7">
    <tableColumn id="1" xr3:uid="{E3C2FF1B-685D-844B-A236-324159071F58}" name="PLAYER NAME"/>
    <tableColumn id="2" xr3:uid="{50B12928-334D-E14E-A897-332376AF3456}" name="POS" dataDxfId="301"/>
    <tableColumn id="3" xr3:uid="{238C4739-0E77-3A41-97E9-E5E32BAF4E6A}" name="VALUE" dataDxfId="300"/>
    <tableColumn id="4" xr3:uid="{A146EBCD-9A37-F346-BB6C-3DF8F5368BF8}" name="CONTRACT" dataDxfId="299"/>
    <tableColumn id="5" xr3:uid="{E63F9175-BCE1-CA4D-BA82-EB954E08E7C3}" name="SALARY" dataDxfId="298"/>
    <tableColumn id="6" xr3:uid="{461DB328-527E-B24E-BD66-0A78CE0C2BE0}" name="CARD TYPE"/>
    <tableColumn id="7" xr3:uid="{7D455D63-CAA3-154B-987B-B2F088A89231}" name="VALIDITY" dataDxfId="297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CFCD63E-AF27-5E48-A7AD-E918190F8303}" name="Table342" displayName="Table342" ref="B23:H55" totalsRowShown="0" headerRowDxfId="296" headerRowBorderDxfId="295" tableBorderDxfId="294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93"/>
    </filterColumn>
  </autoFilter>
  <sortState xmlns:xlrd2="http://schemas.microsoft.com/office/spreadsheetml/2017/richdata2" ref="B24:H55">
    <sortCondition descending="1" ref="E23:E55"/>
  </sortState>
  <tableColumns count="7">
    <tableColumn id="1" xr3:uid="{C7FA8307-8563-1543-8B04-1D9BE704FB54}" name="PLAYER NAME"/>
    <tableColumn id="2" xr3:uid="{36F3CC53-7191-E442-ADEB-15E1E7FBFA40}" name="POS" dataDxfId="292"/>
    <tableColumn id="3" xr3:uid="{0A36D870-1756-DA40-A66F-61CD557F21C7}" name="VALUE" dataDxfId="291"/>
    <tableColumn id="4" xr3:uid="{30C9AF99-8E8F-4546-B346-0729C4DA3819}" name="CONTRACT" dataDxfId="290"/>
    <tableColumn id="5" xr3:uid="{8F6BCB74-4DBF-1B41-86AA-F7E77CA28B70}" name="SALARY" dataDxfId="289"/>
    <tableColumn id="6" xr3:uid="{8B99C2A1-1833-9646-889D-1AC108B77B6A}" name="CARD TYPE"/>
    <tableColumn id="7" xr3:uid="{DD8893DB-67ED-6444-9A12-04CB84BDA19E}" name="VALIDITY" dataDxfId="288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F333CB6-B3F7-DF48-8C0B-49090D215EA8}" name="Table338" displayName="Table338" ref="B23:H55" totalsRowShown="0" headerRowDxfId="287" headerRowBorderDxfId="286" tableBorderDxfId="285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84"/>
    </filterColumn>
  </autoFilter>
  <sortState xmlns:xlrd2="http://schemas.microsoft.com/office/spreadsheetml/2017/richdata2" ref="B24:H55">
    <sortCondition descending="1" ref="E23:E55"/>
  </sortState>
  <tableColumns count="7">
    <tableColumn id="1" xr3:uid="{0B5CB3C9-A67B-D846-A625-6E6DDC26B0CA}" name="PLAYER NAME"/>
    <tableColumn id="2" xr3:uid="{467427B3-989E-1B4E-B403-5F0089D731B1}" name="POS" dataDxfId="283"/>
    <tableColumn id="3" xr3:uid="{05CA332D-EE24-A349-872A-4DF9A072AAAE}" name="VALUE" dataDxfId="282"/>
    <tableColumn id="4" xr3:uid="{4521318A-3232-A642-BE48-360A4AC2E178}" name="CONTRACT" dataDxfId="281"/>
    <tableColumn id="5" xr3:uid="{DEB12698-670E-B844-82B5-AB4332167F7B}" name="SALARY" dataDxfId="280"/>
    <tableColumn id="6" xr3:uid="{DFD66E25-B547-1A47-823A-441764F0CFC7}" name="CARD TYPE"/>
    <tableColumn id="7" xr3:uid="{AC5FBC96-D7ED-8248-9A17-3EC93FF7056F}" name="VALIDITY" dataDxfId="279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4718F6D-E541-F343-90F9-AD1D90627202}" name="Table336373839" displayName="Table336373839" ref="B23:H55" totalsRowShown="0" headerRowDxfId="278" headerRowBorderDxfId="277" tableBorderDxfId="276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75"/>
    </filterColumn>
  </autoFilter>
  <sortState xmlns:xlrd2="http://schemas.microsoft.com/office/spreadsheetml/2017/richdata2" ref="B24:H55">
    <sortCondition descending="1" ref="E23:E55"/>
  </sortState>
  <tableColumns count="7">
    <tableColumn id="1" xr3:uid="{B5494F51-0FF8-6E43-8754-9BCC2861FB70}" name="PLAYER NAME"/>
    <tableColumn id="2" xr3:uid="{18FC4A04-B237-E648-866F-B4251DDC2E74}" name="POS" dataDxfId="274"/>
    <tableColumn id="3" xr3:uid="{19B577B8-A250-2445-801F-5456825B9D2E}" name="VALUE" dataDxfId="273"/>
    <tableColumn id="4" xr3:uid="{7E9747E2-6D7A-8C44-B409-24669B4E419D}" name="CONTRACT" dataDxfId="272"/>
    <tableColumn id="5" xr3:uid="{7708F821-08D7-CD46-B2BD-A5303C980BA0}" name="SALARY" dataDxfId="271"/>
    <tableColumn id="6" xr3:uid="{6D8F207D-2108-124B-8EA8-0FC849300104}" name="CARD TYPE"/>
    <tableColumn id="7" xr3:uid="{8433302F-A186-AD41-AE44-CE0241EFE3E6}" name="VALIDITY" dataDxfId="270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F72AC8-9B35-EF44-B219-033A140FA33F}" name="Table313" displayName="Table313" ref="B23:H55" totalsRowShown="0" headerRowDxfId="269" headerRowBorderDxfId="268" tableBorderDxfId="267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66"/>
    </filterColumn>
  </autoFilter>
  <sortState xmlns:xlrd2="http://schemas.microsoft.com/office/spreadsheetml/2017/richdata2" ref="B24:H55">
    <sortCondition descending="1" ref="E23:E55"/>
  </sortState>
  <tableColumns count="7">
    <tableColumn id="1" xr3:uid="{40A9424F-05CC-474E-B36D-15B3E340426B}" name="PLAYER NAME"/>
    <tableColumn id="2" xr3:uid="{7534FF9E-E23D-B34C-947E-E5D4BC3A6343}" name="POS" dataDxfId="265"/>
    <tableColumn id="3" xr3:uid="{771FA53F-EBF9-054C-A1EA-3FBBCB9400B0}" name="VALUE" dataDxfId="264"/>
    <tableColumn id="4" xr3:uid="{C2D91EB1-481F-BF4F-A46D-C70A1627D33B}" name="CONTRACT" dataDxfId="263"/>
    <tableColumn id="5" xr3:uid="{C908CA7A-842D-8943-B2F0-6338AA390203}" name="SALARY" dataDxfId="262"/>
    <tableColumn id="6" xr3:uid="{6DB73BA1-3090-264F-B342-44932C22D671}" name="CARD TYPE"/>
    <tableColumn id="7" xr3:uid="{051E0EDE-41BE-8340-BE64-A5335C4F2EA3}" name="VALIDITY" dataDxfId="261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BC7FF1C-7AEF-AF45-ABC6-5EAC92E889B0}" name="Table323" displayName="Table323" ref="B23:H55" totalsRowShown="0" headerRowDxfId="260" headerRowBorderDxfId="259" tableBorderDxfId="258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57"/>
    </filterColumn>
  </autoFilter>
  <sortState xmlns:xlrd2="http://schemas.microsoft.com/office/spreadsheetml/2017/richdata2" ref="B24:H55">
    <sortCondition descending="1" ref="E23:E55"/>
  </sortState>
  <tableColumns count="7">
    <tableColumn id="1" xr3:uid="{FBD34E19-D62C-4947-84C2-B85DF501676D}" name="PLAYER NAME"/>
    <tableColumn id="2" xr3:uid="{EEA05390-B21E-0D42-B2D9-E71EE3E9DA3E}" name="POS" dataDxfId="256"/>
    <tableColumn id="3" xr3:uid="{6FAE4CDC-3407-A24A-87B1-C020ED9A0B00}" name="VALUE" dataDxfId="255"/>
    <tableColumn id="4" xr3:uid="{C3283FBE-58DD-8D4D-8079-928609EAD784}" name="CONTRACT" dataDxfId="254"/>
    <tableColumn id="5" xr3:uid="{67ECE65D-B495-854B-9E80-71C4233394A6}" name="SALARY" dataDxfId="253"/>
    <tableColumn id="6" xr3:uid="{948CCCF3-F3EE-BB4C-8C09-6C9CEC12B051}" name="CARD TYPE"/>
    <tableColumn id="7" xr3:uid="{0F950E11-2CA8-9941-8E06-4213756B93AE}" name="VALIDITY" dataDxfId="252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D5B803B-83F7-EC46-AB54-1A0B062B29A5}" name="Table324" displayName="Table324" ref="B23:H55" totalsRowShown="0" headerRowDxfId="251" headerRowBorderDxfId="250" tableBorderDxfId="249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48"/>
    </filterColumn>
  </autoFilter>
  <sortState xmlns:xlrd2="http://schemas.microsoft.com/office/spreadsheetml/2017/richdata2" ref="B24:H55">
    <sortCondition descending="1" ref="E23:E55"/>
  </sortState>
  <tableColumns count="7">
    <tableColumn id="1" xr3:uid="{215B1651-EBD6-3E4F-996E-EF825567269D}" name="PLAYER NAME"/>
    <tableColumn id="2" xr3:uid="{CCD9BA93-AB42-A340-9903-6F9D1076FF5A}" name="POS" dataDxfId="247"/>
    <tableColumn id="3" xr3:uid="{71715070-65C7-DC49-9F8A-F02F1F5D30F5}" name="VALUE" dataDxfId="246"/>
    <tableColumn id="4" xr3:uid="{50A8DADC-2C83-1148-AC40-8B930E415A0D}" name="CONTRACT" dataDxfId="245"/>
    <tableColumn id="5" xr3:uid="{723294A0-CC62-E442-8C32-665E7EAC8F8E}" name="SALARY" dataDxfId="244"/>
    <tableColumn id="6" xr3:uid="{E832B008-8493-F143-A695-4C5874E652D7}" name="CARD TYPE"/>
    <tableColumn id="7" xr3:uid="{E76F6267-BBE6-2B41-94DA-18F3884EF706}" name="VALIDITY" dataDxfId="243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51810F-9741-494A-B417-191C937DD12D}" name="Table314" displayName="Table314" ref="B23:H55" totalsRowShown="0" headerRowDxfId="242" headerRowBorderDxfId="241" tableBorderDxfId="240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39"/>
    </filterColumn>
  </autoFilter>
  <sortState xmlns:xlrd2="http://schemas.microsoft.com/office/spreadsheetml/2017/richdata2" ref="B24:H55">
    <sortCondition descending="1" ref="E23:E55"/>
  </sortState>
  <tableColumns count="7">
    <tableColumn id="1" xr3:uid="{0AD76E74-4AE9-7C4B-A9CC-C4B1F71EDEB1}" name="PLAYER NAME"/>
    <tableColumn id="2" xr3:uid="{38D1C06F-197D-754C-AF3D-895AB6F873EF}" name="POS" dataDxfId="238"/>
    <tableColumn id="3" xr3:uid="{5DC8A2FE-A87C-5747-B903-B8799111BD80}" name="VALUE" dataDxfId="237"/>
    <tableColumn id="4" xr3:uid="{2FB23D5C-4937-BA4F-AE47-810E06797F4C}" name="CONTRACT" dataDxfId="236"/>
    <tableColumn id="5" xr3:uid="{BB3DE1AA-AE8E-1944-AC67-2F06EA5CC814}" name="SALARY" dataDxfId="235"/>
    <tableColumn id="6" xr3:uid="{2EC9C65D-427F-3D4D-9A51-7929D60A385E}" name="CARD TYPE"/>
    <tableColumn id="7" xr3:uid="{21D994D5-EB73-9A4D-AA55-8B024BA12E7F}" name="VALIDITY" dataDxfId="234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712E6D-EAB9-AE45-AFD2-697AC7C1209A}" name="Table315" displayName="Table315" ref="B23:H55" totalsRowShown="0" headerRowDxfId="233" headerRowBorderDxfId="232" tableBorderDxfId="231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30"/>
    </filterColumn>
  </autoFilter>
  <sortState xmlns:xlrd2="http://schemas.microsoft.com/office/spreadsheetml/2017/richdata2" ref="B24:H55">
    <sortCondition descending="1" ref="E23:E55"/>
  </sortState>
  <tableColumns count="7">
    <tableColumn id="1" xr3:uid="{3C39EB32-9462-AD4A-93E5-CD56428599E0}" name="PLAYER NAME"/>
    <tableColumn id="2" xr3:uid="{6CAF10D1-3D78-F34E-ACF6-80668AD006C9}" name="POS" dataDxfId="229"/>
    <tableColumn id="3" xr3:uid="{A683F442-E712-F045-9270-5024425FECFA}" name="VALUE" dataDxfId="228"/>
    <tableColumn id="4" xr3:uid="{126DA34D-6FFC-C843-9A01-6F153C8A109D}" name="CONTRACT" dataDxfId="227"/>
    <tableColumn id="5" xr3:uid="{141F0322-2D7C-DA4E-8CFB-07CA82C5C890}" name="SALARY" dataDxfId="226"/>
    <tableColumn id="6" xr3:uid="{35FE5A4F-8B09-354D-8DB0-DEB4EA992938}" name="CARD TYPE"/>
    <tableColumn id="7" xr3:uid="{2B81D780-6007-EE4C-8676-2BD4B053A97C}" name="VALIDITY" dataDxfId="225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439B66D-9279-E84E-8F6C-180C1681512F}" name="Table316" displayName="Table316" ref="B23:H55" totalsRowShown="0" headerRowDxfId="224" headerRowBorderDxfId="223" tableBorderDxfId="222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21"/>
    </filterColumn>
  </autoFilter>
  <sortState xmlns:xlrd2="http://schemas.microsoft.com/office/spreadsheetml/2017/richdata2" ref="B24:H55">
    <sortCondition descending="1" ref="E23:E55"/>
  </sortState>
  <tableColumns count="7">
    <tableColumn id="1" xr3:uid="{F2391FD5-DD09-0041-B203-5890927EA8C3}" name="PLAYER NAME"/>
    <tableColumn id="2" xr3:uid="{E0A1BCBA-F832-5A4C-949E-C1C71958154E}" name="POS" dataDxfId="220"/>
    <tableColumn id="3" xr3:uid="{B6DFC371-647B-344C-8475-5CBA858489D2}" name="VALUE" dataDxfId="219"/>
    <tableColumn id="4" xr3:uid="{E3282A41-B203-D447-8631-1897A6E7C8F2}" name="CONTRACT" dataDxfId="218"/>
    <tableColumn id="5" xr3:uid="{8033E1FD-7088-1849-94C4-A8E57CCB6DA7}" name="SALARY" dataDxfId="217"/>
    <tableColumn id="6" xr3:uid="{57E5F92E-816A-E041-B394-A1684621C352}" name="CARD TYPE"/>
    <tableColumn id="7" xr3:uid="{149C6AEF-A795-D742-9D86-C19A871886D9}" name="VALIDITY" dataDxfId="216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E0FB11-55B4-DB45-8A2C-9663433C2BA6}" name="Table317" displayName="Table317" ref="B23:H55" totalsRowShown="0" headerRowDxfId="215" headerRowBorderDxfId="214" tableBorderDxfId="213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12"/>
    </filterColumn>
  </autoFilter>
  <sortState xmlns:xlrd2="http://schemas.microsoft.com/office/spreadsheetml/2017/richdata2" ref="B24:H55">
    <sortCondition descending="1" ref="E23:E55"/>
  </sortState>
  <tableColumns count="7">
    <tableColumn id="1" xr3:uid="{A7C1139A-35FE-7B41-ADA8-C91DE3776E87}" name="PLAYER NAME"/>
    <tableColumn id="2" xr3:uid="{96684B84-D344-8A4D-AD14-124C0167EB59}" name="POS" dataDxfId="211"/>
    <tableColumn id="3" xr3:uid="{84BB71E1-FBF6-9D43-BA63-CB77FA271AED}" name="VALUE" dataDxfId="210"/>
    <tableColumn id="4" xr3:uid="{BFEBD2BA-900A-204B-A29A-409F89D33992}" name="CONTRACT" dataDxfId="209"/>
    <tableColumn id="5" xr3:uid="{E3A0BC30-5131-4646-9812-45D31E42F0D1}" name="SALARY" dataDxfId="208"/>
    <tableColumn id="6" xr3:uid="{E6756DF9-37F4-9241-BD9E-804CC005564E}" name="CARD TYPE"/>
    <tableColumn id="7" xr3:uid="{F92F6344-4E95-0E40-BB1B-58546BB9003C}" name="VALIDITY" dataDxfId="207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533ADE-7E83-674D-9520-C9D949662D29}" name="Table37" displayName="Table37" ref="B23:H55" totalsRowShown="0" headerRowDxfId="206" headerRowBorderDxfId="205" tableBorderDxfId="204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03"/>
    </filterColumn>
  </autoFilter>
  <sortState xmlns:xlrd2="http://schemas.microsoft.com/office/spreadsheetml/2017/richdata2" ref="B24:H55">
    <sortCondition descending="1" ref="E23:E55"/>
  </sortState>
  <tableColumns count="7">
    <tableColumn id="1" xr3:uid="{4189B8C3-D851-D24E-A980-881889A9E256}" name="PLAYER NAME"/>
    <tableColumn id="2" xr3:uid="{692D454D-8A1D-1742-952B-EE0DB932C952}" name="POS" dataDxfId="202"/>
    <tableColumn id="3" xr3:uid="{F1038376-DD33-B044-9DA3-D4D36BB0904E}" name="VALUE" dataDxfId="201"/>
    <tableColumn id="4" xr3:uid="{AF6D9981-231A-4745-B6CE-C5743B172387}" name="CONTRACT" dataDxfId="200"/>
    <tableColumn id="5" xr3:uid="{3076DE25-0963-9A48-B79F-52E92091393B}" name="SALARY" dataDxfId="199"/>
    <tableColumn id="6" xr3:uid="{323AC30B-303D-0E43-BCA6-3079AB382DAD}" name="CARD TYPE"/>
    <tableColumn id="7" xr3:uid="{663F2BAB-6E27-AF40-8B0D-102A8716522E}" name="VALIDITY" dataDxfId="198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86E97A9-FE6B-E147-87EF-CEEAAF427958}" name="Table318" displayName="Table318" ref="B23:H55" totalsRowShown="0" headerRowDxfId="197" headerRowBorderDxfId="196" tableBorderDxfId="195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94"/>
    </filterColumn>
  </autoFilter>
  <sortState xmlns:xlrd2="http://schemas.microsoft.com/office/spreadsheetml/2017/richdata2" ref="B24:H55">
    <sortCondition descending="1" ref="E23:E55"/>
  </sortState>
  <tableColumns count="7">
    <tableColumn id="1" xr3:uid="{E62C1016-5772-E04D-B42E-AB6C55E82BC5}" name="PLAYER NAME"/>
    <tableColumn id="2" xr3:uid="{AC04DE93-5DE0-3347-80E2-2D7CC801961E}" name="POS" dataDxfId="193"/>
    <tableColumn id="3" xr3:uid="{4E6376C4-9CA7-8843-BCD6-0FD5791D37A3}" name="VALUE" dataDxfId="192"/>
    <tableColumn id="4" xr3:uid="{058C025C-163A-5A46-A586-A55F335FB112}" name="CONTRACT" dataDxfId="191"/>
    <tableColumn id="5" xr3:uid="{C1D1EA0E-D78B-9B49-A9E1-19B15D840A83}" name="SALARY" dataDxfId="190"/>
    <tableColumn id="6" xr3:uid="{1431F9F7-007B-6347-BD86-F325A8431ACE}" name="CARD TYPE"/>
    <tableColumn id="7" xr3:uid="{2EC69EB0-8AE9-D24C-9A85-273B5A819673}" name="VALIDITY" dataDxfId="189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DA40FC-3E9F-4241-B5C2-9B3B77C868EF}" name="Table319" displayName="Table319" ref="B23:H55" totalsRowShown="0" headerRowDxfId="188" headerRowBorderDxfId="187" tableBorderDxfId="186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85"/>
    </filterColumn>
  </autoFilter>
  <sortState xmlns:xlrd2="http://schemas.microsoft.com/office/spreadsheetml/2017/richdata2" ref="B24:H55">
    <sortCondition descending="1" ref="E23:E55"/>
  </sortState>
  <tableColumns count="7">
    <tableColumn id="1" xr3:uid="{054C8AA5-F5BA-ED4B-AB8C-F1E9CBD827F3}" name="PLAYER NAME"/>
    <tableColumn id="2" xr3:uid="{E00A2F03-B4BE-234A-B1E5-188C9DF44109}" name="POS" dataDxfId="184"/>
    <tableColumn id="3" xr3:uid="{C939A9DB-0C80-0146-91CC-5CA4D1325BA6}" name="VALUE" dataDxfId="183"/>
    <tableColumn id="4" xr3:uid="{10B25EDB-2D4E-DA4C-8FFC-85567AFEC0F8}" name="CONTRACT" dataDxfId="182"/>
    <tableColumn id="5" xr3:uid="{7FBC7BED-D3BD-A642-84D2-9E80A00D0659}" name="SALARY" dataDxfId="181"/>
    <tableColumn id="6" xr3:uid="{C3DA3991-B69B-4C40-B953-BE06A7A60EBB}" name="CARD TYPE"/>
    <tableColumn id="7" xr3:uid="{289E482B-7F14-084C-BF2F-279FEEC2295A}" name="VALIDITY" dataDxfId="180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09A8914-CA8E-8D4C-A07E-B3887C7E0FAB}" name="Table325" displayName="Table325" ref="B23:H55" totalsRowShown="0" headerRowDxfId="179" headerRowBorderDxfId="178" tableBorderDxfId="177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76"/>
    </filterColumn>
  </autoFilter>
  <sortState xmlns:xlrd2="http://schemas.microsoft.com/office/spreadsheetml/2017/richdata2" ref="B24:H55">
    <sortCondition descending="1" ref="E23:E55"/>
  </sortState>
  <tableColumns count="7">
    <tableColumn id="1" xr3:uid="{BEEE2C41-1B75-5848-AD61-1EFCE30C7346}" name="PLAYER NAME"/>
    <tableColumn id="2" xr3:uid="{5C95EBB5-010A-B84D-A3CD-DD2DDB513C5A}" name="POS" dataDxfId="175"/>
    <tableColumn id="3" xr3:uid="{3C404B04-5685-754B-A3CA-DD7E81A37EDE}" name="VALUE" dataDxfId="174"/>
    <tableColumn id="4" xr3:uid="{CF663736-30AE-3E4F-8CF9-B77D512AFB09}" name="CONTRACT" dataDxfId="173"/>
    <tableColumn id="5" xr3:uid="{69AF6D13-5BDE-D94F-895F-634026BD999B}" name="SALARY" dataDxfId="172"/>
    <tableColumn id="6" xr3:uid="{E1C8FCCC-C0CF-F646-B42A-A53513147EB4}" name="CARD TYPE"/>
    <tableColumn id="7" xr3:uid="{0BC9D6D8-270F-AD49-90BF-5FC7617D8801}" name="VALIDITY" dataDxfId="171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C2EA949-7E02-C549-B0E6-FD173A4897D3}" name="Table322" displayName="Table322" ref="B23:H55" totalsRowShown="0" headerRowDxfId="170" headerRowBorderDxfId="169" tableBorderDxfId="168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67"/>
    </filterColumn>
  </autoFilter>
  <sortState xmlns:xlrd2="http://schemas.microsoft.com/office/spreadsheetml/2017/richdata2" ref="B24:H55">
    <sortCondition descending="1" ref="E23:E55"/>
  </sortState>
  <tableColumns count="7">
    <tableColumn id="1" xr3:uid="{058B7D9D-E19A-7243-9260-6A5BD5008C25}" name="PLAYER NAME"/>
    <tableColumn id="2" xr3:uid="{205160C0-8C6B-A84B-9C06-176C9933B915}" name="POS" dataDxfId="166"/>
    <tableColumn id="3" xr3:uid="{BFC793C8-3CAC-1E4A-9177-4EBBF30CBE5D}" name="VALUE" dataDxfId="165"/>
    <tableColumn id="4" xr3:uid="{F0BFC6B4-D37D-A84C-B857-92E081344CE4}" name="CONTRACT" dataDxfId="164"/>
    <tableColumn id="5" xr3:uid="{07388CE3-7B61-A241-9936-FB9540589EBA}" name="SALARY" dataDxfId="163"/>
    <tableColumn id="6" xr3:uid="{561B3BB8-58DD-EF40-A629-057482EEED07}" name="CARD TYPE"/>
    <tableColumn id="7" xr3:uid="{D0350F2B-B269-DB4B-9D52-AF666D4DB7E2}" name="VALIDITY" dataDxfId="162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54BBCF-9AE3-C046-8671-885BFEFA5B6F}" name="Table320" displayName="Table320" ref="B23:H55" totalsRowShown="0" headerRowDxfId="161" headerRowBorderDxfId="160" tableBorderDxfId="159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58"/>
    </filterColumn>
  </autoFilter>
  <sortState xmlns:xlrd2="http://schemas.microsoft.com/office/spreadsheetml/2017/richdata2" ref="B24:H55">
    <sortCondition descending="1" ref="E23:E55"/>
  </sortState>
  <tableColumns count="7">
    <tableColumn id="1" xr3:uid="{B369235C-E1EB-9941-84E4-A0D71CCAB6C9}" name="PLAYER NAME"/>
    <tableColumn id="2" xr3:uid="{1EA512F6-3F01-034E-AD41-671AE593CD95}" name="POS" dataDxfId="157"/>
    <tableColumn id="3" xr3:uid="{5E485297-E8E8-3E4D-8C1C-83E29C665015}" name="VALUE" dataDxfId="156"/>
    <tableColumn id="4" xr3:uid="{42326260-5C6E-AB40-809E-3CB41A44BE6A}" name="CONTRACT" dataDxfId="155"/>
    <tableColumn id="5" xr3:uid="{ADE170A3-B5FB-8043-B8FC-E5A17DC34E92}" name="SALARY" dataDxfId="154"/>
    <tableColumn id="6" xr3:uid="{EAB309D8-940C-7B4F-8475-0CE26AD117F2}" name="CARD TYPE"/>
    <tableColumn id="7" xr3:uid="{92F763DE-6C70-954E-90E9-034FA584083F}" name="VALIDITY" dataDxfId="153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B52767F-307E-B445-AB5F-74117765ABDC}" name="Table336" displayName="Table336" ref="B23:H55" totalsRowShown="0" headerRowDxfId="152" headerRowBorderDxfId="151" tableBorderDxfId="150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49"/>
    </filterColumn>
  </autoFilter>
  <sortState xmlns:xlrd2="http://schemas.microsoft.com/office/spreadsheetml/2017/richdata2" ref="B24:H55">
    <sortCondition descending="1" ref="E23:E55"/>
  </sortState>
  <tableColumns count="7">
    <tableColumn id="1" xr3:uid="{6F96AF04-8D6D-B64C-A0B8-0D66B2C7D374}" name="PLAYER NAME"/>
    <tableColumn id="2" xr3:uid="{02447492-13EF-FF43-A0F3-FAF76C59AF09}" name="POS" dataDxfId="148"/>
    <tableColumn id="3" xr3:uid="{E06FE85A-2CEF-404B-9C9B-90B60001EDD1}" name="VALUE" dataDxfId="147"/>
    <tableColumn id="4" xr3:uid="{6C3030D8-3D00-B84C-A314-9547C5967CC1}" name="CONTRACT" dataDxfId="146"/>
    <tableColumn id="5" xr3:uid="{7E6C80DE-8FF7-804E-A5E2-2F663B4128BC}" name="SALARY" dataDxfId="145"/>
    <tableColumn id="6" xr3:uid="{61BA18DE-A025-9148-AF87-8AB91DE7EF80}" name="CARD TYPE"/>
    <tableColumn id="7" xr3:uid="{E9350E72-CBEA-FE4C-A35A-13718F9DB2AE}" name="VALIDITY" dataDxfId="144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F887BF-3A0D-BF4B-9491-D51AD178A0F4}" name="Table321" displayName="Table321" ref="B23:H55" totalsRowShown="0" headerRowDxfId="143" headerRowBorderDxfId="142" tableBorderDxfId="141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40"/>
    </filterColumn>
  </autoFilter>
  <sortState xmlns:xlrd2="http://schemas.microsoft.com/office/spreadsheetml/2017/richdata2" ref="B24:H55">
    <sortCondition descending="1" ref="E23:E55"/>
  </sortState>
  <tableColumns count="7">
    <tableColumn id="1" xr3:uid="{72F6D0E1-9CB3-344B-BD3B-74D0B3784FAA}" name="PLAYER NAME"/>
    <tableColumn id="2" xr3:uid="{B09CB608-6A52-F94C-9D5C-8773C89EA414}" name="POS" dataDxfId="139"/>
    <tableColumn id="3" xr3:uid="{DCD2BDF4-3A8B-7042-B6F7-328ED96857E7}" name="VALUE" dataDxfId="138"/>
    <tableColumn id="4" xr3:uid="{51811B68-8C3B-D84E-9A1E-869FFD037E32}" name="CONTRACT" dataDxfId="137"/>
    <tableColumn id="5" xr3:uid="{22BB6BA9-FD22-7947-98E4-F5EC6019F2B8}" name="SALARY" dataDxfId="136"/>
    <tableColumn id="6" xr3:uid="{F91CD4C8-7F24-0D42-9EFC-0693340A2479}" name="CARD TYPE"/>
    <tableColumn id="7" xr3:uid="{34D6C544-114A-D842-B8F7-9DC8407CA7B4}" name="VALIDITY" dataDxfId="135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B42ABF7-68BE-7942-ADF5-25AC76BEC53C}" name="Table323567891011121314151617181920212223242526272829303132" displayName="Table323567891011121314151617181920212223242526272829303132" ref="B23:H55" totalsRowShown="0" headerRowDxfId="134" headerRowBorderDxfId="133" tableBorderDxfId="132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31"/>
    </filterColumn>
  </autoFilter>
  <sortState xmlns:xlrd2="http://schemas.microsoft.com/office/spreadsheetml/2017/richdata2" ref="B24:H55">
    <sortCondition descending="1" ref="E23:E55"/>
  </sortState>
  <tableColumns count="7">
    <tableColumn id="1" xr3:uid="{1C4AC6FD-7D6F-4B4E-B9B2-BB2C041171C4}" name="PLAYER NAME"/>
    <tableColumn id="2" xr3:uid="{3A88B940-2AB2-8342-9789-E6FCEF944219}" name="POS" dataDxfId="130"/>
    <tableColumn id="3" xr3:uid="{63195D7C-F04F-FD40-898F-2A1A5B865B19}" name="VALUE" dataDxfId="129"/>
    <tableColumn id="4" xr3:uid="{76F578ED-2A02-B041-A914-AD5950801830}" name="CONTRACT" dataDxfId="128"/>
    <tableColumn id="5" xr3:uid="{6128C8B7-CD85-BF4C-9072-F747A7390100}" name="SALARY" dataDxfId="127"/>
    <tableColumn id="6" xr3:uid="{780489D2-E551-2A43-BF36-8417E2570AB5}" name="CARD TYPE"/>
    <tableColumn id="7" xr3:uid="{B892240D-4732-D744-B89F-965CA1561ED3}" name="VALIDITY" dataDxfId="126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080A0B5-9274-964B-8BDC-7F5D48FDD9D2}" name="Table330" displayName="Table330" ref="B23:H55" totalsRowShown="0" headerRowDxfId="125" headerRowBorderDxfId="124" tableBorderDxfId="123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22"/>
    </filterColumn>
  </autoFilter>
  <sortState xmlns:xlrd2="http://schemas.microsoft.com/office/spreadsheetml/2017/richdata2" ref="B24:H55">
    <sortCondition descending="1" ref="E23:E55"/>
  </sortState>
  <tableColumns count="7">
    <tableColumn id="1" xr3:uid="{275A8810-E097-3040-BFE7-3A994169EDC1}" name="PLAYER NAME"/>
    <tableColumn id="2" xr3:uid="{28BA7FDE-05BC-BC43-9F99-D7418869C856}" name="POS" dataDxfId="121"/>
    <tableColumn id="3" xr3:uid="{5D64A146-B38A-F641-8FD6-856EBB69B617}" name="VALUE" dataDxfId="120"/>
    <tableColumn id="4" xr3:uid="{0CE3AE89-2BCE-E247-B8E2-2BD7EB502696}" name="CONTRACT" dataDxfId="119"/>
    <tableColumn id="5" xr3:uid="{C9D39469-000E-0E49-88CC-AC2B6E4B5539}" name="SALARY" dataDxfId="118"/>
    <tableColumn id="6" xr3:uid="{DE2386E5-E335-E043-898F-F33604566627}" name="CARD TYPE"/>
    <tableColumn id="7" xr3:uid="{2AC3E961-28E4-374F-9136-AF59E09E49CA}" name="VALIDITY" dataDxfId="117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9D4E490-70AF-6547-976D-34A440776B42}" name="Table33637383940" displayName="Table33637383940" ref="B23:H55" totalsRowShown="0" headerRowDxfId="116" headerRowBorderDxfId="115" tableBorderDxfId="114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13"/>
    </filterColumn>
  </autoFilter>
  <sortState xmlns:xlrd2="http://schemas.microsoft.com/office/spreadsheetml/2017/richdata2" ref="B24:H55">
    <sortCondition descending="1" ref="E23:E55"/>
  </sortState>
  <tableColumns count="7">
    <tableColumn id="1" xr3:uid="{9A346A60-78C0-654A-A339-A569C34DF28E}" name="PLAYER NAME"/>
    <tableColumn id="2" xr3:uid="{1D827781-86BC-0941-AE24-094735332151}" name="POS" dataDxfId="112"/>
    <tableColumn id="3" xr3:uid="{F0052382-4BE7-5441-9923-F925677D697A}" name="VALUE" dataDxfId="111"/>
    <tableColumn id="4" xr3:uid="{138457D0-4F9A-7B44-8F86-7FDF3CFF345E}" name="CONTRACT" dataDxfId="110"/>
    <tableColumn id="5" xr3:uid="{558EDDAD-FC4E-B545-AA89-6C05B3EBB964}" name="SALARY" dataDxfId="109"/>
    <tableColumn id="6" xr3:uid="{72487697-8548-2745-BC8F-B9E95DA284FF}" name="CARD TYPE"/>
    <tableColumn id="7" xr3:uid="{04F83351-2415-764E-908C-8352FDDD9C08}" name="VALIDITY" dataDxfId="108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385FB0-C413-8C48-8DD5-349AAB8B4B0F}" name="Table312" displayName="Table312" ref="B23:H55" totalsRowShown="0" headerRowDxfId="107" headerRowBorderDxfId="106" tableBorderDxfId="105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04"/>
    </filterColumn>
  </autoFilter>
  <sortState xmlns:xlrd2="http://schemas.microsoft.com/office/spreadsheetml/2017/richdata2" ref="B24:H55">
    <sortCondition descending="1" ref="E23:E55"/>
  </sortState>
  <tableColumns count="7">
    <tableColumn id="1" xr3:uid="{4FF41C50-84D1-E84E-A45A-C3CDD5456116}" name="PLAYER NAME"/>
    <tableColumn id="2" xr3:uid="{86A7529B-F8B4-144F-9283-5F9F6CCDB109}" name="POS" dataDxfId="103"/>
    <tableColumn id="3" xr3:uid="{4C891022-67EB-1347-BECE-E6165A58F695}" name="VALUE" dataDxfId="102"/>
    <tableColumn id="4" xr3:uid="{E9BDB66C-CB7E-DA42-B837-B64F8BC147DD}" name="CONTRACT" dataDxfId="101"/>
    <tableColumn id="5" xr3:uid="{9AFB95E2-5BF0-FB4D-823F-0D50ACDEE92F}" name="SALARY" dataDxfId="100"/>
    <tableColumn id="6" xr3:uid="{C29BF076-331D-AC42-A96D-CD635AC0F01C}" name="CARD TYPE"/>
    <tableColumn id="7" xr3:uid="{3A76CC58-A74F-504C-B205-50310EA7BF16}" name="VALIDITY" dataDxfId="99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65E24C6-111F-9A40-8A42-DA8AAA337271}" name="Table328" displayName="Table328" ref="B23:H55" totalsRowShown="0" headerRowDxfId="98" headerRowBorderDxfId="97" tableBorderDxfId="96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95"/>
    </filterColumn>
  </autoFilter>
  <sortState xmlns:xlrd2="http://schemas.microsoft.com/office/spreadsheetml/2017/richdata2" ref="B24:H55">
    <sortCondition descending="1" ref="E23:E55"/>
  </sortState>
  <tableColumns count="7">
    <tableColumn id="1" xr3:uid="{52EE55A1-4330-8941-9241-034D2B9D85E8}" name="PLAYER NAME"/>
    <tableColumn id="2" xr3:uid="{40E56183-4C2E-D64A-834C-8A796736AD33}" name="POS" dataDxfId="94"/>
    <tableColumn id="3" xr3:uid="{4CD858A1-87B3-BB45-BF49-98E3F23ED125}" name="VALUE" dataDxfId="93"/>
    <tableColumn id="4" xr3:uid="{4E4C0D45-7325-3E45-9BE3-326E8FE01360}" name="CONTRACT" dataDxfId="92"/>
    <tableColumn id="5" xr3:uid="{3F9F57E9-5EF5-B24E-8CF8-C2DFBD609F0F}" name="SALARY" dataDxfId="91"/>
    <tableColumn id="6" xr3:uid="{C9928793-EAE9-A446-A2B1-F42DE5311CB6}" name="CARD TYPE"/>
    <tableColumn id="7" xr3:uid="{8731D953-E848-364E-BE2B-242F5406B1F0}" name="VALIDITY" dataDxfId="90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7D81E6E-088C-0D4B-9BBB-0A3334597B2D}" name="Table327" displayName="Table327" ref="B23:H55" totalsRowShown="0" headerRowDxfId="89" headerRowBorderDxfId="88" tableBorderDxfId="87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86"/>
    </filterColumn>
  </autoFilter>
  <sortState xmlns:xlrd2="http://schemas.microsoft.com/office/spreadsheetml/2017/richdata2" ref="B24:H55">
    <sortCondition descending="1" ref="E23:E55"/>
  </sortState>
  <tableColumns count="7">
    <tableColumn id="1" xr3:uid="{51890F86-AB9F-B344-979D-16FD9D1B5731}" name="PLAYER NAME"/>
    <tableColumn id="2" xr3:uid="{5239AD7E-EC66-5548-A357-E92026B3E0AC}" name="POS" dataDxfId="85"/>
    <tableColumn id="3" xr3:uid="{234CB164-2E30-1C4F-8263-D40549316853}" name="VALUE" dataDxfId="84"/>
    <tableColumn id="4" xr3:uid="{2CF344CC-0FFF-AA40-9EEA-E5C94D192DCB}" name="CONTRACT" dataDxfId="83"/>
    <tableColumn id="5" xr3:uid="{354DB992-2EE3-8D4C-AFC1-AEB7B7351025}" name="SALARY" dataDxfId="82"/>
    <tableColumn id="6" xr3:uid="{D98C938E-1D6C-C84E-BFBA-17A6836774F7}" name="CARD TYPE"/>
    <tableColumn id="7" xr3:uid="{8E124AED-5458-D14B-B63F-7D954DEF2143}" name="VALIDITY" dataDxfId="81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93E202B-5034-5D4D-85E7-46074EFEAAD6}" name="Table329" displayName="Table329" ref="B23:H55" totalsRowShown="0" headerRowDxfId="80" headerRowBorderDxfId="79" tableBorderDxfId="78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77"/>
    </filterColumn>
  </autoFilter>
  <sortState xmlns:xlrd2="http://schemas.microsoft.com/office/spreadsheetml/2017/richdata2" ref="B24:H55">
    <sortCondition descending="1" ref="E23:E55"/>
  </sortState>
  <tableColumns count="7">
    <tableColumn id="1" xr3:uid="{D3463709-6D6D-FE49-A6E8-D09F682B2190}" name="PLAYER NAME"/>
    <tableColumn id="2" xr3:uid="{71248722-1098-5E42-89D7-BC6B3C4D2261}" name="POS" dataDxfId="76"/>
    <tableColumn id="3" xr3:uid="{7615BBA2-DD1C-784B-B86D-4B6BD346D638}" name="VALUE" dataDxfId="75"/>
    <tableColumn id="4" xr3:uid="{D767AD37-550D-B14F-9F29-79F8196AF998}" name="CONTRACT" dataDxfId="74"/>
    <tableColumn id="5" xr3:uid="{87BB21DF-5756-5049-9770-06640ED7D170}" name="SALARY" dataDxfId="73"/>
    <tableColumn id="6" xr3:uid="{4A523B93-7325-EE43-9FA4-D0D9F3B23F74}" name="CARD TYPE"/>
    <tableColumn id="7" xr3:uid="{D6589A8A-F833-714B-85AF-3A03D6560479}" name="VALIDITY" dataDxfId="72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F6CC0EC-08A4-824F-9167-CFD13E860BFF}" name="Table344" displayName="Table344" ref="B23:H55" totalsRowShown="0" headerRowDxfId="71" headerRowBorderDxfId="70" tableBorderDxfId="69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68"/>
    </filterColumn>
  </autoFilter>
  <sortState xmlns:xlrd2="http://schemas.microsoft.com/office/spreadsheetml/2017/richdata2" ref="B24:H55">
    <sortCondition descending="1" ref="E23:E55"/>
  </sortState>
  <tableColumns count="7">
    <tableColumn id="1" xr3:uid="{D0665944-406C-624D-AD2E-BF3D2BE33606}" name="PLAYER NAME"/>
    <tableColumn id="2" xr3:uid="{82CED5FD-9128-9443-91E0-7779BFA90D32}" name="POS" dataDxfId="67"/>
    <tableColumn id="3" xr3:uid="{CFD467AF-8599-FC46-8A02-7CC6C532D583}" name="VALUE" dataDxfId="66"/>
    <tableColumn id="4" xr3:uid="{7B9AD74A-B620-FE42-9CD1-C315B9B474F1}" name="CONTRACT" dataDxfId="65"/>
    <tableColumn id="5" xr3:uid="{6E5FFD7C-BED9-434F-B055-B00550793395}" name="SALARY" dataDxfId="64"/>
    <tableColumn id="6" xr3:uid="{0D3D3D28-3FBF-F348-AB23-BC52E2992DAA}" name="CARD TYPE"/>
    <tableColumn id="7" xr3:uid="{0A97586D-F191-3841-A167-4E6037F50A84}" name="VALIDITY" dataDxfId="63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E560995-33B6-494D-854D-CEE583A91699}" name="Table331" displayName="Table331" ref="B23:H55" totalsRowShown="0" headerRowDxfId="62" headerRowBorderDxfId="61" tableBorderDxfId="60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59"/>
    </filterColumn>
  </autoFilter>
  <sortState xmlns:xlrd2="http://schemas.microsoft.com/office/spreadsheetml/2017/richdata2" ref="B24:H55">
    <sortCondition descending="1" ref="E23:E55"/>
  </sortState>
  <tableColumns count="7">
    <tableColumn id="1" xr3:uid="{9342BB35-0166-444E-9359-C5D446E41111}" name="PLAYER NAME"/>
    <tableColumn id="2" xr3:uid="{7CB6E18F-5BA9-2142-8B47-5C4555DB490C}" name="POS" dataDxfId="58"/>
    <tableColumn id="3" xr3:uid="{29FA03C9-BE22-0E47-9678-A27B4C5281AC}" name="VALUE" dataDxfId="57"/>
    <tableColumn id="4" xr3:uid="{9D76DC9C-1A50-5E4E-851D-D964A72A5B14}" name="CONTRACT" dataDxfId="56"/>
    <tableColumn id="5" xr3:uid="{F92AF985-2173-8C46-A426-C90BDD2EE989}" name="SALARY" dataDxfId="55"/>
    <tableColumn id="6" xr3:uid="{8AD528E0-827E-D54E-9E00-DCE6A812608D}" name="CARD TYPE"/>
    <tableColumn id="7" xr3:uid="{31BBD5F0-57C8-3849-BFB8-4DD36E11442B}" name="VALIDITY" dataDxfId="54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347F9B-58F9-BB4E-BC55-5440175B925F}" name="Table35" displayName="Table35" ref="B23:H55" totalsRowShown="0" headerRowDxfId="53" headerRowBorderDxfId="52" tableBorderDxfId="51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50"/>
    </filterColumn>
  </autoFilter>
  <sortState xmlns:xlrd2="http://schemas.microsoft.com/office/spreadsheetml/2017/richdata2" ref="B24:H55">
    <sortCondition descending="1" ref="E23:E55"/>
  </sortState>
  <tableColumns count="7">
    <tableColumn id="1" xr3:uid="{FA901676-6125-3543-9030-9D471D3829E2}" name="PLAYER NAME"/>
    <tableColumn id="2" xr3:uid="{266E10B6-BF8A-8140-B3A0-E59BE92AC96C}" name="POS" dataDxfId="49"/>
    <tableColumn id="3" xr3:uid="{534F687B-4CE2-4846-A2A0-6EFDB98E759D}" name="VALUE" dataDxfId="48"/>
    <tableColumn id="4" xr3:uid="{57862857-E10E-4340-A00F-19ED9CC25D7A}" name="CONTRACT" dataDxfId="47"/>
    <tableColumn id="5" xr3:uid="{BFE98B2A-E4BD-8345-A28B-D3744E7A8DEC}" name="SALARY" dataDxfId="46"/>
    <tableColumn id="6" xr3:uid="{39B271F9-FE8A-2E43-95E5-82BAFAD67D1B}" name="CARD TYPE"/>
    <tableColumn id="7" xr3:uid="{5E7CDFD8-8390-064A-88B4-2029C749086A}" name="VALIDITY" dataDxfId="45"/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8C8C81-25A2-5C45-AB10-E4E09C6C0125}" name="Table39" displayName="Table39" ref="B23:H55" totalsRowShown="0" headerRowDxfId="44" headerRowBorderDxfId="43" tableBorderDxfId="42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41"/>
    </filterColumn>
  </autoFilter>
  <sortState xmlns:xlrd2="http://schemas.microsoft.com/office/spreadsheetml/2017/richdata2" ref="B24:H55">
    <sortCondition descending="1" ref="E23:E55"/>
  </sortState>
  <tableColumns count="7">
    <tableColumn id="1" xr3:uid="{BC81B338-052F-9C4B-B3A7-0B1670CFEB72}" name="PLAYER NAME"/>
    <tableColumn id="2" xr3:uid="{6C241752-283F-9C41-8A0C-1C9912FF6E68}" name="POS" dataDxfId="40"/>
    <tableColumn id="3" xr3:uid="{C6A61F0B-580A-C149-872F-ADC1C21F46AB}" name="VALUE" dataDxfId="39"/>
    <tableColumn id="4" xr3:uid="{38CC54E7-DD0E-BC41-B3D7-8B502D8A765B}" name="CONTRACT" dataDxfId="38"/>
    <tableColumn id="5" xr3:uid="{D40354A3-2DB4-D84C-9927-FCA66609AF26}" name="SALARY" dataDxfId="37"/>
    <tableColumn id="6" xr3:uid="{57BC2E31-B05F-E142-B009-2F411513BDB6}" name="CARD TYPE"/>
    <tableColumn id="7" xr3:uid="{9F90ECC0-D6F7-2548-8EAF-A9DAF097E6F4}" name="VALIDITY" dataDxfId="36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9B4347A-03D8-6441-81CA-52ABF7B6D411}" name="Table335" displayName="Table335" ref="B23:H55" totalsRowShown="0" headerRowDxfId="35" headerRowBorderDxfId="34" tableBorderDxfId="33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32"/>
    </filterColumn>
  </autoFilter>
  <sortState xmlns:xlrd2="http://schemas.microsoft.com/office/spreadsheetml/2017/richdata2" ref="B24:H55">
    <sortCondition descending="1" ref="E23:E55"/>
  </sortState>
  <tableColumns count="7">
    <tableColumn id="1" xr3:uid="{8B910AF0-A121-F840-9A8D-2C6636BE20B0}" name="PLAYER NAME"/>
    <tableColumn id="2" xr3:uid="{D3308809-2FC2-DE47-8296-3937ED5C0465}" name="POS" dataDxfId="31"/>
    <tableColumn id="3" xr3:uid="{3502FF54-BCBF-D146-B800-B2AFB1512E6D}" name="VALUE" dataDxfId="30"/>
    <tableColumn id="4" xr3:uid="{96AE92E5-7659-D74A-82B2-6799DB8FDF54}" name="CONTRACT" dataDxfId="29"/>
    <tableColumn id="5" xr3:uid="{14D71A88-FFCD-6949-8872-6FB0A09DAE4C}" name="SALARY" dataDxfId="28"/>
    <tableColumn id="6" xr3:uid="{0334D0BB-E5AF-994E-B43F-95676ABB1E8C}" name="CARD TYPE"/>
    <tableColumn id="7" xr3:uid="{A82DB417-DC7F-B64F-98EE-9751FE2B9693}" name="VALIDITY" dataDxfId="27"/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F8840A7-98EB-954A-B13F-514FF253B52F}" name="Table3363738394041" displayName="Table3363738394041" ref="B23:H55" totalsRowShown="0" headerRowDxfId="26" headerRowBorderDxfId="25" tableBorderDxfId="24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23"/>
    </filterColumn>
  </autoFilter>
  <sortState xmlns:xlrd2="http://schemas.microsoft.com/office/spreadsheetml/2017/richdata2" ref="B24:H55">
    <sortCondition descending="1" ref="E23:E55"/>
  </sortState>
  <tableColumns count="7">
    <tableColumn id="1" xr3:uid="{15771A48-8956-1240-BED5-271804D1D1BA}" name="PLAYER NAME"/>
    <tableColumn id="2" xr3:uid="{149D9A10-1ACF-7343-8A54-625183AB43E4}" name="POS" dataDxfId="22"/>
    <tableColumn id="3" xr3:uid="{D17029EA-B543-684F-B72B-7DD72A1647E3}" name="VALUE" dataDxfId="21"/>
    <tableColumn id="4" xr3:uid="{0EAC9ED6-D61A-F843-8BD7-1DA3B05F42EB}" name="CONTRACT" dataDxfId="20"/>
    <tableColumn id="5" xr3:uid="{9144D5FA-BB83-764E-9493-0F541C4DFE56}" name="SALARY" dataDxfId="19"/>
    <tableColumn id="6" xr3:uid="{17BD53EF-5F61-DE49-9978-2A87470CAF5B}" name="CARD TYPE"/>
    <tableColumn id="7" xr3:uid="{B28C0AB1-26D1-B440-BB71-39C037CC934D}" name="VALIDITY" dataDxfId="18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DCAF85A-1FA4-274A-8E90-E32BB1BF48E2}" name="Table326" displayName="Table326" ref="B23:H55" totalsRowShown="0" headerRowDxfId="17" headerRowBorderDxfId="16" tableBorderDxfId="15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14"/>
    </filterColumn>
  </autoFilter>
  <sortState xmlns:xlrd2="http://schemas.microsoft.com/office/spreadsheetml/2017/richdata2" ref="B24:H55">
    <sortCondition descending="1" ref="E23:E55"/>
  </sortState>
  <tableColumns count="7">
    <tableColumn id="1" xr3:uid="{4BEEA620-5CBD-4548-B0B5-0BA70E4722C1}" name="PLAYER NAME"/>
    <tableColumn id="2" xr3:uid="{B74C0916-2BA0-E34B-9E2F-E13DD4E284D3}" name="POS" dataDxfId="13"/>
    <tableColumn id="3" xr3:uid="{E53A8220-77AB-2742-BEB9-EEDFA7081AA4}" name="VALUE" dataDxfId="12"/>
    <tableColumn id="4" xr3:uid="{7ECAE039-7DD9-6940-BE63-4B2C86787B9F}" name="CONTRACT" dataDxfId="11"/>
    <tableColumn id="5" xr3:uid="{D192ED91-AA9A-6F46-969E-B34ED30549A3}" name="SALARY" dataDxfId="10"/>
    <tableColumn id="6" xr3:uid="{1B895193-01FC-A446-B3B8-3B2ECD5D1503}" name="CARD TYPE"/>
    <tableColumn id="7" xr3:uid="{2059A9A3-66EA-8347-B6FF-3F1E7CD89E81}" name="VALIDITY" dataDxfId="9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F9D5C6-7A36-4970-A735-4E377873ED78}" name="Table3" displayName="Table3" ref="B23:H55" totalsRowShown="0" headerRowDxfId="8" headerRowBorderDxfId="7" tableBorderDxfId="6">
  <autoFilter ref="B23:H55" xr:uid="{8BF9D5C6-7A36-4970-A735-4E377873ED78}">
    <filterColumn colId="3">
      <filters blank="1">
        <filter val="2 Years"/>
        <filter val="3 Years"/>
        <filter val="4 Years"/>
      </filters>
    </filterColumn>
    <filterColumn colId="4">
      <colorFilter dxfId="5"/>
    </filterColumn>
  </autoFilter>
  <sortState xmlns:xlrd2="http://schemas.microsoft.com/office/spreadsheetml/2017/richdata2" ref="B24:H55">
    <sortCondition descending="1" ref="E23:E55"/>
  </sortState>
  <tableColumns count="7">
    <tableColumn id="1" xr3:uid="{D9F6340B-E844-477C-9731-9A2A19404D6E}" name="PLAYER NAME"/>
    <tableColumn id="2" xr3:uid="{F4BF2155-6301-4806-8CCA-59146B50EAF3}" name="POS" dataDxfId="4"/>
    <tableColumn id="3" xr3:uid="{3FE46E87-5D31-4F43-861C-00D121A3B73C}" name="VALUE" dataDxfId="3"/>
    <tableColumn id="4" xr3:uid="{FBE52033-39BD-4C47-9284-97812F59BDAF}" name="CONTRACT" dataDxfId="2"/>
    <tableColumn id="5" xr3:uid="{4D6C12AB-2A9C-4084-8959-83F8D3A1BD35}" name="SALARY" dataDxfId="1"/>
    <tableColumn id="6" xr3:uid="{9D526D6B-EB23-4542-8961-9C54352FCF15}" name="CARD TYPE"/>
    <tableColumn id="7" xr3:uid="{4A89E2B6-E4BF-4A55-A0B7-3CCF7EC614D5}" name="VALID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D5EC-2061-464F-8D3F-E77062AD9BD3}">
  <sheetPr codeName="Sheet1"/>
  <dimension ref="B3:O269"/>
  <sheetViews>
    <sheetView topLeftCell="B227" zoomScaleNormal="60" zoomScaleSheetLayoutView="100" workbookViewId="0">
      <selection activeCell="K282" sqref="K282"/>
    </sheetView>
  </sheetViews>
  <sheetFormatPr defaultRowHeight="14.5" x14ac:dyDescent="0.35"/>
  <cols>
    <col min="2" max="2" width="3.453125" customWidth="1"/>
    <col min="3" max="3" width="17.6328125" customWidth="1"/>
    <col min="4" max="4" width="3.453125" customWidth="1"/>
    <col min="5" max="5" width="17.6328125" customWidth="1"/>
    <col min="6" max="6" width="3.453125" customWidth="1"/>
    <col min="7" max="7" width="17.6328125" customWidth="1"/>
    <col min="8" max="8" width="3.453125" customWidth="1"/>
    <col min="9" max="9" width="17.6328125" customWidth="1"/>
    <col min="10" max="10" width="3.453125" customWidth="1"/>
    <col min="11" max="11" width="17.6328125" customWidth="1"/>
    <col min="12" max="12" width="3.453125" customWidth="1"/>
    <col min="13" max="13" width="17.6328125" customWidth="1"/>
    <col min="14" max="14" width="3.453125" customWidth="1"/>
    <col min="15" max="15" width="17.6328125" customWidth="1"/>
  </cols>
  <sheetData>
    <row r="3" spans="4:12" ht="15" thickBot="1" x14ac:dyDescent="0.4"/>
    <row r="4" spans="4:12" ht="15" customHeight="1" thickTop="1" x14ac:dyDescent="0.35">
      <c r="D4" s="324" t="s">
        <v>16</v>
      </c>
      <c r="E4" s="325"/>
      <c r="F4" s="325"/>
      <c r="G4" s="325"/>
      <c r="H4" s="325"/>
      <c r="I4" s="325"/>
      <c r="J4" s="325"/>
      <c r="K4" s="325"/>
      <c r="L4" s="326"/>
    </row>
    <row r="5" spans="4:12" ht="15" customHeight="1" x14ac:dyDescent="0.35">
      <c r="D5" s="327"/>
      <c r="E5" s="328"/>
      <c r="F5" s="328"/>
      <c r="G5" s="328"/>
      <c r="H5" s="328"/>
      <c r="I5" s="328"/>
      <c r="J5" s="328"/>
      <c r="K5" s="328"/>
      <c r="L5" s="329"/>
    </row>
    <row r="6" spans="4:12" ht="15" customHeight="1" x14ac:dyDescent="0.35">
      <c r="D6" s="327"/>
      <c r="E6" s="328"/>
      <c r="F6" s="328"/>
      <c r="G6" s="328"/>
      <c r="H6" s="328"/>
      <c r="I6" s="328"/>
      <c r="J6" s="328"/>
      <c r="K6" s="328"/>
      <c r="L6" s="329"/>
    </row>
    <row r="7" spans="4:12" ht="15" customHeight="1" x14ac:dyDescent="0.35">
      <c r="D7" s="327"/>
      <c r="E7" s="328"/>
      <c r="F7" s="328"/>
      <c r="G7" s="328"/>
      <c r="H7" s="328"/>
      <c r="I7" s="328"/>
      <c r="J7" s="328"/>
      <c r="K7" s="328"/>
      <c r="L7" s="329"/>
    </row>
    <row r="8" spans="4:12" ht="15.75" customHeight="1" thickBot="1" x14ac:dyDescent="0.4">
      <c r="D8" s="330"/>
      <c r="E8" s="331"/>
      <c r="F8" s="331"/>
      <c r="G8" s="331"/>
      <c r="H8" s="331"/>
      <c r="I8" s="331"/>
      <c r="J8" s="331"/>
      <c r="K8" s="331"/>
      <c r="L8" s="332"/>
    </row>
    <row r="9" spans="4:12" ht="15" thickTop="1" x14ac:dyDescent="0.35"/>
    <row r="10" spans="4:12" ht="15" thickBot="1" x14ac:dyDescent="0.4"/>
    <row r="11" spans="4:12" ht="15" customHeight="1" thickTop="1" x14ac:dyDescent="0.35">
      <c r="F11" s="351" t="s">
        <v>17</v>
      </c>
      <c r="G11" s="352"/>
      <c r="H11" s="352"/>
      <c r="I11" s="352"/>
      <c r="J11" s="353"/>
    </row>
    <row r="12" spans="4:12" ht="15" customHeight="1" x14ac:dyDescent="0.35">
      <c r="F12" s="354"/>
      <c r="G12" s="355"/>
      <c r="H12" s="355"/>
      <c r="I12" s="355"/>
      <c r="J12" s="356"/>
    </row>
    <row r="13" spans="4:12" ht="15.75" customHeight="1" thickBot="1" x14ac:dyDescent="0.4">
      <c r="F13" s="357"/>
      <c r="G13" s="358"/>
      <c r="H13" s="358"/>
      <c r="I13" s="358"/>
      <c r="J13" s="359"/>
    </row>
    <row r="14" spans="4:12" ht="15.5" thickTop="1" thickBot="1" x14ac:dyDescent="0.4"/>
    <row r="15" spans="4:12" ht="15" customHeight="1" thickTop="1" x14ac:dyDescent="0.35">
      <c r="D15" s="320" t="s">
        <v>18</v>
      </c>
      <c r="E15" s="321"/>
      <c r="F15" s="321"/>
      <c r="G15" s="337" t="s">
        <v>348</v>
      </c>
      <c r="H15" s="345" t="s">
        <v>1</v>
      </c>
      <c r="I15" s="346"/>
      <c r="J15" s="346"/>
      <c r="K15" s="341" t="s">
        <v>349</v>
      </c>
    </row>
    <row r="16" spans="4:12" ht="15" customHeight="1" thickBot="1" x14ac:dyDescent="0.4">
      <c r="D16" s="349"/>
      <c r="E16" s="350"/>
      <c r="F16" s="350"/>
      <c r="G16" s="343"/>
      <c r="H16" s="347"/>
      <c r="I16" s="348"/>
      <c r="J16" s="348"/>
      <c r="K16" s="344"/>
    </row>
    <row r="17" spans="4:11" ht="15" thickTop="1" x14ac:dyDescent="0.35">
      <c r="D17" s="333" t="s">
        <v>2</v>
      </c>
      <c r="E17" s="334"/>
      <c r="F17" s="334"/>
      <c r="G17" s="337" t="s">
        <v>194</v>
      </c>
      <c r="H17" s="302" t="s">
        <v>3</v>
      </c>
      <c r="I17" s="303"/>
      <c r="J17" s="303"/>
      <c r="K17" s="341" t="s">
        <v>195</v>
      </c>
    </row>
    <row r="18" spans="4:11" ht="15" thickBot="1" x14ac:dyDescent="0.4">
      <c r="D18" s="335"/>
      <c r="E18" s="336"/>
      <c r="F18" s="336"/>
      <c r="G18" s="338"/>
      <c r="H18" s="339"/>
      <c r="I18" s="340"/>
      <c r="J18" s="340"/>
      <c r="K18" s="342"/>
    </row>
    <row r="19" spans="4:11" ht="15" thickTop="1" x14ac:dyDescent="0.35">
      <c r="D19" s="364" t="s">
        <v>19</v>
      </c>
      <c r="E19" s="365"/>
      <c r="F19" s="365"/>
      <c r="G19" s="337" t="s">
        <v>21</v>
      </c>
      <c r="H19" s="368" t="s">
        <v>34</v>
      </c>
      <c r="I19" s="369"/>
      <c r="J19" s="369"/>
      <c r="K19" s="341" t="s">
        <v>20</v>
      </c>
    </row>
    <row r="20" spans="4:11" ht="15" thickBot="1" x14ac:dyDescent="0.4">
      <c r="D20" s="366"/>
      <c r="E20" s="367"/>
      <c r="F20" s="367"/>
      <c r="G20" s="338"/>
      <c r="H20" s="370"/>
      <c r="I20" s="371"/>
      <c r="J20" s="371"/>
      <c r="K20" s="342"/>
    </row>
    <row r="21" spans="4:11" ht="15.5" thickTop="1" thickBot="1" x14ac:dyDescent="0.4"/>
    <row r="22" spans="4:11" ht="15" thickTop="1" x14ac:dyDescent="0.35">
      <c r="F22" s="210" t="s">
        <v>22</v>
      </c>
      <c r="G22" s="211"/>
      <c r="H22" s="211"/>
      <c r="I22" s="211"/>
      <c r="J22" s="212"/>
    </row>
    <row r="23" spans="4:11" ht="15" thickBot="1" x14ac:dyDescent="0.4">
      <c r="F23" s="213"/>
      <c r="G23" s="214"/>
      <c r="H23" s="214"/>
      <c r="I23" s="214"/>
      <c r="J23" s="215"/>
    </row>
    <row r="24" spans="4:11" ht="15.5" thickTop="1" thickBot="1" x14ac:dyDescent="0.4">
      <c r="D24" s="8"/>
    </row>
    <row r="25" spans="4:11" ht="19.5" customHeight="1" thickTop="1" x14ac:dyDescent="0.35">
      <c r="D25" s="11"/>
      <c r="E25" s="360" t="s">
        <v>157</v>
      </c>
      <c r="F25" s="361"/>
      <c r="G25" s="361"/>
      <c r="H25" s="296" t="s">
        <v>23</v>
      </c>
      <c r="I25" s="297"/>
      <c r="J25" s="297"/>
      <c r="K25" s="298"/>
    </row>
    <row r="26" spans="4:11" ht="19.5" customHeight="1" thickBot="1" x14ac:dyDescent="0.4">
      <c r="D26" s="11"/>
      <c r="E26" s="362"/>
      <c r="F26" s="363"/>
      <c r="G26" s="363"/>
      <c r="H26" s="299" t="s">
        <v>24</v>
      </c>
      <c r="I26" s="300"/>
      <c r="J26" s="300" t="s">
        <v>25</v>
      </c>
      <c r="K26" s="301"/>
    </row>
    <row r="27" spans="4:11" ht="20.25" customHeight="1" thickTop="1" x14ac:dyDescent="0.35">
      <c r="D27" s="8"/>
      <c r="E27" s="337" t="s">
        <v>26</v>
      </c>
      <c r="F27" s="372"/>
      <c r="G27" s="372"/>
      <c r="H27" s="296" t="s">
        <v>23</v>
      </c>
      <c r="I27" s="297"/>
      <c r="J27" s="297"/>
      <c r="K27" s="298"/>
    </row>
    <row r="28" spans="4:11" ht="20.25" customHeight="1" thickBot="1" x14ac:dyDescent="0.4">
      <c r="E28" s="338"/>
      <c r="F28" s="373"/>
      <c r="G28" s="373"/>
      <c r="H28" s="299" t="s">
        <v>24</v>
      </c>
      <c r="I28" s="300"/>
      <c r="J28" s="300" t="s">
        <v>25</v>
      </c>
      <c r="K28" s="301"/>
    </row>
    <row r="29" spans="4:11" ht="20.25" customHeight="1" thickTop="1" x14ac:dyDescent="0.35">
      <c r="E29" s="320" t="s">
        <v>158</v>
      </c>
      <c r="F29" s="321"/>
      <c r="G29" s="321"/>
      <c r="H29" s="296" t="s">
        <v>23</v>
      </c>
      <c r="I29" s="297"/>
      <c r="J29" s="297"/>
      <c r="K29" s="298"/>
    </row>
    <row r="30" spans="4:11" ht="18" customHeight="1" thickBot="1" x14ac:dyDescent="0.4">
      <c r="E30" s="322"/>
      <c r="F30" s="323"/>
      <c r="G30" s="323"/>
      <c r="H30" s="299" t="s">
        <v>24</v>
      </c>
      <c r="I30" s="300"/>
      <c r="J30" s="300" t="s">
        <v>25</v>
      </c>
      <c r="K30" s="301"/>
    </row>
    <row r="31" spans="4:11" ht="13.5" customHeight="1" thickTop="1" x14ac:dyDescent="0.35">
      <c r="E31" s="302" t="s">
        <v>159</v>
      </c>
      <c r="F31" s="303"/>
      <c r="G31" s="303"/>
      <c r="H31" s="306" t="s">
        <v>86</v>
      </c>
      <c r="I31" s="307"/>
      <c r="J31" s="307"/>
      <c r="K31" s="308"/>
    </row>
    <row r="32" spans="4:11" ht="13.5" customHeight="1" x14ac:dyDescent="0.35">
      <c r="E32" s="304"/>
      <c r="F32" s="305"/>
      <c r="G32" s="305"/>
      <c r="H32" s="309"/>
      <c r="I32" s="310"/>
      <c r="J32" s="310"/>
      <c r="K32" s="311"/>
    </row>
    <row r="33" spans="5:11" ht="19.5" thickTop="1" thickBot="1" x14ac:dyDescent="0.4">
      <c r="E33" s="312"/>
      <c r="F33" s="312"/>
      <c r="G33" s="312"/>
      <c r="H33" s="12"/>
      <c r="I33" s="12"/>
      <c r="J33" s="12"/>
      <c r="K33" s="12"/>
    </row>
    <row r="34" spans="5:11" ht="15" thickTop="1" x14ac:dyDescent="0.35">
      <c r="F34" s="210" t="s">
        <v>193</v>
      </c>
      <c r="G34" s="211"/>
      <c r="H34" s="211"/>
      <c r="I34" s="211"/>
      <c r="J34" s="212"/>
    </row>
    <row r="35" spans="5:11" ht="15" thickBot="1" x14ac:dyDescent="0.4">
      <c r="F35" s="213"/>
      <c r="G35" s="214"/>
      <c r="H35" s="214"/>
      <c r="I35" s="214"/>
      <c r="J35" s="215"/>
    </row>
    <row r="36" spans="5:11" ht="15.5" thickTop="1" thickBot="1" x14ac:dyDescent="0.4"/>
    <row r="37" spans="5:11" ht="15.75" customHeight="1" x14ac:dyDescent="0.35">
      <c r="E37" s="313" t="s">
        <v>33</v>
      </c>
      <c r="F37" s="314"/>
      <c r="G37" s="314"/>
      <c r="H37" s="314"/>
      <c r="I37" s="314"/>
      <c r="J37" s="314"/>
      <c r="K37" s="317"/>
    </row>
    <row r="38" spans="5:11" ht="15.75" customHeight="1" thickBot="1" x14ac:dyDescent="0.4">
      <c r="E38" s="315"/>
      <c r="F38" s="316"/>
      <c r="G38" s="316"/>
      <c r="H38" s="316"/>
      <c r="I38" s="316"/>
      <c r="J38" s="316"/>
      <c r="K38" s="318"/>
    </row>
    <row r="39" spans="5:11" ht="15.75" customHeight="1" x14ac:dyDescent="0.35">
      <c r="E39" s="313" t="s">
        <v>29</v>
      </c>
      <c r="F39" s="314"/>
      <c r="G39" s="314"/>
      <c r="H39" s="313" t="s">
        <v>127</v>
      </c>
      <c r="I39" s="314"/>
      <c r="J39" s="314"/>
      <c r="K39" s="317"/>
    </row>
    <row r="40" spans="5:11" ht="15.75" customHeight="1" thickBot="1" x14ac:dyDescent="0.4">
      <c r="E40" s="315"/>
      <c r="F40" s="316"/>
      <c r="G40" s="316"/>
      <c r="H40" s="315"/>
      <c r="I40" s="316"/>
      <c r="J40" s="316"/>
      <c r="K40" s="318"/>
    </row>
    <row r="41" spans="5:11" x14ac:dyDescent="0.35">
      <c r="E41" s="313" t="s">
        <v>30</v>
      </c>
      <c r="F41" s="314"/>
      <c r="G41" s="314"/>
      <c r="H41" s="313" t="s">
        <v>31</v>
      </c>
      <c r="I41" s="314"/>
      <c r="J41" s="314"/>
      <c r="K41" s="317"/>
    </row>
    <row r="42" spans="5:11" ht="15" thickBot="1" x14ac:dyDescent="0.4">
      <c r="E42" s="315"/>
      <c r="F42" s="316"/>
      <c r="G42" s="316"/>
      <c r="H42" s="315"/>
      <c r="I42" s="316"/>
      <c r="J42" s="316"/>
      <c r="K42" s="318"/>
    </row>
    <row r="43" spans="5:11" x14ac:dyDescent="0.35">
      <c r="E43" s="313" t="s">
        <v>84</v>
      </c>
      <c r="F43" s="314"/>
      <c r="G43" s="314"/>
      <c r="H43" s="313" t="s">
        <v>32</v>
      </c>
      <c r="I43" s="314"/>
      <c r="J43" s="314"/>
      <c r="K43" s="317"/>
    </row>
    <row r="44" spans="5:11" ht="15" thickBot="1" x14ac:dyDescent="0.4">
      <c r="E44" s="315"/>
      <c r="F44" s="316"/>
      <c r="G44" s="316"/>
      <c r="H44" s="315"/>
      <c r="I44" s="316"/>
      <c r="J44" s="316"/>
      <c r="K44" s="318"/>
    </row>
    <row r="45" spans="5:11" ht="15" thickBot="1" x14ac:dyDescent="0.4"/>
    <row r="46" spans="5:11" ht="15.75" customHeight="1" thickTop="1" x14ac:dyDescent="0.35">
      <c r="F46" s="210" t="s">
        <v>358</v>
      </c>
      <c r="G46" s="211"/>
      <c r="H46" s="211"/>
      <c r="I46" s="211"/>
      <c r="J46" s="212"/>
    </row>
    <row r="47" spans="5:11" ht="15.75" customHeight="1" thickBot="1" x14ac:dyDescent="0.4">
      <c r="F47" s="213"/>
      <c r="G47" s="214"/>
      <c r="H47" s="214"/>
      <c r="I47" s="214"/>
      <c r="J47" s="215"/>
    </row>
    <row r="48" spans="5:11" ht="15.5" thickTop="1" thickBot="1" x14ac:dyDescent="0.4"/>
    <row r="49" spans="5:13" ht="15.75" customHeight="1" thickBot="1" x14ac:dyDescent="0.4">
      <c r="E49" s="13"/>
      <c r="F49" s="11"/>
      <c r="G49" s="319" t="s">
        <v>281</v>
      </c>
      <c r="H49" s="319"/>
      <c r="I49" s="319" t="s">
        <v>37</v>
      </c>
      <c r="J49" s="319"/>
      <c r="K49" s="319" t="s">
        <v>280</v>
      </c>
      <c r="L49" s="319"/>
    </row>
    <row r="50" spans="5:13" ht="15.75" customHeight="1" thickBot="1" x14ac:dyDescent="0.4">
      <c r="E50" s="13"/>
      <c r="F50" s="11"/>
      <c r="G50" s="319"/>
      <c r="H50" s="319"/>
      <c r="I50" s="319"/>
      <c r="J50" s="319"/>
      <c r="K50" s="319"/>
      <c r="L50" s="319"/>
    </row>
    <row r="51" spans="5:13" ht="15" customHeight="1" thickBot="1" x14ac:dyDescent="0.4">
      <c r="E51" s="13"/>
      <c r="F51" s="13"/>
      <c r="G51" s="319" t="s">
        <v>134</v>
      </c>
      <c r="H51" s="319"/>
      <c r="I51" s="319" t="s">
        <v>135</v>
      </c>
      <c r="J51" s="319"/>
      <c r="K51" s="319" t="s">
        <v>272</v>
      </c>
      <c r="L51" s="319"/>
    </row>
    <row r="52" spans="5:13" ht="15.75" customHeight="1" thickBot="1" x14ac:dyDescent="0.4">
      <c r="E52" s="13"/>
      <c r="F52" s="13"/>
      <c r="G52" s="319"/>
      <c r="H52" s="319"/>
      <c r="I52" s="319"/>
      <c r="J52" s="319"/>
      <c r="K52" s="319"/>
      <c r="L52" s="319"/>
    </row>
    <row r="53" spans="5:13" ht="15" customHeight="1" thickBot="1" x14ac:dyDescent="0.4">
      <c r="E53" s="13"/>
      <c r="F53" s="13"/>
      <c r="G53" s="319" t="s">
        <v>350</v>
      </c>
      <c r="H53" s="319"/>
      <c r="I53" s="319" t="s">
        <v>35</v>
      </c>
      <c r="J53" s="319"/>
      <c r="K53" s="217" t="s">
        <v>355</v>
      </c>
      <c r="L53" s="218"/>
    </row>
    <row r="54" spans="5:13" ht="15.75" customHeight="1" thickBot="1" x14ac:dyDescent="0.4">
      <c r="E54" s="13"/>
      <c r="F54" s="13"/>
      <c r="G54" s="319"/>
      <c r="H54" s="319"/>
      <c r="I54" s="319"/>
      <c r="J54" s="319"/>
      <c r="K54" s="219"/>
      <c r="L54" s="220"/>
    </row>
    <row r="55" spans="5:13" ht="15" customHeight="1" x14ac:dyDescent="0.35">
      <c r="E55" s="13"/>
      <c r="F55" s="13"/>
      <c r="G55" s="217" t="s">
        <v>353</v>
      </c>
      <c r="H55" s="218"/>
      <c r="I55" s="217" t="s">
        <v>36</v>
      </c>
      <c r="J55" s="218"/>
      <c r="K55" s="217" t="s">
        <v>354</v>
      </c>
      <c r="L55" s="218"/>
    </row>
    <row r="56" spans="5:13" ht="15.75" customHeight="1" thickBot="1" x14ac:dyDescent="0.4">
      <c r="E56" s="13"/>
      <c r="F56" s="13"/>
      <c r="G56" s="219"/>
      <c r="H56" s="220"/>
      <c r="I56" s="219"/>
      <c r="J56" s="220"/>
      <c r="K56" s="219"/>
      <c r="L56" s="220"/>
    </row>
    <row r="57" spans="5:13" ht="15.75" customHeight="1" x14ac:dyDescent="0.35">
      <c r="E57" s="13"/>
      <c r="F57" s="13"/>
      <c r="G57" s="217" t="s">
        <v>352</v>
      </c>
      <c r="H57" s="218"/>
      <c r="I57" s="217" t="s">
        <v>15</v>
      </c>
      <c r="J57" s="218"/>
      <c r="K57" s="217" t="s">
        <v>357</v>
      </c>
      <c r="L57" s="218"/>
    </row>
    <row r="58" spans="5:13" ht="15.75" customHeight="1" thickBot="1" x14ac:dyDescent="0.4">
      <c r="E58" s="13"/>
      <c r="F58" s="13"/>
      <c r="G58" s="219"/>
      <c r="H58" s="220"/>
      <c r="I58" s="219"/>
      <c r="J58" s="220"/>
      <c r="K58" s="219"/>
      <c r="L58" s="220"/>
    </row>
    <row r="59" spans="5:13" ht="15" customHeight="1" x14ac:dyDescent="0.35">
      <c r="E59" s="13"/>
      <c r="F59" s="13"/>
      <c r="G59" s="217">
        <v>0</v>
      </c>
      <c r="H59" s="218"/>
      <c r="I59" s="217" t="s">
        <v>351</v>
      </c>
      <c r="J59" s="218"/>
      <c r="K59" s="217" t="s">
        <v>356</v>
      </c>
      <c r="L59" s="218"/>
    </row>
    <row r="60" spans="5:13" ht="15.75" customHeight="1" thickBot="1" x14ac:dyDescent="0.4">
      <c r="E60" s="13"/>
      <c r="F60" s="13"/>
      <c r="G60" s="219"/>
      <c r="H60" s="220"/>
      <c r="I60" s="219"/>
      <c r="J60" s="220"/>
      <c r="K60" s="219"/>
      <c r="L60" s="220"/>
    </row>
    <row r="62" spans="5:13" ht="15" thickBot="1" x14ac:dyDescent="0.4"/>
    <row r="63" spans="5:13" ht="15" thickBot="1" x14ac:dyDescent="0.4"/>
    <row r="64" spans="5:13" ht="15.75" customHeight="1" thickTop="1" x14ac:dyDescent="0.35">
      <c r="E64" s="210" t="s">
        <v>133</v>
      </c>
      <c r="F64" s="211"/>
      <c r="G64" s="211"/>
      <c r="H64" s="211"/>
      <c r="I64" s="211"/>
      <c r="J64" s="211"/>
      <c r="K64" s="211"/>
      <c r="L64" s="211"/>
      <c r="M64" s="212"/>
    </row>
    <row r="65" spans="2:15" ht="15.75" customHeight="1" thickBot="1" x14ac:dyDescent="0.4">
      <c r="E65" s="213"/>
      <c r="F65" s="214"/>
      <c r="G65" s="214"/>
      <c r="H65" s="214"/>
      <c r="I65" s="214"/>
      <c r="J65" s="214"/>
      <c r="K65" s="214"/>
      <c r="L65" s="214"/>
      <c r="M65" s="215"/>
    </row>
    <row r="66" spans="2:15" ht="15.5" thickTop="1" thickBot="1" x14ac:dyDescent="0.4"/>
    <row r="67" spans="2:15" ht="18.75" customHeight="1" thickBot="1" x14ac:dyDescent="0.5">
      <c r="B67" s="216" t="s">
        <v>76</v>
      </c>
      <c r="C67" s="216"/>
      <c r="D67" s="216" t="s">
        <v>77</v>
      </c>
      <c r="E67" s="216"/>
      <c r="F67" s="216" t="s">
        <v>78</v>
      </c>
      <c r="G67" s="216"/>
      <c r="H67" s="216" t="s">
        <v>79</v>
      </c>
      <c r="I67" s="216"/>
      <c r="J67" s="216" t="s">
        <v>80</v>
      </c>
      <c r="K67" s="216"/>
      <c r="L67" s="216" t="s">
        <v>81</v>
      </c>
      <c r="M67" s="216"/>
      <c r="N67" s="216" t="s">
        <v>82</v>
      </c>
      <c r="O67" s="216"/>
    </row>
    <row r="68" spans="2:15" ht="15" customHeight="1" x14ac:dyDescent="0.35">
      <c r="B68" s="162">
        <v>1</v>
      </c>
      <c r="C68" s="207"/>
      <c r="D68" s="162">
        <v>2</v>
      </c>
      <c r="E68" s="207"/>
      <c r="F68" s="162">
        <v>3</v>
      </c>
      <c r="G68" s="207"/>
      <c r="H68" s="162">
        <v>4</v>
      </c>
      <c r="I68" s="207"/>
      <c r="J68" s="162">
        <v>5</v>
      </c>
      <c r="K68" s="231" t="s">
        <v>12</v>
      </c>
      <c r="L68" s="162">
        <v>6</v>
      </c>
      <c r="M68" s="231" t="s">
        <v>12</v>
      </c>
      <c r="N68" s="162">
        <v>7</v>
      </c>
      <c r="O68" s="231" t="s">
        <v>12</v>
      </c>
    </row>
    <row r="69" spans="2:15" ht="15" customHeight="1" x14ac:dyDescent="0.35">
      <c r="B69" s="162"/>
      <c r="C69" s="207"/>
      <c r="D69" s="162"/>
      <c r="E69" s="207"/>
      <c r="F69" s="162"/>
      <c r="G69" s="207"/>
      <c r="H69" s="162"/>
      <c r="I69" s="207"/>
      <c r="J69" s="162"/>
      <c r="K69" s="231"/>
      <c r="L69" s="162"/>
      <c r="M69" s="231"/>
      <c r="N69" s="162"/>
      <c r="O69" s="231"/>
    </row>
    <row r="70" spans="2:15" ht="15" customHeight="1" x14ac:dyDescent="0.35">
      <c r="B70" s="17"/>
      <c r="C70" s="208"/>
      <c r="D70" s="17"/>
      <c r="E70" s="208"/>
      <c r="F70" s="17"/>
      <c r="G70" s="208"/>
      <c r="H70" s="17"/>
      <c r="I70" s="208"/>
      <c r="J70" s="31"/>
      <c r="K70" s="232" t="s">
        <v>75</v>
      </c>
      <c r="L70" s="31"/>
      <c r="M70" s="232" t="s">
        <v>75</v>
      </c>
      <c r="N70" s="31"/>
      <c r="O70" s="232" t="s">
        <v>75</v>
      </c>
    </row>
    <row r="71" spans="2:15" ht="15.75" customHeight="1" thickBot="1" x14ac:dyDescent="0.4">
      <c r="B71" s="18"/>
      <c r="C71" s="209"/>
      <c r="D71" s="18"/>
      <c r="E71" s="209"/>
      <c r="F71" s="18"/>
      <c r="G71" s="209"/>
      <c r="H71" s="18"/>
      <c r="I71" s="209"/>
      <c r="J71" s="32"/>
      <c r="K71" s="233"/>
      <c r="L71" s="32"/>
      <c r="M71" s="233"/>
      <c r="N71" s="32"/>
      <c r="O71" s="233"/>
    </row>
    <row r="72" spans="2:15" ht="15.75" customHeight="1" x14ac:dyDescent="0.35">
      <c r="B72" s="161">
        <v>8</v>
      </c>
      <c r="C72" s="196" t="s">
        <v>38</v>
      </c>
      <c r="D72" s="161">
        <v>9</v>
      </c>
      <c r="E72" s="196" t="s">
        <v>38</v>
      </c>
      <c r="F72" s="161">
        <v>10</v>
      </c>
      <c r="G72" s="196" t="s">
        <v>41</v>
      </c>
      <c r="H72" s="161">
        <v>11</v>
      </c>
      <c r="I72" s="257" t="s">
        <v>42</v>
      </c>
      <c r="J72" s="161">
        <v>12</v>
      </c>
      <c r="K72" s="282" t="s">
        <v>44</v>
      </c>
      <c r="L72" s="161">
        <v>13</v>
      </c>
      <c r="M72" s="282" t="s">
        <v>44</v>
      </c>
      <c r="N72" s="161">
        <v>14</v>
      </c>
      <c r="O72" s="282" t="s">
        <v>44</v>
      </c>
    </row>
    <row r="73" spans="2:15" ht="15" customHeight="1" x14ac:dyDescent="0.35">
      <c r="B73" s="162"/>
      <c r="C73" s="197"/>
      <c r="D73" s="162"/>
      <c r="E73" s="197"/>
      <c r="F73" s="162"/>
      <c r="G73" s="197"/>
      <c r="H73" s="162"/>
      <c r="I73" s="258"/>
      <c r="J73" s="162"/>
      <c r="K73" s="283"/>
      <c r="L73" s="162"/>
      <c r="M73" s="283"/>
      <c r="N73" s="162"/>
      <c r="O73" s="283"/>
    </row>
    <row r="74" spans="2:15" ht="15" customHeight="1" x14ac:dyDescent="0.35">
      <c r="B74" s="19"/>
      <c r="C74" s="200" t="s">
        <v>40</v>
      </c>
      <c r="D74" s="19"/>
      <c r="E74" s="200" t="s">
        <v>40</v>
      </c>
      <c r="F74" s="19"/>
      <c r="G74" s="200" t="s">
        <v>40</v>
      </c>
      <c r="H74" s="14"/>
      <c r="I74" s="255" t="s">
        <v>43</v>
      </c>
      <c r="J74" s="21"/>
      <c r="K74" s="272" t="s">
        <v>45</v>
      </c>
      <c r="L74" s="21"/>
      <c r="M74" s="272" t="s">
        <v>45</v>
      </c>
      <c r="N74" s="21"/>
      <c r="O74" s="272" t="s">
        <v>45</v>
      </c>
    </row>
    <row r="75" spans="2:15" ht="15.75" customHeight="1" thickBot="1" x14ac:dyDescent="0.4">
      <c r="B75" s="20"/>
      <c r="C75" s="201"/>
      <c r="D75" s="20"/>
      <c r="E75" s="201"/>
      <c r="F75" s="20"/>
      <c r="G75" s="201"/>
      <c r="H75" s="15"/>
      <c r="I75" s="256"/>
      <c r="J75" s="22"/>
      <c r="K75" s="273"/>
      <c r="L75" s="22"/>
      <c r="M75" s="273"/>
      <c r="N75" s="22"/>
      <c r="O75" s="273"/>
    </row>
    <row r="76" spans="2:15" ht="15.75" customHeight="1" x14ac:dyDescent="0.35">
      <c r="B76" s="161">
        <v>15</v>
      </c>
      <c r="C76" s="282" t="s">
        <v>44</v>
      </c>
      <c r="D76" s="161">
        <v>16</v>
      </c>
      <c r="E76" s="257" t="s">
        <v>42</v>
      </c>
      <c r="F76" s="161">
        <v>17</v>
      </c>
      <c r="G76" s="226" t="s">
        <v>39</v>
      </c>
      <c r="H76" s="161">
        <v>18</v>
      </c>
      <c r="I76" s="226" t="s">
        <v>39</v>
      </c>
      <c r="J76" s="161">
        <v>19</v>
      </c>
      <c r="K76" s="226" t="s">
        <v>39</v>
      </c>
      <c r="L76" s="161">
        <v>20</v>
      </c>
      <c r="M76" s="237" t="s">
        <v>49</v>
      </c>
      <c r="N76" s="161">
        <v>21</v>
      </c>
      <c r="O76" s="226" t="s">
        <v>39</v>
      </c>
    </row>
    <row r="77" spans="2:15" ht="15" customHeight="1" x14ac:dyDescent="0.35">
      <c r="B77" s="162"/>
      <c r="C77" s="283"/>
      <c r="D77" s="162"/>
      <c r="E77" s="258"/>
      <c r="F77" s="162"/>
      <c r="G77" s="227"/>
      <c r="H77" s="162"/>
      <c r="I77" s="227"/>
      <c r="J77" s="162"/>
      <c r="K77" s="227"/>
      <c r="L77" s="162"/>
      <c r="M77" s="238"/>
      <c r="N77" s="162"/>
      <c r="O77" s="227"/>
    </row>
    <row r="78" spans="2:15" ht="15" customHeight="1" x14ac:dyDescent="0.35">
      <c r="B78" s="21"/>
      <c r="C78" s="272" t="s">
        <v>45</v>
      </c>
      <c r="D78" s="14"/>
      <c r="E78" s="255" t="s">
        <v>43</v>
      </c>
      <c r="F78" s="23"/>
      <c r="G78" s="228" t="s">
        <v>46</v>
      </c>
      <c r="H78" s="23"/>
      <c r="I78" s="228" t="s">
        <v>47</v>
      </c>
      <c r="J78" s="23"/>
      <c r="K78" s="228" t="s">
        <v>48</v>
      </c>
      <c r="L78" s="25"/>
      <c r="M78" s="239" t="s">
        <v>51</v>
      </c>
      <c r="N78" s="23"/>
      <c r="O78" s="228" t="s">
        <v>53</v>
      </c>
    </row>
    <row r="79" spans="2:15" ht="15.75" customHeight="1" thickBot="1" x14ac:dyDescent="0.4">
      <c r="B79" s="22"/>
      <c r="C79" s="273"/>
      <c r="D79" s="15"/>
      <c r="E79" s="256"/>
      <c r="F79" s="24"/>
      <c r="G79" s="229"/>
      <c r="H79" s="24"/>
      <c r="I79" s="229"/>
      <c r="J79" s="24"/>
      <c r="K79" s="229"/>
      <c r="L79" s="26"/>
      <c r="M79" s="240"/>
      <c r="N79" s="24"/>
      <c r="O79" s="229"/>
    </row>
    <row r="80" spans="2:15" ht="15.75" customHeight="1" x14ac:dyDescent="0.35">
      <c r="B80" s="161">
        <v>22</v>
      </c>
      <c r="C80" s="237" t="s">
        <v>49</v>
      </c>
      <c r="D80" s="161">
        <v>23</v>
      </c>
      <c r="E80" s="284" t="s">
        <v>27</v>
      </c>
      <c r="F80" s="161">
        <v>24</v>
      </c>
      <c r="G80" s="237" t="s">
        <v>49</v>
      </c>
      <c r="H80" s="161">
        <v>25</v>
      </c>
      <c r="I80" s="284" t="s">
        <v>27</v>
      </c>
      <c r="J80" s="161">
        <v>26</v>
      </c>
      <c r="K80" s="226" t="s">
        <v>39</v>
      </c>
      <c r="L80" s="161">
        <v>27</v>
      </c>
      <c r="M80" s="284" t="s">
        <v>27</v>
      </c>
      <c r="N80" s="161">
        <v>28</v>
      </c>
      <c r="O80" s="284" t="s">
        <v>27</v>
      </c>
    </row>
    <row r="81" spans="2:15" ht="15" customHeight="1" x14ac:dyDescent="0.35">
      <c r="B81" s="162"/>
      <c r="C81" s="238"/>
      <c r="D81" s="162"/>
      <c r="E81" s="285"/>
      <c r="F81" s="162"/>
      <c r="G81" s="238"/>
      <c r="H81" s="162"/>
      <c r="I81" s="285"/>
      <c r="J81" s="162"/>
      <c r="K81" s="227"/>
      <c r="L81" s="162"/>
      <c r="M81" s="285"/>
      <c r="N81" s="162"/>
      <c r="O81" s="285"/>
    </row>
    <row r="82" spans="2:15" ht="15" customHeight="1" x14ac:dyDescent="0.35">
      <c r="B82" s="294"/>
      <c r="C82" s="239" t="s">
        <v>52</v>
      </c>
      <c r="D82" s="27"/>
      <c r="E82" s="279" t="s">
        <v>28</v>
      </c>
      <c r="F82" s="29"/>
      <c r="G82" s="239" t="s">
        <v>54</v>
      </c>
      <c r="H82" s="27"/>
      <c r="I82" s="279" t="s">
        <v>28</v>
      </c>
      <c r="J82" s="23"/>
      <c r="K82" s="228" t="s">
        <v>50</v>
      </c>
      <c r="L82" s="27"/>
      <c r="M82" s="279" t="s">
        <v>28</v>
      </c>
      <c r="N82" s="38"/>
      <c r="O82" s="279" t="s">
        <v>28</v>
      </c>
    </row>
    <row r="83" spans="2:15" ht="15.75" customHeight="1" thickBot="1" x14ac:dyDescent="0.4">
      <c r="B83" s="295"/>
      <c r="C83" s="240"/>
      <c r="D83" s="28"/>
      <c r="E83" s="281"/>
      <c r="F83" s="30"/>
      <c r="G83" s="240"/>
      <c r="H83" s="28"/>
      <c r="I83" s="281"/>
      <c r="J83" s="24"/>
      <c r="K83" s="229"/>
      <c r="L83" s="28"/>
      <c r="M83" s="281"/>
      <c r="N83" s="39"/>
      <c r="O83" s="281"/>
    </row>
    <row r="84" spans="2:15" ht="15" customHeight="1" x14ac:dyDescent="0.35">
      <c r="B84" s="161">
        <v>29</v>
      </c>
      <c r="C84" s="226" t="s">
        <v>39</v>
      </c>
      <c r="D84" s="161">
        <v>30</v>
      </c>
      <c r="E84" s="230" t="s">
        <v>12</v>
      </c>
      <c r="F84" s="271">
        <v>31</v>
      </c>
      <c r="G84" s="196" t="s">
        <v>38</v>
      </c>
      <c r="H84" s="271">
        <v>1</v>
      </c>
      <c r="I84" s="196" t="s">
        <v>38</v>
      </c>
      <c r="J84" s="271">
        <v>2</v>
      </c>
      <c r="K84" s="196" t="s">
        <v>38</v>
      </c>
      <c r="L84" s="271">
        <v>3</v>
      </c>
      <c r="M84" s="257" t="s">
        <v>42</v>
      </c>
      <c r="N84" s="271">
        <v>4</v>
      </c>
      <c r="O84" s="226" t="s">
        <v>39</v>
      </c>
    </row>
    <row r="85" spans="2:15" ht="15" customHeight="1" x14ac:dyDescent="0.35">
      <c r="B85" s="162"/>
      <c r="C85" s="227"/>
      <c r="D85" s="162"/>
      <c r="E85" s="231"/>
      <c r="F85" s="222"/>
      <c r="G85" s="197"/>
      <c r="H85" s="222"/>
      <c r="I85" s="197"/>
      <c r="J85" s="222"/>
      <c r="K85" s="197"/>
      <c r="L85" s="222"/>
      <c r="M85" s="258"/>
      <c r="N85" s="222"/>
      <c r="O85" s="227"/>
    </row>
    <row r="86" spans="2:15" ht="15" customHeight="1" x14ac:dyDescent="0.35">
      <c r="B86" s="23"/>
      <c r="C86" s="228" t="s">
        <v>56</v>
      </c>
      <c r="D86" s="31"/>
      <c r="E86" s="232" t="s">
        <v>57</v>
      </c>
      <c r="F86" s="19"/>
      <c r="G86" s="200" t="s">
        <v>40</v>
      </c>
      <c r="H86" s="19"/>
      <c r="I86" s="200" t="s">
        <v>40</v>
      </c>
      <c r="J86" s="19"/>
      <c r="K86" s="200" t="s">
        <v>40</v>
      </c>
      <c r="L86" s="14"/>
      <c r="M86" s="255" t="s">
        <v>43</v>
      </c>
      <c r="N86" s="23"/>
      <c r="O86" s="228" t="s">
        <v>60</v>
      </c>
    </row>
    <row r="87" spans="2:15" ht="15.75" customHeight="1" thickBot="1" x14ac:dyDescent="0.4">
      <c r="B87" s="24"/>
      <c r="C87" s="229"/>
      <c r="D87" s="32"/>
      <c r="E87" s="233"/>
      <c r="F87" s="20"/>
      <c r="G87" s="201"/>
      <c r="H87" s="20"/>
      <c r="I87" s="201"/>
      <c r="J87" s="20"/>
      <c r="K87" s="201"/>
      <c r="L87" s="15"/>
      <c r="M87" s="256"/>
      <c r="N87" s="24"/>
      <c r="O87" s="229"/>
    </row>
    <row r="88" spans="2:15" ht="15" customHeight="1" x14ac:dyDescent="0.35">
      <c r="B88" s="161">
        <v>5</v>
      </c>
      <c r="C88" s="226" t="s">
        <v>39</v>
      </c>
      <c r="D88" s="161">
        <v>6</v>
      </c>
      <c r="E88" s="284" t="s">
        <v>28</v>
      </c>
      <c r="F88" s="161">
        <v>7</v>
      </c>
      <c r="G88" s="288" t="s">
        <v>58</v>
      </c>
      <c r="H88" s="161">
        <v>8</v>
      </c>
      <c r="I88" s="288" t="s">
        <v>58</v>
      </c>
      <c r="J88" s="161">
        <v>9</v>
      </c>
      <c r="K88" s="288" t="s">
        <v>58</v>
      </c>
      <c r="L88" s="161">
        <v>10</v>
      </c>
      <c r="M88" s="288" t="s">
        <v>58</v>
      </c>
      <c r="N88" s="161">
        <v>11</v>
      </c>
      <c r="O88" s="226" t="s">
        <v>39</v>
      </c>
    </row>
    <row r="89" spans="2:15" ht="15" customHeight="1" x14ac:dyDescent="0.35">
      <c r="B89" s="162"/>
      <c r="C89" s="227"/>
      <c r="D89" s="162"/>
      <c r="E89" s="285"/>
      <c r="F89" s="162"/>
      <c r="G89" s="289"/>
      <c r="H89" s="162"/>
      <c r="I89" s="289"/>
      <c r="J89" s="162"/>
      <c r="K89" s="289"/>
      <c r="L89" s="162"/>
      <c r="M89" s="289"/>
      <c r="N89" s="162"/>
      <c r="O89" s="227"/>
    </row>
    <row r="90" spans="2:15" ht="15" customHeight="1" x14ac:dyDescent="0.35">
      <c r="B90" s="23"/>
      <c r="C90" s="228" t="s">
        <v>61</v>
      </c>
      <c r="D90" s="27"/>
      <c r="E90" s="279" t="s">
        <v>62</v>
      </c>
      <c r="F90" s="33"/>
      <c r="G90" s="290" t="s">
        <v>59</v>
      </c>
      <c r="H90" s="292" t="s">
        <v>63</v>
      </c>
      <c r="I90" s="290"/>
      <c r="J90" s="33"/>
      <c r="K90" s="290" t="s">
        <v>64</v>
      </c>
      <c r="L90" s="292" t="s">
        <v>65</v>
      </c>
      <c r="M90" s="290"/>
      <c r="N90" s="35"/>
      <c r="O90" s="228" t="s">
        <v>69</v>
      </c>
    </row>
    <row r="91" spans="2:15" ht="15" customHeight="1" thickBot="1" x14ac:dyDescent="0.4">
      <c r="B91" s="24"/>
      <c r="C91" s="229"/>
      <c r="D91" s="28"/>
      <c r="E91" s="281"/>
      <c r="F91" s="34"/>
      <c r="G91" s="291"/>
      <c r="H91" s="293"/>
      <c r="I91" s="291"/>
      <c r="J91" s="34"/>
      <c r="K91" s="291"/>
      <c r="L91" s="293"/>
      <c r="M91" s="291"/>
      <c r="N91" s="36"/>
      <c r="O91" s="229"/>
    </row>
    <row r="92" spans="2:15" ht="15" customHeight="1" x14ac:dyDescent="0.35">
      <c r="B92" s="161">
        <v>12</v>
      </c>
      <c r="C92" s="226" t="s">
        <v>39</v>
      </c>
      <c r="D92" s="161">
        <v>13</v>
      </c>
      <c r="E92" s="284" t="s">
        <v>72</v>
      </c>
      <c r="F92" s="161">
        <v>14</v>
      </c>
      <c r="G92" s="226" t="s">
        <v>39</v>
      </c>
      <c r="H92" s="161">
        <v>15</v>
      </c>
      <c r="I92" s="237" t="s">
        <v>49</v>
      </c>
      <c r="J92" s="161">
        <v>16</v>
      </c>
      <c r="K92" s="226" t="s">
        <v>39</v>
      </c>
      <c r="L92" s="161">
        <v>17</v>
      </c>
      <c r="M92" s="288" t="s">
        <v>58</v>
      </c>
      <c r="N92" s="161">
        <v>18</v>
      </c>
      <c r="O92" s="284" t="s">
        <v>72</v>
      </c>
    </row>
    <row r="93" spans="2:15" ht="15" customHeight="1" x14ac:dyDescent="0.35">
      <c r="B93" s="162"/>
      <c r="C93" s="227"/>
      <c r="D93" s="162"/>
      <c r="E93" s="285"/>
      <c r="F93" s="162"/>
      <c r="G93" s="227"/>
      <c r="H93" s="162"/>
      <c r="I93" s="238"/>
      <c r="J93" s="162"/>
      <c r="K93" s="227"/>
      <c r="L93" s="162"/>
      <c r="M93" s="289"/>
      <c r="N93" s="162"/>
      <c r="O93" s="285"/>
    </row>
    <row r="94" spans="2:15" ht="15" customHeight="1" x14ac:dyDescent="0.35">
      <c r="B94" s="23"/>
      <c r="C94" s="228" t="s">
        <v>68</v>
      </c>
      <c r="D94" s="278" t="s">
        <v>70</v>
      </c>
      <c r="E94" s="279"/>
      <c r="F94" s="23"/>
      <c r="G94" s="228" t="s">
        <v>67</v>
      </c>
      <c r="H94" s="29"/>
      <c r="I94" s="239" t="s">
        <v>55</v>
      </c>
      <c r="J94" s="23"/>
      <c r="K94" s="228" t="s">
        <v>71</v>
      </c>
      <c r="L94" s="33"/>
      <c r="M94" s="290" t="s">
        <v>66</v>
      </c>
      <c r="N94" s="278" t="s">
        <v>73</v>
      </c>
      <c r="O94" s="279"/>
    </row>
    <row r="95" spans="2:15" ht="15" customHeight="1" thickBot="1" x14ac:dyDescent="0.4">
      <c r="B95" s="24"/>
      <c r="C95" s="229"/>
      <c r="D95" s="280"/>
      <c r="E95" s="281"/>
      <c r="F95" s="24"/>
      <c r="G95" s="229"/>
      <c r="H95" s="30"/>
      <c r="I95" s="240"/>
      <c r="J95" s="24"/>
      <c r="K95" s="229"/>
      <c r="L95" s="34"/>
      <c r="M95" s="291"/>
      <c r="N95" s="280"/>
      <c r="O95" s="281"/>
    </row>
    <row r="96" spans="2:15" ht="15" customHeight="1" x14ac:dyDescent="0.35">
      <c r="B96" s="161">
        <v>19</v>
      </c>
      <c r="C96" s="230" t="s">
        <v>12</v>
      </c>
      <c r="D96" s="161">
        <v>20</v>
      </c>
      <c r="E96" s="230" t="s">
        <v>12</v>
      </c>
      <c r="F96" s="161">
        <v>21</v>
      </c>
      <c r="G96" s="230" t="s">
        <v>12</v>
      </c>
      <c r="H96" s="161">
        <v>22</v>
      </c>
      <c r="I96" s="287"/>
      <c r="J96" s="161">
        <v>23</v>
      </c>
      <c r="K96" s="287"/>
      <c r="L96" s="161">
        <v>24</v>
      </c>
      <c r="M96" s="287"/>
      <c r="N96" s="161">
        <v>25</v>
      </c>
      <c r="O96" s="287"/>
    </row>
    <row r="97" spans="2:15" ht="15" customHeight="1" x14ac:dyDescent="0.35">
      <c r="B97" s="162"/>
      <c r="C97" s="231"/>
      <c r="D97" s="162"/>
      <c r="E97" s="231"/>
      <c r="F97" s="162"/>
      <c r="G97" s="231"/>
      <c r="H97" s="162"/>
      <c r="I97" s="207"/>
      <c r="J97" s="162"/>
      <c r="K97" s="207"/>
      <c r="L97" s="162"/>
      <c r="M97" s="207"/>
      <c r="N97" s="162"/>
      <c r="O97" s="207"/>
    </row>
    <row r="98" spans="2:15" ht="15" customHeight="1" x14ac:dyDescent="0.35">
      <c r="B98" s="31"/>
      <c r="C98" s="232" t="s">
        <v>74</v>
      </c>
      <c r="D98" s="31"/>
      <c r="E98" s="232" t="s">
        <v>74</v>
      </c>
      <c r="F98" s="31"/>
      <c r="G98" s="232" t="s">
        <v>74</v>
      </c>
      <c r="H98" s="17"/>
      <c r="I98" s="208"/>
      <c r="J98" s="17"/>
      <c r="K98" s="208"/>
      <c r="L98" s="17"/>
      <c r="M98" s="208"/>
      <c r="N98" s="17"/>
      <c r="O98" s="208"/>
    </row>
    <row r="99" spans="2:15" ht="15" customHeight="1" thickBot="1" x14ac:dyDescent="0.4">
      <c r="B99" s="32"/>
      <c r="C99" s="233"/>
      <c r="D99" s="32"/>
      <c r="E99" s="233"/>
      <c r="F99" s="32"/>
      <c r="G99" s="233"/>
      <c r="H99" s="18"/>
      <c r="I99" s="209"/>
      <c r="J99" s="18"/>
      <c r="K99" s="209"/>
      <c r="L99" s="18"/>
      <c r="M99" s="209"/>
      <c r="N99" s="18"/>
      <c r="O99" s="209"/>
    </row>
    <row r="100" spans="2:15" ht="15" customHeight="1" x14ac:dyDescent="0.35">
      <c r="B100" s="274"/>
      <c r="C100" s="276"/>
      <c r="D100" s="274"/>
      <c r="E100" s="276"/>
      <c r="F100" s="274"/>
      <c r="G100" s="276"/>
      <c r="H100" s="274"/>
      <c r="I100" s="276"/>
      <c r="J100" s="274"/>
      <c r="K100" s="276"/>
      <c r="L100" s="274"/>
      <c r="M100" s="276"/>
      <c r="N100" s="8"/>
    </row>
    <row r="101" spans="2:15" ht="15" customHeight="1" thickBot="1" x14ac:dyDescent="0.4">
      <c r="B101" s="275"/>
      <c r="C101" s="277"/>
      <c r="D101" s="275"/>
      <c r="E101" s="277"/>
      <c r="F101" s="275"/>
      <c r="G101" s="277"/>
      <c r="H101" s="275"/>
      <c r="I101" s="277"/>
      <c r="J101" s="275"/>
      <c r="K101" s="277"/>
      <c r="L101" s="275"/>
      <c r="M101" s="277"/>
      <c r="N101" s="8"/>
    </row>
    <row r="102" spans="2:15" ht="15" customHeight="1" thickTop="1" x14ac:dyDescent="0.35">
      <c r="B102" s="16"/>
      <c r="C102" s="286"/>
      <c r="D102" s="16"/>
      <c r="E102" s="210" t="s">
        <v>132</v>
      </c>
      <c r="F102" s="211"/>
      <c r="G102" s="211"/>
      <c r="H102" s="211"/>
      <c r="I102" s="211"/>
      <c r="J102" s="211"/>
      <c r="K102" s="211"/>
      <c r="L102" s="211"/>
      <c r="M102" s="212"/>
      <c r="N102" s="8"/>
    </row>
    <row r="103" spans="2:15" ht="15" customHeight="1" thickBot="1" x14ac:dyDescent="0.4">
      <c r="B103" s="16"/>
      <c r="C103" s="286"/>
      <c r="D103" s="16"/>
      <c r="E103" s="213"/>
      <c r="F103" s="214"/>
      <c r="G103" s="214"/>
      <c r="H103" s="214"/>
      <c r="I103" s="214"/>
      <c r="J103" s="214"/>
      <c r="K103" s="214"/>
      <c r="L103" s="214"/>
      <c r="M103" s="215"/>
      <c r="N103" s="8"/>
    </row>
    <row r="104" spans="2:15" ht="15.5" thickTop="1" thickBot="1" x14ac:dyDescent="0.4"/>
    <row r="105" spans="2:15" ht="19" thickBot="1" x14ac:dyDescent="0.5">
      <c r="B105" s="216" t="s">
        <v>76</v>
      </c>
      <c r="C105" s="216"/>
      <c r="D105" s="216" t="s">
        <v>77</v>
      </c>
      <c r="E105" s="216"/>
      <c r="F105" s="216" t="s">
        <v>78</v>
      </c>
      <c r="G105" s="216"/>
      <c r="H105" s="216" t="s">
        <v>79</v>
      </c>
      <c r="I105" s="216"/>
      <c r="J105" s="216" t="s">
        <v>80</v>
      </c>
      <c r="K105" s="216"/>
      <c r="L105" s="216" t="s">
        <v>81</v>
      </c>
      <c r="M105" s="216"/>
      <c r="N105" s="216" t="s">
        <v>82</v>
      </c>
      <c r="O105" s="216"/>
    </row>
    <row r="106" spans="2:15" x14ac:dyDescent="0.35">
      <c r="B106" s="162"/>
      <c r="C106" s="207"/>
      <c r="D106" s="162"/>
      <c r="E106" s="207"/>
      <c r="F106" s="162"/>
      <c r="G106" s="207"/>
      <c r="H106" s="162"/>
      <c r="I106" s="207"/>
      <c r="J106" s="222"/>
      <c r="K106" s="223"/>
      <c r="L106" s="162">
        <v>1</v>
      </c>
      <c r="M106" s="231" t="s">
        <v>12</v>
      </c>
      <c r="N106" s="162">
        <v>2</v>
      </c>
      <c r="O106" s="231" t="s">
        <v>12</v>
      </c>
    </row>
    <row r="107" spans="2:15" x14ac:dyDescent="0.35">
      <c r="B107" s="162"/>
      <c r="C107" s="207"/>
      <c r="D107" s="162"/>
      <c r="E107" s="207"/>
      <c r="F107" s="162"/>
      <c r="G107" s="207"/>
      <c r="H107" s="162"/>
      <c r="I107" s="207"/>
      <c r="J107" s="222"/>
      <c r="K107" s="223"/>
      <c r="L107" s="162"/>
      <c r="M107" s="231"/>
      <c r="N107" s="162"/>
      <c r="O107" s="231"/>
    </row>
    <row r="108" spans="2:15" x14ac:dyDescent="0.35">
      <c r="B108" s="17"/>
      <c r="C108" s="208"/>
      <c r="D108" s="17"/>
      <c r="E108" s="208"/>
      <c r="F108" s="17"/>
      <c r="G108" s="208"/>
      <c r="H108" s="17"/>
      <c r="I108" s="208"/>
      <c r="J108" s="17"/>
      <c r="K108" s="224"/>
      <c r="L108" s="31"/>
      <c r="M108" s="232" t="s">
        <v>75</v>
      </c>
      <c r="N108" s="31"/>
      <c r="O108" s="232" t="s">
        <v>75</v>
      </c>
    </row>
    <row r="109" spans="2:15" ht="15" thickBot="1" x14ac:dyDescent="0.4">
      <c r="B109" s="18"/>
      <c r="C109" s="209"/>
      <c r="D109" s="18"/>
      <c r="E109" s="209"/>
      <c r="F109" s="18"/>
      <c r="G109" s="209"/>
      <c r="H109" s="18"/>
      <c r="I109" s="209"/>
      <c r="J109" s="18"/>
      <c r="K109" s="225"/>
      <c r="L109" s="32"/>
      <c r="M109" s="233"/>
      <c r="N109" s="32"/>
      <c r="O109" s="233"/>
    </row>
    <row r="110" spans="2:15" ht="15" customHeight="1" x14ac:dyDescent="0.35">
      <c r="B110" s="161">
        <v>3</v>
      </c>
      <c r="C110" s="226" t="s">
        <v>39</v>
      </c>
      <c r="D110" s="161">
        <v>4</v>
      </c>
      <c r="E110" s="226" t="s">
        <v>39</v>
      </c>
      <c r="F110" s="161">
        <v>5</v>
      </c>
      <c r="G110" s="226" t="s">
        <v>39</v>
      </c>
      <c r="H110" s="161">
        <v>6</v>
      </c>
      <c r="I110" s="226" t="s">
        <v>39</v>
      </c>
      <c r="J110" s="161">
        <v>7</v>
      </c>
      <c r="K110" s="237" t="s">
        <v>49</v>
      </c>
      <c r="L110" s="161">
        <v>8</v>
      </c>
      <c r="M110" s="237" t="s">
        <v>49</v>
      </c>
      <c r="N110" s="161">
        <v>9</v>
      </c>
      <c r="O110" s="237" t="s">
        <v>49</v>
      </c>
    </row>
    <row r="111" spans="2:15" ht="15" customHeight="1" x14ac:dyDescent="0.35">
      <c r="B111" s="162"/>
      <c r="C111" s="227"/>
      <c r="D111" s="162"/>
      <c r="E111" s="227"/>
      <c r="F111" s="162"/>
      <c r="G111" s="227"/>
      <c r="H111" s="162"/>
      <c r="I111" s="227"/>
      <c r="J111" s="162"/>
      <c r="K111" s="238"/>
      <c r="L111" s="162"/>
      <c r="M111" s="238"/>
      <c r="N111" s="162"/>
      <c r="O111" s="238"/>
    </row>
    <row r="112" spans="2:15" ht="15" customHeight="1" x14ac:dyDescent="0.35">
      <c r="B112" s="23"/>
      <c r="C112" s="228" t="s">
        <v>46</v>
      </c>
      <c r="D112" s="23"/>
      <c r="E112" s="228" t="s">
        <v>47</v>
      </c>
      <c r="F112" s="23"/>
      <c r="G112" s="228" t="s">
        <v>48</v>
      </c>
      <c r="H112" s="23"/>
      <c r="I112" s="228" t="s">
        <v>53</v>
      </c>
      <c r="J112" s="29"/>
      <c r="K112" s="239" t="s">
        <v>51</v>
      </c>
      <c r="L112" s="29"/>
      <c r="M112" s="239" t="s">
        <v>52</v>
      </c>
      <c r="N112" s="29"/>
      <c r="O112" s="239" t="s">
        <v>54</v>
      </c>
    </row>
    <row r="113" spans="2:15" ht="15.75" customHeight="1" thickBot="1" x14ac:dyDescent="0.4">
      <c r="B113" s="24"/>
      <c r="C113" s="229"/>
      <c r="D113" s="24"/>
      <c r="E113" s="229"/>
      <c r="F113" s="24"/>
      <c r="G113" s="229"/>
      <c r="H113" s="24"/>
      <c r="I113" s="229"/>
      <c r="J113" s="30"/>
      <c r="K113" s="240"/>
      <c r="L113" s="30"/>
      <c r="M113" s="240"/>
      <c r="N113" s="30"/>
      <c r="O113" s="240"/>
    </row>
    <row r="114" spans="2:15" ht="15" customHeight="1" x14ac:dyDescent="0.35">
      <c r="B114" s="161">
        <v>10</v>
      </c>
      <c r="C114" s="259" t="s">
        <v>89</v>
      </c>
      <c r="D114" s="161">
        <v>11</v>
      </c>
      <c r="E114" s="259" t="s">
        <v>89</v>
      </c>
      <c r="F114" s="161">
        <v>12</v>
      </c>
      <c r="G114" s="259" t="s">
        <v>89</v>
      </c>
      <c r="H114" s="161">
        <v>13</v>
      </c>
      <c r="I114" s="226" t="s">
        <v>39</v>
      </c>
      <c r="J114" s="161">
        <v>14</v>
      </c>
      <c r="K114" s="226" t="s">
        <v>39</v>
      </c>
      <c r="L114" s="161">
        <v>15</v>
      </c>
      <c r="M114" s="249" t="s">
        <v>90</v>
      </c>
      <c r="N114" s="161">
        <v>16</v>
      </c>
      <c r="O114" s="249" t="s">
        <v>92</v>
      </c>
    </row>
    <row r="115" spans="2:15" ht="15" customHeight="1" x14ac:dyDescent="0.35">
      <c r="B115" s="162"/>
      <c r="C115" s="260"/>
      <c r="D115" s="162"/>
      <c r="E115" s="260"/>
      <c r="F115" s="162"/>
      <c r="G115" s="260"/>
      <c r="H115" s="162"/>
      <c r="I115" s="227"/>
      <c r="J115" s="162"/>
      <c r="K115" s="227"/>
      <c r="L115" s="162"/>
      <c r="M115" s="250"/>
      <c r="N115" s="162"/>
      <c r="O115" s="250"/>
    </row>
    <row r="116" spans="2:15" ht="15" customHeight="1" x14ac:dyDescent="0.35">
      <c r="B116" s="40"/>
      <c r="C116" s="261" t="s">
        <v>51</v>
      </c>
      <c r="D116" s="40"/>
      <c r="E116" s="261" t="s">
        <v>52</v>
      </c>
      <c r="F116" s="40"/>
      <c r="G116" s="261" t="s">
        <v>54</v>
      </c>
      <c r="H116" s="23"/>
      <c r="I116" s="228" t="s">
        <v>50</v>
      </c>
      <c r="J116" s="23"/>
      <c r="K116" s="228" t="s">
        <v>56</v>
      </c>
      <c r="L116" s="27"/>
      <c r="M116" s="246" t="s">
        <v>91</v>
      </c>
      <c r="N116" s="27"/>
      <c r="O116" s="246" t="s">
        <v>93</v>
      </c>
    </row>
    <row r="117" spans="2:15" ht="15.75" customHeight="1" thickBot="1" x14ac:dyDescent="0.4">
      <c r="B117" s="41"/>
      <c r="C117" s="262"/>
      <c r="D117" s="41"/>
      <c r="E117" s="262"/>
      <c r="F117" s="41"/>
      <c r="G117" s="262"/>
      <c r="H117" s="24"/>
      <c r="I117" s="229"/>
      <c r="J117" s="24"/>
      <c r="K117" s="229"/>
      <c r="L117" s="28"/>
      <c r="M117" s="248"/>
      <c r="N117" s="28"/>
      <c r="O117" s="248"/>
    </row>
    <row r="118" spans="2:15" ht="15" customHeight="1" x14ac:dyDescent="0.35">
      <c r="B118" s="161">
        <v>17</v>
      </c>
      <c r="C118" s="237" t="s">
        <v>49</v>
      </c>
      <c r="D118" s="161">
        <v>18</v>
      </c>
      <c r="E118" s="237" t="s">
        <v>49</v>
      </c>
      <c r="F118" s="161">
        <v>19</v>
      </c>
      <c r="G118" s="249" t="s">
        <v>95</v>
      </c>
      <c r="H118" s="161">
        <v>20</v>
      </c>
      <c r="I118" s="249" t="s">
        <v>96</v>
      </c>
      <c r="J118" s="161">
        <v>21</v>
      </c>
      <c r="K118" s="249" t="s">
        <v>99</v>
      </c>
      <c r="L118" s="161">
        <v>22</v>
      </c>
      <c r="M118" s="259" t="s">
        <v>89</v>
      </c>
      <c r="N118" s="161">
        <v>23</v>
      </c>
      <c r="O118" s="259" t="s">
        <v>89</v>
      </c>
    </row>
    <row r="119" spans="2:15" ht="15" customHeight="1" x14ac:dyDescent="0.35">
      <c r="B119" s="162"/>
      <c r="C119" s="238"/>
      <c r="D119" s="162"/>
      <c r="E119" s="238"/>
      <c r="F119" s="162"/>
      <c r="G119" s="250"/>
      <c r="H119" s="162"/>
      <c r="I119" s="250"/>
      <c r="J119" s="162"/>
      <c r="K119" s="250"/>
      <c r="L119" s="162"/>
      <c r="M119" s="260"/>
      <c r="N119" s="162"/>
      <c r="O119" s="260"/>
    </row>
    <row r="120" spans="2:15" ht="15" customHeight="1" x14ac:dyDescent="0.35">
      <c r="B120" s="29"/>
      <c r="C120" s="239" t="s">
        <v>55</v>
      </c>
      <c r="D120" s="29"/>
      <c r="E120" s="239" t="s">
        <v>94</v>
      </c>
      <c r="F120" s="27"/>
      <c r="G120" s="246" t="s">
        <v>97</v>
      </c>
      <c r="H120" s="27"/>
      <c r="I120" s="246" t="s">
        <v>98</v>
      </c>
      <c r="J120" s="27"/>
      <c r="K120" s="246" t="s">
        <v>100</v>
      </c>
      <c r="L120" s="40"/>
      <c r="M120" s="261" t="s">
        <v>55</v>
      </c>
      <c r="N120" s="40"/>
      <c r="O120" s="261" t="s">
        <v>94</v>
      </c>
    </row>
    <row r="121" spans="2:15" ht="15.75" customHeight="1" thickBot="1" x14ac:dyDescent="0.4">
      <c r="B121" s="30"/>
      <c r="C121" s="240"/>
      <c r="D121" s="30"/>
      <c r="E121" s="240"/>
      <c r="F121" s="28"/>
      <c r="G121" s="248"/>
      <c r="H121" s="28"/>
      <c r="I121" s="248"/>
      <c r="J121" s="28"/>
      <c r="K121" s="248"/>
      <c r="L121" s="41"/>
      <c r="M121" s="262"/>
      <c r="N121" s="41"/>
      <c r="O121" s="262"/>
    </row>
    <row r="122" spans="2:15" ht="15" customHeight="1" x14ac:dyDescent="0.35">
      <c r="B122" s="161">
        <v>24</v>
      </c>
      <c r="C122" s="259" t="s">
        <v>89</v>
      </c>
      <c r="D122" s="161">
        <v>25</v>
      </c>
      <c r="E122" s="226" t="s">
        <v>39</v>
      </c>
      <c r="F122" s="161">
        <v>26</v>
      </c>
      <c r="G122" s="230" t="s">
        <v>12</v>
      </c>
      <c r="H122" s="161">
        <v>27</v>
      </c>
      <c r="I122" s="196" t="s">
        <v>38</v>
      </c>
      <c r="J122" s="161">
        <v>28</v>
      </c>
      <c r="K122" s="196" t="s">
        <v>38</v>
      </c>
      <c r="L122" s="161">
        <v>29</v>
      </c>
      <c r="M122" s="257" t="s">
        <v>42</v>
      </c>
      <c r="N122" s="161">
        <v>30</v>
      </c>
      <c r="O122" s="226" t="s">
        <v>39</v>
      </c>
    </row>
    <row r="123" spans="2:15" ht="15" customHeight="1" x14ac:dyDescent="0.35">
      <c r="B123" s="162"/>
      <c r="C123" s="260"/>
      <c r="D123" s="162"/>
      <c r="E123" s="227"/>
      <c r="F123" s="162"/>
      <c r="G123" s="231"/>
      <c r="H123" s="162"/>
      <c r="I123" s="197"/>
      <c r="J123" s="162"/>
      <c r="K123" s="197"/>
      <c r="L123" s="162"/>
      <c r="M123" s="258"/>
      <c r="N123" s="162"/>
      <c r="O123" s="227"/>
    </row>
    <row r="124" spans="2:15" ht="15" customHeight="1" x14ac:dyDescent="0.35">
      <c r="B124" s="40"/>
      <c r="C124" s="261" t="s">
        <v>101</v>
      </c>
      <c r="D124" s="23"/>
      <c r="E124" s="228" t="s">
        <v>60</v>
      </c>
      <c r="F124" s="31"/>
      <c r="G124" s="232" t="s">
        <v>102</v>
      </c>
      <c r="H124" s="19"/>
      <c r="I124" s="200" t="s">
        <v>40</v>
      </c>
      <c r="J124" s="19"/>
      <c r="K124" s="200" t="s">
        <v>40</v>
      </c>
      <c r="L124" s="14"/>
      <c r="M124" s="255" t="s">
        <v>43</v>
      </c>
      <c r="N124" s="23"/>
      <c r="O124" s="228" t="s">
        <v>61</v>
      </c>
    </row>
    <row r="125" spans="2:15" ht="15.75" customHeight="1" thickBot="1" x14ac:dyDescent="0.4">
      <c r="B125" s="41"/>
      <c r="C125" s="262"/>
      <c r="D125" s="23"/>
      <c r="E125" s="229"/>
      <c r="F125" s="32"/>
      <c r="G125" s="233"/>
      <c r="H125" s="20"/>
      <c r="I125" s="201"/>
      <c r="J125" s="20"/>
      <c r="K125" s="201"/>
      <c r="L125" s="15"/>
      <c r="M125" s="256"/>
      <c r="N125" s="24"/>
      <c r="O125" s="229"/>
    </row>
    <row r="126" spans="2:15" ht="15" customHeight="1" x14ac:dyDescent="0.35">
      <c r="B126" s="161">
        <v>31</v>
      </c>
      <c r="C126" s="226" t="s">
        <v>39</v>
      </c>
      <c r="D126" s="161">
        <v>1</v>
      </c>
      <c r="E126" s="267" t="s">
        <v>123</v>
      </c>
      <c r="F126" s="161">
        <v>2</v>
      </c>
      <c r="G126" s="269" t="s">
        <v>104</v>
      </c>
      <c r="H126" s="161">
        <v>3</v>
      </c>
      <c r="I126" s="267" t="s">
        <v>123</v>
      </c>
      <c r="J126" s="161">
        <v>4</v>
      </c>
      <c r="K126" s="269" t="s">
        <v>104</v>
      </c>
      <c r="L126" s="161">
        <v>5</v>
      </c>
      <c r="M126" s="267" t="s">
        <v>123</v>
      </c>
      <c r="N126" s="161">
        <v>6</v>
      </c>
      <c r="O126" s="269" t="s">
        <v>104</v>
      </c>
    </row>
    <row r="127" spans="2:15" ht="15" customHeight="1" x14ac:dyDescent="0.35">
      <c r="B127" s="162"/>
      <c r="C127" s="227"/>
      <c r="D127" s="162"/>
      <c r="E127" s="268"/>
      <c r="F127" s="162"/>
      <c r="G127" s="270"/>
      <c r="H127" s="162"/>
      <c r="I127" s="268"/>
      <c r="J127" s="162"/>
      <c r="K127" s="270"/>
      <c r="L127" s="162"/>
      <c r="M127" s="268"/>
      <c r="N127" s="162"/>
      <c r="O127" s="270"/>
    </row>
    <row r="128" spans="2:15" ht="15" customHeight="1" x14ac:dyDescent="0.35">
      <c r="B128" s="35"/>
      <c r="C128" s="228" t="s">
        <v>69</v>
      </c>
      <c r="D128" s="42"/>
      <c r="E128" s="265" t="s">
        <v>103</v>
      </c>
      <c r="F128" s="44"/>
      <c r="G128" s="253" t="s">
        <v>105</v>
      </c>
      <c r="H128" s="42"/>
      <c r="I128" s="265" t="s">
        <v>106</v>
      </c>
      <c r="J128" s="44"/>
      <c r="K128" s="253" t="s">
        <v>109</v>
      </c>
      <c r="L128" s="42"/>
      <c r="M128" s="265" t="s">
        <v>107</v>
      </c>
      <c r="N128" s="44"/>
      <c r="O128" s="253" t="s">
        <v>110</v>
      </c>
    </row>
    <row r="129" spans="2:15" ht="15.75" customHeight="1" thickBot="1" x14ac:dyDescent="0.4">
      <c r="B129" s="36"/>
      <c r="C129" s="229"/>
      <c r="D129" s="43"/>
      <c r="E129" s="266"/>
      <c r="F129" s="45"/>
      <c r="G129" s="254"/>
      <c r="H129" s="43"/>
      <c r="I129" s="266"/>
      <c r="J129" s="45"/>
      <c r="K129" s="254"/>
      <c r="L129" s="43"/>
      <c r="M129" s="266"/>
      <c r="N129" s="45"/>
      <c r="O129" s="254"/>
    </row>
    <row r="130" spans="2:15" ht="15" customHeight="1" x14ac:dyDescent="0.35">
      <c r="B130" s="161">
        <v>7</v>
      </c>
      <c r="C130" s="267" t="s">
        <v>123</v>
      </c>
      <c r="D130" s="161">
        <v>8</v>
      </c>
      <c r="E130" s="269" t="s">
        <v>104</v>
      </c>
      <c r="F130" s="161">
        <v>9</v>
      </c>
      <c r="G130" s="267" t="s">
        <v>123</v>
      </c>
      <c r="H130" s="161">
        <v>10</v>
      </c>
      <c r="I130" s="269" t="s">
        <v>104</v>
      </c>
      <c r="J130" s="161">
        <v>11</v>
      </c>
      <c r="K130" s="226" t="s">
        <v>39</v>
      </c>
      <c r="L130" s="161">
        <v>12</v>
      </c>
      <c r="M130" s="226" t="s">
        <v>39</v>
      </c>
      <c r="N130" s="161">
        <v>13</v>
      </c>
      <c r="O130" s="226" t="s">
        <v>39</v>
      </c>
    </row>
    <row r="131" spans="2:15" ht="15" customHeight="1" x14ac:dyDescent="0.35">
      <c r="B131" s="162"/>
      <c r="C131" s="268"/>
      <c r="D131" s="162"/>
      <c r="E131" s="270"/>
      <c r="F131" s="162"/>
      <c r="G131" s="268"/>
      <c r="H131" s="162"/>
      <c r="I131" s="270"/>
      <c r="J131" s="162"/>
      <c r="K131" s="227"/>
      <c r="L131" s="162"/>
      <c r="M131" s="227"/>
      <c r="N131" s="162"/>
      <c r="O131" s="227"/>
    </row>
    <row r="132" spans="2:15" ht="15" customHeight="1" x14ac:dyDescent="0.35">
      <c r="B132" s="42"/>
      <c r="C132" s="265" t="s">
        <v>108</v>
      </c>
      <c r="D132" s="44"/>
      <c r="E132" s="253" t="s">
        <v>111</v>
      </c>
      <c r="F132" s="42"/>
      <c r="G132" s="265" t="s">
        <v>66</v>
      </c>
      <c r="H132" s="44"/>
      <c r="I132" s="253" t="s">
        <v>112</v>
      </c>
      <c r="J132" s="35"/>
      <c r="K132" s="228" t="s">
        <v>68</v>
      </c>
      <c r="L132" s="35"/>
      <c r="M132" s="228" t="s">
        <v>67</v>
      </c>
      <c r="N132" s="35"/>
      <c r="O132" s="228" t="s">
        <v>71</v>
      </c>
    </row>
    <row r="133" spans="2:15" ht="15.75" customHeight="1" thickBot="1" x14ac:dyDescent="0.4">
      <c r="B133" s="43"/>
      <c r="C133" s="266"/>
      <c r="D133" s="45"/>
      <c r="E133" s="254"/>
      <c r="F133" s="43"/>
      <c r="G133" s="266"/>
      <c r="H133" s="45"/>
      <c r="I133" s="254"/>
      <c r="J133" s="36"/>
      <c r="K133" s="229"/>
      <c r="L133" s="36"/>
      <c r="M133" s="229"/>
      <c r="N133" s="36"/>
      <c r="O133" s="229"/>
    </row>
    <row r="134" spans="2:15" ht="15" customHeight="1" x14ac:dyDescent="0.35">
      <c r="B134" s="161">
        <v>14</v>
      </c>
      <c r="C134" s="249" t="s">
        <v>99</v>
      </c>
      <c r="D134" s="161">
        <v>15</v>
      </c>
      <c r="E134" s="249" t="s">
        <v>114</v>
      </c>
      <c r="F134" s="161">
        <v>16</v>
      </c>
      <c r="G134" s="237" t="s">
        <v>49</v>
      </c>
      <c r="H134" s="161">
        <v>17</v>
      </c>
      <c r="I134" s="226" t="s">
        <v>39</v>
      </c>
      <c r="J134" s="161">
        <v>18</v>
      </c>
      <c r="K134" s="249" t="s">
        <v>116</v>
      </c>
      <c r="L134" s="161">
        <v>19</v>
      </c>
      <c r="M134" s="259" t="s">
        <v>89</v>
      </c>
      <c r="N134" s="161">
        <v>20</v>
      </c>
      <c r="O134" s="226" t="s">
        <v>39</v>
      </c>
    </row>
    <row r="135" spans="2:15" ht="15" customHeight="1" x14ac:dyDescent="0.35">
      <c r="B135" s="162"/>
      <c r="C135" s="250"/>
      <c r="D135" s="162"/>
      <c r="E135" s="250"/>
      <c r="F135" s="162"/>
      <c r="G135" s="238"/>
      <c r="H135" s="162"/>
      <c r="I135" s="227"/>
      <c r="J135" s="162"/>
      <c r="K135" s="250"/>
      <c r="L135" s="162"/>
      <c r="M135" s="260"/>
      <c r="N135" s="162"/>
      <c r="O135" s="227"/>
    </row>
    <row r="136" spans="2:15" ht="15" customHeight="1" x14ac:dyDescent="0.35">
      <c r="B136" s="27"/>
      <c r="C136" s="246" t="s">
        <v>113</v>
      </c>
      <c r="D136" s="245" t="s">
        <v>115</v>
      </c>
      <c r="E136" s="246"/>
      <c r="F136" s="29"/>
      <c r="G136" s="239" t="s">
        <v>101</v>
      </c>
      <c r="H136" s="35"/>
      <c r="I136" s="228" t="s">
        <v>119</v>
      </c>
      <c r="J136" s="245" t="s">
        <v>117</v>
      </c>
      <c r="K136" s="246"/>
      <c r="L136" s="374" t="s">
        <v>118</v>
      </c>
      <c r="M136" s="261"/>
      <c r="N136" s="35"/>
      <c r="O136" s="228" t="s">
        <v>120</v>
      </c>
    </row>
    <row r="137" spans="2:15" ht="15.75" customHeight="1" thickBot="1" x14ac:dyDescent="0.4">
      <c r="B137" s="28"/>
      <c r="C137" s="248"/>
      <c r="D137" s="247"/>
      <c r="E137" s="248"/>
      <c r="F137" s="30"/>
      <c r="G137" s="240"/>
      <c r="H137" s="36"/>
      <c r="I137" s="229"/>
      <c r="J137" s="247"/>
      <c r="K137" s="248"/>
      <c r="L137" s="375"/>
      <c r="M137" s="262"/>
      <c r="N137" s="36"/>
      <c r="O137" s="229"/>
    </row>
    <row r="138" spans="2:15" ht="15" customHeight="1" x14ac:dyDescent="0.35">
      <c r="B138" s="161">
        <v>21</v>
      </c>
      <c r="C138" s="249" t="s">
        <v>116</v>
      </c>
      <c r="D138" s="161">
        <v>22</v>
      </c>
      <c r="E138" s="259" t="s">
        <v>89</v>
      </c>
      <c r="F138" s="161">
        <v>23</v>
      </c>
      <c r="G138" s="230" t="s">
        <v>12</v>
      </c>
      <c r="H138" s="161">
        <v>24</v>
      </c>
      <c r="I138" s="230" t="s">
        <v>12</v>
      </c>
      <c r="J138" s="161">
        <v>25</v>
      </c>
      <c r="K138" s="230" t="s">
        <v>12</v>
      </c>
      <c r="L138" s="161">
        <v>26</v>
      </c>
      <c r="M138" s="287"/>
      <c r="N138" s="161">
        <v>27</v>
      </c>
      <c r="O138" s="287"/>
    </row>
    <row r="139" spans="2:15" ht="15" customHeight="1" x14ac:dyDescent="0.35">
      <c r="B139" s="162"/>
      <c r="C139" s="250"/>
      <c r="D139" s="162"/>
      <c r="E139" s="260"/>
      <c r="F139" s="162"/>
      <c r="G139" s="231"/>
      <c r="H139" s="162"/>
      <c r="I139" s="231"/>
      <c r="J139" s="162"/>
      <c r="K139" s="231"/>
      <c r="L139" s="162"/>
      <c r="M139" s="207"/>
      <c r="N139" s="162"/>
      <c r="O139" s="207"/>
    </row>
    <row r="140" spans="2:15" ht="15" customHeight="1" x14ac:dyDescent="0.35">
      <c r="B140" s="245" t="s">
        <v>121</v>
      </c>
      <c r="C140" s="246"/>
      <c r="D140" s="374" t="s">
        <v>122</v>
      </c>
      <c r="E140" s="261"/>
      <c r="F140" s="31"/>
      <c r="G140" s="232" t="s">
        <v>74</v>
      </c>
      <c r="H140" s="31"/>
      <c r="I140" s="232" t="s">
        <v>74</v>
      </c>
      <c r="J140" s="31"/>
      <c r="K140" s="232" t="s">
        <v>74</v>
      </c>
      <c r="L140" s="17"/>
      <c r="M140" s="208"/>
      <c r="N140" s="17"/>
      <c r="O140" s="208"/>
    </row>
    <row r="141" spans="2:15" ht="15.75" customHeight="1" thickBot="1" x14ac:dyDescent="0.4">
      <c r="B141" s="247"/>
      <c r="C141" s="248"/>
      <c r="D141" s="375"/>
      <c r="E141" s="262"/>
      <c r="F141" s="32"/>
      <c r="G141" s="233"/>
      <c r="H141" s="32"/>
      <c r="I141" s="233"/>
      <c r="J141" s="32"/>
      <c r="K141" s="233"/>
      <c r="L141" s="18"/>
      <c r="M141" s="209"/>
      <c r="N141" s="18"/>
      <c r="O141" s="209"/>
    </row>
    <row r="143" spans="2:15" ht="15" thickBot="1" x14ac:dyDescent="0.4"/>
    <row r="144" spans="2:15" ht="15" thickTop="1" x14ac:dyDescent="0.35">
      <c r="E144" s="210" t="s">
        <v>156</v>
      </c>
      <c r="F144" s="211"/>
      <c r="G144" s="211"/>
      <c r="H144" s="211"/>
      <c r="I144" s="211"/>
      <c r="J144" s="211"/>
      <c r="K144" s="211"/>
      <c r="L144" s="211"/>
      <c r="M144" s="212"/>
    </row>
    <row r="145" spans="2:15" ht="15" thickBot="1" x14ac:dyDescent="0.4">
      <c r="E145" s="213"/>
      <c r="F145" s="214"/>
      <c r="G145" s="214"/>
      <c r="H145" s="214"/>
      <c r="I145" s="214"/>
      <c r="J145" s="214"/>
      <c r="K145" s="214"/>
      <c r="L145" s="214"/>
      <c r="M145" s="215"/>
    </row>
    <row r="146" spans="2:15" ht="15.5" thickTop="1" thickBot="1" x14ac:dyDescent="0.4"/>
    <row r="147" spans="2:15" ht="19" thickBot="1" x14ac:dyDescent="0.5">
      <c r="B147" s="216" t="s">
        <v>76</v>
      </c>
      <c r="C147" s="216"/>
      <c r="D147" s="216" t="s">
        <v>77</v>
      </c>
      <c r="E147" s="216"/>
      <c r="F147" s="216" t="s">
        <v>78</v>
      </c>
      <c r="G147" s="216"/>
      <c r="H147" s="216" t="s">
        <v>79</v>
      </c>
      <c r="I147" s="216"/>
      <c r="J147" s="216" t="s">
        <v>80</v>
      </c>
      <c r="K147" s="216"/>
      <c r="L147" s="216" t="s">
        <v>81</v>
      </c>
      <c r="M147" s="216"/>
      <c r="N147" s="216" t="s">
        <v>82</v>
      </c>
      <c r="O147" s="216"/>
    </row>
    <row r="148" spans="2:15" ht="15" customHeight="1" x14ac:dyDescent="0.35">
      <c r="B148" s="162"/>
      <c r="C148" s="207"/>
      <c r="D148" s="162"/>
      <c r="E148" s="207"/>
      <c r="F148" s="162"/>
      <c r="G148" s="207"/>
      <c r="H148" s="162">
        <v>13</v>
      </c>
      <c r="I148" s="231" t="s">
        <v>12</v>
      </c>
      <c r="J148" s="162">
        <v>14</v>
      </c>
      <c r="K148" s="231" t="s">
        <v>12</v>
      </c>
      <c r="L148" s="162">
        <v>15</v>
      </c>
      <c r="M148" s="231" t="s">
        <v>12</v>
      </c>
      <c r="N148" s="161">
        <v>16</v>
      </c>
      <c r="O148" s="226" t="s">
        <v>39</v>
      </c>
    </row>
    <row r="149" spans="2:15" ht="15" customHeight="1" x14ac:dyDescent="0.35">
      <c r="B149" s="162"/>
      <c r="C149" s="207"/>
      <c r="D149" s="162"/>
      <c r="E149" s="207"/>
      <c r="F149" s="162"/>
      <c r="G149" s="207"/>
      <c r="H149" s="162"/>
      <c r="I149" s="231"/>
      <c r="J149" s="162"/>
      <c r="K149" s="231"/>
      <c r="L149" s="162"/>
      <c r="M149" s="231"/>
      <c r="N149" s="162"/>
      <c r="O149" s="227"/>
    </row>
    <row r="150" spans="2:15" ht="15" customHeight="1" x14ac:dyDescent="0.35">
      <c r="B150" s="17"/>
      <c r="C150" s="208"/>
      <c r="D150" s="17"/>
      <c r="E150" s="208"/>
      <c r="F150" s="17"/>
      <c r="G150" s="208"/>
      <c r="H150" s="31"/>
      <c r="I150" s="232" t="s">
        <v>75</v>
      </c>
      <c r="J150" s="31"/>
      <c r="K150" s="232" t="s">
        <v>75</v>
      </c>
      <c r="L150" s="31"/>
      <c r="M150" s="232" t="s">
        <v>75</v>
      </c>
      <c r="N150" s="23"/>
      <c r="O150" s="228" t="s">
        <v>46</v>
      </c>
    </row>
    <row r="151" spans="2:15" ht="15.75" customHeight="1" thickBot="1" x14ac:dyDescent="0.4">
      <c r="B151" s="18"/>
      <c r="C151" s="209"/>
      <c r="D151" s="18"/>
      <c r="E151" s="209"/>
      <c r="F151" s="18"/>
      <c r="G151" s="209"/>
      <c r="H151" s="32"/>
      <c r="I151" s="233"/>
      <c r="J151" s="32"/>
      <c r="K151" s="233"/>
      <c r="L151" s="32"/>
      <c r="M151" s="233"/>
      <c r="N151" s="24"/>
      <c r="O151" s="229"/>
    </row>
    <row r="152" spans="2:15" ht="15" customHeight="1" x14ac:dyDescent="0.35">
      <c r="B152" s="161">
        <v>17</v>
      </c>
      <c r="C152" s="226" t="s">
        <v>39</v>
      </c>
      <c r="D152" s="161">
        <v>18</v>
      </c>
      <c r="E152" s="226" t="s">
        <v>39</v>
      </c>
      <c r="F152" s="161">
        <v>19</v>
      </c>
      <c r="G152" s="226" t="s">
        <v>39</v>
      </c>
      <c r="H152" s="161">
        <v>20</v>
      </c>
      <c r="I152" s="226" t="s">
        <v>39</v>
      </c>
      <c r="J152" s="161">
        <v>21</v>
      </c>
      <c r="K152" s="249" t="s">
        <v>90</v>
      </c>
      <c r="L152" s="161">
        <v>22</v>
      </c>
      <c r="M152" s="249" t="s">
        <v>92</v>
      </c>
      <c r="N152" s="161">
        <v>23</v>
      </c>
      <c r="O152" s="249" t="s">
        <v>95</v>
      </c>
    </row>
    <row r="153" spans="2:15" ht="15" customHeight="1" x14ac:dyDescent="0.35">
      <c r="B153" s="162"/>
      <c r="C153" s="227"/>
      <c r="D153" s="162"/>
      <c r="E153" s="227"/>
      <c r="F153" s="162"/>
      <c r="G153" s="227"/>
      <c r="H153" s="162"/>
      <c r="I153" s="227"/>
      <c r="J153" s="162"/>
      <c r="K153" s="250"/>
      <c r="L153" s="162"/>
      <c r="M153" s="250"/>
      <c r="N153" s="162"/>
      <c r="O153" s="250"/>
    </row>
    <row r="154" spans="2:15" ht="15" customHeight="1" x14ac:dyDescent="0.35">
      <c r="B154" s="23"/>
      <c r="C154" s="228" t="s">
        <v>47</v>
      </c>
      <c r="D154" s="23"/>
      <c r="E154" s="228" t="s">
        <v>48</v>
      </c>
      <c r="F154" s="23"/>
      <c r="G154" s="228" t="s">
        <v>53</v>
      </c>
      <c r="H154" s="23"/>
      <c r="I154" s="228" t="s">
        <v>50</v>
      </c>
      <c r="J154" s="27"/>
      <c r="K154" s="246" t="s">
        <v>91</v>
      </c>
      <c r="L154" s="27"/>
      <c r="M154" s="246" t="s">
        <v>93</v>
      </c>
      <c r="N154" s="27"/>
      <c r="O154" s="246" t="s">
        <v>97</v>
      </c>
    </row>
    <row r="155" spans="2:15" ht="15.75" customHeight="1" thickBot="1" x14ac:dyDescent="0.4">
      <c r="B155" s="24"/>
      <c r="C155" s="229"/>
      <c r="D155" s="24"/>
      <c r="E155" s="229"/>
      <c r="F155" s="24"/>
      <c r="G155" s="229"/>
      <c r="H155" s="24"/>
      <c r="I155" s="229"/>
      <c r="J155" s="28"/>
      <c r="K155" s="248"/>
      <c r="L155" s="28"/>
      <c r="M155" s="248"/>
      <c r="N155" s="28"/>
      <c r="O155" s="248"/>
    </row>
    <row r="156" spans="2:15" x14ac:dyDescent="0.35">
      <c r="B156" s="161">
        <v>24</v>
      </c>
      <c r="C156" s="249" t="s">
        <v>96</v>
      </c>
      <c r="D156" s="161">
        <v>25</v>
      </c>
      <c r="E156" s="249" t="s">
        <v>142</v>
      </c>
      <c r="F156" s="161">
        <v>26</v>
      </c>
      <c r="G156" s="259" t="s">
        <v>89</v>
      </c>
      <c r="H156" s="161">
        <v>27</v>
      </c>
      <c r="I156" s="259" t="s">
        <v>89</v>
      </c>
      <c r="J156" s="161">
        <v>28</v>
      </c>
      <c r="K156" s="259" t="s">
        <v>89</v>
      </c>
      <c r="L156" s="161">
        <v>29</v>
      </c>
      <c r="M156" s="259" t="s">
        <v>89</v>
      </c>
      <c r="N156" s="161">
        <v>30</v>
      </c>
      <c r="O156" s="259" t="s">
        <v>89</v>
      </c>
    </row>
    <row r="157" spans="2:15" x14ac:dyDescent="0.35">
      <c r="B157" s="162"/>
      <c r="C157" s="250"/>
      <c r="D157" s="162"/>
      <c r="E157" s="250"/>
      <c r="F157" s="162"/>
      <c r="G157" s="260"/>
      <c r="H157" s="162"/>
      <c r="I157" s="260"/>
      <c r="J157" s="162"/>
      <c r="K157" s="260"/>
      <c r="L157" s="162"/>
      <c r="M157" s="260"/>
      <c r="N157" s="162"/>
      <c r="O157" s="260"/>
    </row>
    <row r="158" spans="2:15" x14ac:dyDescent="0.35">
      <c r="B158" s="27"/>
      <c r="C158" s="246" t="s">
        <v>98</v>
      </c>
      <c r="D158" s="27"/>
      <c r="E158" s="246" t="s">
        <v>143</v>
      </c>
      <c r="F158" s="40"/>
      <c r="G158" s="261" t="s">
        <v>51</v>
      </c>
      <c r="H158" s="40"/>
      <c r="I158" s="261" t="s">
        <v>52</v>
      </c>
      <c r="J158" s="40"/>
      <c r="K158" s="261" t="s">
        <v>54</v>
      </c>
      <c r="L158" s="40"/>
      <c r="M158" s="261" t="s">
        <v>55</v>
      </c>
      <c r="N158" s="40"/>
      <c r="O158" s="261" t="s">
        <v>94</v>
      </c>
    </row>
    <row r="159" spans="2:15" ht="15" thickBot="1" x14ac:dyDescent="0.4">
      <c r="B159" s="28"/>
      <c r="C159" s="248"/>
      <c r="D159" s="28"/>
      <c r="E159" s="248"/>
      <c r="F159" s="41"/>
      <c r="G159" s="262"/>
      <c r="H159" s="41"/>
      <c r="I159" s="262"/>
      <c r="J159" s="41"/>
      <c r="K159" s="262"/>
      <c r="L159" s="41"/>
      <c r="M159" s="262"/>
      <c r="N159" s="41"/>
      <c r="O159" s="262"/>
    </row>
    <row r="160" spans="2:15" ht="15" customHeight="1" x14ac:dyDescent="0.35">
      <c r="B160" s="161">
        <v>31</v>
      </c>
      <c r="C160" s="226" t="s">
        <v>39</v>
      </c>
      <c r="D160" s="161">
        <v>1</v>
      </c>
      <c r="E160" s="226" t="s">
        <v>39</v>
      </c>
      <c r="F160" s="161">
        <v>2</v>
      </c>
      <c r="G160" s="249" t="s">
        <v>99</v>
      </c>
      <c r="H160" s="161">
        <v>3</v>
      </c>
      <c r="I160" s="269" t="s">
        <v>104</v>
      </c>
      <c r="J160" s="161">
        <v>4</v>
      </c>
      <c r="K160" s="263" t="s">
        <v>144</v>
      </c>
      <c r="L160" s="161">
        <v>5</v>
      </c>
      <c r="M160" s="269" t="s">
        <v>104</v>
      </c>
      <c r="N160" s="161">
        <v>6</v>
      </c>
      <c r="O160" s="263" t="s">
        <v>144</v>
      </c>
    </row>
    <row r="161" spans="2:15" ht="15" customHeight="1" x14ac:dyDescent="0.35">
      <c r="B161" s="162"/>
      <c r="C161" s="227"/>
      <c r="D161" s="162"/>
      <c r="E161" s="227"/>
      <c r="F161" s="162"/>
      <c r="G161" s="250"/>
      <c r="H161" s="162"/>
      <c r="I161" s="270"/>
      <c r="J161" s="162"/>
      <c r="K161" s="264"/>
      <c r="L161" s="162"/>
      <c r="M161" s="270"/>
      <c r="N161" s="162"/>
      <c r="O161" s="264"/>
    </row>
    <row r="162" spans="2:15" ht="15" customHeight="1" x14ac:dyDescent="0.35">
      <c r="B162" s="23"/>
      <c r="C162" s="228" t="s">
        <v>56</v>
      </c>
      <c r="D162" s="23"/>
      <c r="E162" s="228" t="s">
        <v>60</v>
      </c>
      <c r="F162" s="27"/>
      <c r="G162" s="246" t="s">
        <v>113</v>
      </c>
      <c r="H162" s="44"/>
      <c r="I162" s="253" t="s">
        <v>146</v>
      </c>
      <c r="J162" s="59"/>
      <c r="K162" s="251" t="s">
        <v>145</v>
      </c>
      <c r="L162" s="44"/>
      <c r="M162" s="253" t="s">
        <v>146</v>
      </c>
      <c r="N162" s="59"/>
      <c r="O162" s="251" t="s">
        <v>145</v>
      </c>
    </row>
    <row r="163" spans="2:15" ht="15.75" customHeight="1" thickBot="1" x14ac:dyDescent="0.4">
      <c r="B163" s="24"/>
      <c r="C163" s="229"/>
      <c r="D163" s="23"/>
      <c r="E163" s="229"/>
      <c r="F163" s="28"/>
      <c r="G163" s="248"/>
      <c r="H163" s="45"/>
      <c r="I163" s="254"/>
      <c r="J163" s="60"/>
      <c r="K163" s="252"/>
      <c r="L163" s="45"/>
      <c r="M163" s="254"/>
      <c r="N163" s="60"/>
      <c r="O163" s="252"/>
    </row>
    <row r="164" spans="2:15" ht="15" customHeight="1" x14ac:dyDescent="0.35">
      <c r="B164" s="161">
        <v>7</v>
      </c>
      <c r="C164" s="269" t="s">
        <v>104</v>
      </c>
      <c r="D164" s="161">
        <v>8</v>
      </c>
      <c r="E164" s="263" t="s">
        <v>144</v>
      </c>
      <c r="F164" s="161">
        <v>9</v>
      </c>
      <c r="G164" s="263" t="s">
        <v>144</v>
      </c>
      <c r="H164" s="161">
        <v>10</v>
      </c>
      <c r="I164" s="257" t="s">
        <v>42</v>
      </c>
      <c r="J164" s="161">
        <v>11</v>
      </c>
      <c r="K164" s="257" t="s">
        <v>42</v>
      </c>
      <c r="L164" s="161">
        <v>12</v>
      </c>
      <c r="M164" s="263" t="s">
        <v>144</v>
      </c>
      <c r="N164" s="161">
        <v>14</v>
      </c>
      <c r="O164" s="249" t="s">
        <v>114</v>
      </c>
    </row>
    <row r="165" spans="2:15" ht="15" customHeight="1" x14ac:dyDescent="0.35">
      <c r="B165" s="162"/>
      <c r="C165" s="270"/>
      <c r="D165" s="162"/>
      <c r="E165" s="264"/>
      <c r="F165" s="162"/>
      <c r="G165" s="264"/>
      <c r="H165" s="162"/>
      <c r="I165" s="258"/>
      <c r="J165" s="162"/>
      <c r="K165" s="258"/>
      <c r="L165" s="162"/>
      <c r="M165" s="264"/>
      <c r="N165" s="162"/>
      <c r="O165" s="250"/>
    </row>
    <row r="166" spans="2:15" ht="15" customHeight="1" x14ac:dyDescent="0.35">
      <c r="B166" s="44"/>
      <c r="C166" s="253" t="s">
        <v>146</v>
      </c>
      <c r="D166" s="59"/>
      <c r="E166" s="251" t="s">
        <v>145</v>
      </c>
      <c r="F166" s="59"/>
      <c r="G166" s="251" t="s">
        <v>145</v>
      </c>
      <c r="H166" s="14"/>
      <c r="I166" s="255" t="s">
        <v>43</v>
      </c>
      <c r="J166" s="14"/>
      <c r="K166" s="255" t="s">
        <v>43</v>
      </c>
      <c r="L166" s="59"/>
      <c r="M166" s="251" t="s">
        <v>145</v>
      </c>
      <c r="N166" s="245" t="s">
        <v>130</v>
      </c>
      <c r="O166" s="246"/>
    </row>
    <row r="167" spans="2:15" ht="15.75" customHeight="1" thickBot="1" x14ac:dyDescent="0.4">
      <c r="B167" s="45"/>
      <c r="C167" s="254"/>
      <c r="D167" s="60"/>
      <c r="E167" s="252"/>
      <c r="F167" s="60"/>
      <c r="G167" s="252"/>
      <c r="H167" s="15"/>
      <c r="I167" s="256"/>
      <c r="J167" s="15"/>
      <c r="K167" s="256"/>
      <c r="L167" s="60"/>
      <c r="M167" s="252"/>
      <c r="N167" s="247"/>
      <c r="O167" s="248"/>
    </row>
    <row r="168" spans="2:15" ht="15" customHeight="1" x14ac:dyDescent="0.35">
      <c r="B168" s="161">
        <v>14</v>
      </c>
      <c r="C168" s="249" t="s">
        <v>152</v>
      </c>
      <c r="D168" s="161">
        <v>15</v>
      </c>
      <c r="E168" s="230" t="s">
        <v>12</v>
      </c>
      <c r="F168" s="161">
        <v>16</v>
      </c>
      <c r="G168" s="196" t="s">
        <v>38</v>
      </c>
      <c r="H168" s="161">
        <v>17</v>
      </c>
      <c r="I168" s="196" t="s">
        <v>38</v>
      </c>
      <c r="J168" s="161">
        <v>18</v>
      </c>
      <c r="K168" s="226" t="s">
        <v>39</v>
      </c>
      <c r="L168" s="161">
        <v>19</v>
      </c>
      <c r="M168" s="226" t="s">
        <v>39</v>
      </c>
      <c r="N168" s="161">
        <v>20</v>
      </c>
      <c r="O168" s="226" t="s">
        <v>39</v>
      </c>
    </row>
    <row r="169" spans="2:15" ht="15" customHeight="1" x14ac:dyDescent="0.35">
      <c r="B169" s="162"/>
      <c r="C169" s="250"/>
      <c r="D169" s="162"/>
      <c r="E169" s="231"/>
      <c r="F169" s="162"/>
      <c r="G169" s="197"/>
      <c r="H169" s="162"/>
      <c r="I169" s="197"/>
      <c r="J169" s="162"/>
      <c r="K169" s="227"/>
      <c r="L169" s="162"/>
      <c r="M169" s="227"/>
      <c r="N169" s="162"/>
      <c r="O169" s="227"/>
    </row>
    <row r="170" spans="2:15" x14ac:dyDescent="0.35">
      <c r="B170" s="245" t="s">
        <v>115</v>
      </c>
      <c r="C170" s="246"/>
      <c r="D170" s="31"/>
      <c r="E170" s="232" t="s">
        <v>102</v>
      </c>
      <c r="F170" s="19"/>
      <c r="G170" s="200" t="s">
        <v>40</v>
      </c>
      <c r="H170" s="19"/>
      <c r="I170" s="200" t="s">
        <v>40</v>
      </c>
      <c r="J170" s="23"/>
      <c r="K170" s="228" t="s">
        <v>61</v>
      </c>
      <c r="L170" s="23"/>
      <c r="M170" s="228" t="s">
        <v>69</v>
      </c>
      <c r="N170" s="23"/>
      <c r="O170" s="228" t="s">
        <v>68</v>
      </c>
    </row>
    <row r="171" spans="2:15" ht="15" thickBot="1" x14ac:dyDescent="0.4">
      <c r="B171" s="247"/>
      <c r="C171" s="248"/>
      <c r="D171" s="32"/>
      <c r="E171" s="233"/>
      <c r="F171" s="20"/>
      <c r="G171" s="201"/>
      <c r="H171" s="20"/>
      <c r="I171" s="201"/>
      <c r="J171" s="24"/>
      <c r="K171" s="229"/>
      <c r="L171" s="24"/>
      <c r="M171" s="229"/>
      <c r="N171" s="24"/>
      <c r="O171" s="229"/>
    </row>
    <row r="172" spans="2:15" x14ac:dyDescent="0.35">
      <c r="B172" s="161">
        <v>21</v>
      </c>
      <c r="C172" s="226" t="s">
        <v>39</v>
      </c>
      <c r="D172" s="161">
        <v>22</v>
      </c>
      <c r="E172" s="226" t="s">
        <v>39</v>
      </c>
      <c r="F172" s="161">
        <v>23</v>
      </c>
      <c r="G172" s="237" t="s">
        <v>49</v>
      </c>
      <c r="H172" s="161">
        <v>24</v>
      </c>
      <c r="I172" s="237" t="s">
        <v>49</v>
      </c>
      <c r="J172" s="161">
        <v>25</v>
      </c>
      <c r="K172" s="237" t="s">
        <v>49</v>
      </c>
      <c r="L172" s="161">
        <v>26</v>
      </c>
      <c r="M172" s="237" t="s">
        <v>49</v>
      </c>
      <c r="N172" s="161">
        <v>27</v>
      </c>
      <c r="O172" s="237" t="s">
        <v>49</v>
      </c>
    </row>
    <row r="173" spans="2:15" x14ac:dyDescent="0.35">
      <c r="B173" s="162"/>
      <c r="C173" s="227"/>
      <c r="D173" s="162"/>
      <c r="E173" s="227"/>
      <c r="F173" s="162"/>
      <c r="G173" s="238"/>
      <c r="H173" s="162"/>
      <c r="I173" s="238"/>
      <c r="J173" s="162"/>
      <c r="K173" s="238"/>
      <c r="L173" s="162"/>
      <c r="M173" s="238"/>
      <c r="N173" s="162"/>
      <c r="O173" s="238"/>
    </row>
    <row r="174" spans="2:15" x14ac:dyDescent="0.35">
      <c r="B174" s="23"/>
      <c r="C174" s="228" t="s">
        <v>67</v>
      </c>
      <c r="D174" s="23"/>
      <c r="E174" s="228" t="s">
        <v>71</v>
      </c>
      <c r="F174" s="29"/>
      <c r="G174" s="239" t="s">
        <v>51</v>
      </c>
      <c r="H174" s="29"/>
      <c r="I174" s="239" t="s">
        <v>147</v>
      </c>
      <c r="J174" s="29"/>
      <c r="K174" s="239" t="s">
        <v>54</v>
      </c>
      <c r="L174" s="29"/>
      <c r="M174" s="239" t="s">
        <v>55</v>
      </c>
      <c r="N174" s="29"/>
      <c r="O174" s="239" t="s">
        <v>94</v>
      </c>
    </row>
    <row r="175" spans="2:15" ht="15" thickBot="1" x14ac:dyDescent="0.4">
      <c r="B175" s="24"/>
      <c r="C175" s="229"/>
      <c r="D175" s="24"/>
      <c r="E175" s="229"/>
      <c r="F175" s="30"/>
      <c r="G175" s="240"/>
      <c r="H175" s="30"/>
      <c r="I175" s="240"/>
      <c r="J175" s="30"/>
      <c r="K175" s="240"/>
      <c r="L175" s="30"/>
      <c r="M175" s="240"/>
      <c r="N175" s="30"/>
      <c r="O175" s="240"/>
    </row>
    <row r="176" spans="2:15" x14ac:dyDescent="0.35">
      <c r="B176" s="161">
        <v>28</v>
      </c>
      <c r="C176" s="259" t="s">
        <v>89</v>
      </c>
      <c r="D176" s="161">
        <v>29</v>
      </c>
      <c r="E176" s="259" t="s">
        <v>89</v>
      </c>
      <c r="F176" s="161">
        <v>30</v>
      </c>
      <c r="G176" s="259" t="s">
        <v>89</v>
      </c>
      <c r="H176" s="161">
        <v>1</v>
      </c>
      <c r="I176" s="259" t="s">
        <v>89</v>
      </c>
      <c r="J176" s="161">
        <v>2</v>
      </c>
      <c r="K176" s="259" t="s">
        <v>89</v>
      </c>
      <c r="L176" s="161">
        <v>3</v>
      </c>
      <c r="M176" s="226" t="s">
        <v>39</v>
      </c>
      <c r="N176" s="161">
        <v>4</v>
      </c>
      <c r="O176" s="226" t="s">
        <v>39</v>
      </c>
    </row>
    <row r="177" spans="2:15" x14ac:dyDescent="0.35">
      <c r="B177" s="162"/>
      <c r="C177" s="260"/>
      <c r="D177" s="162"/>
      <c r="E177" s="260"/>
      <c r="F177" s="162"/>
      <c r="G177" s="260"/>
      <c r="H177" s="162"/>
      <c r="I177" s="260"/>
      <c r="J177" s="162"/>
      <c r="K177" s="260"/>
      <c r="L177" s="162"/>
      <c r="M177" s="227"/>
      <c r="N177" s="162"/>
      <c r="O177" s="227"/>
    </row>
    <row r="178" spans="2:15" x14ac:dyDescent="0.35">
      <c r="B178" s="40"/>
      <c r="C178" s="261" t="s">
        <v>101</v>
      </c>
      <c r="D178" s="40"/>
      <c r="E178" s="261" t="s">
        <v>148</v>
      </c>
      <c r="F178" s="40"/>
      <c r="G178" s="261" t="s">
        <v>149</v>
      </c>
      <c r="H178" s="40"/>
      <c r="I178" s="261" t="s">
        <v>150</v>
      </c>
      <c r="J178" s="40"/>
      <c r="K178" s="261" t="s">
        <v>151</v>
      </c>
      <c r="L178" s="23"/>
      <c r="M178" s="228" t="s">
        <v>119</v>
      </c>
      <c r="N178" s="23"/>
      <c r="O178" s="228" t="s">
        <v>120</v>
      </c>
    </row>
    <row r="179" spans="2:15" ht="15" thickBot="1" x14ac:dyDescent="0.4">
      <c r="B179" s="41"/>
      <c r="C179" s="262"/>
      <c r="D179" s="41"/>
      <c r="E179" s="262"/>
      <c r="F179" s="41"/>
      <c r="G179" s="262"/>
      <c r="H179" s="41"/>
      <c r="I179" s="262"/>
      <c r="J179" s="41"/>
      <c r="K179" s="262"/>
      <c r="L179" s="24"/>
      <c r="M179" s="229"/>
      <c r="N179" s="24"/>
      <c r="O179" s="229"/>
    </row>
    <row r="180" spans="2:15" ht="15" customHeight="1" x14ac:dyDescent="0.35">
      <c r="B180" s="161">
        <v>5</v>
      </c>
      <c r="C180" s="237" t="s">
        <v>49</v>
      </c>
      <c r="D180" s="161">
        <v>6</v>
      </c>
      <c r="E180" s="237" t="s">
        <v>49</v>
      </c>
      <c r="F180" s="161">
        <v>7</v>
      </c>
      <c r="G180" s="241" t="s">
        <v>108</v>
      </c>
      <c r="H180" s="161">
        <v>8</v>
      </c>
      <c r="I180" s="226" t="s">
        <v>39</v>
      </c>
      <c r="J180" s="161">
        <v>9</v>
      </c>
      <c r="K180" s="226" t="s">
        <v>39</v>
      </c>
      <c r="L180" s="161">
        <v>10</v>
      </c>
      <c r="M180" s="234" t="s">
        <v>155</v>
      </c>
      <c r="N180" s="161">
        <v>11</v>
      </c>
      <c r="O180" s="230" t="s">
        <v>12</v>
      </c>
    </row>
    <row r="181" spans="2:15" ht="15" customHeight="1" x14ac:dyDescent="0.35">
      <c r="B181" s="162"/>
      <c r="C181" s="238"/>
      <c r="D181" s="162"/>
      <c r="E181" s="238"/>
      <c r="F181" s="162"/>
      <c r="G181" s="242"/>
      <c r="H181" s="162"/>
      <c r="I181" s="227"/>
      <c r="J181" s="162"/>
      <c r="K181" s="227"/>
      <c r="L181" s="162"/>
      <c r="M181" s="235"/>
      <c r="N181" s="162"/>
      <c r="O181" s="231"/>
    </row>
    <row r="182" spans="2:15" ht="15" customHeight="1" x14ac:dyDescent="0.35">
      <c r="B182" s="29"/>
      <c r="C182" s="239" t="s">
        <v>101</v>
      </c>
      <c r="D182" s="29"/>
      <c r="E182" s="239" t="s">
        <v>148</v>
      </c>
      <c r="F182" s="61"/>
      <c r="G182" s="243" t="s">
        <v>155</v>
      </c>
      <c r="H182" s="23"/>
      <c r="I182" s="228" t="s">
        <v>153</v>
      </c>
      <c r="J182" s="23"/>
      <c r="K182" s="228" t="s">
        <v>154</v>
      </c>
      <c r="L182" s="63"/>
      <c r="M182" s="235"/>
      <c r="N182" s="31"/>
      <c r="O182" s="232" t="s">
        <v>74</v>
      </c>
    </row>
    <row r="183" spans="2:15" ht="15.75" customHeight="1" thickBot="1" x14ac:dyDescent="0.4">
      <c r="B183" s="30"/>
      <c r="C183" s="240"/>
      <c r="D183" s="30"/>
      <c r="E183" s="240"/>
      <c r="F183" s="62"/>
      <c r="G183" s="244"/>
      <c r="H183" s="24"/>
      <c r="I183" s="229"/>
      <c r="J183" s="24"/>
      <c r="K183" s="229"/>
      <c r="L183" s="64"/>
      <c r="M183" s="236"/>
      <c r="N183" s="32"/>
      <c r="O183" s="233"/>
    </row>
    <row r="184" spans="2:15" x14ac:dyDescent="0.35">
      <c r="B184" s="161">
        <v>12</v>
      </c>
      <c r="C184" s="230" t="s">
        <v>12</v>
      </c>
      <c r="D184" s="161">
        <v>13</v>
      </c>
      <c r="E184" s="230" t="s">
        <v>12</v>
      </c>
      <c r="F184" s="162"/>
      <c r="G184" s="207"/>
      <c r="H184" s="162"/>
      <c r="I184" s="207"/>
      <c r="J184" s="162"/>
      <c r="K184" s="207"/>
      <c r="L184" s="162"/>
      <c r="M184" s="207"/>
      <c r="N184" s="162"/>
      <c r="O184" s="207"/>
    </row>
    <row r="185" spans="2:15" x14ac:dyDescent="0.35">
      <c r="B185" s="162"/>
      <c r="C185" s="231"/>
      <c r="D185" s="162"/>
      <c r="E185" s="231"/>
      <c r="F185" s="162"/>
      <c r="G185" s="207"/>
      <c r="H185" s="162"/>
      <c r="I185" s="207"/>
      <c r="J185" s="162"/>
      <c r="K185" s="207"/>
      <c r="L185" s="162"/>
      <c r="M185" s="207"/>
      <c r="N185" s="162"/>
      <c r="O185" s="207"/>
    </row>
    <row r="186" spans="2:15" x14ac:dyDescent="0.35">
      <c r="B186" s="31"/>
      <c r="C186" s="232" t="s">
        <v>74</v>
      </c>
      <c r="D186" s="31"/>
      <c r="E186" s="232" t="s">
        <v>74</v>
      </c>
      <c r="F186" s="17"/>
      <c r="G186" s="208"/>
      <c r="H186" s="17"/>
      <c r="I186" s="208"/>
      <c r="J186" s="17"/>
      <c r="K186" s="208"/>
      <c r="L186" s="17"/>
      <c r="M186" s="208"/>
      <c r="N186" s="17"/>
      <c r="O186" s="208"/>
    </row>
    <row r="187" spans="2:15" ht="15" thickBot="1" x14ac:dyDescent="0.4">
      <c r="B187" s="32"/>
      <c r="C187" s="233"/>
      <c r="D187" s="32"/>
      <c r="E187" s="233"/>
      <c r="F187" s="18"/>
      <c r="G187" s="209"/>
      <c r="H187" s="18"/>
      <c r="I187" s="209"/>
      <c r="J187" s="18"/>
      <c r="K187" s="209"/>
      <c r="L187" s="18"/>
      <c r="M187" s="209"/>
      <c r="N187" s="18"/>
      <c r="O187" s="209"/>
    </row>
    <row r="190" spans="2:15" ht="15.75" customHeight="1" thickBot="1" x14ac:dyDescent="0.4"/>
    <row r="191" spans="2:15" ht="15.75" customHeight="1" thickTop="1" x14ac:dyDescent="0.35">
      <c r="E191" s="210" t="s">
        <v>259</v>
      </c>
      <c r="F191" s="211"/>
      <c r="G191" s="211"/>
      <c r="H191" s="211"/>
      <c r="I191" s="211"/>
      <c r="J191" s="211"/>
      <c r="K191" s="211"/>
      <c r="L191" s="211"/>
      <c r="M191" s="212"/>
    </row>
    <row r="192" spans="2:15" ht="15" thickBot="1" x14ac:dyDescent="0.4">
      <c r="E192" s="213"/>
      <c r="F192" s="214"/>
      <c r="G192" s="214"/>
      <c r="H192" s="214"/>
      <c r="I192" s="214"/>
      <c r="J192" s="214"/>
      <c r="K192" s="214"/>
      <c r="L192" s="214"/>
      <c r="M192" s="215"/>
    </row>
    <row r="193" spans="2:15" ht="15.5" thickTop="1" thickBot="1" x14ac:dyDescent="0.4"/>
    <row r="194" spans="2:15" ht="19" thickBot="1" x14ac:dyDescent="0.5">
      <c r="B194" s="216" t="s">
        <v>76</v>
      </c>
      <c r="C194" s="216"/>
      <c r="D194" s="216" t="s">
        <v>77</v>
      </c>
      <c r="E194" s="216"/>
      <c r="F194" s="216" t="s">
        <v>78</v>
      </c>
      <c r="G194" s="216"/>
      <c r="H194" s="216" t="s">
        <v>79</v>
      </c>
      <c r="I194" s="216"/>
      <c r="J194" s="216" t="s">
        <v>80</v>
      </c>
      <c r="K194" s="216"/>
      <c r="L194" s="216" t="s">
        <v>81</v>
      </c>
      <c r="M194" s="216"/>
      <c r="N194" s="216" t="s">
        <v>82</v>
      </c>
      <c r="O194" s="216"/>
    </row>
    <row r="195" spans="2:15" x14ac:dyDescent="0.35">
      <c r="B195" s="162"/>
      <c r="C195" s="207"/>
      <c r="D195" s="162"/>
      <c r="E195" s="207"/>
      <c r="F195" s="162"/>
      <c r="G195" s="207"/>
      <c r="H195" s="162"/>
      <c r="I195" s="207"/>
      <c r="J195" s="222"/>
      <c r="K195" s="223"/>
      <c r="L195" s="162">
        <v>8</v>
      </c>
      <c r="M195" s="204" t="s">
        <v>12</v>
      </c>
      <c r="N195" s="162">
        <v>9</v>
      </c>
      <c r="O195" s="204" t="s">
        <v>12</v>
      </c>
    </row>
    <row r="196" spans="2:15" x14ac:dyDescent="0.35">
      <c r="B196" s="162"/>
      <c r="C196" s="207"/>
      <c r="D196" s="162"/>
      <c r="E196" s="207"/>
      <c r="F196" s="162"/>
      <c r="G196" s="207"/>
      <c r="H196" s="162"/>
      <c r="I196" s="207"/>
      <c r="J196" s="222"/>
      <c r="K196" s="223"/>
      <c r="L196" s="162"/>
      <c r="M196" s="204"/>
      <c r="N196" s="162"/>
      <c r="O196" s="204"/>
    </row>
    <row r="197" spans="2:15" x14ac:dyDescent="0.35">
      <c r="B197" s="17"/>
      <c r="C197" s="208"/>
      <c r="D197" s="17"/>
      <c r="E197" s="208"/>
      <c r="F197" s="17"/>
      <c r="G197" s="208"/>
      <c r="H197" s="17"/>
      <c r="I197" s="208"/>
      <c r="J197" s="17"/>
      <c r="K197" s="224"/>
      <c r="L197" s="31"/>
      <c r="M197" s="205" t="s">
        <v>75</v>
      </c>
      <c r="N197" s="31"/>
      <c r="O197" s="205" t="s">
        <v>75</v>
      </c>
    </row>
    <row r="198" spans="2:15" ht="15" thickBot="1" x14ac:dyDescent="0.4">
      <c r="B198" s="18"/>
      <c r="C198" s="209"/>
      <c r="D198" s="18"/>
      <c r="E198" s="209"/>
      <c r="F198" s="18"/>
      <c r="G198" s="209"/>
      <c r="H198" s="18"/>
      <c r="I198" s="209"/>
      <c r="J198" s="18"/>
      <c r="K198" s="225"/>
      <c r="L198" s="32"/>
      <c r="M198" s="206"/>
      <c r="N198" s="32"/>
      <c r="O198" s="206"/>
    </row>
    <row r="199" spans="2:15" ht="15" customHeight="1" x14ac:dyDescent="0.35">
      <c r="B199" s="161">
        <v>10</v>
      </c>
      <c r="C199" s="163" t="s">
        <v>39</v>
      </c>
      <c r="D199" s="161">
        <v>11</v>
      </c>
      <c r="E199" s="163" t="s">
        <v>39</v>
      </c>
      <c r="F199" s="161">
        <v>12</v>
      </c>
      <c r="G199" s="163" t="s">
        <v>39</v>
      </c>
      <c r="H199" s="161">
        <v>13</v>
      </c>
      <c r="I199" s="163" t="s">
        <v>39</v>
      </c>
      <c r="J199" s="161">
        <v>14</v>
      </c>
      <c r="K199" s="198" t="s">
        <v>49</v>
      </c>
      <c r="L199" s="161">
        <v>15</v>
      </c>
      <c r="M199" s="198" t="s">
        <v>49</v>
      </c>
      <c r="N199" s="161">
        <v>16</v>
      </c>
      <c r="O199" s="198" t="s">
        <v>49</v>
      </c>
    </row>
    <row r="200" spans="2:15" ht="15" customHeight="1" x14ac:dyDescent="0.35">
      <c r="B200" s="162"/>
      <c r="C200" s="164"/>
      <c r="D200" s="162"/>
      <c r="E200" s="164"/>
      <c r="F200" s="162"/>
      <c r="G200" s="164"/>
      <c r="H200" s="162"/>
      <c r="I200" s="164"/>
      <c r="J200" s="162"/>
      <c r="K200" s="199"/>
      <c r="L200" s="162"/>
      <c r="M200" s="199"/>
      <c r="N200" s="162"/>
      <c r="O200" s="199"/>
    </row>
    <row r="201" spans="2:15" ht="15" customHeight="1" x14ac:dyDescent="0.35">
      <c r="B201" s="157" t="s">
        <v>46</v>
      </c>
      <c r="C201" s="158"/>
      <c r="D201" s="157" t="s">
        <v>47</v>
      </c>
      <c r="E201" s="158"/>
      <c r="F201" s="157" t="s">
        <v>48</v>
      </c>
      <c r="G201" s="158"/>
      <c r="H201" s="157" t="s">
        <v>53</v>
      </c>
      <c r="I201" s="158"/>
      <c r="J201" s="27"/>
      <c r="K201" s="194" t="s">
        <v>260</v>
      </c>
      <c r="L201" s="27"/>
      <c r="M201" s="194" t="s">
        <v>262</v>
      </c>
      <c r="N201" s="27"/>
      <c r="O201" s="194" t="s">
        <v>263</v>
      </c>
    </row>
    <row r="202" spans="2:15" ht="15.75" customHeight="1" thickBot="1" x14ac:dyDescent="0.4">
      <c r="B202" s="159"/>
      <c r="C202" s="160"/>
      <c r="D202" s="159"/>
      <c r="E202" s="160"/>
      <c r="F202" s="159"/>
      <c r="G202" s="160"/>
      <c r="H202" s="159"/>
      <c r="I202" s="160"/>
      <c r="J202" s="28"/>
      <c r="K202" s="195"/>
      <c r="L202" s="28"/>
      <c r="M202" s="195"/>
      <c r="N202" s="28"/>
      <c r="O202" s="195"/>
    </row>
    <row r="203" spans="2:15" ht="15" customHeight="1" x14ac:dyDescent="0.35">
      <c r="B203" s="161">
        <v>17</v>
      </c>
      <c r="C203" s="198" t="s">
        <v>49</v>
      </c>
      <c r="D203" s="161">
        <v>13</v>
      </c>
      <c r="E203" s="163" t="s">
        <v>39</v>
      </c>
      <c r="F203" s="161">
        <v>19</v>
      </c>
      <c r="G203" s="163" t="s">
        <v>39</v>
      </c>
      <c r="H203" s="161">
        <v>20</v>
      </c>
      <c r="I203" s="163" t="s">
        <v>39</v>
      </c>
      <c r="J203" s="161">
        <v>21</v>
      </c>
      <c r="K203" s="186" t="s">
        <v>264</v>
      </c>
      <c r="L203" s="161">
        <v>22</v>
      </c>
      <c r="M203" s="186" t="s">
        <v>265</v>
      </c>
      <c r="N203" s="161">
        <v>23</v>
      </c>
      <c r="O203" s="186" t="s">
        <v>266</v>
      </c>
    </row>
    <row r="204" spans="2:15" ht="15" customHeight="1" x14ac:dyDescent="0.35">
      <c r="B204" s="162"/>
      <c r="C204" s="199"/>
      <c r="D204" s="162"/>
      <c r="E204" s="164"/>
      <c r="F204" s="162"/>
      <c r="G204" s="164"/>
      <c r="H204" s="162"/>
      <c r="I204" s="164"/>
      <c r="J204" s="162"/>
      <c r="K204" s="187"/>
      <c r="L204" s="162"/>
      <c r="M204" s="187"/>
      <c r="N204" s="162"/>
      <c r="O204" s="187"/>
    </row>
    <row r="205" spans="2:15" ht="15" customHeight="1" x14ac:dyDescent="0.35">
      <c r="B205" s="27"/>
      <c r="C205" s="194" t="s">
        <v>261</v>
      </c>
      <c r="D205" s="157" t="s">
        <v>53</v>
      </c>
      <c r="E205" s="158"/>
      <c r="F205" s="157" t="s">
        <v>56</v>
      </c>
      <c r="G205" s="158"/>
      <c r="H205" s="157" t="s">
        <v>60</v>
      </c>
      <c r="I205" s="158"/>
      <c r="J205" s="188" t="s">
        <v>161</v>
      </c>
      <c r="K205" s="189"/>
      <c r="L205" s="188" t="s">
        <v>161</v>
      </c>
      <c r="M205" s="189"/>
      <c r="N205" s="188" t="s">
        <v>161</v>
      </c>
      <c r="O205" s="189"/>
    </row>
    <row r="206" spans="2:15" ht="15.75" customHeight="1" thickBot="1" x14ac:dyDescent="0.4">
      <c r="B206" s="28"/>
      <c r="C206" s="195"/>
      <c r="D206" s="159"/>
      <c r="E206" s="160"/>
      <c r="F206" s="159"/>
      <c r="G206" s="160"/>
      <c r="H206" s="159"/>
      <c r="I206" s="160"/>
      <c r="J206" s="190"/>
      <c r="K206" s="191"/>
      <c r="L206" s="190"/>
      <c r="M206" s="191"/>
      <c r="N206" s="190"/>
      <c r="O206" s="191"/>
    </row>
    <row r="207" spans="2:15" ht="15" customHeight="1" x14ac:dyDescent="0.35">
      <c r="B207" s="161">
        <v>24</v>
      </c>
      <c r="C207" s="186" t="s">
        <v>267</v>
      </c>
      <c r="D207" s="161">
        <v>25</v>
      </c>
      <c r="E207" s="198" t="s">
        <v>49</v>
      </c>
      <c r="F207" s="161">
        <v>26</v>
      </c>
      <c r="G207" s="198" t="s">
        <v>49</v>
      </c>
      <c r="H207" s="161">
        <v>27</v>
      </c>
      <c r="I207" s="198" t="s">
        <v>49</v>
      </c>
      <c r="J207" s="161">
        <v>28</v>
      </c>
      <c r="K207" s="172" t="s">
        <v>42</v>
      </c>
      <c r="L207" s="161">
        <v>29</v>
      </c>
      <c r="M207" s="192" t="s">
        <v>269</v>
      </c>
      <c r="N207" s="161">
        <v>30</v>
      </c>
      <c r="O207" s="196" t="s">
        <v>38</v>
      </c>
    </row>
    <row r="208" spans="2:15" ht="15" customHeight="1" x14ac:dyDescent="0.35">
      <c r="B208" s="162"/>
      <c r="C208" s="187"/>
      <c r="D208" s="162"/>
      <c r="E208" s="199"/>
      <c r="F208" s="162"/>
      <c r="G208" s="199"/>
      <c r="H208" s="162"/>
      <c r="I208" s="199"/>
      <c r="J208" s="162"/>
      <c r="K208" s="173"/>
      <c r="L208" s="162"/>
      <c r="M208" s="193"/>
      <c r="N208" s="162"/>
      <c r="O208" s="197"/>
    </row>
    <row r="209" spans="2:15" ht="15" customHeight="1" x14ac:dyDescent="0.35">
      <c r="B209" s="188" t="s">
        <v>161</v>
      </c>
      <c r="C209" s="189"/>
      <c r="D209" s="27"/>
      <c r="E209" s="194" t="s">
        <v>100</v>
      </c>
      <c r="F209" s="27"/>
      <c r="G209" s="194" t="s">
        <v>113</v>
      </c>
      <c r="H209" s="27"/>
      <c r="I209" s="194" t="s">
        <v>268</v>
      </c>
      <c r="J209" s="95"/>
      <c r="K209" s="174" t="s">
        <v>43</v>
      </c>
      <c r="L209" s="19"/>
      <c r="M209" s="202" t="s">
        <v>43</v>
      </c>
      <c r="N209" s="19"/>
      <c r="O209" s="200" t="s">
        <v>40</v>
      </c>
    </row>
    <row r="210" spans="2:15" ht="15.75" customHeight="1" thickBot="1" x14ac:dyDescent="0.4">
      <c r="B210" s="190"/>
      <c r="C210" s="191"/>
      <c r="D210" s="28"/>
      <c r="E210" s="195"/>
      <c r="F210" s="28"/>
      <c r="G210" s="195"/>
      <c r="H210" s="28"/>
      <c r="I210" s="195"/>
      <c r="J210" s="96"/>
      <c r="K210" s="175"/>
      <c r="L210" s="20"/>
      <c r="M210" s="203"/>
      <c r="N210" s="20"/>
      <c r="O210" s="201"/>
    </row>
    <row r="211" spans="2:15" ht="15" customHeight="1" x14ac:dyDescent="0.35">
      <c r="B211" s="161">
        <v>1</v>
      </c>
      <c r="C211" s="196" t="s">
        <v>38</v>
      </c>
      <c r="D211" s="161">
        <v>2</v>
      </c>
      <c r="E211" s="176" t="s">
        <v>89</v>
      </c>
      <c r="F211" s="161">
        <v>3</v>
      </c>
      <c r="G211" s="176" t="s">
        <v>89</v>
      </c>
      <c r="H211" s="161">
        <v>4</v>
      </c>
      <c r="I211" s="176" t="s">
        <v>89</v>
      </c>
      <c r="J211" s="161">
        <v>5</v>
      </c>
      <c r="K211" s="176" t="s">
        <v>89</v>
      </c>
      <c r="L211" s="161">
        <v>6</v>
      </c>
      <c r="M211" s="176" t="s">
        <v>89</v>
      </c>
      <c r="N211" s="161">
        <v>7</v>
      </c>
      <c r="O211" s="163" t="s">
        <v>39</v>
      </c>
    </row>
    <row r="212" spans="2:15" ht="15" customHeight="1" x14ac:dyDescent="0.35">
      <c r="B212" s="162"/>
      <c r="C212" s="197"/>
      <c r="D212" s="162"/>
      <c r="E212" s="177"/>
      <c r="F212" s="162"/>
      <c r="G212" s="177"/>
      <c r="H212" s="162"/>
      <c r="I212" s="177"/>
      <c r="J212" s="162"/>
      <c r="K212" s="177"/>
      <c r="L212" s="162"/>
      <c r="M212" s="177"/>
      <c r="N212" s="162"/>
      <c r="O212" s="164"/>
    </row>
    <row r="213" spans="2:15" ht="15" customHeight="1" x14ac:dyDescent="0.35">
      <c r="B213" s="19"/>
      <c r="C213" s="200" t="s">
        <v>40</v>
      </c>
      <c r="D213" s="178" t="s">
        <v>51</v>
      </c>
      <c r="E213" s="179"/>
      <c r="F213" s="178" t="s">
        <v>52</v>
      </c>
      <c r="G213" s="179"/>
      <c r="H213" s="178" t="s">
        <v>54</v>
      </c>
      <c r="I213" s="179"/>
      <c r="J213" s="178" t="s">
        <v>55</v>
      </c>
      <c r="K213" s="179"/>
      <c r="L213" s="178" t="s">
        <v>94</v>
      </c>
      <c r="M213" s="179"/>
      <c r="N213" s="157" t="s">
        <v>61</v>
      </c>
      <c r="O213" s="158"/>
    </row>
    <row r="214" spans="2:15" ht="15.75" customHeight="1" thickBot="1" x14ac:dyDescent="0.4">
      <c r="B214" s="20"/>
      <c r="C214" s="201"/>
      <c r="D214" s="180"/>
      <c r="E214" s="181"/>
      <c r="F214" s="180"/>
      <c r="G214" s="181"/>
      <c r="H214" s="180"/>
      <c r="I214" s="181"/>
      <c r="J214" s="180"/>
      <c r="K214" s="181"/>
      <c r="L214" s="180"/>
      <c r="M214" s="181"/>
      <c r="N214" s="159"/>
      <c r="O214" s="160"/>
    </row>
    <row r="215" spans="2:15" ht="15" customHeight="1" x14ac:dyDescent="0.35">
      <c r="B215" s="161">
        <v>8</v>
      </c>
      <c r="C215" s="163" t="s">
        <v>39</v>
      </c>
      <c r="D215" s="161">
        <v>9</v>
      </c>
      <c r="E215" s="163" t="s">
        <v>39</v>
      </c>
      <c r="F215" s="161">
        <v>10</v>
      </c>
      <c r="G215" s="163" t="s">
        <v>39</v>
      </c>
      <c r="H215" s="161">
        <v>11</v>
      </c>
      <c r="I215" s="163" t="s">
        <v>39</v>
      </c>
      <c r="J215" s="161">
        <v>12</v>
      </c>
      <c r="K215" s="198" t="s">
        <v>49</v>
      </c>
      <c r="L215" s="161">
        <v>13</v>
      </c>
      <c r="M215" s="198" t="s">
        <v>49</v>
      </c>
      <c r="N215" s="161">
        <v>14</v>
      </c>
      <c r="O215" s="176" t="s">
        <v>89</v>
      </c>
    </row>
    <row r="216" spans="2:15" ht="15" customHeight="1" x14ac:dyDescent="0.35">
      <c r="B216" s="162"/>
      <c r="C216" s="164"/>
      <c r="D216" s="162"/>
      <c r="E216" s="164"/>
      <c r="F216" s="162"/>
      <c r="G216" s="164"/>
      <c r="H216" s="162"/>
      <c r="I216" s="164"/>
      <c r="J216" s="162"/>
      <c r="K216" s="199"/>
      <c r="L216" s="162"/>
      <c r="M216" s="199"/>
      <c r="N216" s="162"/>
      <c r="O216" s="177"/>
    </row>
    <row r="217" spans="2:15" ht="15" customHeight="1" x14ac:dyDescent="0.35">
      <c r="B217" s="157" t="s">
        <v>69</v>
      </c>
      <c r="C217" s="158"/>
      <c r="D217" s="157" t="s">
        <v>68</v>
      </c>
      <c r="E217" s="158"/>
      <c r="F217" s="157" t="s">
        <v>67</v>
      </c>
      <c r="G217" s="158"/>
      <c r="H217" s="157" t="s">
        <v>71</v>
      </c>
      <c r="I217" s="158"/>
      <c r="J217" s="27"/>
      <c r="K217" s="194" t="s">
        <v>270</v>
      </c>
      <c r="L217" s="27"/>
      <c r="M217" s="194" t="s">
        <v>270</v>
      </c>
      <c r="N217" s="178" t="s">
        <v>101</v>
      </c>
      <c r="O217" s="179"/>
    </row>
    <row r="218" spans="2:15" ht="15.75" customHeight="1" thickBot="1" x14ac:dyDescent="0.4">
      <c r="B218" s="159"/>
      <c r="C218" s="160"/>
      <c r="D218" s="159"/>
      <c r="E218" s="160"/>
      <c r="F218" s="159"/>
      <c r="G218" s="160"/>
      <c r="H218" s="159"/>
      <c r="I218" s="160"/>
      <c r="J218" s="28"/>
      <c r="K218" s="195"/>
      <c r="L218" s="28"/>
      <c r="M218" s="195"/>
      <c r="N218" s="180"/>
      <c r="O218" s="181"/>
    </row>
    <row r="219" spans="2:15" ht="15" customHeight="1" x14ac:dyDescent="0.35">
      <c r="B219" s="161">
        <v>15</v>
      </c>
      <c r="C219" s="176" t="s">
        <v>89</v>
      </c>
      <c r="D219" s="161">
        <v>16</v>
      </c>
      <c r="E219" s="176" t="s">
        <v>89</v>
      </c>
      <c r="F219" s="161">
        <v>17</v>
      </c>
      <c r="G219" s="176" t="s">
        <v>89</v>
      </c>
      <c r="H219" s="161">
        <v>18</v>
      </c>
      <c r="I219" s="176" t="s">
        <v>89</v>
      </c>
      <c r="J219" s="161">
        <v>19</v>
      </c>
      <c r="K219" s="198" t="s">
        <v>49</v>
      </c>
      <c r="L219" s="161">
        <v>20</v>
      </c>
      <c r="M219" s="163" t="s">
        <v>39</v>
      </c>
      <c r="N219" s="161">
        <v>21</v>
      </c>
      <c r="O219" s="163" t="s">
        <v>39</v>
      </c>
    </row>
    <row r="220" spans="2:15" ht="15" customHeight="1" x14ac:dyDescent="0.35">
      <c r="B220" s="162"/>
      <c r="C220" s="177"/>
      <c r="D220" s="162"/>
      <c r="E220" s="177"/>
      <c r="F220" s="162"/>
      <c r="G220" s="177"/>
      <c r="H220" s="162"/>
      <c r="I220" s="177"/>
      <c r="J220" s="162"/>
      <c r="K220" s="199"/>
      <c r="L220" s="162"/>
      <c r="M220" s="164"/>
      <c r="N220" s="162"/>
      <c r="O220" s="164"/>
    </row>
    <row r="221" spans="2:15" ht="15" customHeight="1" x14ac:dyDescent="0.35">
      <c r="B221" s="178" t="s">
        <v>148</v>
      </c>
      <c r="C221" s="179"/>
      <c r="D221" s="178" t="s">
        <v>149</v>
      </c>
      <c r="E221" s="179"/>
      <c r="F221" s="178" t="s">
        <v>150</v>
      </c>
      <c r="G221" s="179"/>
      <c r="H221" s="178" t="s">
        <v>151</v>
      </c>
      <c r="I221" s="179"/>
      <c r="J221" s="27"/>
      <c r="K221" s="194" t="s">
        <v>270</v>
      </c>
      <c r="L221" s="157" t="s">
        <v>119</v>
      </c>
      <c r="M221" s="158"/>
      <c r="N221" s="157" t="s">
        <v>120</v>
      </c>
      <c r="O221" s="158"/>
    </row>
    <row r="222" spans="2:15" ht="15.75" customHeight="1" thickBot="1" x14ac:dyDescent="0.4">
      <c r="B222" s="180"/>
      <c r="C222" s="181"/>
      <c r="D222" s="180"/>
      <c r="E222" s="181"/>
      <c r="F222" s="180"/>
      <c r="G222" s="181"/>
      <c r="H222" s="180"/>
      <c r="I222" s="181"/>
      <c r="J222" s="28"/>
      <c r="K222" s="195"/>
      <c r="L222" s="159"/>
      <c r="M222" s="160"/>
      <c r="N222" s="159"/>
      <c r="O222" s="160"/>
    </row>
    <row r="223" spans="2:15" ht="15" customHeight="1" x14ac:dyDescent="0.35">
      <c r="B223" s="161">
        <v>22</v>
      </c>
      <c r="C223" s="172" t="s">
        <v>42</v>
      </c>
      <c r="D223" s="161">
        <v>23</v>
      </c>
      <c r="E223" s="168" t="s">
        <v>108</v>
      </c>
      <c r="F223" s="161">
        <v>24</v>
      </c>
      <c r="G223" s="172" t="s">
        <v>42</v>
      </c>
      <c r="H223" s="161">
        <v>25</v>
      </c>
      <c r="I223" s="165" t="s">
        <v>155</v>
      </c>
      <c r="J223" s="161">
        <v>26</v>
      </c>
      <c r="K223" s="221" t="s">
        <v>12</v>
      </c>
      <c r="L223" s="161">
        <v>27</v>
      </c>
      <c r="M223" s="221" t="s">
        <v>12</v>
      </c>
      <c r="N223" s="162"/>
      <c r="O223" s="207"/>
    </row>
    <row r="224" spans="2:15" ht="15" customHeight="1" x14ac:dyDescent="0.35">
      <c r="B224" s="162"/>
      <c r="C224" s="173"/>
      <c r="D224" s="162"/>
      <c r="E224" s="169"/>
      <c r="F224" s="162"/>
      <c r="G224" s="173"/>
      <c r="H224" s="162"/>
      <c r="I224" s="166"/>
      <c r="J224" s="162"/>
      <c r="K224" s="204"/>
      <c r="L224" s="162"/>
      <c r="M224" s="204"/>
      <c r="N224" s="162"/>
      <c r="O224" s="207"/>
    </row>
    <row r="225" spans="2:15" ht="15" customHeight="1" x14ac:dyDescent="0.35">
      <c r="B225" s="95"/>
      <c r="C225" s="174" t="s">
        <v>43</v>
      </c>
      <c r="D225" s="61"/>
      <c r="E225" s="170" t="s">
        <v>155</v>
      </c>
      <c r="F225" s="95"/>
      <c r="G225" s="174" t="s">
        <v>43</v>
      </c>
      <c r="H225" s="63"/>
      <c r="I225" s="166"/>
      <c r="J225" s="31"/>
      <c r="K225" s="205" t="s">
        <v>74</v>
      </c>
      <c r="L225" s="31"/>
      <c r="M225" s="205" t="s">
        <v>74</v>
      </c>
      <c r="N225" s="17"/>
      <c r="O225" s="208"/>
    </row>
    <row r="226" spans="2:15" ht="15.75" customHeight="1" thickBot="1" x14ac:dyDescent="0.4">
      <c r="B226" s="96"/>
      <c r="C226" s="175"/>
      <c r="D226" s="62"/>
      <c r="E226" s="171"/>
      <c r="F226" s="96"/>
      <c r="G226" s="175"/>
      <c r="H226" s="64"/>
      <c r="I226" s="167"/>
      <c r="J226" s="32"/>
      <c r="K226" s="206"/>
      <c r="L226" s="32"/>
      <c r="M226" s="206"/>
      <c r="N226" s="18"/>
      <c r="O226" s="209"/>
    </row>
    <row r="229" spans="2:15" ht="15" thickBot="1" x14ac:dyDescent="0.4"/>
    <row r="230" spans="2:15" ht="15" thickTop="1" x14ac:dyDescent="0.35">
      <c r="E230" s="210" t="s">
        <v>390</v>
      </c>
      <c r="F230" s="211"/>
      <c r="G230" s="211"/>
      <c r="H230" s="211"/>
      <c r="I230" s="211"/>
      <c r="J230" s="211"/>
      <c r="K230" s="211"/>
      <c r="L230" s="211"/>
      <c r="M230" s="212"/>
    </row>
    <row r="231" spans="2:15" ht="15" thickBot="1" x14ac:dyDescent="0.4">
      <c r="E231" s="213"/>
      <c r="F231" s="214"/>
      <c r="G231" s="214"/>
      <c r="H231" s="214"/>
      <c r="I231" s="214"/>
      <c r="J231" s="214"/>
      <c r="K231" s="214"/>
      <c r="L231" s="214"/>
      <c r="M231" s="215"/>
    </row>
    <row r="232" spans="2:15" ht="15.5" thickTop="1" thickBot="1" x14ac:dyDescent="0.4"/>
    <row r="233" spans="2:15" ht="19" thickBot="1" x14ac:dyDescent="0.5">
      <c r="B233" s="216" t="s">
        <v>76</v>
      </c>
      <c r="C233" s="216"/>
      <c r="D233" s="216" t="s">
        <v>77</v>
      </c>
      <c r="E233" s="216"/>
      <c r="F233" s="216" t="s">
        <v>78</v>
      </c>
      <c r="G233" s="216"/>
      <c r="H233" s="216" t="s">
        <v>79</v>
      </c>
      <c r="I233" s="216"/>
      <c r="J233" s="216" t="s">
        <v>80</v>
      </c>
      <c r="K233" s="216"/>
      <c r="L233" s="216" t="s">
        <v>81</v>
      </c>
      <c r="M233" s="216"/>
      <c r="N233" s="216" t="s">
        <v>82</v>
      </c>
      <c r="O233" s="216"/>
    </row>
    <row r="234" spans="2:15" ht="15" customHeight="1" x14ac:dyDescent="0.35">
      <c r="B234" s="162"/>
      <c r="C234" s="207"/>
      <c r="D234" s="162"/>
      <c r="E234" s="207"/>
      <c r="F234" s="162">
        <v>21</v>
      </c>
      <c r="G234" s="204" t="s">
        <v>12</v>
      </c>
      <c r="H234" s="162">
        <v>22</v>
      </c>
      <c r="I234" s="204" t="s">
        <v>12</v>
      </c>
      <c r="J234" s="162">
        <v>23</v>
      </c>
      <c r="K234" s="204" t="s">
        <v>12</v>
      </c>
      <c r="L234" s="161">
        <v>24</v>
      </c>
      <c r="M234" s="163" t="s">
        <v>39</v>
      </c>
      <c r="N234" s="161">
        <v>25</v>
      </c>
      <c r="O234" s="163" t="s">
        <v>39</v>
      </c>
    </row>
    <row r="235" spans="2:15" ht="15" customHeight="1" x14ac:dyDescent="0.35">
      <c r="B235" s="162"/>
      <c r="C235" s="207"/>
      <c r="D235" s="162"/>
      <c r="E235" s="207"/>
      <c r="F235" s="162"/>
      <c r="G235" s="204"/>
      <c r="H235" s="162"/>
      <c r="I235" s="204"/>
      <c r="J235" s="162"/>
      <c r="K235" s="204"/>
      <c r="L235" s="162"/>
      <c r="M235" s="164"/>
      <c r="N235" s="162"/>
      <c r="O235" s="164"/>
    </row>
    <row r="236" spans="2:15" ht="15" customHeight="1" x14ac:dyDescent="0.35">
      <c r="B236" s="17"/>
      <c r="C236" s="208"/>
      <c r="D236" s="17"/>
      <c r="E236" s="208"/>
      <c r="F236" s="31"/>
      <c r="G236" s="205" t="s">
        <v>75</v>
      </c>
      <c r="H236" s="31"/>
      <c r="I236" s="205" t="s">
        <v>75</v>
      </c>
      <c r="J236" s="31"/>
      <c r="K236" s="205" t="s">
        <v>75</v>
      </c>
      <c r="L236" s="157" t="s">
        <v>46</v>
      </c>
      <c r="M236" s="158"/>
      <c r="N236" s="157" t="s">
        <v>47</v>
      </c>
      <c r="O236" s="158"/>
    </row>
    <row r="237" spans="2:15" ht="15.75" customHeight="1" thickBot="1" x14ac:dyDescent="0.4">
      <c r="B237" s="18"/>
      <c r="C237" s="209"/>
      <c r="D237" s="18"/>
      <c r="E237" s="209"/>
      <c r="F237" s="32"/>
      <c r="G237" s="206"/>
      <c r="H237" s="32"/>
      <c r="I237" s="206"/>
      <c r="J237" s="32"/>
      <c r="K237" s="206"/>
      <c r="L237" s="159"/>
      <c r="M237" s="160"/>
      <c r="N237" s="159"/>
      <c r="O237" s="160"/>
    </row>
    <row r="238" spans="2:15" ht="15" customHeight="1" x14ac:dyDescent="0.35">
      <c r="B238" s="161">
        <v>26</v>
      </c>
      <c r="C238" s="163" t="s">
        <v>39</v>
      </c>
      <c r="D238" s="161">
        <v>27</v>
      </c>
      <c r="E238" s="163" t="s">
        <v>39</v>
      </c>
      <c r="F238" s="161">
        <v>28</v>
      </c>
      <c r="G238" s="163" t="s">
        <v>39</v>
      </c>
      <c r="H238" s="161">
        <v>29</v>
      </c>
      <c r="I238" s="198" t="s">
        <v>49</v>
      </c>
      <c r="J238" s="161">
        <v>30</v>
      </c>
      <c r="K238" s="198" t="s">
        <v>49</v>
      </c>
      <c r="L238" s="161">
        <v>31</v>
      </c>
      <c r="M238" s="198" t="s">
        <v>49</v>
      </c>
      <c r="N238" s="161">
        <v>1</v>
      </c>
      <c r="O238" s="198" t="s">
        <v>49</v>
      </c>
    </row>
    <row r="239" spans="2:15" ht="15" customHeight="1" x14ac:dyDescent="0.35">
      <c r="B239" s="162"/>
      <c r="C239" s="164"/>
      <c r="D239" s="162"/>
      <c r="E239" s="164"/>
      <c r="F239" s="162"/>
      <c r="G239" s="164"/>
      <c r="H239" s="162"/>
      <c r="I239" s="199"/>
      <c r="J239" s="162"/>
      <c r="K239" s="199"/>
      <c r="L239" s="162"/>
      <c r="M239" s="199"/>
      <c r="N239" s="162"/>
      <c r="O239" s="199"/>
    </row>
    <row r="240" spans="2:15" ht="15" customHeight="1" x14ac:dyDescent="0.35">
      <c r="B240" s="157" t="s">
        <v>53</v>
      </c>
      <c r="C240" s="158"/>
      <c r="D240" s="157" t="s">
        <v>48</v>
      </c>
      <c r="E240" s="158"/>
      <c r="F240" s="157" t="s">
        <v>53</v>
      </c>
      <c r="G240" s="158"/>
      <c r="H240" s="27"/>
      <c r="I240" s="194" t="s">
        <v>260</v>
      </c>
      <c r="J240" s="27"/>
      <c r="K240" s="194" t="s">
        <v>262</v>
      </c>
      <c r="L240" s="27"/>
      <c r="M240" s="194" t="s">
        <v>263</v>
      </c>
      <c r="N240" s="27"/>
      <c r="O240" s="194" t="s">
        <v>261</v>
      </c>
    </row>
    <row r="241" spans="2:15" ht="15.75" customHeight="1" thickBot="1" x14ac:dyDescent="0.4">
      <c r="B241" s="159"/>
      <c r="C241" s="160"/>
      <c r="D241" s="159"/>
      <c r="E241" s="160"/>
      <c r="F241" s="159"/>
      <c r="G241" s="160"/>
      <c r="H241" s="28"/>
      <c r="I241" s="195"/>
      <c r="J241" s="28"/>
      <c r="K241" s="195"/>
      <c r="L241" s="28"/>
      <c r="M241" s="195"/>
      <c r="N241" s="28"/>
      <c r="O241" s="195"/>
    </row>
    <row r="242" spans="2:15" ht="15" customHeight="1" x14ac:dyDescent="0.35">
      <c r="B242" s="161">
        <v>2</v>
      </c>
      <c r="C242" s="198" t="s">
        <v>49</v>
      </c>
      <c r="D242" s="161">
        <v>3</v>
      </c>
      <c r="E242" s="198" t="s">
        <v>49</v>
      </c>
      <c r="F242" s="161">
        <v>4</v>
      </c>
      <c r="G242" s="163" t="s">
        <v>39</v>
      </c>
      <c r="H242" s="161">
        <v>5</v>
      </c>
      <c r="I242" s="163" t="s">
        <v>39</v>
      </c>
      <c r="J242" s="161">
        <v>6</v>
      </c>
      <c r="K242" s="198" t="s">
        <v>49</v>
      </c>
      <c r="L242" s="161">
        <v>7</v>
      </c>
      <c r="M242" s="198" t="s">
        <v>49</v>
      </c>
      <c r="N242" s="161">
        <v>8</v>
      </c>
      <c r="O242" s="186" t="s">
        <v>264</v>
      </c>
    </row>
    <row r="243" spans="2:15" ht="15" customHeight="1" x14ac:dyDescent="0.35">
      <c r="B243" s="162"/>
      <c r="C243" s="199"/>
      <c r="D243" s="162"/>
      <c r="E243" s="199"/>
      <c r="F243" s="162"/>
      <c r="G243" s="164"/>
      <c r="H243" s="162"/>
      <c r="I243" s="164"/>
      <c r="J243" s="162"/>
      <c r="K243" s="199"/>
      <c r="L243" s="162"/>
      <c r="M243" s="199"/>
      <c r="N243" s="162"/>
      <c r="O243" s="187"/>
    </row>
    <row r="244" spans="2:15" ht="15" customHeight="1" x14ac:dyDescent="0.35">
      <c r="B244" s="27"/>
      <c r="C244" s="194" t="s">
        <v>100</v>
      </c>
      <c r="D244" s="27"/>
      <c r="E244" s="194" t="s">
        <v>113</v>
      </c>
      <c r="F244" s="157" t="s">
        <v>56</v>
      </c>
      <c r="G244" s="158"/>
      <c r="H244" s="157" t="s">
        <v>60</v>
      </c>
      <c r="I244" s="158"/>
      <c r="J244" s="27"/>
      <c r="K244" s="194" t="s">
        <v>270</v>
      </c>
      <c r="L244" s="27"/>
      <c r="M244" s="194" t="s">
        <v>270</v>
      </c>
      <c r="N244" s="188" t="s">
        <v>388</v>
      </c>
      <c r="O244" s="189"/>
    </row>
    <row r="245" spans="2:15" ht="15.75" customHeight="1" thickBot="1" x14ac:dyDescent="0.4">
      <c r="B245" s="28"/>
      <c r="C245" s="195"/>
      <c r="D245" s="28"/>
      <c r="E245" s="195"/>
      <c r="F245" s="159"/>
      <c r="G245" s="160"/>
      <c r="H245" s="159"/>
      <c r="I245" s="160"/>
      <c r="J245" s="28"/>
      <c r="K245" s="195"/>
      <c r="L245" s="28"/>
      <c r="M245" s="195"/>
      <c r="N245" s="190"/>
      <c r="O245" s="191"/>
    </row>
    <row r="246" spans="2:15" ht="15" customHeight="1" x14ac:dyDescent="0.35">
      <c r="B246" s="161">
        <v>9</v>
      </c>
      <c r="C246" s="186" t="s">
        <v>265</v>
      </c>
      <c r="D246" s="161">
        <v>10</v>
      </c>
      <c r="E246" s="186" t="s">
        <v>266</v>
      </c>
      <c r="F246" s="161">
        <v>11</v>
      </c>
      <c r="G246" s="186" t="s">
        <v>267</v>
      </c>
      <c r="H246" s="161">
        <v>12</v>
      </c>
      <c r="I246" s="186" t="s">
        <v>391</v>
      </c>
      <c r="J246" s="161">
        <v>13</v>
      </c>
      <c r="K246" s="186" t="s">
        <v>392</v>
      </c>
      <c r="L246" s="161">
        <v>14</v>
      </c>
      <c r="M246" s="186" t="s">
        <v>393</v>
      </c>
      <c r="N246" s="161">
        <v>15</v>
      </c>
      <c r="O246" s="186" t="s">
        <v>394</v>
      </c>
    </row>
    <row r="247" spans="2:15" ht="15" customHeight="1" x14ac:dyDescent="0.35">
      <c r="B247" s="162"/>
      <c r="C247" s="187"/>
      <c r="D247" s="162"/>
      <c r="E247" s="187"/>
      <c r="F247" s="162"/>
      <c r="G247" s="187"/>
      <c r="H247" s="162"/>
      <c r="I247" s="187"/>
      <c r="J247" s="162"/>
      <c r="K247" s="187"/>
      <c r="L247" s="162"/>
      <c r="M247" s="187"/>
      <c r="N247" s="162"/>
      <c r="O247" s="187"/>
    </row>
    <row r="248" spans="2:15" x14ac:dyDescent="0.35">
      <c r="B248" s="188" t="s">
        <v>388</v>
      </c>
      <c r="C248" s="189"/>
      <c r="D248" s="188" t="s">
        <v>388</v>
      </c>
      <c r="E248" s="189"/>
      <c r="F248" s="188" t="s">
        <v>388</v>
      </c>
      <c r="G248" s="189"/>
      <c r="H248" s="188" t="s">
        <v>388</v>
      </c>
      <c r="I248" s="189"/>
      <c r="J248" s="188" t="s">
        <v>388</v>
      </c>
      <c r="K248" s="189"/>
      <c r="L248" s="188" t="s">
        <v>388</v>
      </c>
      <c r="M248" s="189"/>
      <c r="N248" s="188" t="s">
        <v>388</v>
      </c>
      <c r="O248" s="189"/>
    </row>
    <row r="249" spans="2:15" ht="15" thickBot="1" x14ac:dyDescent="0.4">
      <c r="B249" s="190"/>
      <c r="C249" s="191"/>
      <c r="D249" s="190"/>
      <c r="E249" s="191"/>
      <c r="F249" s="190"/>
      <c r="G249" s="191"/>
      <c r="H249" s="190"/>
      <c r="I249" s="191"/>
      <c r="J249" s="190"/>
      <c r="K249" s="191"/>
      <c r="L249" s="190"/>
      <c r="M249" s="191"/>
      <c r="N249" s="190"/>
      <c r="O249" s="191"/>
    </row>
    <row r="250" spans="2:15" ht="15" customHeight="1" x14ac:dyDescent="0.35">
      <c r="B250" s="161">
        <v>16</v>
      </c>
      <c r="C250" s="186" t="s">
        <v>395</v>
      </c>
      <c r="D250" s="161">
        <v>17</v>
      </c>
      <c r="E250" s="186" t="s">
        <v>396</v>
      </c>
      <c r="F250" s="161">
        <v>18</v>
      </c>
      <c r="G250" s="186" t="s">
        <v>397</v>
      </c>
      <c r="H250" s="161">
        <v>19</v>
      </c>
      <c r="I250" s="186" t="s">
        <v>398</v>
      </c>
      <c r="J250" s="161">
        <v>20</v>
      </c>
      <c r="K250" s="186" t="s">
        <v>399</v>
      </c>
      <c r="L250" s="161">
        <v>21</v>
      </c>
      <c r="M250" s="192" t="s">
        <v>269</v>
      </c>
      <c r="N250" s="161">
        <v>22</v>
      </c>
      <c r="O250" s="196" t="s">
        <v>38</v>
      </c>
    </row>
    <row r="251" spans="2:15" ht="15" customHeight="1" x14ac:dyDescent="0.35">
      <c r="B251" s="162"/>
      <c r="C251" s="187"/>
      <c r="D251" s="162"/>
      <c r="E251" s="187"/>
      <c r="F251" s="162"/>
      <c r="G251" s="187"/>
      <c r="H251" s="162"/>
      <c r="I251" s="187"/>
      <c r="J251" s="162"/>
      <c r="K251" s="187"/>
      <c r="L251" s="162"/>
      <c r="M251" s="193"/>
      <c r="N251" s="162"/>
      <c r="O251" s="197"/>
    </row>
    <row r="252" spans="2:15" ht="15" customHeight="1" x14ac:dyDescent="0.35">
      <c r="B252" s="188" t="s">
        <v>388</v>
      </c>
      <c r="C252" s="189"/>
      <c r="D252" s="188" t="s">
        <v>388</v>
      </c>
      <c r="E252" s="189"/>
      <c r="F252" s="188" t="s">
        <v>388</v>
      </c>
      <c r="G252" s="189"/>
      <c r="H252" s="188" t="s">
        <v>388</v>
      </c>
      <c r="I252" s="189"/>
      <c r="J252" s="188" t="s">
        <v>388</v>
      </c>
      <c r="K252" s="189"/>
      <c r="L252" s="19"/>
      <c r="M252" s="202" t="s">
        <v>43</v>
      </c>
      <c r="N252" s="19"/>
      <c r="O252" s="200" t="s">
        <v>40</v>
      </c>
    </row>
    <row r="253" spans="2:15" ht="15.75" customHeight="1" thickBot="1" x14ac:dyDescent="0.4">
      <c r="B253" s="190"/>
      <c r="C253" s="191"/>
      <c r="D253" s="190"/>
      <c r="E253" s="191"/>
      <c r="F253" s="190"/>
      <c r="G253" s="191"/>
      <c r="H253" s="190"/>
      <c r="I253" s="191"/>
      <c r="J253" s="190"/>
      <c r="K253" s="191"/>
      <c r="L253" s="20"/>
      <c r="M253" s="203"/>
      <c r="N253" s="20"/>
      <c r="O253" s="201"/>
    </row>
    <row r="254" spans="2:15" ht="15" customHeight="1" x14ac:dyDescent="0.35">
      <c r="B254" s="161">
        <v>23</v>
      </c>
      <c r="C254" s="196" t="s">
        <v>38</v>
      </c>
      <c r="D254" s="161">
        <v>24</v>
      </c>
      <c r="E254" s="198" t="s">
        <v>49</v>
      </c>
      <c r="F254" s="161">
        <v>25</v>
      </c>
      <c r="G254" s="176" t="s">
        <v>89</v>
      </c>
      <c r="H254" s="161">
        <v>26</v>
      </c>
      <c r="I254" s="176" t="s">
        <v>89</v>
      </c>
      <c r="J254" s="161">
        <v>27</v>
      </c>
      <c r="K254" s="176" t="s">
        <v>89</v>
      </c>
      <c r="L254" s="161">
        <v>28</v>
      </c>
      <c r="M254" s="176" t="s">
        <v>89</v>
      </c>
      <c r="N254" s="161">
        <v>1</v>
      </c>
      <c r="O254" s="176" t="s">
        <v>89</v>
      </c>
    </row>
    <row r="255" spans="2:15" ht="15" customHeight="1" x14ac:dyDescent="0.35">
      <c r="B255" s="162"/>
      <c r="C255" s="197"/>
      <c r="D255" s="162"/>
      <c r="E255" s="199"/>
      <c r="F255" s="162"/>
      <c r="G255" s="177"/>
      <c r="H255" s="162"/>
      <c r="I255" s="177"/>
      <c r="J255" s="162"/>
      <c r="K255" s="177"/>
      <c r="L255" s="162"/>
      <c r="M255" s="177"/>
      <c r="N255" s="162"/>
      <c r="O255" s="177"/>
    </row>
    <row r="256" spans="2:15" ht="15" customHeight="1" x14ac:dyDescent="0.35">
      <c r="B256" s="19"/>
      <c r="C256" s="200" t="s">
        <v>40</v>
      </c>
      <c r="D256" s="27"/>
      <c r="E256" s="194" t="s">
        <v>270</v>
      </c>
      <c r="F256" s="178" t="s">
        <v>51</v>
      </c>
      <c r="G256" s="179"/>
      <c r="H256" s="178" t="s">
        <v>52</v>
      </c>
      <c r="I256" s="179"/>
      <c r="J256" s="178" t="s">
        <v>54</v>
      </c>
      <c r="K256" s="179"/>
      <c r="L256" s="178" t="s">
        <v>55</v>
      </c>
      <c r="M256" s="179"/>
      <c r="N256" s="178" t="s">
        <v>94</v>
      </c>
      <c r="O256" s="179"/>
    </row>
    <row r="257" spans="2:15" ht="15.75" customHeight="1" thickBot="1" x14ac:dyDescent="0.4">
      <c r="B257" s="20"/>
      <c r="C257" s="201"/>
      <c r="D257" s="28"/>
      <c r="E257" s="195"/>
      <c r="F257" s="180"/>
      <c r="G257" s="181"/>
      <c r="H257" s="180"/>
      <c r="I257" s="181"/>
      <c r="J257" s="180"/>
      <c r="K257" s="181"/>
      <c r="L257" s="180"/>
      <c r="M257" s="181"/>
      <c r="N257" s="180"/>
      <c r="O257" s="181"/>
    </row>
    <row r="258" spans="2:15" ht="15" customHeight="1" x14ac:dyDescent="0.35">
      <c r="B258" s="161">
        <v>2</v>
      </c>
      <c r="C258" s="163" t="s">
        <v>39</v>
      </c>
      <c r="D258" s="161">
        <v>3</v>
      </c>
      <c r="E258" s="163" t="s">
        <v>39</v>
      </c>
      <c r="F258" s="161">
        <v>4</v>
      </c>
      <c r="G258" s="163" t="s">
        <v>39</v>
      </c>
      <c r="H258" s="161">
        <v>5</v>
      </c>
      <c r="I258" s="163" t="s">
        <v>39</v>
      </c>
      <c r="J258" s="161">
        <v>6</v>
      </c>
      <c r="K258" s="163" t="s">
        <v>39</v>
      </c>
      <c r="L258" s="161">
        <v>7</v>
      </c>
      <c r="M258" s="176" t="s">
        <v>89</v>
      </c>
      <c r="N258" s="161">
        <v>8</v>
      </c>
      <c r="O258" s="176" t="s">
        <v>89</v>
      </c>
    </row>
    <row r="259" spans="2:15" ht="15" customHeight="1" x14ac:dyDescent="0.35">
      <c r="B259" s="162"/>
      <c r="C259" s="164"/>
      <c r="D259" s="162"/>
      <c r="E259" s="164"/>
      <c r="F259" s="162"/>
      <c r="G259" s="164"/>
      <c r="H259" s="162"/>
      <c r="I259" s="164"/>
      <c r="J259" s="162"/>
      <c r="K259" s="164"/>
      <c r="L259" s="162"/>
      <c r="M259" s="177"/>
      <c r="N259" s="162"/>
      <c r="O259" s="177"/>
    </row>
    <row r="260" spans="2:15" ht="15" customHeight="1" x14ac:dyDescent="0.35">
      <c r="B260" s="157" t="s">
        <v>61</v>
      </c>
      <c r="C260" s="158"/>
      <c r="D260" s="157" t="s">
        <v>69</v>
      </c>
      <c r="E260" s="158"/>
      <c r="F260" s="157" t="s">
        <v>68</v>
      </c>
      <c r="G260" s="158"/>
      <c r="H260" s="157" t="s">
        <v>67</v>
      </c>
      <c r="I260" s="158"/>
      <c r="J260" s="157" t="s">
        <v>71</v>
      </c>
      <c r="K260" s="158"/>
      <c r="L260" s="178" t="s">
        <v>101</v>
      </c>
      <c r="M260" s="179"/>
      <c r="N260" s="178" t="s">
        <v>148</v>
      </c>
      <c r="O260" s="179"/>
    </row>
    <row r="261" spans="2:15" ht="15.75" customHeight="1" thickBot="1" x14ac:dyDescent="0.4">
      <c r="B261" s="159"/>
      <c r="C261" s="160"/>
      <c r="D261" s="159"/>
      <c r="E261" s="160"/>
      <c r="F261" s="159"/>
      <c r="G261" s="160"/>
      <c r="H261" s="159"/>
      <c r="I261" s="160"/>
      <c r="J261" s="159"/>
      <c r="K261" s="160"/>
      <c r="L261" s="180"/>
      <c r="M261" s="181"/>
      <c r="N261" s="180"/>
      <c r="O261" s="181"/>
    </row>
    <row r="262" spans="2:15" ht="15" customHeight="1" x14ac:dyDescent="0.35">
      <c r="B262" s="161">
        <v>9</v>
      </c>
      <c r="C262" s="176" t="s">
        <v>89</v>
      </c>
      <c r="D262" s="161">
        <v>10</v>
      </c>
      <c r="E262" s="176" t="s">
        <v>89</v>
      </c>
      <c r="F262" s="161">
        <v>11</v>
      </c>
      <c r="G262" s="176" t="s">
        <v>89</v>
      </c>
      <c r="H262" s="161">
        <v>12</v>
      </c>
      <c r="I262" s="163" t="s">
        <v>39</v>
      </c>
      <c r="J262" s="161">
        <v>13</v>
      </c>
      <c r="K262" s="163" t="s">
        <v>39</v>
      </c>
      <c r="L262" s="161">
        <v>14</v>
      </c>
      <c r="M262" s="176" t="s">
        <v>89</v>
      </c>
      <c r="N262" s="161">
        <v>15</v>
      </c>
      <c r="O262" s="182" t="s">
        <v>99</v>
      </c>
    </row>
    <row r="263" spans="2:15" ht="15" customHeight="1" x14ac:dyDescent="0.35">
      <c r="B263" s="162"/>
      <c r="C263" s="177"/>
      <c r="D263" s="162"/>
      <c r="E263" s="177"/>
      <c r="F263" s="162"/>
      <c r="G263" s="177"/>
      <c r="H263" s="162"/>
      <c r="I263" s="164"/>
      <c r="J263" s="162"/>
      <c r="K263" s="164"/>
      <c r="L263" s="162"/>
      <c r="M263" s="177"/>
      <c r="N263" s="162"/>
      <c r="O263" s="183"/>
    </row>
    <row r="264" spans="2:15" ht="15" customHeight="1" x14ac:dyDescent="0.35">
      <c r="B264" s="178" t="s">
        <v>149</v>
      </c>
      <c r="C264" s="179"/>
      <c r="D264" s="178" t="s">
        <v>150</v>
      </c>
      <c r="E264" s="179"/>
      <c r="F264" s="178" t="s">
        <v>151</v>
      </c>
      <c r="G264" s="179"/>
      <c r="H264" s="157" t="s">
        <v>119</v>
      </c>
      <c r="I264" s="158"/>
      <c r="J264" s="157" t="s">
        <v>120</v>
      </c>
      <c r="K264" s="158"/>
      <c r="L264" s="178" t="s">
        <v>389</v>
      </c>
      <c r="M264" s="179"/>
      <c r="N264" s="44"/>
      <c r="O264" s="184" t="s">
        <v>145</v>
      </c>
    </row>
    <row r="265" spans="2:15" ht="15.75" customHeight="1" thickBot="1" x14ac:dyDescent="0.4">
      <c r="B265" s="180"/>
      <c r="C265" s="181"/>
      <c r="D265" s="180"/>
      <c r="E265" s="181"/>
      <c r="F265" s="180"/>
      <c r="G265" s="181"/>
      <c r="H265" s="159"/>
      <c r="I265" s="160"/>
      <c r="J265" s="159"/>
      <c r="K265" s="160"/>
      <c r="L265" s="180"/>
      <c r="M265" s="181"/>
      <c r="N265" s="45"/>
      <c r="O265" s="185"/>
    </row>
    <row r="266" spans="2:15" ht="15" customHeight="1" x14ac:dyDescent="0.35">
      <c r="B266" s="161">
        <v>16</v>
      </c>
      <c r="C266" s="172" t="s">
        <v>42</v>
      </c>
      <c r="D266" s="161">
        <v>17</v>
      </c>
      <c r="E266" s="168" t="s">
        <v>108</v>
      </c>
      <c r="F266" s="161">
        <v>18</v>
      </c>
      <c r="G266" s="168" t="s">
        <v>108</v>
      </c>
      <c r="H266" s="161">
        <v>19</v>
      </c>
      <c r="I266" s="168" t="s">
        <v>108</v>
      </c>
      <c r="J266" s="161">
        <v>20</v>
      </c>
      <c r="K266" s="172" t="s">
        <v>42</v>
      </c>
      <c r="L266" s="161">
        <v>21</v>
      </c>
      <c r="M266" s="165" t="s">
        <v>155</v>
      </c>
      <c r="N266" s="161">
        <v>22</v>
      </c>
      <c r="O266" s="165" t="s">
        <v>155</v>
      </c>
    </row>
    <row r="267" spans="2:15" ht="15" customHeight="1" x14ac:dyDescent="0.35">
      <c r="B267" s="162"/>
      <c r="C267" s="173"/>
      <c r="D267" s="162"/>
      <c r="E267" s="169"/>
      <c r="F267" s="162"/>
      <c r="G267" s="169"/>
      <c r="H267" s="162"/>
      <c r="I267" s="169"/>
      <c r="J267" s="162"/>
      <c r="K267" s="173"/>
      <c r="L267" s="162"/>
      <c r="M267" s="166"/>
      <c r="N267" s="162"/>
      <c r="O267" s="166"/>
    </row>
    <row r="268" spans="2:15" ht="15" customHeight="1" x14ac:dyDescent="0.35">
      <c r="B268" s="95"/>
      <c r="C268" s="174" t="s">
        <v>43</v>
      </c>
      <c r="D268" s="61"/>
      <c r="E268" s="170" t="s">
        <v>155</v>
      </c>
      <c r="F268" s="61"/>
      <c r="G268" s="170" t="s">
        <v>155</v>
      </c>
      <c r="H268" s="61"/>
      <c r="I268" s="170" t="s">
        <v>155</v>
      </c>
      <c r="J268" s="95"/>
      <c r="K268" s="174" t="s">
        <v>43</v>
      </c>
      <c r="L268" s="63"/>
      <c r="M268" s="166"/>
      <c r="N268" s="63"/>
      <c r="O268" s="166"/>
    </row>
    <row r="269" spans="2:15" ht="15.75" customHeight="1" thickBot="1" x14ac:dyDescent="0.4">
      <c r="B269" s="96"/>
      <c r="C269" s="175"/>
      <c r="D269" s="62"/>
      <c r="E269" s="171"/>
      <c r="F269" s="62"/>
      <c r="G269" s="171"/>
      <c r="H269" s="62"/>
      <c r="I269" s="171"/>
      <c r="J269" s="96"/>
      <c r="K269" s="175"/>
      <c r="L269" s="64"/>
      <c r="M269" s="167"/>
      <c r="N269" s="64"/>
      <c r="O269" s="167"/>
    </row>
  </sheetData>
  <mergeCells count="1031">
    <mergeCell ref="B209:C210"/>
    <mergeCell ref="J205:K206"/>
    <mergeCell ref="L205:M206"/>
    <mergeCell ref="N205:O206"/>
    <mergeCell ref="N217:O218"/>
    <mergeCell ref="J213:K214"/>
    <mergeCell ref="L213:M214"/>
    <mergeCell ref="E209:E210"/>
    <mergeCell ref="G209:G210"/>
    <mergeCell ref="I209:I210"/>
    <mergeCell ref="K209:K210"/>
    <mergeCell ref="M209:M210"/>
    <mergeCell ref="O209:O210"/>
    <mergeCell ref="B211:B212"/>
    <mergeCell ref="C211:C212"/>
    <mergeCell ref="D211:D212"/>
    <mergeCell ref="E211:E212"/>
    <mergeCell ref="F211:F212"/>
    <mergeCell ref="G211:G212"/>
    <mergeCell ref="D205:E206"/>
    <mergeCell ref="H211:H212"/>
    <mergeCell ref="I211:I212"/>
    <mergeCell ref="J211:J212"/>
    <mergeCell ref="O211:O212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H164:H165"/>
    <mergeCell ref="I164:I165"/>
    <mergeCell ref="J180:J181"/>
    <mergeCell ref="F205:G206"/>
    <mergeCell ref="H205:I206"/>
    <mergeCell ref="M166:M167"/>
    <mergeCell ref="G166:G167"/>
    <mergeCell ref="C166:C167"/>
    <mergeCell ref="J168:J169"/>
    <mergeCell ref="K168:K169"/>
    <mergeCell ref="K170:K171"/>
    <mergeCell ref="L168:L169"/>
    <mergeCell ref="M168:M169"/>
    <mergeCell ref="M170:M171"/>
    <mergeCell ref="C176:C177"/>
    <mergeCell ref="C178:C179"/>
    <mergeCell ref="D176:D177"/>
    <mergeCell ref="E176:E177"/>
    <mergeCell ref="E178:E179"/>
    <mergeCell ref="F176:F177"/>
    <mergeCell ref="G176:G177"/>
    <mergeCell ref="G178:G179"/>
    <mergeCell ref="K166:K167"/>
    <mergeCell ref="K180:K181"/>
    <mergeCell ref="K182:K183"/>
    <mergeCell ref="L180:L181"/>
    <mergeCell ref="I176:I177"/>
    <mergeCell ref="I178:I179"/>
    <mergeCell ref="J176:J177"/>
    <mergeCell ref="K176:K177"/>
    <mergeCell ref="K178:K179"/>
    <mergeCell ref="L176:L177"/>
    <mergeCell ref="G158:G159"/>
    <mergeCell ref="G156:G157"/>
    <mergeCell ref="O156:O157"/>
    <mergeCell ref="N156:N157"/>
    <mergeCell ref="I156:I157"/>
    <mergeCell ref="I158:I159"/>
    <mergeCell ref="J156:J157"/>
    <mergeCell ref="K156:K157"/>
    <mergeCell ref="K158:K159"/>
    <mergeCell ref="M164:M165"/>
    <mergeCell ref="B164:B165"/>
    <mergeCell ref="C164:C165"/>
    <mergeCell ref="B201:C202"/>
    <mergeCell ref="D201:E202"/>
    <mergeCell ref="F201:G202"/>
    <mergeCell ref="H201:I202"/>
    <mergeCell ref="D164:D165"/>
    <mergeCell ref="E164:E165"/>
    <mergeCell ref="E166:E167"/>
    <mergeCell ref="F164:F165"/>
    <mergeCell ref="G164:G165"/>
    <mergeCell ref="B168:B169"/>
    <mergeCell ref="C168:C169"/>
    <mergeCell ref="D168:D169"/>
    <mergeCell ref="E168:E169"/>
    <mergeCell ref="F168:F169"/>
    <mergeCell ref="G168:G169"/>
    <mergeCell ref="H168:H169"/>
    <mergeCell ref="H180:H181"/>
    <mergeCell ref="I180:I181"/>
    <mergeCell ref="I182:I183"/>
    <mergeCell ref="I184:I185"/>
    <mergeCell ref="E144:M145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C162:C163"/>
    <mergeCell ref="D160:D161"/>
    <mergeCell ref="E160:E161"/>
    <mergeCell ref="E162:E163"/>
    <mergeCell ref="F160:F161"/>
    <mergeCell ref="G160:G161"/>
    <mergeCell ref="G162:G163"/>
    <mergeCell ref="H160:H161"/>
    <mergeCell ref="I160:I161"/>
    <mergeCell ref="I162:I163"/>
    <mergeCell ref="C158:C159"/>
    <mergeCell ref="D156:D157"/>
    <mergeCell ref="E156:E157"/>
    <mergeCell ref="E158:E159"/>
    <mergeCell ref="F156:F157"/>
    <mergeCell ref="B160:B161"/>
    <mergeCell ref="C160:C161"/>
    <mergeCell ref="J160:J161"/>
    <mergeCell ref="K160:K161"/>
    <mergeCell ref="L160:L161"/>
    <mergeCell ref="M160:M161"/>
    <mergeCell ref="H156:H157"/>
    <mergeCell ref="B156:B157"/>
    <mergeCell ref="C156:C157"/>
    <mergeCell ref="J100:J101"/>
    <mergeCell ref="K100:K101"/>
    <mergeCell ref="O134:O135"/>
    <mergeCell ref="B105:C105"/>
    <mergeCell ref="D105:E105"/>
    <mergeCell ref="F105:G105"/>
    <mergeCell ref="H105:I105"/>
    <mergeCell ref="J105:K105"/>
    <mergeCell ref="L105:M105"/>
    <mergeCell ref="N105:O105"/>
    <mergeCell ref="B106:B107"/>
    <mergeCell ref="B100:B101"/>
    <mergeCell ref="C100:C101"/>
    <mergeCell ref="E110:E111"/>
    <mergeCell ref="F110:F111"/>
    <mergeCell ref="G110:G111"/>
    <mergeCell ref="H110:H111"/>
    <mergeCell ref="B147:C147"/>
    <mergeCell ref="D147:E147"/>
    <mergeCell ref="F147:G147"/>
    <mergeCell ref="H147:I147"/>
    <mergeCell ref="J147:K147"/>
    <mergeCell ref="L147:M147"/>
    <mergeCell ref="B152:B153"/>
    <mergeCell ref="C152:C153"/>
    <mergeCell ref="D152:D153"/>
    <mergeCell ref="E152:E153"/>
    <mergeCell ref="F152:F153"/>
    <mergeCell ref="G152:G153"/>
    <mergeCell ref="H152:H153"/>
    <mergeCell ref="O140:O141"/>
    <mergeCell ref="I88:I89"/>
    <mergeCell ref="I92:I93"/>
    <mergeCell ref="I94:I95"/>
    <mergeCell ref="I96:I97"/>
    <mergeCell ref="G94:G95"/>
    <mergeCell ref="H90:I91"/>
    <mergeCell ref="N110:N111"/>
    <mergeCell ref="O110:O111"/>
    <mergeCell ref="L106:L107"/>
    <mergeCell ref="M106:M107"/>
    <mergeCell ref="O98:O99"/>
    <mergeCell ref="O90:O91"/>
    <mergeCell ref="I98:I99"/>
    <mergeCell ref="N92:N93"/>
    <mergeCell ref="N96:N97"/>
    <mergeCell ref="G100:G101"/>
    <mergeCell ref="M110:M111"/>
    <mergeCell ref="K98:K99"/>
    <mergeCell ref="N138:N139"/>
    <mergeCell ref="O138:O139"/>
    <mergeCell ref="G140:G141"/>
    <mergeCell ref="I140:I141"/>
    <mergeCell ref="K140:K141"/>
    <mergeCell ref="J136:K137"/>
    <mergeCell ref="L136:M137"/>
    <mergeCell ref="K138:K139"/>
    <mergeCell ref="L138:L139"/>
    <mergeCell ref="M138:M139"/>
    <mergeCell ref="H100:H101"/>
    <mergeCell ref="M108:M109"/>
    <mergeCell ref="O108:O109"/>
    <mergeCell ref="D76:D77"/>
    <mergeCell ref="E76:E77"/>
    <mergeCell ref="E78:E79"/>
    <mergeCell ref="D80:D81"/>
    <mergeCell ref="E80:E81"/>
    <mergeCell ref="C76:C77"/>
    <mergeCell ref="C78:C79"/>
    <mergeCell ref="C80:C81"/>
    <mergeCell ref="C82:C83"/>
    <mergeCell ref="B76:B77"/>
    <mergeCell ref="B80:B81"/>
    <mergeCell ref="E82:E83"/>
    <mergeCell ref="C74:C75"/>
    <mergeCell ref="E74:E75"/>
    <mergeCell ref="G82:G83"/>
    <mergeCell ref="G74:G75"/>
    <mergeCell ref="M140:M141"/>
    <mergeCell ref="D136:E137"/>
    <mergeCell ref="B140:C141"/>
    <mergeCell ref="D140:E141"/>
    <mergeCell ref="I84:I85"/>
    <mergeCell ref="J84:J85"/>
    <mergeCell ref="K84:K85"/>
    <mergeCell ref="K82:K83"/>
    <mergeCell ref="G78:G79"/>
    <mergeCell ref="H76:H77"/>
    <mergeCell ref="F76:F77"/>
    <mergeCell ref="G76:G77"/>
    <mergeCell ref="I76:I77"/>
    <mergeCell ref="I78:I79"/>
    <mergeCell ref="H80:H81"/>
    <mergeCell ref="I80:I81"/>
    <mergeCell ref="D4:L8"/>
    <mergeCell ref="D17:F18"/>
    <mergeCell ref="G17:G18"/>
    <mergeCell ref="H17:J18"/>
    <mergeCell ref="K17:K18"/>
    <mergeCell ref="G15:G16"/>
    <mergeCell ref="K15:K16"/>
    <mergeCell ref="H15:J16"/>
    <mergeCell ref="D15:F16"/>
    <mergeCell ref="F11:J13"/>
    <mergeCell ref="E25:G26"/>
    <mergeCell ref="D19:F20"/>
    <mergeCell ref="G19:G20"/>
    <mergeCell ref="H19:J20"/>
    <mergeCell ref="K19:K20"/>
    <mergeCell ref="F22:J23"/>
    <mergeCell ref="G72:G73"/>
    <mergeCell ref="E27:G28"/>
    <mergeCell ref="H27:K27"/>
    <mergeCell ref="H28:I28"/>
    <mergeCell ref="J28:K28"/>
    <mergeCell ref="G70:G71"/>
    <mergeCell ref="J68:J69"/>
    <mergeCell ref="K68:K69"/>
    <mergeCell ref="K70:K71"/>
    <mergeCell ref="F67:G67"/>
    <mergeCell ref="G53:H54"/>
    <mergeCell ref="K53:L54"/>
    <mergeCell ref="G49:H50"/>
    <mergeCell ref="G51:H52"/>
    <mergeCell ref="J72:J73"/>
    <mergeCell ref="K72:K73"/>
    <mergeCell ref="B72:B73"/>
    <mergeCell ref="E70:E71"/>
    <mergeCell ref="D72:D73"/>
    <mergeCell ref="E72:E73"/>
    <mergeCell ref="C72:C73"/>
    <mergeCell ref="K51:L52"/>
    <mergeCell ref="B67:C67"/>
    <mergeCell ref="L67:M67"/>
    <mergeCell ref="D68:D69"/>
    <mergeCell ref="C70:C71"/>
    <mergeCell ref="C68:C69"/>
    <mergeCell ref="B68:B69"/>
    <mergeCell ref="L68:L69"/>
    <mergeCell ref="M68:M69"/>
    <mergeCell ref="M70:M71"/>
    <mergeCell ref="M72:M73"/>
    <mergeCell ref="F68:F69"/>
    <mergeCell ref="F72:F73"/>
    <mergeCell ref="I59:J60"/>
    <mergeCell ref="D67:E67"/>
    <mergeCell ref="K59:L60"/>
    <mergeCell ref="G55:H56"/>
    <mergeCell ref="G59:H60"/>
    <mergeCell ref="K55:L56"/>
    <mergeCell ref="I51:J52"/>
    <mergeCell ref="I53:J54"/>
    <mergeCell ref="H67:I67"/>
    <mergeCell ref="J67:K67"/>
    <mergeCell ref="H68:H69"/>
    <mergeCell ref="I68:I69"/>
    <mergeCell ref="I70:I71"/>
    <mergeCell ref="G68:G69"/>
    <mergeCell ref="I74:I75"/>
    <mergeCell ref="H25:K25"/>
    <mergeCell ref="H26:I26"/>
    <mergeCell ref="J26:K26"/>
    <mergeCell ref="E31:G32"/>
    <mergeCell ref="H31:K32"/>
    <mergeCell ref="E33:G33"/>
    <mergeCell ref="F80:F81"/>
    <mergeCell ref="E68:E69"/>
    <mergeCell ref="G80:G81"/>
    <mergeCell ref="H72:H73"/>
    <mergeCell ref="I72:I73"/>
    <mergeCell ref="E64:M65"/>
    <mergeCell ref="F34:J35"/>
    <mergeCell ref="E39:G40"/>
    <mergeCell ref="H39:K40"/>
    <mergeCell ref="E37:K38"/>
    <mergeCell ref="F46:J47"/>
    <mergeCell ref="I49:J50"/>
    <mergeCell ref="E41:G42"/>
    <mergeCell ref="H41:K42"/>
    <mergeCell ref="I55:J56"/>
    <mergeCell ref="E43:G44"/>
    <mergeCell ref="H43:K44"/>
    <mergeCell ref="K49:L50"/>
    <mergeCell ref="E29:G30"/>
    <mergeCell ref="H29:K29"/>
    <mergeCell ref="H30:I30"/>
    <mergeCell ref="J30:K30"/>
    <mergeCell ref="M74:M75"/>
    <mergeCell ref="L76:L77"/>
    <mergeCell ref="M76:M77"/>
    <mergeCell ref="G90:G91"/>
    <mergeCell ref="O86:O87"/>
    <mergeCell ref="F100:F101"/>
    <mergeCell ref="M98:M99"/>
    <mergeCell ref="F92:F93"/>
    <mergeCell ref="G92:G93"/>
    <mergeCell ref="L100:L101"/>
    <mergeCell ref="M100:M101"/>
    <mergeCell ref="K94:K95"/>
    <mergeCell ref="I86:I87"/>
    <mergeCell ref="I100:I101"/>
    <mergeCell ref="C86:C87"/>
    <mergeCell ref="E86:E87"/>
    <mergeCell ref="G86:G87"/>
    <mergeCell ref="B84:B85"/>
    <mergeCell ref="C84:C85"/>
    <mergeCell ref="D84:D85"/>
    <mergeCell ref="H88:H89"/>
    <mergeCell ref="H92:H93"/>
    <mergeCell ref="G88:G89"/>
    <mergeCell ref="F84:F85"/>
    <mergeCell ref="G84:G85"/>
    <mergeCell ref="F88:F89"/>
    <mergeCell ref="H84:H85"/>
    <mergeCell ref="E84:E85"/>
    <mergeCell ref="B88:B89"/>
    <mergeCell ref="C88:C89"/>
    <mergeCell ref="C90:C91"/>
    <mergeCell ref="B92:B93"/>
    <mergeCell ref="C92:C93"/>
    <mergeCell ref="N80:N81"/>
    <mergeCell ref="N94:O95"/>
    <mergeCell ref="B96:B97"/>
    <mergeCell ref="C96:C97"/>
    <mergeCell ref="O96:O97"/>
    <mergeCell ref="L88:L89"/>
    <mergeCell ref="M88:M89"/>
    <mergeCell ref="L92:L93"/>
    <mergeCell ref="M92:M93"/>
    <mergeCell ref="M94:M95"/>
    <mergeCell ref="O88:O89"/>
    <mergeCell ref="O92:O93"/>
    <mergeCell ref="L90:M91"/>
    <mergeCell ref="K90:K91"/>
    <mergeCell ref="N88:N89"/>
    <mergeCell ref="J96:J97"/>
    <mergeCell ref="H96:H97"/>
    <mergeCell ref="B82:B83"/>
    <mergeCell ref="M82:M83"/>
    <mergeCell ref="I82:I83"/>
    <mergeCell ref="J80:J81"/>
    <mergeCell ref="K80:K81"/>
    <mergeCell ref="L96:L97"/>
    <mergeCell ref="M96:M97"/>
    <mergeCell ref="K96:K97"/>
    <mergeCell ref="J88:J89"/>
    <mergeCell ref="K88:K89"/>
    <mergeCell ref="J92:J93"/>
    <mergeCell ref="K92:K93"/>
    <mergeCell ref="K86:K87"/>
    <mergeCell ref="M86:M87"/>
    <mergeCell ref="M80:M81"/>
    <mergeCell ref="N106:N107"/>
    <mergeCell ref="O106:O107"/>
    <mergeCell ref="C106:C107"/>
    <mergeCell ref="D106:D107"/>
    <mergeCell ref="E106:E107"/>
    <mergeCell ref="F106:F107"/>
    <mergeCell ref="G106:G107"/>
    <mergeCell ref="H106:H107"/>
    <mergeCell ref="J106:J107"/>
    <mergeCell ref="K106:K107"/>
    <mergeCell ref="N67:O67"/>
    <mergeCell ref="O68:O69"/>
    <mergeCell ref="O70:O71"/>
    <mergeCell ref="N72:N73"/>
    <mergeCell ref="O72:O73"/>
    <mergeCell ref="O74:O75"/>
    <mergeCell ref="N76:N77"/>
    <mergeCell ref="O76:O77"/>
    <mergeCell ref="O78:O79"/>
    <mergeCell ref="N68:N69"/>
    <mergeCell ref="O80:O81"/>
    <mergeCell ref="O82:O83"/>
    <mergeCell ref="M84:M85"/>
    <mergeCell ref="N84:N85"/>
    <mergeCell ref="O84:O85"/>
    <mergeCell ref="C102:C103"/>
    <mergeCell ref="D88:D89"/>
    <mergeCell ref="E88:E89"/>
    <mergeCell ref="E90:E91"/>
    <mergeCell ref="D92:D93"/>
    <mergeCell ref="E92:E93"/>
    <mergeCell ref="D96:D97"/>
    <mergeCell ref="I106:I107"/>
    <mergeCell ref="C108:C109"/>
    <mergeCell ref="E108:E109"/>
    <mergeCell ref="G108:G109"/>
    <mergeCell ref="I108:I109"/>
    <mergeCell ref="K108:K109"/>
    <mergeCell ref="B110:B111"/>
    <mergeCell ref="C112:C113"/>
    <mergeCell ref="E112:E113"/>
    <mergeCell ref="G112:G113"/>
    <mergeCell ref="I112:I113"/>
    <mergeCell ref="K112:K113"/>
    <mergeCell ref="M112:M113"/>
    <mergeCell ref="M78:M79"/>
    <mergeCell ref="L84:L85"/>
    <mergeCell ref="L72:L73"/>
    <mergeCell ref="L80:L81"/>
    <mergeCell ref="K74:K75"/>
    <mergeCell ref="J76:J77"/>
    <mergeCell ref="K76:K77"/>
    <mergeCell ref="K78:K79"/>
    <mergeCell ref="E96:E97"/>
    <mergeCell ref="E98:E99"/>
    <mergeCell ref="D100:D101"/>
    <mergeCell ref="E100:E101"/>
    <mergeCell ref="C94:C95"/>
    <mergeCell ref="D94:E95"/>
    <mergeCell ref="E102:M103"/>
    <mergeCell ref="F96:F97"/>
    <mergeCell ref="G96:G97"/>
    <mergeCell ref="G98:G99"/>
    <mergeCell ref="C98:C99"/>
    <mergeCell ref="O112:O113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O114:O115"/>
    <mergeCell ref="C110:C111"/>
    <mergeCell ref="D110:D111"/>
    <mergeCell ref="I110:I111"/>
    <mergeCell ref="J110:J111"/>
    <mergeCell ref="K110:K111"/>
    <mergeCell ref="L110:L111"/>
    <mergeCell ref="C116:C117"/>
    <mergeCell ref="E116:E117"/>
    <mergeCell ref="G116:G117"/>
    <mergeCell ref="I116:I117"/>
    <mergeCell ref="K116:K117"/>
    <mergeCell ref="M116:M117"/>
    <mergeCell ref="O116:O117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C120:C121"/>
    <mergeCell ref="E120:E121"/>
    <mergeCell ref="G120:G121"/>
    <mergeCell ref="I120:I121"/>
    <mergeCell ref="K120:K121"/>
    <mergeCell ref="M120:M121"/>
    <mergeCell ref="O120:O121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C124:C125"/>
    <mergeCell ref="E124:E125"/>
    <mergeCell ref="G124:G125"/>
    <mergeCell ref="I124:I125"/>
    <mergeCell ref="K124:K125"/>
    <mergeCell ref="M124:M125"/>
    <mergeCell ref="O124:O125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C128:C129"/>
    <mergeCell ref="E128:E129"/>
    <mergeCell ref="G128:G129"/>
    <mergeCell ref="I128:I129"/>
    <mergeCell ref="K128:K129"/>
    <mergeCell ref="M128:M129"/>
    <mergeCell ref="O128:O129"/>
    <mergeCell ref="K130:K131"/>
    <mergeCell ref="L130:L131"/>
    <mergeCell ref="M130:M131"/>
    <mergeCell ref="N130:N131"/>
    <mergeCell ref="O130:O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B134:B135"/>
    <mergeCell ref="C136:C137"/>
    <mergeCell ref="G136:G137"/>
    <mergeCell ref="I136:I137"/>
    <mergeCell ref="O136:O137"/>
    <mergeCell ref="C132:C133"/>
    <mergeCell ref="E132:E133"/>
    <mergeCell ref="G132:G133"/>
    <mergeCell ref="I132:I133"/>
    <mergeCell ref="K132:K133"/>
    <mergeCell ref="M132:M133"/>
    <mergeCell ref="O132:O133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N134:N135"/>
    <mergeCell ref="C154:C155"/>
    <mergeCell ref="E154:E155"/>
    <mergeCell ref="G154:G155"/>
    <mergeCell ref="I154:I155"/>
    <mergeCell ref="K154:K155"/>
    <mergeCell ref="M154:M155"/>
    <mergeCell ref="O154:O155"/>
    <mergeCell ref="N147:O147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O148:O149"/>
    <mergeCell ref="C150:C151"/>
    <mergeCell ref="E150:E151"/>
    <mergeCell ref="G150:G151"/>
    <mergeCell ref="I150:I151"/>
    <mergeCell ref="K150:K151"/>
    <mergeCell ref="M150:M151"/>
    <mergeCell ref="O150:O151"/>
    <mergeCell ref="K152:K153"/>
    <mergeCell ref="L152:L153"/>
    <mergeCell ref="M152:M153"/>
    <mergeCell ref="N152:N153"/>
    <mergeCell ref="O152:O153"/>
    <mergeCell ref="I152:I153"/>
    <mergeCell ref="J152:J153"/>
    <mergeCell ref="N168:N169"/>
    <mergeCell ref="O168:O169"/>
    <mergeCell ref="I168:I169"/>
    <mergeCell ref="K162:K163"/>
    <mergeCell ref="M162:M163"/>
    <mergeCell ref="N166:O167"/>
    <mergeCell ref="N164:N165"/>
    <mergeCell ref="O164:O165"/>
    <mergeCell ref="I166:I167"/>
    <mergeCell ref="J164:J165"/>
    <mergeCell ref="K164:K165"/>
    <mergeCell ref="O162:O163"/>
    <mergeCell ref="L156:L157"/>
    <mergeCell ref="M156:M157"/>
    <mergeCell ref="M158:M159"/>
    <mergeCell ref="L164:L165"/>
    <mergeCell ref="O158:O159"/>
    <mergeCell ref="N160:N161"/>
    <mergeCell ref="O160:O161"/>
    <mergeCell ref="N172:N173"/>
    <mergeCell ref="O172:O173"/>
    <mergeCell ref="O174:O175"/>
    <mergeCell ref="O170:O171"/>
    <mergeCell ref="B172:B173"/>
    <mergeCell ref="C172:C173"/>
    <mergeCell ref="C174:C175"/>
    <mergeCell ref="D172:D173"/>
    <mergeCell ref="E172:E173"/>
    <mergeCell ref="E174:E175"/>
    <mergeCell ref="F172:F173"/>
    <mergeCell ref="G172:G173"/>
    <mergeCell ref="G174:G175"/>
    <mergeCell ref="B170:C171"/>
    <mergeCell ref="E170:E171"/>
    <mergeCell ref="G170:G171"/>
    <mergeCell ref="I170:I171"/>
    <mergeCell ref="H172:H173"/>
    <mergeCell ref="I172:I173"/>
    <mergeCell ref="I174:I175"/>
    <mergeCell ref="J172:J173"/>
    <mergeCell ref="K172:K173"/>
    <mergeCell ref="K174:K175"/>
    <mergeCell ref="L172:L173"/>
    <mergeCell ref="M172:M173"/>
    <mergeCell ref="M174:M175"/>
    <mergeCell ref="B176:B177"/>
    <mergeCell ref="B184:B185"/>
    <mergeCell ref="C184:C185"/>
    <mergeCell ref="C186:C187"/>
    <mergeCell ref="D184:D185"/>
    <mergeCell ref="E184:E185"/>
    <mergeCell ref="E186:E187"/>
    <mergeCell ref="F184:F185"/>
    <mergeCell ref="G184:G185"/>
    <mergeCell ref="G186:G187"/>
    <mergeCell ref="B180:B181"/>
    <mergeCell ref="C180:C181"/>
    <mergeCell ref="C182:C183"/>
    <mergeCell ref="D180:D181"/>
    <mergeCell ref="E180:E181"/>
    <mergeCell ref="E182:E183"/>
    <mergeCell ref="F180:F181"/>
    <mergeCell ref="G180:G181"/>
    <mergeCell ref="G182:G183"/>
    <mergeCell ref="J184:J185"/>
    <mergeCell ref="K184:K185"/>
    <mergeCell ref="L184:L185"/>
    <mergeCell ref="M184:M185"/>
    <mergeCell ref="N184:N185"/>
    <mergeCell ref="O184:O185"/>
    <mergeCell ref="I186:I187"/>
    <mergeCell ref="K186:K187"/>
    <mergeCell ref="M186:M187"/>
    <mergeCell ref="O186:O187"/>
    <mergeCell ref="E191:M192"/>
    <mergeCell ref="N194:O194"/>
    <mergeCell ref="N195:N196"/>
    <mergeCell ref="O195:O196"/>
    <mergeCell ref="M176:M177"/>
    <mergeCell ref="M178:M179"/>
    <mergeCell ref="H176:H177"/>
    <mergeCell ref="N180:N181"/>
    <mergeCell ref="O180:O181"/>
    <mergeCell ref="O182:O183"/>
    <mergeCell ref="M180:M183"/>
    <mergeCell ref="H184:H185"/>
    <mergeCell ref="O176:O177"/>
    <mergeCell ref="O178:O179"/>
    <mergeCell ref="N176:N177"/>
    <mergeCell ref="O201:O202"/>
    <mergeCell ref="C197:C198"/>
    <mergeCell ref="E197:E198"/>
    <mergeCell ref="G197:G198"/>
    <mergeCell ref="I197:I198"/>
    <mergeCell ref="K197:K198"/>
    <mergeCell ref="M197:M198"/>
    <mergeCell ref="O197:O198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O199:O200"/>
    <mergeCell ref="B194:C194"/>
    <mergeCell ref="D194:E194"/>
    <mergeCell ref="F194:G194"/>
    <mergeCell ref="H194:I194"/>
    <mergeCell ref="J194:K194"/>
    <mergeCell ref="L194:M194"/>
    <mergeCell ref="B195:B196"/>
    <mergeCell ref="L195:L196"/>
    <mergeCell ref="M195:M196"/>
    <mergeCell ref="C195:C196"/>
    <mergeCell ref="D195:D196"/>
    <mergeCell ref="H203:H204"/>
    <mergeCell ref="I203:I204"/>
    <mergeCell ref="J203:J204"/>
    <mergeCell ref="K203:K204"/>
    <mergeCell ref="L203:L204"/>
    <mergeCell ref="M203:M204"/>
    <mergeCell ref="E195:E196"/>
    <mergeCell ref="F195:F196"/>
    <mergeCell ref="G195:G196"/>
    <mergeCell ref="H195:H196"/>
    <mergeCell ref="I195:I196"/>
    <mergeCell ref="J195:J196"/>
    <mergeCell ref="K195:K196"/>
    <mergeCell ref="N203:N204"/>
    <mergeCell ref="B199:B200"/>
    <mergeCell ref="C199:C200"/>
    <mergeCell ref="D199:D200"/>
    <mergeCell ref="E199:E200"/>
    <mergeCell ref="B203:B204"/>
    <mergeCell ref="C203:C204"/>
    <mergeCell ref="D203:D204"/>
    <mergeCell ref="E203:E204"/>
    <mergeCell ref="N199:N200"/>
    <mergeCell ref="K201:K202"/>
    <mergeCell ref="M201:M202"/>
    <mergeCell ref="J215:J216"/>
    <mergeCell ref="K223:K224"/>
    <mergeCell ref="L223:L224"/>
    <mergeCell ref="M223:M224"/>
    <mergeCell ref="L211:L212"/>
    <mergeCell ref="M211:M212"/>
    <mergeCell ref="N211:N212"/>
    <mergeCell ref="C213:C214"/>
    <mergeCell ref="N213:O214"/>
    <mergeCell ref="D213:E214"/>
    <mergeCell ref="F213:G214"/>
    <mergeCell ref="H213:I214"/>
    <mergeCell ref="K211:K212"/>
    <mergeCell ref="O203:O204"/>
    <mergeCell ref="C205:C206"/>
    <mergeCell ref="B207:B208"/>
    <mergeCell ref="C207:C208"/>
    <mergeCell ref="D207:D208"/>
    <mergeCell ref="E207:E208"/>
    <mergeCell ref="F207:F208"/>
    <mergeCell ref="O207:O208"/>
    <mergeCell ref="F203:F204"/>
    <mergeCell ref="G203:G204"/>
    <mergeCell ref="G225:G226"/>
    <mergeCell ref="M225:M226"/>
    <mergeCell ref="O225:O226"/>
    <mergeCell ref="B223:B224"/>
    <mergeCell ref="C223:C224"/>
    <mergeCell ref="D223:D224"/>
    <mergeCell ref="E223:E224"/>
    <mergeCell ref="F223:F224"/>
    <mergeCell ref="G223:G224"/>
    <mergeCell ref="H223:H224"/>
    <mergeCell ref="J223:J224"/>
    <mergeCell ref="I223:I226"/>
    <mergeCell ref="L215:L216"/>
    <mergeCell ref="M215:M216"/>
    <mergeCell ref="N215:N216"/>
    <mergeCell ref="O215:O216"/>
    <mergeCell ref="K225:K226"/>
    <mergeCell ref="K221:K222"/>
    <mergeCell ref="K217:K218"/>
    <mergeCell ref="M217:M218"/>
    <mergeCell ref="B217:C218"/>
    <mergeCell ref="D217:E218"/>
    <mergeCell ref="F217:G218"/>
    <mergeCell ref="H217:I218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L234:L235"/>
    <mergeCell ref="M234:M235"/>
    <mergeCell ref="N234:N235"/>
    <mergeCell ref="O234:O235"/>
    <mergeCell ref="G57:H58"/>
    <mergeCell ref="I57:J58"/>
    <mergeCell ref="K57:L58"/>
    <mergeCell ref="B221:C222"/>
    <mergeCell ref="D221:E222"/>
    <mergeCell ref="F221:G222"/>
    <mergeCell ref="H221:I222"/>
    <mergeCell ref="L221:M222"/>
    <mergeCell ref="N221:O222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K215:K216"/>
    <mergeCell ref="N223:N224"/>
    <mergeCell ref="O223:O224"/>
    <mergeCell ref="C225:C226"/>
    <mergeCell ref="E225:E226"/>
    <mergeCell ref="K240:K241"/>
    <mergeCell ref="B238:B239"/>
    <mergeCell ref="C238:C239"/>
    <mergeCell ref="B240:C241"/>
    <mergeCell ref="D238:D239"/>
    <mergeCell ref="E238:E239"/>
    <mergeCell ref="D240:E241"/>
    <mergeCell ref="C236:C237"/>
    <mergeCell ref="E236:E237"/>
    <mergeCell ref="G236:G237"/>
    <mergeCell ref="I236:I237"/>
    <mergeCell ref="L236:M237"/>
    <mergeCell ref="N236:O237"/>
    <mergeCell ref="E230:M231"/>
    <mergeCell ref="B233:C233"/>
    <mergeCell ref="D233:E233"/>
    <mergeCell ref="F233:G233"/>
    <mergeCell ref="H233:I233"/>
    <mergeCell ref="J233:K233"/>
    <mergeCell ref="L233:M233"/>
    <mergeCell ref="N233:O233"/>
    <mergeCell ref="B234:B235"/>
    <mergeCell ref="C234:C235"/>
    <mergeCell ref="D234:D235"/>
    <mergeCell ref="E234:E235"/>
    <mergeCell ref="F234:F235"/>
    <mergeCell ref="G234:G235"/>
    <mergeCell ref="H234:H235"/>
    <mergeCell ref="B242:B243"/>
    <mergeCell ref="C242:C243"/>
    <mergeCell ref="C244:C245"/>
    <mergeCell ref="D242:D243"/>
    <mergeCell ref="E242:E243"/>
    <mergeCell ref="F242:F243"/>
    <mergeCell ref="G242:G243"/>
    <mergeCell ref="F244:G245"/>
    <mergeCell ref="H242:H243"/>
    <mergeCell ref="I242:I243"/>
    <mergeCell ref="J242:J243"/>
    <mergeCell ref="K242:K243"/>
    <mergeCell ref="L242:L243"/>
    <mergeCell ref="M242:M243"/>
    <mergeCell ref="K244:K245"/>
    <mergeCell ref="M244:M245"/>
    <mergeCell ref="F238:F239"/>
    <mergeCell ref="G238:G239"/>
    <mergeCell ref="H238:H239"/>
    <mergeCell ref="I238:I239"/>
    <mergeCell ref="J238:J239"/>
    <mergeCell ref="K238:K239"/>
    <mergeCell ref="I240:I241"/>
    <mergeCell ref="N246:N247"/>
    <mergeCell ref="O246:O247"/>
    <mergeCell ref="N248:O249"/>
    <mergeCell ref="H244:I245"/>
    <mergeCell ref="E244:E245"/>
    <mergeCell ref="I234:I235"/>
    <mergeCell ref="J234:J235"/>
    <mergeCell ref="K234:K235"/>
    <mergeCell ref="L238:L239"/>
    <mergeCell ref="M238:M239"/>
    <mergeCell ref="M240:M241"/>
    <mergeCell ref="N238:N239"/>
    <mergeCell ref="O238:O239"/>
    <mergeCell ref="O240:O241"/>
    <mergeCell ref="K236:K237"/>
    <mergeCell ref="F240:G241"/>
    <mergeCell ref="N242:N243"/>
    <mergeCell ref="O242:O243"/>
    <mergeCell ref="N244:O245"/>
    <mergeCell ref="H248:I249"/>
    <mergeCell ref="J246:J247"/>
    <mergeCell ref="K246:K247"/>
    <mergeCell ref="J248:K249"/>
    <mergeCell ref="L246:L247"/>
    <mergeCell ref="M246:M247"/>
    <mergeCell ref="L248:M249"/>
    <mergeCell ref="N250:N251"/>
    <mergeCell ref="O250:O251"/>
    <mergeCell ref="B252:C253"/>
    <mergeCell ref="D252:E253"/>
    <mergeCell ref="F252:G253"/>
    <mergeCell ref="H252:I253"/>
    <mergeCell ref="M252:M253"/>
    <mergeCell ref="O252:O253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J252:K253"/>
    <mergeCell ref="B258:B259"/>
    <mergeCell ref="C258:C259"/>
    <mergeCell ref="D258:D259"/>
    <mergeCell ref="E258:E259"/>
    <mergeCell ref="F258:F259"/>
    <mergeCell ref="G258:G259"/>
    <mergeCell ref="H258:H259"/>
    <mergeCell ref="I258:I259"/>
    <mergeCell ref="N258:N259"/>
    <mergeCell ref="O258:O259"/>
    <mergeCell ref="I254:I255"/>
    <mergeCell ref="J254:J255"/>
    <mergeCell ref="K254:K255"/>
    <mergeCell ref="L254:L255"/>
    <mergeCell ref="M254:M255"/>
    <mergeCell ref="F256:G257"/>
    <mergeCell ref="H256:I257"/>
    <mergeCell ref="E256:E257"/>
    <mergeCell ref="J258:J259"/>
    <mergeCell ref="J256:K257"/>
    <mergeCell ref="L256:M257"/>
    <mergeCell ref="H254:H255"/>
    <mergeCell ref="F254:F255"/>
    <mergeCell ref="G254:G255"/>
    <mergeCell ref="B254:B255"/>
    <mergeCell ref="C254:C255"/>
    <mergeCell ref="E254:E255"/>
    <mergeCell ref="C256:C257"/>
    <mergeCell ref="D254:D255"/>
    <mergeCell ref="N254:N255"/>
    <mergeCell ref="O254:O255"/>
    <mergeCell ref="N256:O257"/>
    <mergeCell ref="N260:O261"/>
    <mergeCell ref="H260:I261"/>
    <mergeCell ref="L264:M265"/>
    <mergeCell ref="B246:B247"/>
    <mergeCell ref="C246:C247"/>
    <mergeCell ref="B248:C249"/>
    <mergeCell ref="D246:D247"/>
    <mergeCell ref="E246:E247"/>
    <mergeCell ref="D248:E249"/>
    <mergeCell ref="F246:F247"/>
    <mergeCell ref="K258:K259"/>
    <mergeCell ref="J260:K261"/>
    <mergeCell ref="L258:L259"/>
    <mergeCell ref="M258:M259"/>
    <mergeCell ref="L260:M261"/>
    <mergeCell ref="K250:K251"/>
    <mergeCell ref="L250:L251"/>
    <mergeCell ref="M250:M251"/>
    <mergeCell ref="G246:G247"/>
    <mergeCell ref="F248:G249"/>
    <mergeCell ref="H246:H247"/>
    <mergeCell ref="I246:I247"/>
    <mergeCell ref="B262:B263"/>
    <mergeCell ref="C262:C263"/>
    <mergeCell ref="D262:D263"/>
    <mergeCell ref="B260:C261"/>
    <mergeCell ref="D260:E261"/>
    <mergeCell ref="F260:G261"/>
    <mergeCell ref="G262:G263"/>
    <mergeCell ref="H262:H263"/>
    <mergeCell ref="I262:I263"/>
    <mergeCell ref="F264:G265"/>
    <mergeCell ref="H264:I265"/>
    <mergeCell ref="J262:J263"/>
    <mergeCell ref="K262:K263"/>
    <mergeCell ref="O266:O269"/>
    <mergeCell ref="H266:H267"/>
    <mergeCell ref="I266:I267"/>
    <mergeCell ref="I268:I269"/>
    <mergeCell ref="J266:J267"/>
    <mergeCell ref="K266:K267"/>
    <mergeCell ref="K268:K269"/>
    <mergeCell ref="L266:L267"/>
    <mergeCell ref="M266:M269"/>
    <mergeCell ref="N266:N267"/>
    <mergeCell ref="B266:B267"/>
    <mergeCell ref="C266:C267"/>
    <mergeCell ref="C268:C269"/>
    <mergeCell ref="D266:D267"/>
    <mergeCell ref="E266:E267"/>
    <mergeCell ref="E268:E269"/>
    <mergeCell ref="F266:F267"/>
    <mergeCell ref="G266:G267"/>
    <mergeCell ref="G268:G269"/>
    <mergeCell ref="E262:E263"/>
    <mergeCell ref="B264:C265"/>
    <mergeCell ref="D264:E265"/>
    <mergeCell ref="F262:F263"/>
    <mergeCell ref="J264:K265"/>
    <mergeCell ref="L262:L263"/>
    <mergeCell ref="M262:M263"/>
    <mergeCell ref="N262:N263"/>
    <mergeCell ref="O262:O263"/>
    <mergeCell ref="O264:O2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FD5B-E2B8-8E4D-823D-634CB1BC1339}">
  <sheetPr codeName="Sheet39"/>
  <dimension ref="B3:AB121"/>
  <sheetViews>
    <sheetView tabSelected="1" topLeftCell="A30" zoomScale="68" zoomScaleNormal="60" zoomScaleSheetLayoutView="100" workbookViewId="0">
      <selection activeCell="E49" sqref="E49"/>
    </sheetView>
  </sheetViews>
  <sheetFormatPr defaultRowHeight="14.5" x14ac:dyDescent="0.35"/>
  <cols>
    <col min="2" max="2" width="29.089843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2.08984375" customWidth="1"/>
    <col min="10" max="10" width="16.1796875" customWidth="1"/>
    <col min="11" max="11" width="3.179687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167</v>
      </c>
      <c r="D4" s="406"/>
      <c r="E4" s="406"/>
      <c r="F4" s="406"/>
      <c r="G4" s="406"/>
      <c r="H4" s="407"/>
      <c r="I4" s="411">
        <v>22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168</v>
      </c>
      <c r="D7" s="419"/>
      <c r="E7" s="419"/>
      <c r="F7" s="419"/>
      <c r="G7" s="419"/>
      <c r="H7" s="422">
        <v>82.1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1029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720</v>
      </c>
      <c r="I11" s="452"/>
      <c r="J11" s="429" t="s">
        <v>504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29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1062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8.6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15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145" t="s">
        <v>7</v>
      </c>
      <c r="C23" s="77" t="s">
        <v>8</v>
      </c>
      <c r="D23" s="142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146" t="s">
        <v>140</v>
      </c>
      <c r="C24" s="7" t="s">
        <v>138</v>
      </c>
      <c r="D24" s="143" t="s">
        <v>200</v>
      </c>
      <c r="E24" s="54" t="s">
        <v>139</v>
      </c>
      <c r="F24" s="9" t="s">
        <v>199</v>
      </c>
      <c r="G24" s="55" t="s">
        <v>138</v>
      </c>
      <c r="H24" s="10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147" t="s">
        <v>540</v>
      </c>
      <c r="C25" s="6" t="s">
        <v>232</v>
      </c>
      <c r="D25" s="143" t="s">
        <v>252</v>
      </c>
      <c r="E25" s="100" t="s">
        <v>473</v>
      </c>
      <c r="F25" s="9" t="str">
        <f t="shared" ref="F25:F54" si="0">0.05 * VALUE(LEFT(D25, LEN(D25)-3)) &amp; " RC"</f>
        <v>4.8 RC</v>
      </c>
      <c r="G25" s="80" t="s">
        <v>136</v>
      </c>
      <c r="H25" s="73" t="s">
        <v>491</v>
      </c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147" t="s">
        <v>421</v>
      </c>
      <c r="C26" s="7" t="s">
        <v>240</v>
      </c>
      <c r="D26" s="143" t="s">
        <v>210</v>
      </c>
      <c r="E26" s="100" t="s">
        <v>454</v>
      </c>
      <c r="F26" s="9" t="str">
        <f t="shared" si="0"/>
        <v>2.2 RC</v>
      </c>
      <c r="G26" s="80" t="s">
        <v>136</v>
      </c>
      <c r="H26" s="73" t="s">
        <v>445</v>
      </c>
      <c r="I26" s="2"/>
      <c r="N26" s="46"/>
      <c r="O26" s="46"/>
    </row>
    <row r="27" spans="2:16" ht="15.75" customHeight="1" thickBot="1" x14ac:dyDescent="0.4">
      <c r="B27" s="147" t="s">
        <v>617</v>
      </c>
      <c r="C27" s="7" t="s">
        <v>240</v>
      </c>
      <c r="D27" s="143" t="s">
        <v>203</v>
      </c>
      <c r="E27" s="100" t="s">
        <v>454</v>
      </c>
      <c r="F27" s="9" t="str">
        <f t="shared" si="0"/>
        <v>2 RC</v>
      </c>
      <c r="G27" s="80" t="s">
        <v>136</v>
      </c>
      <c r="H27" s="73" t="s">
        <v>491</v>
      </c>
      <c r="N27" s="46"/>
      <c r="O27" s="46"/>
    </row>
    <row r="28" spans="2:16" ht="16.5" customHeight="1" thickTop="1" x14ac:dyDescent="0.35">
      <c r="B28" s="147" t="s">
        <v>438</v>
      </c>
      <c r="C28" s="7" t="s">
        <v>251</v>
      </c>
      <c r="D28" s="143" t="s">
        <v>203</v>
      </c>
      <c r="E28" s="100" t="s">
        <v>454</v>
      </c>
      <c r="F28" s="9" t="str">
        <f t="shared" si="0"/>
        <v>2 RC</v>
      </c>
      <c r="G28" s="80" t="s">
        <v>136</v>
      </c>
      <c r="H28" s="73" t="s">
        <v>445</v>
      </c>
      <c r="I28" s="4"/>
      <c r="J28" s="479" t="s">
        <v>458</v>
      </c>
      <c r="K28" s="103"/>
      <c r="L28" s="463">
        <f>SUMIF(P28:P406, "A5A5A5", N28:N406) + SUMIF(P28:P406, "A5A5A5", O28:O406)</f>
        <v>78</v>
      </c>
      <c r="M28" s="464"/>
    </row>
    <row r="29" spans="2:16" ht="15" customHeight="1" x14ac:dyDescent="0.35">
      <c r="B29" s="145" t="s">
        <v>629</v>
      </c>
      <c r="C29" s="7" t="s">
        <v>254</v>
      </c>
      <c r="D29" s="143" t="s">
        <v>214</v>
      </c>
      <c r="E29" s="100" t="s">
        <v>453</v>
      </c>
      <c r="F29" s="9" t="str">
        <f t="shared" si="0"/>
        <v>2.5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">
      <c r="B30" s="147" t="s">
        <v>667</v>
      </c>
      <c r="C30" s="7" t="s">
        <v>257</v>
      </c>
      <c r="D30" s="143" t="s">
        <v>214</v>
      </c>
      <c r="E30" s="100" t="s">
        <v>453</v>
      </c>
      <c r="F30" s="9" t="str">
        <f t="shared" si="0"/>
        <v>2.5 RC</v>
      </c>
      <c r="G30" s="80" t="s">
        <v>136</v>
      </c>
      <c r="H30" s="73" t="s">
        <v>491</v>
      </c>
      <c r="I30" s="2"/>
      <c r="J30" s="481"/>
      <c r="K30" s="103"/>
      <c r="L30" s="467"/>
      <c r="M30" s="468"/>
    </row>
    <row r="31" spans="2:16" ht="15.75" customHeight="1" thickTop="1" thickBot="1" x14ac:dyDescent="0.4">
      <c r="B31" s="147" t="s">
        <v>666</v>
      </c>
      <c r="C31" s="7" t="s">
        <v>257</v>
      </c>
      <c r="D31" s="143" t="s">
        <v>237</v>
      </c>
      <c r="E31" s="100" t="s">
        <v>453</v>
      </c>
      <c r="F31" s="9" t="str">
        <f t="shared" si="0"/>
        <v>2.7 RC</v>
      </c>
      <c r="G31" s="80" t="s">
        <v>136</v>
      </c>
      <c r="H31" s="73" t="s">
        <v>491</v>
      </c>
    </row>
    <row r="32" spans="2:16" ht="15" customHeight="1" thickTop="1" x14ac:dyDescent="0.35">
      <c r="B32" s="148" t="s">
        <v>729</v>
      </c>
      <c r="C32" s="7" t="s">
        <v>196</v>
      </c>
      <c r="D32" s="143" t="s">
        <v>229</v>
      </c>
      <c r="E32" s="100" t="s">
        <v>732</v>
      </c>
      <c r="F32" s="9" t="str">
        <f t="shared" si="0"/>
        <v>5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23</v>
      </c>
      <c r="M32" s="485"/>
    </row>
    <row r="33" spans="2:15" ht="15.75" customHeight="1" x14ac:dyDescent="0.35">
      <c r="B33" s="148" t="s">
        <v>730</v>
      </c>
      <c r="C33" s="7" t="s">
        <v>196</v>
      </c>
      <c r="D33" s="143" t="s">
        <v>229</v>
      </c>
      <c r="E33" s="100" t="s">
        <v>732</v>
      </c>
      <c r="F33" s="9" t="str">
        <f t="shared" si="0"/>
        <v>5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149" t="s">
        <v>731</v>
      </c>
      <c r="C34" s="7" t="s">
        <v>196</v>
      </c>
      <c r="D34" s="143" t="s">
        <v>212</v>
      </c>
      <c r="E34" s="100" t="s">
        <v>732</v>
      </c>
      <c r="F34" s="9" t="str">
        <f t="shared" si="0"/>
        <v>4.3 RC</v>
      </c>
      <c r="G34" s="93"/>
      <c r="H34" s="137"/>
      <c r="J34" s="484"/>
      <c r="K34" s="103"/>
      <c r="L34" s="467"/>
      <c r="M34" s="487"/>
      <c r="N34" s="1"/>
      <c r="O34" s="1"/>
    </row>
    <row r="35" spans="2:15" ht="17" thickTop="1" thickBot="1" x14ac:dyDescent="0.4">
      <c r="B35" s="150" t="s">
        <v>850</v>
      </c>
      <c r="C35" s="7" t="s">
        <v>232</v>
      </c>
      <c r="D35" s="143" t="s">
        <v>207</v>
      </c>
      <c r="E35" s="100" t="s">
        <v>732</v>
      </c>
      <c r="F35" s="9" t="str">
        <f>0.05 * VALUE(LEFT(D35, LEN(D35)-3)) &amp; " RC"</f>
        <v>5.2 RC</v>
      </c>
      <c r="G35" s="93"/>
      <c r="H35" s="137"/>
      <c r="N35" s="4"/>
      <c r="O35" s="4"/>
    </row>
    <row r="36" spans="2:15" ht="15.75" customHeight="1" thickTop="1" x14ac:dyDescent="0.35">
      <c r="B36" s="151" t="s">
        <v>851</v>
      </c>
      <c r="C36" s="7" t="s">
        <v>232</v>
      </c>
      <c r="D36" s="143" t="s">
        <v>201</v>
      </c>
      <c r="E36" s="100" t="s">
        <v>732</v>
      </c>
      <c r="F36" s="9" t="str">
        <f>0.05 * VALUE(LEFT(D36, LEN(D36)-3)) &amp; " RC"</f>
        <v>3 RC</v>
      </c>
      <c r="G36" s="93"/>
      <c r="H36" s="137"/>
      <c r="J36" s="460" t="s">
        <v>2</v>
      </c>
      <c r="K36" s="103"/>
      <c r="L36" s="463">
        <f>SUMIF(P28:P406, "FFC000", N28:N406) + SUMIF(P28:P406, "FFC000", O28:O406)</f>
        <v>19</v>
      </c>
      <c r="M36" s="464"/>
      <c r="N36" s="2"/>
      <c r="O36" s="2"/>
    </row>
    <row r="37" spans="2:15" ht="15.75" customHeight="1" x14ac:dyDescent="0.35">
      <c r="B37" s="150" t="s">
        <v>902</v>
      </c>
      <c r="C37" s="7" t="s">
        <v>240</v>
      </c>
      <c r="D37" s="143" t="s">
        <v>205</v>
      </c>
      <c r="E37" s="100" t="s">
        <v>732</v>
      </c>
      <c r="F37" s="9" t="str">
        <f t="shared" si="0"/>
        <v>4.2 RC</v>
      </c>
      <c r="G37" s="93"/>
      <c r="H37" s="137"/>
      <c r="J37" s="461"/>
      <c r="K37" s="103"/>
      <c r="L37" s="465"/>
      <c r="M37" s="466"/>
      <c r="N37" s="3"/>
      <c r="O37" s="3"/>
    </row>
    <row r="38" spans="2:15" ht="15" customHeight="1" thickBot="1" x14ac:dyDescent="0.4">
      <c r="B38" s="150" t="s">
        <v>903</v>
      </c>
      <c r="C38" s="7" t="s">
        <v>240</v>
      </c>
      <c r="D38" s="143" t="s">
        <v>205</v>
      </c>
      <c r="E38" s="100" t="s">
        <v>732</v>
      </c>
      <c r="F38" s="9" t="str">
        <f t="shared" si="0"/>
        <v>4.2 RC</v>
      </c>
      <c r="G38" s="93"/>
      <c r="H38" s="137"/>
      <c r="J38" s="462"/>
      <c r="K38" s="103"/>
      <c r="L38" s="467"/>
      <c r="M38" s="468"/>
    </row>
    <row r="39" spans="2:15" ht="16.5" customHeight="1" thickTop="1" thickBot="1" x14ac:dyDescent="0.4">
      <c r="B39" s="150" t="s">
        <v>904</v>
      </c>
      <c r="C39" s="7" t="s">
        <v>240</v>
      </c>
      <c r="D39" s="143" t="s">
        <v>216</v>
      </c>
      <c r="E39" s="100" t="s">
        <v>732</v>
      </c>
      <c r="F39" s="9" t="str">
        <f t="shared" si="0"/>
        <v>3.5 RC</v>
      </c>
      <c r="G39" s="93"/>
      <c r="H39" s="137"/>
      <c r="N39" s="4"/>
      <c r="O39" s="4"/>
    </row>
    <row r="40" spans="2:15" ht="15.75" customHeight="1" thickTop="1" x14ac:dyDescent="0.35">
      <c r="B40" s="152"/>
      <c r="C40" s="7"/>
      <c r="D40" s="143" t="s">
        <v>200</v>
      </c>
      <c r="E40" s="100"/>
      <c r="F40" s="9" t="str">
        <f t="shared" si="0"/>
        <v>0 RC</v>
      </c>
      <c r="G40" s="93"/>
      <c r="H40" s="137"/>
      <c r="J40" s="469" t="s">
        <v>3</v>
      </c>
      <c r="K40" s="103"/>
      <c r="L40" s="463">
        <f>SUMIF(P28:P406, "ED7D31", N28:N406) + SUMIF(P28:P406, "ED7D31", O28:O406)</f>
        <v>36</v>
      </c>
      <c r="M40" s="464"/>
      <c r="N40" s="2"/>
      <c r="O40" s="2"/>
    </row>
    <row r="41" spans="2:15" ht="15" customHeight="1" x14ac:dyDescent="0.35">
      <c r="B41" s="152"/>
      <c r="C41" s="7"/>
      <c r="D41" s="143" t="s">
        <v>200</v>
      </c>
      <c r="E41" s="37"/>
      <c r="F41" s="9" t="str">
        <f t="shared" si="0"/>
        <v>0 RC</v>
      </c>
      <c r="G41" s="93"/>
      <c r="H41" s="137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152"/>
      <c r="C42" s="7"/>
      <c r="D42" s="143" t="s">
        <v>200</v>
      </c>
      <c r="E42" s="37"/>
      <c r="F42" s="9" t="str">
        <f t="shared" si="0"/>
        <v>0 RC</v>
      </c>
      <c r="G42" s="93"/>
      <c r="H42" s="137"/>
      <c r="J42" s="471"/>
      <c r="K42" s="103"/>
      <c r="L42" s="467"/>
      <c r="M42" s="468"/>
    </row>
    <row r="43" spans="2:15" ht="15.75" customHeight="1" thickTop="1" thickBot="1" x14ac:dyDescent="0.4">
      <c r="B43" s="152"/>
      <c r="C43" s="7"/>
      <c r="D43" s="143" t="s">
        <v>200</v>
      </c>
      <c r="E43" s="37"/>
      <c r="F43" s="9" t="str">
        <f t="shared" si="0"/>
        <v>0 RC</v>
      </c>
      <c r="G43" s="93"/>
      <c r="H43" s="137"/>
    </row>
    <row r="44" spans="2:15" ht="15" thickTop="1" x14ac:dyDescent="0.35">
      <c r="B44" s="152"/>
      <c r="C44" s="7"/>
      <c r="D44" s="143" t="s">
        <v>200</v>
      </c>
      <c r="E44" s="37"/>
      <c r="F44" s="9" t="str">
        <f t="shared" si="0"/>
        <v>0 RC</v>
      </c>
      <c r="G44" s="93"/>
      <c r="H44" s="137"/>
      <c r="J44" s="472" t="s">
        <v>459</v>
      </c>
      <c r="K44" s="474"/>
      <c r="L44" s="475">
        <f>SUMIF(P28:P406, "A9D08E", N28:N406) + SUMIF(P28:P406, "A9D08E", O28:O406)</f>
        <v>124</v>
      </c>
      <c r="M44" s="476"/>
    </row>
    <row r="45" spans="2:15" ht="15.75" customHeight="1" thickBot="1" x14ac:dyDescent="0.4">
      <c r="B45" s="152"/>
      <c r="C45" s="7"/>
      <c r="D45" s="143" t="s">
        <v>200</v>
      </c>
      <c r="E45" s="37"/>
      <c r="F45" s="9" t="str">
        <f t="shared" si="0"/>
        <v>0 RC</v>
      </c>
      <c r="G45" s="93"/>
      <c r="H45" s="137"/>
      <c r="J45" s="473"/>
      <c r="K45" s="474"/>
      <c r="L45" s="477"/>
      <c r="M45" s="478"/>
    </row>
    <row r="46" spans="2:15" ht="15.75" customHeight="1" thickTop="1" thickBot="1" x14ac:dyDescent="0.4">
      <c r="B46" s="152"/>
      <c r="C46" s="7"/>
      <c r="D46" s="143" t="s">
        <v>200</v>
      </c>
      <c r="E46" s="37"/>
      <c r="F46" s="9" t="str">
        <f t="shared" si="0"/>
        <v>0 RC</v>
      </c>
      <c r="G46" s="93"/>
      <c r="H46" s="137"/>
    </row>
    <row r="47" spans="2:15" ht="15" thickTop="1" x14ac:dyDescent="0.35">
      <c r="B47" s="152"/>
      <c r="C47" s="7"/>
      <c r="D47" s="143" t="s">
        <v>200</v>
      </c>
      <c r="E47" s="37"/>
      <c r="F47" s="9" t="str">
        <f t="shared" si="0"/>
        <v>0 RC</v>
      </c>
      <c r="G47" s="93"/>
      <c r="H47" s="137"/>
      <c r="J47" s="490" t="s">
        <v>5</v>
      </c>
      <c r="K47" s="474"/>
      <c r="L47" s="475">
        <f>SUMIF(P28:P406, "F4B084", N28:N406) + SUMIF(P28:P406, "F4B084", O28:O406)</f>
        <v>147</v>
      </c>
      <c r="M47" s="476"/>
    </row>
    <row r="48" spans="2:15" ht="15.75" customHeight="1" thickBot="1" x14ac:dyDescent="0.4">
      <c r="B48" s="152"/>
      <c r="C48" s="7"/>
      <c r="D48" s="143" t="s">
        <v>200</v>
      </c>
      <c r="E48" s="37"/>
      <c r="F48" s="9" t="str">
        <f t="shared" si="0"/>
        <v>0 RC</v>
      </c>
      <c r="G48" s="93"/>
      <c r="H48" s="137"/>
      <c r="J48" s="491"/>
      <c r="K48" s="474"/>
      <c r="L48" s="477"/>
      <c r="M48" s="478"/>
    </row>
    <row r="49" spans="2:28" ht="15.75" customHeight="1" thickTop="1" thickBot="1" x14ac:dyDescent="0.4">
      <c r="B49" s="152"/>
      <c r="C49" s="7"/>
      <c r="D49" s="143" t="s">
        <v>200</v>
      </c>
      <c r="E49" s="37"/>
      <c r="F49" s="9" t="str">
        <f t="shared" si="0"/>
        <v>0 RC</v>
      </c>
      <c r="G49" s="53"/>
      <c r="H49" s="73"/>
    </row>
    <row r="50" spans="2:28" ht="15" thickTop="1" x14ac:dyDescent="0.35">
      <c r="B50" s="152"/>
      <c r="C50" s="7"/>
      <c r="D50" s="143" t="s">
        <v>200</v>
      </c>
      <c r="E50" s="37"/>
      <c r="F50" s="9" t="str">
        <f t="shared" si="0"/>
        <v>0 RC</v>
      </c>
      <c r="G50" s="53"/>
      <c r="H50" s="73"/>
      <c r="J50" s="492" t="s">
        <v>85</v>
      </c>
      <c r="K50" s="474"/>
      <c r="L50" s="475">
        <f>SUMIF(P28:P406, "FFD966", N28:N406) + SUMIF(P28:P406, "FFD966", O28:O406)</f>
        <v>-23</v>
      </c>
      <c r="M50" s="476"/>
    </row>
    <row r="51" spans="2:28" ht="15.75" customHeight="1" thickBot="1" x14ac:dyDescent="0.4">
      <c r="B51" s="152"/>
      <c r="C51" s="7"/>
      <c r="D51" s="143" t="s">
        <v>200</v>
      </c>
      <c r="E51" s="37"/>
      <c r="F51" s="9" t="str">
        <f t="shared" si="0"/>
        <v>0 RC</v>
      </c>
      <c r="G51" s="53"/>
      <c r="H51" s="73"/>
      <c r="J51" s="493"/>
      <c r="K51" s="474"/>
      <c r="L51" s="477"/>
      <c r="M51" s="478"/>
    </row>
    <row r="52" spans="2:28" ht="15.65" customHeight="1" thickTop="1" thickBot="1" x14ac:dyDescent="0.4">
      <c r="B52" s="152"/>
      <c r="C52" s="7"/>
      <c r="D52" s="143" t="s">
        <v>200</v>
      </c>
      <c r="E52" s="37"/>
      <c r="F52" s="9" t="str">
        <f t="shared" si="0"/>
        <v>0 RC</v>
      </c>
      <c r="G52" s="53"/>
      <c r="H52" s="73"/>
    </row>
    <row r="53" spans="2:28" ht="15" thickTop="1" x14ac:dyDescent="0.35">
      <c r="B53" s="152"/>
      <c r="C53" s="7"/>
      <c r="D53" s="143" t="s">
        <v>200</v>
      </c>
      <c r="E53" s="37"/>
      <c r="F53" s="9" t="str">
        <f t="shared" si="0"/>
        <v>0 RC</v>
      </c>
      <c r="G53" s="53"/>
      <c r="H53" s="73"/>
      <c r="J53" s="488" t="s">
        <v>6</v>
      </c>
      <c r="K53" s="474"/>
      <c r="L53" s="475">
        <f>SUMIF(P28:P406, "9BC2E6", N28:N406) + SUMIF(P28:P406, "9BC2E6", O28:O406)</f>
        <v>10</v>
      </c>
      <c r="M53" s="476"/>
    </row>
    <row r="54" spans="2:28" ht="15" thickBot="1" x14ac:dyDescent="0.4">
      <c r="B54" s="152"/>
      <c r="C54" s="5"/>
      <c r="D54" s="143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28" ht="14.5" customHeight="1" x14ac:dyDescent="0.35">
      <c r="B55" s="152" t="s">
        <v>14</v>
      </c>
      <c r="C55" s="70"/>
      <c r="D55" s="71"/>
      <c r="E55" s="71"/>
      <c r="F55" s="72" cm="1">
        <f t="array" ref="F55">SUM(IF(ISNUMBER(VALUE(LEFT(F32:F54, LEN(F32:F54)-2))), VALUE(LEFT(F32:F54, LEN(F32:F54)-2)), 0))</f>
        <v>34.4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37</v>
      </c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15</v>
      </c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97" t="s">
        <v>489</v>
      </c>
      <c r="D61" s="395">
        <v>17</v>
      </c>
      <c r="E61" s="397">
        <v>75.2</v>
      </c>
      <c r="F61" s="397">
        <v>1231</v>
      </c>
      <c r="G61" s="397">
        <v>1632</v>
      </c>
      <c r="H61" s="399">
        <v>379</v>
      </c>
      <c r="I61" s="401">
        <v>780</v>
      </c>
      <c r="J61" s="403"/>
      <c r="K61" s="404"/>
      <c r="L61" s="404"/>
      <c r="M61" s="427"/>
      <c r="N61" s="106"/>
      <c r="O61" s="106">
        <v>10</v>
      </c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4</v>
      </c>
      <c r="D62" s="426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12</v>
      </c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376"/>
      <c r="D63" s="455" t="s">
        <v>325</v>
      </c>
      <c r="E63" s="456"/>
      <c r="F63" s="457"/>
      <c r="G63" s="382" t="s">
        <v>339</v>
      </c>
      <c r="H63" s="383"/>
      <c r="I63" s="383"/>
      <c r="J63" s="384"/>
      <c r="K63" s="385"/>
      <c r="L63" s="385"/>
      <c r="M63" s="450"/>
      <c r="N63" s="108"/>
      <c r="O63" s="120">
        <v>71</v>
      </c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376"/>
      <c r="D64" s="379" t="s">
        <v>288</v>
      </c>
      <c r="E64" s="380"/>
      <c r="F64" s="381"/>
      <c r="G64" s="458" t="s">
        <v>275</v>
      </c>
      <c r="H64" s="459"/>
      <c r="I64" s="459"/>
      <c r="J64" s="388"/>
      <c r="K64" s="389"/>
      <c r="L64" s="389"/>
      <c r="M64" s="390"/>
      <c r="N64" s="121"/>
      <c r="O64" s="121">
        <v>62</v>
      </c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9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5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O67" s="87"/>
      <c r="P67" s="87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40" t="s">
        <v>456</v>
      </c>
      <c r="O68" s="140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12</v>
      </c>
      <c r="O69" s="104">
        <v>29</v>
      </c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3</v>
      </c>
      <c r="O70" s="105">
        <v>5</v>
      </c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488</v>
      </c>
      <c r="D71" s="395" t="s">
        <v>129</v>
      </c>
      <c r="E71" s="397">
        <v>6.9</v>
      </c>
      <c r="F71" s="397">
        <v>1413</v>
      </c>
      <c r="G71" s="397">
        <v>1600</v>
      </c>
      <c r="H71" s="399">
        <v>763</v>
      </c>
      <c r="I71" s="401">
        <v>950</v>
      </c>
      <c r="J71" s="403"/>
      <c r="K71" s="404"/>
      <c r="L71" s="404"/>
      <c r="M71" s="404"/>
      <c r="N71" s="106">
        <v>1</v>
      </c>
      <c r="O71" s="106">
        <v>8</v>
      </c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8</v>
      </c>
      <c r="O72" s="107">
        <v>16</v>
      </c>
      <c r="P72" s="119" t="s">
        <v>462</v>
      </c>
    </row>
    <row r="73" spans="3:28" ht="24" customHeight="1" thickBot="1" x14ac:dyDescent="0.5">
      <c r="C73" s="376"/>
      <c r="D73" s="379" t="s">
        <v>315</v>
      </c>
      <c r="E73" s="380"/>
      <c r="F73" s="381"/>
      <c r="G73" s="382" t="s">
        <v>339</v>
      </c>
      <c r="H73" s="383"/>
      <c r="I73" s="383"/>
      <c r="J73" s="384"/>
      <c r="K73" s="385"/>
      <c r="L73" s="385"/>
      <c r="M73" s="385"/>
      <c r="N73" s="108">
        <v>14</v>
      </c>
      <c r="O73" s="120">
        <v>39</v>
      </c>
      <c r="P73" s="119" t="s">
        <v>464</v>
      </c>
    </row>
    <row r="74" spans="3:28" ht="23.5" thickBot="1" x14ac:dyDescent="0.5">
      <c r="C74" s="376"/>
      <c r="D74" s="379" t="s">
        <v>287</v>
      </c>
      <c r="E74" s="380"/>
      <c r="F74" s="381"/>
      <c r="G74" s="386" t="s">
        <v>27</v>
      </c>
      <c r="H74" s="387"/>
      <c r="I74" s="387"/>
      <c r="J74" s="388"/>
      <c r="K74" s="389"/>
      <c r="L74" s="389"/>
      <c r="M74" s="389"/>
      <c r="N74" s="121">
        <v>21</v>
      </c>
      <c r="O74" s="121">
        <v>64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82" t="s">
        <v>278</v>
      </c>
      <c r="H75" s="383"/>
      <c r="I75" s="383"/>
      <c r="J75" s="388"/>
      <c r="K75" s="389"/>
      <c r="L75" s="389"/>
      <c r="M75" s="389"/>
      <c r="N75" s="122">
        <v>-7</v>
      </c>
      <c r="O75" s="122">
        <v>-25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5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486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6" spans="3:16" ht="15.75" customHeight="1" x14ac:dyDescent="0.35"/>
    <row r="97" ht="15.75" customHeight="1" x14ac:dyDescent="0.35"/>
    <row r="99" ht="15.75" customHeight="1" x14ac:dyDescent="0.35"/>
    <row r="100" ht="15.75" customHeight="1" x14ac:dyDescent="0.35"/>
    <row r="101" ht="16.5" customHeight="1" x14ac:dyDescent="0.35"/>
    <row r="102" ht="16.5" customHeight="1" x14ac:dyDescent="0.35"/>
    <row r="103" ht="24" customHeight="1" x14ac:dyDescent="0.35"/>
    <row r="104" ht="24.75" customHeight="1" x14ac:dyDescent="0.35"/>
    <row r="105" ht="24.75" customHeight="1" x14ac:dyDescent="0.35"/>
    <row r="106" ht="24" customHeight="1" x14ac:dyDescent="0.35"/>
    <row r="108" ht="15.75" customHeight="1" x14ac:dyDescent="0.35"/>
    <row r="109" ht="15.75" customHeight="1" x14ac:dyDescent="0.35"/>
    <row r="110" ht="24.75" customHeight="1" x14ac:dyDescent="0.35"/>
    <row r="111" ht="24.75" customHeight="1" x14ac:dyDescent="0.35"/>
    <row r="112" ht="24" customHeight="1" x14ac:dyDescent="0.35"/>
    <row r="113" ht="24.75" customHeight="1" x14ac:dyDescent="0.35"/>
    <row r="114" ht="24.75" customHeight="1" x14ac:dyDescent="0.35"/>
    <row r="115" ht="15.75" customHeight="1" x14ac:dyDescent="0.35"/>
    <row r="117" ht="15.75" customHeight="1" x14ac:dyDescent="0.35"/>
    <row r="118" ht="15.75" customHeight="1" x14ac:dyDescent="0.35"/>
    <row r="120" ht="15.75" customHeight="1" x14ac:dyDescent="0.35"/>
    <row r="121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28:J30"/>
    <mergeCell ref="L28:M30"/>
    <mergeCell ref="J32:J34"/>
    <mergeCell ref="L32:M34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63:M63"/>
    <mergeCell ref="D64:F64"/>
    <mergeCell ref="G64:I64"/>
    <mergeCell ref="J64:M64"/>
    <mergeCell ref="D65:F65"/>
    <mergeCell ref="J36:J38"/>
    <mergeCell ref="L36:M38"/>
    <mergeCell ref="J40:J42"/>
    <mergeCell ref="L40:M42"/>
    <mergeCell ref="J44:J45"/>
    <mergeCell ref="K44:K45"/>
    <mergeCell ref="L44:M45"/>
    <mergeCell ref="J65:M65"/>
    <mergeCell ref="C69:C70"/>
    <mergeCell ref="C11:G12"/>
    <mergeCell ref="H11:I12"/>
    <mergeCell ref="C59:C60"/>
    <mergeCell ref="C19:G20"/>
    <mergeCell ref="H19:I20"/>
    <mergeCell ref="C62:C66"/>
    <mergeCell ref="D63:F63"/>
    <mergeCell ref="G63:I63"/>
    <mergeCell ref="D66:F66"/>
    <mergeCell ref="G66:I66"/>
    <mergeCell ref="G65:I65"/>
    <mergeCell ref="C4:H6"/>
    <mergeCell ref="I4:I6"/>
    <mergeCell ref="C9:G10"/>
    <mergeCell ref="H9:I10"/>
    <mergeCell ref="C7:G8"/>
    <mergeCell ref="H7:I8"/>
    <mergeCell ref="J59:M60"/>
    <mergeCell ref="D61:D62"/>
    <mergeCell ref="E61:E62"/>
    <mergeCell ref="F61:F62"/>
    <mergeCell ref="G61:G62"/>
    <mergeCell ref="H61:H62"/>
    <mergeCell ref="I61:I62"/>
    <mergeCell ref="J61:M61"/>
    <mergeCell ref="J62:M62"/>
    <mergeCell ref="J11:J12"/>
    <mergeCell ref="C13:I14"/>
    <mergeCell ref="C15:F16"/>
    <mergeCell ref="G15:H16"/>
    <mergeCell ref="I15:I16"/>
    <mergeCell ref="C17:G18"/>
    <mergeCell ref="H17:H18"/>
    <mergeCell ref="I17:I18"/>
    <mergeCell ref="J23:M25"/>
    <mergeCell ref="J66:M66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C85D-4B15-7A4B-A431-D10E21523249}">
  <sheetPr codeName="Sheet391"/>
  <dimension ref="B3:AB116"/>
  <sheetViews>
    <sheetView topLeftCell="B1" zoomScale="68" zoomScaleNormal="85" zoomScaleSheetLayoutView="100" workbookViewId="0">
      <selection activeCell="D48" sqref="D48"/>
    </sheetView>
  </sheetViews>
  <sheetFormatPr defaultRowHeight="14.5" x14ac:dyDescent="0.35"/>
  <cols>
    <col min="2" max="2" width="24.17968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" customWidth="1"/>
    <col min="12" max="12" width="10.4531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169</v>
      </c>
      <c r="D4" s="406"/>
      <c r="E4" s="406"/>
      <c r="F4" s="406"/>
      <c r="G4" s="406"/>
      <c r="H4" s="407"/>
      <c r="I4" s="411">
        <v>30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359</v>
      </c>
      <c r="D7" s="419"/>
      <c r="E7" s="419"/>
      <c r="F7" s="419"/>
      <c r="G7" s="419"/>
      <c r="H7" s="422">
        <v>25.4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1030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728</v>
      </c>
      <c r="I11" s="452"/>
      <c r="J11" s="429" t="s">
        <v>504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29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520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8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75" t="s">
        <v>665</v>
      </c>
      <c r="C25" s="6" t="s">
        <v>257</v>
      </c>
      <c r="D25" s="9" t="s">
        <v>213</v>
      </c>
      <c r="E25" s="100" t="s">
        <v>454</v>
      </c>
      <c r="F25" s="9" t="str">
        <f t="shared" ref="F25:F54" si="0">0.05 * VALUE(LEFT(D25, LEN(D25)-3)) &amp; " RC"</f>
        <v>2.9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4">
      <c r="B26" s="153" t="s">
        <v>733</v>
      </c>
      <c r="C26" s="7" t="s">
        <v>196</v>
      </c>
      <c r="D26" s="9" t="s">
        <v>410</v>
      </c>
      <c r="E26" s="100" t="s">
        <v>732</v>
      </c>
      <c r="F26" s="9" t="str">
        <f t="shared" ref="F26:F42" si="1">0.05 * VALUE(LEFT(D26, LEN(D26)-3)) &amp; " RC"</f>
        <v>6.2 RC</v>
      </c>
      <c r="G26" s="53"/>
      <c r="H26" s="73"/>
      <c r="I26" s="2"/>
      <c r="N26" s="46"/>
      <c r="O26" s="46"/>
    </row>
    <row r="27" spans="2:16" ht="15.75" customHeight="1" thickBot="1" x14ac:dyDescent="0.45">
      <c r="B27" s="153" t="s">
        <v>734</v>
      </c>
      <c r="C27" s="7" t="s">
        <v>196</v>
      </c>
      <c r="D27" s="9" t="s">
        <v>214</v>
      </c>
      <c r="E27" s="100" t="s">
        <v>732</v>
      </c>
      <c r="F27" s="9" t="str">
        <f t="shared" si="1"/>
        <v>2.5 RC</v>
      </c>
      <c r="G27" s="53"/>
      <c r="H27" s="73"/>
      <c r="N27" s="46"/>
      <c r="O27" s="46"/>
    </row>
    <row r="28" spans="2:16" ht="16.5" customHeight="1" thickTop="1" x14ac:dyDescent="0.35">
      <c r="B28" s="74" t="s">
        <v>852</v>
      </c>
      <c r="C28" s="7" t="s">
        <v>232</v>
      </c>
      <c r="D28" s="9" t="s">
        <v>223</v>
      </c>
      <c r="E28" s="100" t="s">
        <v>732</v>
      </c>
      <c r="F28" s="9" t="str">
        <f t="shared" si="1"/>
        <v>2.6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75</v>
      </c>
      <c r="M28" s="464"/>
    </row>
    <row r="29" spans="2:16" ht="16.5" customHeight="1" x14ac:dyDescent="0.35">
      <c r="B29" s="74" t="s">
        <v>853</v>
      </c>
      <c r="C29" s="7" t="s">
        <v>232</v>
      </c>
      <c r="D29" s="9" t="s">
        <v>236</v>
      </c>
      <c r="E29" s="100" t="s">
        <v>732</v>
      </c>
      <c r="F29" s="9" t="str">
        <f t="shared" si="1"/>
        <v>2.8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">
      <c r="B30" s="74" t="s">
        <v>905</v>
      </c>
      <c r="C30" s="7" t="s">
        <v>240</v>
      </c>
      <c r="D30" s="9" t="s">
        <v>216</v>
      </c>
      <c r="E30" s="100" t="s">
        <v>732</v>
      </c>
      <c r="F30" s="9" t="str">
        <f t="shared" si="1"/>
        <v>3.5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">
      <c r="B31" s="74" t="s">
        <v>906</v>
      </c>
      <c r="C31" s="7" t="s">
        <v>240</v>
      </c>
      <c r="D31" s="9" t="s">
        <v>201</v>
      </c>
      <c r="E31" s="100" t="s">
        <v>732</v>
      </c>
      <c r="F31" s="9" t="str">
        <f t="shared" si="1"/>
        <v>3 RC</v>
      </c>
      <c r="G31" s="53"/>
      <c r="H31" s="73"/>
    </row>
    <row r="32" spans="2:16" ht="16.5" customHeight="1" thickTop="1" x14ac:dyDescent="0.35">
      <c r="B32" s="74" t="s">
        <v>907</v>
      </c>
      <c r="C32" s="7" t="s">
        <v>240</v>
      </c>
      <c r="D32" s="9" t="s">
        <v>214</v>
      </c>
      <c r="E32" s="100" t="s">
        <v>732</v>
      </c>
      <c r="F32" s="9" t="str">
        <f t="shared" si="1"/>
        <v>2.5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21</v>
      </c>
      <c r="M32" s="485"/>
    </row>
    <row r="33" spans="2:15" ht="15.75" customHeight="1" x14ac:dyDescent="0.35">
      <c r="B33" s="74"/>
      <c r="C33" s="7"/>
      <c r="D33" s="9" t="s">
        <v>200</v>
      </c>
      <c r="E33" s="37"/>
      <c r="F33" s="9" t="str">
        <f t="shared" si="1"/>
        <v>0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/>
      <c r="C34" s="7"/>
      <c r="D34" s="9" t="s">
        <v>200</v>
      </c>
      <c r="E34" s="37"/>
      <c r="F34" s="9" t="str">
        <f t="shared" si="1"/>
        <v>0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74"/>
      <c r="C35" s="7"/>
      <c r="D35" s="9" t="s">
        <v>200</v>
      </c>
      <c r="E35" s="37"/>
      <c r="F35" s="9" t="str">
        <f t="shared" si="1"/>
        <v>0 RC</v>
      </c>
      <c r="G35" s="53"/>
      <c r="H35" s="73"/>
      <c r="N35" s="4"/>
      <c r="O35" s="4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1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15</v>
      </c>
      <c r="M36" s="464"/>
      <c r="N36" s="2"/>
      <c r="O36" s="2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1"/>
        <v>0 RC</v>
      </c>
      <c r="G37" s="53"/>
      <c r="H37" s="73"/>
      <c r="J37" s="461"/>
      <c r="K37" s="103"/>
      <c r="L37" s="465"/>
      <c r="M37" s="466"/>
      <c r="N37" s="3"/>
      <c r="O37" s="3"/>
    </row>
    <row r="38" spans="2:15" ht="15" customHeight="1" thickBot="1" x14ac:dyDescent="0.4">
      <c r="B38" s="74"/>
      <c r="C38" s="7"/>
      <c r="D38" s="9" t="s">
        <v>200</v>
      </c>
      <c r="E38" s="37"/>
      <c r="F38" s="9" t="str">
        <f t="shared" si="1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1"/>
        <v>0 RC</v>
      </c>
      <c r="G39" s="53"/>
      <c r="H39" s="73"/>
      <c r="N39" s="4"/>
      <c r="O39" s="4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39</v>
      </c>
      <c r="M40" s="464"/>
      <c r="N40" s="2"/>
      <c r="O40" s="2"/>
    </row>
    <row r="41" spans="2:15" ht="1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111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147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-36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6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26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35</v>
      </c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8</v>
      </c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97" t="s">
        <v>486</v>
      </c>
      <c r="D61" s="395">
        <v>28</v>
      </c>
      <c r="E61" s="397">
        <v>12.6</v>
      </c>
      <c r="F61" s="397">
        <v>1198</v>
      </c>
      <c r="G61" s="397">
        <v>1846</v>
      </c>
      <c r="H61" s="399">
        <v>112</v>
      </c>
      <c r="I61" s="401">
        <v>760</v>
      </c>
      <c r="J61" s="403"/>
      <c r="K61" s="404"/>
      <c r="L61" s="404"/>
      <c r="M61" s="404"/>
      <c r="N61" s="106"/>
      <c r="O61" s="106">
        <v>8</v>
      </c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4</v>
      </c>
      <c r="D62" s="426"/>
      <c r="E62" s="398"/>
      <c r="F62" s="398"/>
      <c r="G62" s="398"/>
      <c r="H62" s="400"/>
      <c r="I62" s="402"/>
      <c r="J62" s="377"/>
      <c r="K62" s="378"/>
      <c r="L62" s="378"/>
      <c r="M62" s="378"/>
      <c r="N62" s="107"/>
      <c r="O62" s="107">
        <v>19</v>
      </c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376"/>
      <c r="D63" s="382" t="s">
        <v>322</v>
      </c>
      <c r="E63" s="383"/>
      <c r="F63" s="494"/>
      <c r="G63" s="379" t="s">
        <v>286</v>
      </c>
      <c r="H63" s="380"/>
      <c r="I63" s="380"/>
      <c r="J63" s="384"/>
      <c r="K63" s="385"/>
      <c r="L63" s="385"/>
      <c r="M63" s="385"/>
      <c r="N63" s="108"/>
      <c r="O63" s="120">
        <v>46</v>
      </c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376"/>
      <c r="D64" s="379" t="s">
        <v>288</v>
      </c>
      <c r="E64" s="380"/>
      <c r="F64" s="381"/>
      <c r="G64" s="379" t="s">
        <v>276</v>
      </c>
      <c r="H64" s="380"/>
      <c r="I64" s="380"/>
      <c r="J64" s="388"/>
      <c r="K64" s="389"/>
      <c r="L64" s="389"/>
      <c r="M64" s="389"/>
      <c r="N64" s="121"/>
      <c r="O64" s="121">
        <v>75</v>
      </c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-29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4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O67" s="87"/>
      <c r="P67" s="87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12</v>
      </c>
      <c r="O69" s="104">
        <v>28</v>
      </c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5</v>
      </c>
      <c r="O70" s="105">
        <v>8</v>
      </c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486</v>
      </c>
      <c r="D71" s="395" t="s">
        <v>129</v>
      </c>
      <c r="E71" s="397">
        <v>12.8</v>
      </c>
      <c r="F71" s="397">
        <v>1381</v>
      </c>
      <c r="G71" s="397">
        <v>1582</v>
      </c>
      <c r="H71" s="399">
        <v>769</v>
      </c>
      <c r="I71" s="401">
        <v>970</v>
      </c>
      <c r="J71" s="403"/>
      <c r="K71" s="404"/>
      <c r="L71" s="404"/>
      <c r="M71" s="404"/>
      <c r="N71" s="106">
        <v>3</v>
      </c>
      <c r="O71" s="106">
        <v>4</v>
      </c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4</v>
      </c>
      <c r="O72" s="107">
        <v>16</v>
      </c>
      <c r="P72" s="119" t="s">
        <v>462</v>
      </c>
    </row>
    <row r="73" spans="3:28" ht="24" customHeight="1" thickBot="1" x14ac:dyDescent="0.5">
      <c r="C73" s="376"/>
      <c r="D73" s="382" t="s">
        <v>321</v>
      </c>
      <c r="E73" s="383"/>
      <c r="F73" s="494"/>
      <c r="G73" s="379" t="s">
        <v>286</v>
      </c>
      <c r="H73" s="380"/>
      <c r="I73" s="380"/>
      <c r="J73" s="384"/>
      <c r="K73" s="385"/>
      <c r="L73" s="385"/>
      <c r="M73" s="385"/>
      <c r="N73" s="108">
        <v>16</v>
      </c>
      <c r="O73" s="120">
        <v>49</v>
      </c>
      <c r="P73" s="119" t="s">
        <v>464</v>
      </c>
    </row>
    <row r="74" spans="3:28" ht="23.5" thickBot="1" x14ac:dyDescent="0.5">
      <c r="C74" s="376"/>
      <c r="D74" s="456" t="s">
        <v>523</v>
      </c>
      <c r="E74" s="456"/>
      <c r="F74" s="457"/>
      <c r="G74" s="386" t="s">
        <v>27</v>
      </c>
      <c r="H74" s="387"/>
      <c r="I74" s="387"/>
      <c r="J74" s="388"/>
      <c r="K74" s="389"/>
      <c r="L74" s="389"/>
      <c r="M74" s="389"/>
      <c r="N74" s="121">
        <v>15</v>
      </c>
      <c r="O74" s="121">
        <v>57</v>
      </c>
      <c r="P74" s="119" t="s">
        <v>465</v>
      </c>
    </row>
    <row r="75" spans="3:28" ht="23.5" thickBot="1" x14ac:dyDescent="0.5">
      <c r="C75" s="376"/>
      <c r="D75" s="383" t="s">
        <v>470</v>
      </c>
      <c r="E75" s="383"/>
      <c r="F75" s="494"/>
      <c r="G75" s="379" t="s">
        <v>276</v>
      </c>
      <c r="H75" s="380"/>
      <c r="I75" s="380"/>
      <c r="J75" s="388"/>
      <c r="K75" s="389"/>
      <c r="L75" s="389"/>
      <c r="M75" s="389"/>
      <c r="N75" s="122">
        <v>1</v>
      </c>
      <c r="O75" s="122">
        <v>-8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2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486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1" spans="3:16" ht="15.75" customHeight="1" x14ac:dyDescent="0.35"/>
    <row r="92" spans="3:16" ht="15.75" customHeight="1" x14ac:dyDescent="0.35"/>
    <row r="94" spans="3:16" ht="15.75" customHeight="1" x14ac:dyDescent="0.35"/>
    <row r="95" spans="3:16" ht="15.75" customHeight="1" x14ac:dyDescent="0.35"/>
    <row r="97" ht="15.75" customHeight="1" x14ac:dyDescent="0.35"/>
    <row r="98" ht="15.75" customHeight="1" x14ac:dyDescent="0.35"/>
    <row r="99" ht="16.5" customHeight="1" x14ac:dyDescent="0.35"/>
    <row r="100" ht="16.5" customHeight="1" x14ac:dyDescent="0.35"/>
    <row r="101" ht="24" customHeight="1" x14ac:dyDescent="0.35"/>
    <row r="102" ht="24.75" customHeight="1" x14ac:dyDescent="0.35"/>
    <row r="103" ht="24.75" customHeight="1" x14ac:dyDescent="0.35"/>
    <row r="104" ht="24" customHeight="1" x14ac:dyDescent="0.35"/>
    <row r="106" ht="15.75" customHeight="1" x14ac:dyDescent="0.35"/>
    <row r="107" ht="15.75" customHeight="1" x14ac:dyDescent="0.35"/>
    <row r="108" ht="24.75" customHeight="1" x14ac:dyDescent="0.35"/>
    <row r="109" ht="24.75" customHeight="1" x14ac:dyDescent="0.35"/>
    <row r="110" ht="24" customHeight="1" x14ac:dyDescent="0.35"/>
    <row r="111" ht="24.75" customHeight="1" x14ac:dyDescent="0.35"/>
    <row r="112" ht="24.75" customHeight="1" x14ac:dyDescent="0.35"/>
    <row r="113" ht="15.75" customHeight="1" x14ac:dyDescent="0.35"/>
    <row r="115" ht="15.75" customHeight="1" x14ac:dyDescent="0.35"/>
    <row r="116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11:J12"/>
    <mergeCell ref="C59:C60"/>
    <mergeCell ref="J23:M25"/>
    <mergeCell ref="J28:J30"/>
    <mergeCell ref="L28:M30"/>
    <mergeCell ref="J32:J34"/>
    <mergeCell ref="L32:M34"/>
    <mergeCell ref="J44:J45"/>
    <mergeCell ref="K44:K45"/>
    <mergeCell ref="L44:M45"/>
    <mergeCell ref="J53:J54"/>
    <mergeCell ref="K53:K54"/>
    <mergeCell ref="L53:M54"/>
    <mergeCell ref="J47:J48"/>
    <mergeCell ref="K47:K48"/>
    <mergeCell ref="L47:M48"/>
    <mergeCell ref="J59:M60"/>
    <mergeCell ref="C11:G12"/>
    <mergeCell ref="H11:I12"/>
    <mergeCell ref="D61:D62"/>
    <mergeCell ref="E61:E62"/>
    <mergeCell ref="F61:F62"/>
    <mergeCell ref="G61:G62"/>
    <mergeCell ref="H61:H62"/>
    <mergeCell ref="I61:I62"/>
    <mergeCell ref="J61:M61"/>
    <mergeCell ref="J62:M62"/>
    <mergeCell ref="J36:J38"/>
    <mergeCell ref="L36:M38"/>
    <mergeCell ref="J40:J42"/>
    <mergeCell ref="L40:M42"/>
    <mergeCell ref="K50:K51"/>
    <mergeCell ref="L50:M51"/>
    <mergeCell ref="J50:J51"/>
    <mergeCell ref="C4:H6"/>
    <mergeCell ref="I4:I6"/>
    <mergeCell ref="C9:G10"/>
    <mergeCell ref="H9:I10"/>
    <mergeCell ref="C7:G8"/>
    <mergeCell ref="H7:I8"/>
    <mergeCell ref="C13:I14"/>
    <mergeCell ref="J63:M63"/>
    <mergeCell ref="D64:F64"/>
    <mergeCell ref="G64:I64"/>
    <mergeCell ref="J64:M64"/>
    <mergeCell ref="C15:F16"/>
    <mergeCell ref="G15:H16"/>
    <mergeCell ref="I15:I16"/>
    <mergeCell ref="C17:G18"/>
    <mergeCell ref="H17:H18"/>
    <mergeCell ref="I17:I18"/>
    <mergeCell ref="C19:G20"/>
    <mergeCell ref="H19:I20"/>
    <mergeCell ref="C62:C66"/>
    <mergeCell ref="D63:F63"/>
    <mergeCell ref="G63:I63"/>
    <mergeCell ref="D65:F65"/>
    <mergeCell ref="G65:I65"/>
    <mergeCell ref="J66:M66"/>
    <mergeCell ref="D66:F66"/>
    <mergeCell ref="G66:I66"/>
    <mergeCell ref="J65:M6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D75:F75"/>
    <mergeCell ref="J74:M74"/>
    <mergeCell ref="G74:I74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280E-5600-B445-949F-76AA7E5B1BF4}">
  <sheetPr codeName="Sheet393"/>
  <dimension ref="B3:AB125"/>
  <sheetViews>
    <sheetView topLeftCell="A8" zoomScale="68" zoomScaleNormal="60" zoomScaleSheetLayoutView="100" workbookViewId="0">
      <selection activeCell="H9" sqref="H9:I10"/>
    </sheetView>
  </sheetViews>
  <sheetFormatPr defaultRowHeight="14.5" x14ac:dyDescent="0.35"/>
  <cols>
    <col min="2" max="2" width="27.453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171</v>
      </c>
      <c r="D4" s="406"/>
      <c r="E4" s="406"/>
      <c r="F4" s="406"/>
      <c r="G4" s="406"/>
      <c r="H4" s="407"/>
      <c r="I4" s="411">
        <v>33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360</v>
      </c>
      <c r="D7" s="419"/>
      <c r="E7" s="419"/>
      <c r="F7" s="419"/>
      <c r="G7" s="419"/>
      <c r="H7" s="422">
        <v>-26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1031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726</v>
      </c>
      <c r="I11" s="452"/>
      <c r="J11" s="495" t="s">
        <v>507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966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351</v>
      </c>
      <c r="H15" s="433"/>
      <c r="I15" s="433">
        <v>-33.1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16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75" t="s">
        <v>539</v>
      </c>
      <c r="C25" s="6" t="s">
        <v>232</v>
      </c>
      <c r="D25" s="9" t="s">
        <v>214</v>
      </c>
      <c r="E25" s="100" t="s">
        <v>473</v>
      </c>
      <c r="F25" s="9" t="str">
        <f t="shared" ref="F25:F54" si="0">0.05 * VALUE(LEFT(D25, LEN(D25)-3)) &amp; " RC"</f>
        <v>2.5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74" t="s">
        <v>630</v>
      </c>
      <c r="C26" s="6" t="s">
        <v>254</v>
      </c>
      <c r="D26" s="9" t="s">
        <v>203</v>
      </c>
      <c r="E26" s="100" t="s">
        <v>454</v>
      </c>
      <c r="F26" s="9" t="str">
        <f t="shared" si="0"/>
        <v>2 RC</v>
      </c>
      <c r="G26" s="53"/>
      <c r="H26" s="73"/>
      <c r="I26" s="2"/>
      <c r="N26" s="46"/>
      <c r="O26" s="46"/>
    </row>
    <row r="27" spans="2:16" ht="15.75" customHeight="1" thickBot="1" x14ac:dyDescent="0.4">
      <c r="B27" s="78" t="s">
        <v>541</v>
      </c>
      <c r="C27" s="6" t="s">
        <v>196</v>
      </c>
      <c r="D27" s="9" t="s">
        <v>214</v>
      </c>
      <c r="E27" s="100" t="s">
        <v>453</v>
      </c>
      <c r="F27" s="9" t="str">
        <f t="shared" si="0"/>
        <v>2.5 RC</v>
      </c>
      <c r="G27" s="53"/>
      <c r="H27" s="73"/>
      <c r="N27" s="46"/>
      <c r="O27" s="46"/>
    </row>
    <row r="28" spans="2:16" ht="16.5" customHeight="1" thickTop="1" x14ac:dyDescent="0.35">
      <c r="B28" s="78" t="s">
        <v>542</v>
      </c>
      <c r="C28" s="7" t="s">
        <v>196</v>
      </c>
      <c r="D28" s="9" t="s">
        <v>214</v>
      </c>
      <c r="E28" s="100" t="s">
        <v>453</v>
      </c>
      <c r="F28" s="9" t="str">
        <f t="shared" si="0"/>
        <v>2.5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73</v>
      </c>
      <c r="M28" s="464"/>
    </row>
    <row r="29" spans="2:16" ht="17.25" customHeight="1" x14ac:dyDescent="0.4">
      <c r="B29" s="153" t="s">
        <v>735</v>
      </c>
      <c r="C29" s="7" t="s">
        <v>196</v>
      </c>
      <c r="D29" s="9" t="s">
        <v>223</v>
      </c>
      <c r="E29" s="100" t="s">
        <v>732</v>
      </c>
      <c r="F29" s="9" t="str">
        <f t="shared" ref="F29:F41" si="1">0.05 * VALUE(LEFT(D29, LEN(D29)-3)) &amp; " RC"</f>
        <v>2.6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5">
      <c r="B30" s="153" t="s">
        <v>736</v>
      </c>
      <c r="C30" s="7" t="s">
        <v>196</v>
      </c>
      <c r="D30" s="9" t="s">
        <v>216</v>
      </c>
      <c r="E30" s="100" t="s">
        <v>732</v>
      </c>
      <c r="F30" s="9" t="str">
        <f t="shared" si="1"/>
        <v>3.5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5">
      <c r="B31" s="153" t="s">
        <v>737</v>
      </c>
      <c r="C31" s="7" t="s">
        <v>196</v>
      </c>
      <c r="D31" s="9" t="s">
        <v>225</v>
      </c>
      <c r="E31" s="100" t="s">
        <v>732</v>
      </c>
      <c r="F31" s="9" t="str">
        <f t="shared" si="1"/>
        <v>3.9 RC</v>
      </c>
      <c r="G31" s="53"/>
      <c r="H31" s="73"/>
    </row>
    <row r="32" spans="2:16" ht="17.25" customHeight="1" thickTop="1" x14ac:dyDescent="0.4">
      <c r="B32" s="153" t="s">
        <v>738</v>
      </c>
      <c r="C32" s="7" t="s">
        <v>196</v>
      </c>
      <c r="D32" s="9" t="s">
        <v>203</v>
      </c>
      <c r="E32" s="100" t="s">
        <v>732</v>
      </c>
      <c r="F32" s="9" t="str">
        <f t="shared" si="1"/>
        <v>2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9</v>
      </c>
      <c r="M32" s="485"/>
    </row>
    <row r="33" spans="2:15" ht="15.75" customHeight="1" x14ac:dyDescent="0.4">
      <c r="B33" s="153" t="s">
        <v>739</v>
      </c>
      <c r="C33" s="7" t="s">
        <v>196</v>
      </c>
      <c r="D33" s="9" t="s">
        <v>210</v>
      </c>
      <c r="E33" s="100" t="s">
        <v>732</v>
      </c>
      <c r="F33" s="9" t="str">
        <f t="shared" si="1"/>
        <v>2.2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 t="s">
        <v>854</v>
      </c>
      <c r="C34" s="7" t="s">
        <v>232</v>
      </c>
      <c r="D34" s="9" t="s">
        <v>243</v>
      </c>
      <c r="E34" s="100" t="s">
        <v>732</v>
      </c>
      <c r="F34" s="9" t="str">
        <f t="shared" si="1"/>
        <v>3.6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74" t="s">
        <v>908</v>
      </c>
      <c r="C35" s="7" t="s">
        <v>240</v>
      </c>
      <c r="D35" s="9" t="s">
        <v>208</v>
      </c>
      <c r="E35" s="100" t="s">
        <v>732</v>
      </c>
      <c r="F35" s="9" t="str">
        <f t="shared" si="1"/>
        <v>4.5 RC</v>
      </c>
      <c r="G35" s="53"/>
      <c r="H35" s="73"/>
      <c r="N35" s="4"/>
      <c r="O35" s="4"/>
    </row>
    <row r="36" spans="2:15" ht="15.75" customHeight="1" thickTop="1" x14ac:dyDescent="0.35">
      <c r="B36" s="74" t="s">
        <v>909</v>
      </c>
      <c r="C36" s="7" t="s">
        <v>240</v>
      </c>
      <c r="D36" s="9" t="s">
        <v>224</v>
      </c>
      <c r="E36" s="100" t="s">
        <v>732</v>
      </c>
      <c r="F36" s="9" t="str">
        <f t="shared" si="1"/>
        <v>3.8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14</v>
      </c>
      <c r="M36" s="464"/>
      <c r="N36" s="2"/>
      <c r="O36" s="2"/>
    </row>
    <row r="37" spans="2:15" ht="15.75" customHeight="1" x14ac:dyDescent="0.35">
      <c r="B37" s="74" t="s">
        <v>910</v>
      </c>
      <c r="C37" s="7" t="s">
        <v>240</v>
      </c>
      <c r="D37" s="9" t="s">
        <v>216</v>
      </c>
      <c r="E37" s="100" t="s">
        <v>732</v>
      </c>
      <c r="F37" s="9" t="str">
        <f t="shared" si="1"/>
        <v>3.5 RC</v>
      </c>
      <c r="G37" s="53"/>
      <c r="H37" s="73"/>
      <c r="J37" s="461"/>
      <c r="K37" s="103"/>
      <c r="L37" s="465"/>
      <c r="M37" s="466"/>
      <c r="N37" s="3"/>
      <c r="O37" s="3"/>
    </row>
    <row r="38" spans="2:15" ht="15.75" customHeight="1" thickBot="1" x14ac:dyDescent="0.4">
      <c r="B38" s="74" t="s">
        <v>911</v>
      </c>
      <c r="C38" s="7" t="s">
        <v>240</v>
      </c>
      <c r="D38" s="9" t="s">
        <v>209</v>
      </c>
      <c r="E38" s="100" t="s">
        <v>732</v>
      </c>
      <c r="F38" s="9" t="str">
        <f t="shared" si="1"/>
        <v>3.3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 t="s">
        <v>912</v>
      </c>
      <c r="C39" s="7" t="s">
        <v>240</v>
      </c>
      <c r="D39" s="9" t="s">
        <v>201</v>
      </c>
      <c r="E39" s="100" t="s">
        <v>732</v>
      </c>
      <c r="F39" s="9" t="str">
        <f t="shared" si="1"/>
        <v>3 RC</v>
      </c>
      <c r="G39" s="53"/>
      <c r="H39" s="73"/>
      <c r="N39" s="4"/>
      <c r="O39" s="4"/>
    </row>
    <row r="40" spans="2:15" ht="15.75" customHeight="1" thickTop="1" x14ac:dyDescent="0.35">
      <c r="B40" s="74" t="s">
        <v>913</v>
      </c>
      <c r="C40" s="7" t="s">
        <v>240</v>
      </c>
      <c r="D40" s="9" t="s">
        <v>213</v>
      </c>
      <c r="E40" s="100" t="s">
        <v>732</v>
      </c>
      <c r="F40" s="9" t="str">
        <f t="shared" si="1"/>
        <v>2.9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50</v>
      </c>
      <c r="M40" s="464"/>
      <c r="N40" s="2"/>
      <c r="O40" s="2"/>
    </row>
    <row r="41" spans="2:15" ht="15.7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67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10"/>
      <c r="H47" s="73"/>
      <c r="J47" s="490" t="s">
        <v>5</v>
      </c>
      <c r="K47" s="474"/>
      <c r="L47" s="475">
        <f>SUMIF(P28:P406, "F4B084", N28:N406) + SUMIF(P28:P406, "F4B084", O28:O406)</f>
        <v>182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53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-115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2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48.3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36</v>
      </c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7</v>
      </c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97" t="s">
        <v>489</v>
      </c>
      <c r="D61" s="395">
        <v>31</v>
      </c>
      <c r="E61" s="397">
        <v>-8.6</v>
      </c>
      <c r="F61" s="397">
        <v>1161</v>
      </c>
      <c r="G61" s="397">
        <v>1276</v>
      </c>
      <c r="H61" s="399">
        <v>555</v>
      </c>
      <c r="I61" s="401">
        <v>670</v>
      </c>
      <c r="J61" s="403"/>
      <c r="K61" s="404"/>
      <c r="L61" s="404"/>
      <c r="M61" s="427"/>
      <c r="N61" s="106"/>
      <c r="O61" s="106">
        <v>5</v>
      </c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4</v>
      </c>
      <c r="D62" s="426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24</v>
      </c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376"/>
      <c r="D63" s="379" t="s">
        <v>329</v>
      </c>
      <c r="E63" s="380"/>
      <c r="F63" s="381"/>
      <c r="G63" s="379" t="s">
        <v>286</v>
      </c>
      <c r="H63" s="380"/>
      <c r="I63" s="380"/>
      <c r="J63" s="384"/>
      <c r="K63" s="385"/>
      <c r="L63" s="385"/>
      <c r="M63" s="450"/>
      <c r="N63" s="108"/>
      <c r="O63" s="120">
        <v>35</v>
      </c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376"/>
      <c r="D64" s="379" t="s">
        <v>288</v>
      </c>
      <c r="E64" s="380"/>
      <c r="F64" s="381"/>
      <c r="G64" s="382" t="s">
        <v>279</v>
      </c>
      <c r="H64" s="383"/>
      <c r="I64" s="383"/>
      <c r="J64" s="388"/>
      <c r="K64" s="389"/>
      <c r="L64" s="389"/>
      <c r="M64" s="390"/>
      <c r="N64" s="121"/>
      <c r="O64" s="121">
        <v>85</v>
      </c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-50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2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O67" s="87"/>
      <c r="P67" s="87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11</v>
      </c>
      <c r="O69" s="104">
        <v>26</v>
      </c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1</v>
      </c>
      <c r="O70" s="105">
        <v>1</v>
      </c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489</v>
      </c>
      <c r="D71" s="395" t="s">
        <v>129</v>
      </c>
      <c r="E71" s="397">
        <v>-26</v>
      </c>
      <c r="F71" s="397">
        <v>1218</v>
      </c>
      <c r="G71" s="397">
        <v>1079</v>
      </c>
      <c r="H71" s="399">
        <v>839</v>
      </c>
      <c r="I71" s="401">
        <v>700</v>
      </c>
      <c r="J71" s="403"/>
      <c r="K71" s="404"/>
      <c r="L71" s="404"/>
      <c r="M71" s="404"/>
      <c r="N71" s="106">
        <v>3</v>
      </c>
      <c r="O71" s="106">
        <v>6</v>
      </c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7</v>
      </c>
      <c r="O72" s="107">
        <v>19</v>
      </c>
      <c r="P72" s="119" t="s">
        <v>462</v>
      </c>
    </row>
    <row r="73" spans="3:28" ht="24" customHeight="1" thickBot="1" x14ac:dyDescent="0.5">
      <c r="C73" s="376"/>
      <c r="D73" s="379" t="s">
        <v>495</v>
      </c>
      <c r="E73" s="380"/>
      <c r="F73" s="381"/>
      <c r="G73" s="379" t="s">
        <v>286</v>
      </c>
      <c r="H73" s="380"/>
      <c r="I73" s="380"/>
      <c r="J73" s="384"/>
      <c r="K73" s="385"/>
      <c r="L73" s="385"/>
      <c r="M73" s="385"/>
      <c r="N73" s="108">
        <v>9</v>
      </c>
      <c r="O73" s="120">
        <v>23</v>
      </c>
      <c r="P73" s="119" t="s">
        <v>464</v>
      </c>
    </row>
    <row r="74" spans="3:28" ht="23.5" thickBot="1" x14ac:dyDescent="0.5">
      <c r="C74" s="376"/>
      <c r="D74" s="379" t="s">
        <v>288</v>
      </c>
      <c r="E74" s="380"/>
      <c r="F74" s="381"/>
      <c r="G74" s="386" t="s">
        <v>27</v>
      </c>
      <c r="H74" s="387"/>
      <c r="I74" s="387"/>
      <c r="J74" s="388"/>
      <c r="K74" s="389"/>
      <c r="L74" s="389"/>
      <c r="M74" s="389"/>
      <c r="N74" s="121">
        <v>27</v>
      </c>
      <c r="O74" s="121">
        <v>70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79" t="s">
        <v>276</v>
      </c>
      <c r="H75" s="380"/>
      <c r="I75" s="380"/>
      <c r="J75" s="388"/>
      <c r="K75" s="389"/>
      <c r="L75" s="389"/>
      <c r="M75" s="389"/>
      <c r="N75" s="122">
        <v>-18</v>
      </c>
      <c r="O75" s="122">
        <v>-47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0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486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100" ht="15.75" customHeight="1" x14ac:dyDescent="0.35"/>
    <row r="101" ht="15.75" customHeight="1" x14ac:dyDescent="0.35"/>
    <row r="103" ht="15.75" customHeight="1" x14ac:dyDescent="0.35"/>
    <row r="104" ht="15.75" customHeight="1" x14ac:dyDescent="0.35"/>
    <row r="105" ht="16.5" customHeight="1" x14ac:dyDescent="0.35"/>
    <row r="106" ht="16.5" customHeight="1" x14ac:dyDescent="0.35"/>
    <row r="107" ht="24" customHeight="1" x14ac:dyDescent="0.35"/>
    <row r="108" ht="24.75" customHeight="1" x14ac:dyDescent="0.35"/>
    <row r="109" ht="24.75" customHeight="1" x14ac:dyDescent="0.35"/>
    <row r="110" ht="24" customHeight="1" x14ac:dyDescent="0.35"/>
    <row r="112" ht="15.75" customHeight="1" x14ac:dyDescent="0.35"/>
    <row r="113" ht="15.75" customHeight="1" x14ac:dyDescent="0.35"/>
    <row r="114" ht="24.75" customHeight="1" x14ac:dyDescent="0.35"/>
    <row r="115" ht="24.75" customHeight="1" x14ac:dyDescent="0.35"/>
    <row r="116" ht="24" customHeight="1" x14ac:dyDescent="0.35"/>
    <row r="117" ht="24.75" customHeight="1" x14ac:dyDescent="0.35"/>
    <row r="118" ht="24.75" customHeight="1" x14ac:dyDescent="0.35"/>
    <row r="119" ht="15.75" customHeight="1" x14ac:dyDescent="0.35"/>
    <row r="121" ht="15.75" customHeight="1" x14ac:dyDescent="0.35"/>
    <row r="122" ht="15.75" customHeight="1" x14ac:dyDescent="0.35"/>
    <row r="124" ht="15.75" customHeight="1" x14ac:dyDescent="0.35"/>
    <row r="125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K44:K45"/>
    <mergeCell ref="L44:M45"/>
    <mergeCell ref="J23:M25"/>
    <mergeCell ref="J28:J30"/>
    <mergeCell ref="L28:M30"/>
    <mergeCell ref="J32:J34"/>
    <mergeCell ref="L32:M34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C69:C70"/>
    <mergeCell ref="J11:J12"/>
    <mergeCell ref="C11:G12"/>
    <mergeCell ref="H11:I12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D65:F65"/>
    <mergeCell ref="G65:I65"/>
    <mergeCell ref="J65:M65"/>
    <mergeCell ref="D66:F66"/>
    <mergeCell ref="G66:I66"/>
    <mergeCell ref="J66:M66"/>
    <mergeCell ref="J69:M70"/>
    <mergeCell ref="C19:G20"/>
    <mergeCell ref="H19:I20"/>
    <mergeCell ref="C4:H6"/>
    <mergeCell ref="I4:I6"/>
    <mergeCell ref="C9:G10"/>
    <mergeCell ref="H9:I10"/>
    <mergeCell ref="C7:G8"/>
    <mergeCell ref="H7:I8"/>
    <mergeCell ref="G63:I63"/>
    <mergeCell ref="J63:M63"/>
    <mergeCell ref="D64:F64"/>
    <mergeCell ref="G64:I64"/>
    <mergeCell ref="J64:M64"/>
    <mergeCell ref="C59:C60"/>
    <mergeCell ref="C13:I14"/>
    <mergeCell ref="C15:F16"/>
    <mergeCell ref="G15:H16"/>
    <mergeCell ref="I15:I16"/>
    <mergeCell ref="C17:G18"/>
    <mergeCell ref="H17:H18"/>
    <mergeCell ref="I17:I18"/>
    <mergeCell ref="J36:J38"/>
    <mergeCell ref="L36:M38"/>
    <mergeCell ref="J40:J42"/>
    <mergeCell ref="L40:M42"/>
    <mergeCell ref="J44:J45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DD03-08B3-5B4B-AB08-CC708C4EC11F}">
  <sheetPr codeName="Sheet394"/>
  <dimension ref="B3:AB121"/>
  <sheetViews>
    <sheetView topLeftCell="E1" zoomScale="76" zoomScaleNormal="60" zoomScaleSheetLayoutView="100" workbookViewId="0">
      <selection activeCell="H9" sqref="H9:I10"/>
    </sheetView>
  </sheetViews>
  <sheetFormatPr defaultRowHeight="14.5" x14ac:dyDescent="0.35"/>
  <cols>
    <col min="2" max="2" width="26.453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179687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172</v>
      </c>
      <c r="D4" s="406"/>
      <c r="E4" s="406"/>
      <c r="F4" s="406"/>
      <c r="G4" s="406"/>
      <c r="H4" s="407"/>
      <c r="I4" s="411">
        <v>27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361</v>
      </c>
      <c r="D7" s="419"/>
      <c r="E7" s="419"/>
      <c r="F7" s="419"/>
      <c r="G7" s="419"/>
      <c r="H7" s="422">
        <v>39.6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1032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722</v>
      </c>
      <c r="I11" s="452"/>
      <c r="J11" s="495" t="s">
        <v>507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990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351</v>
      </c>
      <c r="H15" s="433"/>
      <c r="I15" s="433">
        <v>-7.7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15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89" t="s">
        <v>485</v>
      </c>
      <c r="C25" s="7" t="s">
        <v>196</v>
      </c>
      <c r="D25" s="9" t="s">
        <v>223</v>
      </c>
      <c r="E25" s="100" t="s">
        <v>473</v>
      </c>
      <c r="F25" s="9" t="str">
        <f t="shared" ref="F25:F54" si="0">0.05 * VALUE(LEFT(D25, LEN(D25)-3)) &amp; " RC"</f>
        <v>2.6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74" t="s">
        <v>440</v>
      </c>
      <c r="C26" s="6" t="s">
        <v>250</v>
      </c>
      <c r="D26" s="9" t="s">
        <v>214</v>
      </c>
      <c r="E26" s="100" t="s">
        <v>454</v>
      </c>
      <c r="F26" s="9" t="str">
        <f t="shared" si="0"/>
        <v>2.5 RC</v>
      </c>
      <c r="G26" s="53"/>
      <c r="H26" s="73"/>
      <c r="I26" s="2"/>
      <c r="N26" s="46"/>
      <c r="O26" s="46"/>
    </row>
    <row r="27" spans="2:16" ht="15.75" customHeight="1" thickBot="1" x14ac:dyDescent="0.4">
      <c r="B27" s="138" t="s">
        <v>587</v>
      </c>
      <c r="C27" s="6" t="s">
        <v>250</v>
      </c>
      <c r="D27" s="9" t="s">
        <v>214</v>
      </c>
      <c r="E27" s="100" t="s">
        <v>454</v>
      </c>
      <c r="F27" s="9" t="str">
        <f t="shared" si="0"/>
        <v>2.5 RC</v>
      </c>
      <c r="G27" s="53"/>
      <c r="H27" s="73"/>
      <c r="N27" s="46"/>
      <c r="O27" s="46"/>
    </row>
    <row r="28" spans="2:16" ht="16.5" customHeight="1" thickTop="1" x14ac:dyDescent="0.35">
      <c r="B28" s="139" t="s">
        <v>441</v>
      </c>
      <c r="C28" s="7" t="s">
        <v>251</v>
      </c>
      <c r="D28" s="9" t="s">
        <v>229</v>
      </c>
      <c r="E28" s="100" t="s">
        <v>454</v>
      </c>
      <c r="F28" s="9" t="str">
        <f t="shared" si="0"/>
        <v>5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67</v>
      </c>
      <c r="M28" s="464"/>
    </row>
    <row r="29" spans="2:16" ht="16.5" customHeight="1" x14ac:dyDescent="0.4">
      <c r="B29" s="153" t="s">
        <v>740</v>
      </c>
      <c r="C29" s="7" t="s">
        <v>196</v>
      </c>
      <c r="D29" s="9" t="s">
        <v>243</v>
      </c>
      <c r="E29" s="100" t="s">
        <v>732</v>
      </c>
      <c r="F29" s="9" t="str">
        <f t="shared" ref="F29:F49" si="1">0.05 * VALUE(LEFT(D29, LEN(D29)-3)) &amp; " RC"</f>
        <v>3.6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5">
      <c r="B30" s="153" t="s">
        <v>741</v>
      </c>
      <c r="C30" s="7" t="s">
        <v>196</v>
      </c>
      <c r="D30" s="9" t="s">
        <v>229</v>
      </c>
      <c r="E30" s="100" t="s">
        <v>732</v>
      </c>
      <c r="F30" s="9" t="str">
        <f t="shared" si="1"/>
        <v>5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5">
      <c r="B31" s="153" t="s">
        <v>742</v>
      </c>
      <c r="C31" s="7" t="s">
        <v>196</v>
      </c>
      <c r="D31" s="9" t="s">
        <v>214</v>
      </c>
      <c r="E31" s="100" t="s">
        <v>732</v>
      </c>
      <c r="F31" s="9" t="str">
        <f t="shared" si="1"/>
        <v>2.5 RC</v>
      </c>
      <c r="G31" s="53"/>
      <c r="H31" s="73"/>
    </row>
    <row r="32" spans="2:16" ht="16.5" customHeight="1" thickTop="1" x14ac:dyDescent="0.4">
      <c r="B32" s="153" t="s">
        <v>743</v>
      </c>
      <c r="C32" s="7" t="s">
        <v>196</v>
      </c>
      <c r="D32" s="9" t="s">
        <v>203</v>
      </c>
      <c r="E32" s="100" t="s">
        <v>732</v>
      </c>
      <c r="F32" s="9" t="str">
        <f t="shared" si="1"/>
        <v>2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14</v>
      </c>
      <c r="M32" s="485"/>
    </row>
    <row r="33" spans="2:15" ht="15.75" customHeight="1" x14ac:dyDescent="0.35">
      <c r="B33" s="89" t="s">
        <v>855</v>
      </c>
      <c r="C33" s="7" t="s">
        <v>232</v>
      </c>
      <c r="D33" s="9" t="s">
        <v>236</v>
      </c>
      <c r="E33" s="100" t="s">
        <v>732</v>
      </c>
      <c r="F33" s="9" t="str">
        <f t="shared" si="1"/>
        <v>2.8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89" t="s">
        <v>856</v>
      </c>
      <c r="C34" s="7" t="s">
        <v>232</v>
      </c>
      <c r="D34" s="9" t="s">
        <v>237</v>
      </c>
      <c r="E34" s="100" t="s">
        <v>732</v>
      </c>
      <c r="F34" s="9" t="str">
        <f t="shared" si="1"/>
        <v>2.7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89" t="s">
        <v>857</v>
      </c>
      <c r="C35" s="7" t="s">
        <v>232</v>
      </c>
      <c r="D35" s="9" t="s">
        <v>223</v>
      </c>
      <c r="E35" s="100" t="s">
        <v>732</v>
      </c>
      <c r="F35" s="9" t="str">
        <f t="shared" si="1"/>
        <v>2.6 RC</v>
      </c>
      <c r="G35" s="53"/>
      <c r="H35" s="73"/>
      <c r="N35" s="4"/>
      <c r="O35" s="4"/>
    </row>
    <row r="36" spans="2:15" ht="15.75" customHeight="1" thickTop="1" x14ac:dyDescent="0.35">
      <c r="B36" s="89" t="s">
        <v>914</v>
      </c>
      <c r="C36" s="7" t="s">
        <v>240</v>
      </c>
      <c r="D36" s="9" t="s">
        <v>228</v>
      </c>
      <c r="E36" s="100" t="s">
        <v>732</v>
      </c>
      <c r="F36" s="9" t="str">
        <f t="shared" si="1"/>
        <v>6.5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16</v>
      </c>
      <c r="M36" s="464"/>
      <c r="N36" s="2"/>
      <c r="O36" s="2"/>
    </row>
    <row r="37" spans="2:15" ht="15.75" customHeight="1" x14ac:dyDescent="0.35">
      <c r="B37" s="89" t="s">
        <v>915</v>
      </c>
      <c r="C37" s="7" t="s">
        <v>240</v>
      </c>
      <c r="D37" s="9" t="s">
        <v>205</v>
      </c>
      <c r="E37" s="100" t="s">
        <v>732</v>
      </c>
      <c r="F37" s="9" t="str">
        <f t="shared" si="1"/>
        <v>4.2 RC</v>
      </c>
      <c r="G37" s="53"/>
      <c r="H37" s="73"/>
      <c r="J37" s="461"/>
      <c r="K37" s="103"/>
      <c r="L37" s="465"/>
      <c r="M37" s="466"/>
      <c r="N37" s="3"/>
      <c r="O37" s="3"/>
    </row>
    <row r="38" spans="2:15" ht="16.5" customHeight="1" thickBot="1" x14ac:dyDescent="0.4">
      <c r="B38" s="89" t="s">
        <v>916</v>
      </c>
      <c r="C38" s="7" t="s">
        <v>240</v>
      </c>
      <c r="D38" s="9" t="s">
        <v>214</v>
      </c>
      <c r="E38" s="100" t="s">
        <v>732</v>
      </c>
      <c r="F38" s="9" t="str">
        <f t="shared" si="1"/>
        <v>2.5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89" t="s">
        <v>917</v>
      </c>
      <c r="C39" s="7" t="s">
        <v>240</v>
      </c>
      <c r="D39" s="9" t="s">
        <v>214</v>
      </c>
      <c r="E39" s="100" t="s">
        <v>732</v>
      </c>
      <c r="F39" s="9" t="str">
        <f t="shared" si="1"/>
        <v>2.5 RC</v>
      </c>
      <c r="G39" s="53"/>
      <c r="H39" s="73"/>
      <c r="N39" s="4"/>
      <c r="O39" s="4"/>
    </row>
    <row r="40" spans="2:15" ht="15.75" customHeight="1" thickTop="1" x14ac:dyDescent="0.35">
      <c r="B40" s="89"/>
      <c r="C40" s="7"/>
      <c r="D40" s="9" t="s">
        <v>200</v>
      </c>
      <c r="E40" s="37"/>
      <c r="F40" s="9" t="str">
        <f t="shared" si="1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37</v>
      </c>
      <c r="M40" s="464"/>
      <c r="N40" s="2"/>
      <c r="O40" s="2"/>
    </row>
    <row r="41" spans="2:15" ht="16.5" customHeight="1" x14ac:dyDescent="0.35">
      <c r="B41" s="89"/>
      <c r="C41" s="7"/>
      <c r="D41" s="9" t="s">
        <v>200</v>
      </c>
      <c r="E41" s="37"/>
      <c r="F41" s="9" t="str">
        <f t="shared" si="1"/>
        <v>0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89"/>
      <c r="C42" s="7"/>
      <c r="D42" s="9" t="s">
        <v>200</v>
      </c>
      <c r="E42" s="37"/>
      <c r="F42" s="9" t="str">
        <f t="shared" si="1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89"/>
      <c r="C43" s="7"/>
      <c r="D43" s="9" t="s">
        <v>200</v>
      </c>
      <c r="E43" s="37"/>
      <c r="F43" s="9" t="str">
        <f t="shared" si="1"/>
        <v>0 RC</v>
      </c>
      <c r="G43" s="53"/>
      <c r="H43" s="73"/>
    </row>
    <row r="44" spans="2:15" ht="15" thickTop="1" x14ac:dyDescent="0.35">
      <c r="B44" s="89"/>
      <c r="C44" s="7"/>
      <c r="D44" s="9" t="s">
        <v>200</v>
      </c>
      <c r="E44" s="37"/>
      <c r="F44" s="9" t="str">
        <f t="shared" si="1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77</v>
      </c>
      <c r="M44" s="476"/>
    </row>
    <row r="45" spans="2:15" ht="15.75" customHeight="1" thickBot="1" x14ac:dyDescent="0.4">
      <c r="B45" s="89"/>
      <c r="C45" s="7"/>
      <c r="D45" s="9" t="s">
        <v>200</v>
      </c>
      <c r="E45" s="37"/>
      <c r="F45" s="9" t="str">
        <f t="shared" si="1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89"/>
      <c r="C46" s="7"/>
      <c r="D46" s="9" t="s">
        <v>200</v>
      </c>
      <c r="E46" s="37"/>
      <c r="F46" s="9" t="str">
        <f t="shared" si="1"/>
        <v>0 RC</v>
      </c>
      <c r="G46" s="53"/>
      <c r="H46" s="73"/>
    </row>
    <row r="47" spans="2:15" ht="15" thickTop="1" x14ac:dyDescent="0.35">
      <c r="B47" s="89"/>
      <c r="C47" s="7"/>
      <c r="D47" s="9" t="s">
        <v>200</v>
      </c>
      <c r="E47" s="37"/>
      <c r="F47" s="9" t="str">
        <f t="shared" si="1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134</v>
      </c>
      <c r="M47" s="476"/>
    </row>
    <row r="48" spans="2:15" ht="15.75" customHeight="1" thickBot="1" x14ac:dyDescent="0.4">
      <c r="B48" s="89"/>
      <c r="C48" s="7"/>
      <c r="D48" s="9" t="s">
        <v>200</v>
      </c>
      <c r="E48" s="37"/>
      <c r="F48" s="9" t="str">
        <f t="shared" si="1"/>
        <v>0 RC</v>
      </c>
      <c r="G48" s="53"/>
      <c r="H48" s="73"/>
      <c r="J48" s="491"/>
      <c r="K48" s="474"/>
      <c r="L48" s="477"/>
      <c r="M48" s="478"/>
    </row>
    <row r="49" spans="2:28" ht="15.75" customHeight="1" thickTop="1" thickBot="1" x14ac:dyDescent="0.4">
      <c r="B49" s="89"/>
      <c r="C49" s="7"/>
      <c r="D49" s="9" t="s">
        <v>200</v>
      </c>
      <c r="E49" s="37"/>
      <c r="F49" s="9" t="str">
        <f t="shared" si="1"/>
        <v>0 RC</v>
      </c>
      <c r="G49" s="53"/>
      <c r="H49" s="73"/>
    </row>
    <row r="50" spans="2:28" ht="15" thickTop="1" x14ac:dyDescent="0.35">
      <c r="B50" s="89"/>
      <c r="C50" s="7"/>
      <c r="D50" s="9" t="s">
        <v>200</v>
      </c>
      <c r="E50" s="37"/>
      <c r="F50" s="9" t="str">
        <f t="shared" si="0"/>
        <v>0 RC</v>
      </c>
      <c r="G50" s="53"/>
      <c r="H50" s="73"/>
      <c r="J50" s="492" t="s">
        <v>85</v>
      </c>
      <c r="K50" s="474"/>
      <c r="L50" s="475">
        <f>SUMIF(P28:P406, "FFD966", N28:N406) + SUMIF(P28:P406, "FFD966", O28:O406)</f>
        <v>-57</v>
      </c>
      <c r="M50" s="476"/>
    </row>
    <row r="51" spans="2:28" ht="15.75" customHeight="1" thickBot="1" x14ac:dyDescent="0.4">
      <c r="B51" s="89"/>
      <c r="C51" s="7"/>
      <c r="D51" s="9" t="s">
        <v>200</v>
      </c>
      <c r="E51" s="37"/>
      <c r="F51" s="9" t="str">
        <f t="shared" si="0"/>
        <v>0 RC</v>
      </c>
      <c r="G51" s="53"/>
      <c r="H51" s="73"/>
      <c r="J51" s="493"/>
      <c r="K51" s="474"/>
      <c r="L51" s="477"/>
      <c r="M51" s="478"/>
    </row>
    <row r="52" spans="2:28" ht="15.65" customHeight="1" thickTop="1" thickBot="1" x14ac:dyDescent="0.4">
      <c r="B52" s="89"/>
      <c r="C52" s="7"/>
      <c r="D52" s="9" t="s">
        <v>200</v>
      </c>
      <c r="E52" s="37"/>
      <c r="F52" s="9" t="str">
        <f t="shared" si="0"/>
        <v>0 RC</v>
      </c>
      <c r="G52" s="53"/>
      <c r="H52" s="73"/>
    </row>
    <row r="53" spans="2:28" ht="15" thickTop="1" x14ac:dyDescent="0.35">
      <c r="B53" s="89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9</v>
      </c>
      <c r="M53" s="476"/>
    </row>
    <row r="54" spans="2:28" ht="15" thickBot="1" x14ac:dyDescent="0.4">
      <c r="B54" s="89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9"/>
      <c r="E55" s="71"/>
      <c r="F55" s="72" cm="1">
        <f t="array" ref="F55">SUM(IF(ISNUMBER(VALUE(LEFT(F25:F54, LEN(F25:F54)-2))), VALUE(LEFT(F25:F54, LEN(F25:F54)-2)), 0))</f>
        <v>49.5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34</v>
      </c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10</v>
      </c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97" t="s">
        <v>488</v>
      </c>
      <c r="D61" s="395">
        <v>22</v>
      </c>
      <c r="E61" s="397">
        <v>39.6</v>
      </c>
      <c r="F61" s="397">
        <v>1163</v>
      </c>
      <c r="G61" s="397">
        <v>1274</v>
      </c>
      <c r="H61" s="399">
        <v>914</v>
      </c>
      <c r="I61" s="401">
        <v>1025</v>
      </c>
      <c r="J61" s="403"/>
      <c r="K61" s="404"/>
      <c r="L61" s="404"/>
      <c r="M61" s="427"/>
      <c r="N61" s="106"/>
      <c r="O61" s="106">
        <v>8</v>
      </c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4</v>
      </c>
      <c r="D62" s="426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16</v>
      </c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376"/>
      <c r="D63" s="458" t="s">
        <v>313</v>
      </c>
      <c r="E63" s="459"/>
      <c r="F63" s="496"/>
      <c r="G63" s="382" t="s">
        <v>339</v>
      </c>
      <c r="H63" s="383"/>
      <c r="I63" s="383"/>
      <c r="J63" s="384"/>
      <c r="K63" s="385"/>
      <c r="L63" s="385"/>
      <c r="M63" s="450"/>
      <c r="N63" s="108"/>
      <c r="O63" s="120">
        <v>48</v>
      </c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376"/>
      <c r="D64" s="379" t="s">
        <v>332</v>
      </c>
      <c r="E64" s="380"/>
      <c r="F64" s="381"/>
      <c r="G64" s="379" t="s">
        <v>277</v>
      </c>
      <c r="H64" s="380"/>
      <c r="I64" s="380"/>
      <c r="J64" s="388"/>
      <c r="K64" s="389"/>
      <c r="L64" s="389"/>
      <c r="M64" s="390"/>
      <c r="N64" s="121"/>
      <c r="O64" s="121">
        <v>66</v>
      </c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-18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4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O67" s="87"/>
      <c r="P67" s="87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6</v>
      </c>
      <c r="O69" s="104">
        <v>27</v>
      </c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1</v>
      </c>
      <c r="O70" s="105">
        <v>3</v>
      </c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486</v>
      </c>
      <c r="D71" s="395" t="s">
        <v>129</v>
      </c>
      <c r="E71" s="397">
        <v>-4.5999999999999996</v>
      </c>
      <c r="F71" s="397">
        <v>1291</v>
      </c>
      <c r="G71" s="397">
        <v>1492</v>
      </c>
      <c r="H71" s="399">
        <v>689</v>
      </c>
      <c r="I71" s="401">
        <v>895</v>
      </c>
      <c r="J71" s="403"/>
      <c r="K71" s="404"/>
      <c r="L71" s="404"/>
      <c r="M71" s="404"/>
      <c r="N71" s="106">
        <v>0</v>
      </c>
      <c r="O71" s="106">
        <v>8</v>
      </c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5</v>
      </c>
      <c r="O72" s="107">
        <v>16</v>
      </c>
      <c r="P72" s="119" t="s">
        <v>462</v>
      </c>
    </row>
    <row r="73" spans="3:28" ht="24" customHeight="1" thickBot="1" x14ac:dyDescent="0.5">
      <c r="C73" s="376"/>
      <c r="D73" s="379" t="s">
        <v>323</v>
      </c>
      <c r="E73" s="380"/>
      <c r="F73" s="381"/>
      <c r="G73" s="379" t="s">
        <v>286</v>
      </c>
      <c r="H73" s="380"/>
      <c r="I73" s="380"/>
      <c r="J73" s="384"/>
      <c r="K73" s="385"/>
      <c r="L73" s="385"/>
      <c r="M73" s="385"/>
      <c r="N73" s="108">
        <v>3</v>
      </c>
      <c r="O73" s="120">
        <v>26</v>
      </c>
      <c r="P73" s="119" t="s">
        <v>464</v>
      </c>
    </row>
    <row r="74" spans="3:28" ht="23.5" thickBot="1" x14ac:dyDescent="0.5">
      <c r="C74" s="376"/>
      <c r="D74" s="379" t="s">
        <v>287</v>
      </c>
      <c r="E74" s="380"/>
      <c r="F74" s="381"/>
      <c r="G74" s="386" t="s">
        <v>27</v>
      </c>
      <c r="H74" s="387"/>
      <c r="I74" s="387"/>
      <c r="J74" s="388"/>
      <c r="K74" s="389"/>
      <c r="L74" s="389"/>
      <c r="M74" s="389"/>
      <c r="N74" s="121">
        <v>13</v>
      </c>
      <c r="O74" s="121">
        <v>55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79" t="s">
        <v>276</v>
      </c>
      <c r="H75" s="380"/>
      <c r="I75" s="380"/>
      <c r="J75" s="388"/>
      <c r="K75" s="389"/>
      <c r="L75" s="389"/>
      <c r="M75" s="389"/>
      <c r="N75" s="122">
        <v>-10</v>
      </c>
      <c r="O75" s="122">
        <v>-29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5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486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6" spans="3:16" ht="15.75" customHeight="1" x14ac:dyDescent="0.35"/>
    <row r="97" ht="15.75" customHeight="1" x14ac:dyDescent="0.35"/>
    <row r="99" ht="15.75" customHeight="1" x14ac:dyDescent="0.35"/>
    <row r="100" ht="15.75" customHeight="1" x14ac:dyDescent="0.35"/>
    <row r="101" ht="16.5" customHeight="1" x14ac:dyDescent="0.35"/>
    <row r="102" ht="16.5" customHeight="1" x14ac:dyDescent="0.35"/>
    <row r="103" ht="24" customHeight="1" x14ac:dyDescent="0.35"/>
    <row r="104" ht="24.75" customHeight="1" x14ac:dyDescent="0.35"/>
    <row r="105" ht="24.75" customHeight="1" x14ac:dyDescent="0.35"/>
    <row r="106" ht="24" customHeight="1" x14ac:dyDescent="0.35"/>
    <row r="108" ht="15.75" customHeight="1" x14ac:dyDescent="0.35"/>
    <row r="109" ht="15.75" customHeight="1" x14ac:dyDescent="0.35"/>
    <row r="110" ht="24.75" customHeight="1" x14ac:dyDescent="0.35"/>
    <row r="111" ht="24.75" customHeight="1" x14ac:dyDescent="0.35"/>
    <row r="112" ht="24" customHeight="1" x14ac:dyDescent="0.35"/>
    <row r="113" ht="24.75" customHeight="1" x14ac:dyDescent="0.35"/>
    <row r="114" ht="24.75" customHeight="1" x14ac:dyDescent="0.35"/>
    <row r="115" ht="15.75" customHeight="1" x14ac:dyDescent="0.35"/>
    <row r="117" ht="15.75" customHeight="1" x14ac:dyDescent="0.35"/>
    <row r="118" ht="15.75" customHeight="1" x14ac:dyDescent="0.35"/>
    <row r="120" ht="15.75" customHeight="1" x14ac:dyDescent="0.35"/>
    <row r="121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K44:K45"/>
    <mergeCell ref="L44:M45"/>
    <mergeCell ref="J23:M25"/>
    <mergeCell ref="J28:J30"/>
    <mergeCell ref="L28:M30"/>
    <mergeCell ref="J32:J34"/>
    <mergeCell ref="L32:M34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C69:C70"/>
    <mergeCell ref="J11:J12"/>
    <mergeCell ref="C11:G12"/>
    <mergeCell ref="H11:I12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D65:F65"/>
    <mergeCell ref="G65:I65"/>
    <mergeCell ref="J65:M65"/>
    <mergeCell ref="D66:F66"/>
    <mergeCell ref="G66:I66"/>
    <mergeCell ref="J66:M66"/>
    <mergeCell ref="J69:M70"/>
    <mergeCell ref="C19:G20"/>
    <mergeCell ref="H19:I20"/>
    <mergeCell ref="C4:H6"/>
    <mergeCell ref="I4:I6"/>
    <mergeCell ref="C9:G10"/>
    <mergeCell ref="H9:I10"/>
    <mergeCell ref="C7:G8"/>
    <mergeCell ref="H7:I8"/>
    <mergeCell ref="G63:I63"/>
    <mergeCell ref="J63:M63"/>
    <mergeCell ref="D64:F64"/>
    <mergeCell ref="G64:I64"/>
    <mergeCell ref="J64:M64"/>
    <mergeCell ref="C59:C60"/>
    <mergeCell ref="C13:I14"/>
    <mergeCell ref="C15:F16"/>
    <mergeCell ref="G15:H16"/>
    <mergeCell ref="I15:I16"/>
    <mergeCell ref="C17:G18"/>
    <mergeCell ref="H17:H18"/>
    <mergeCell ref="I17:I18"/>
    <mergeCell ref="J36:J38"/>
    <mergeCell ref="L36:M38"/>
    <mergeCell ref="J40:J42"/>
    <mergeCell ref="L40:M42"/>
    <mergeCell ref="J44:J45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966B-9206-4D42-89BA-EC0083542A3C}">
  <sheetPr codeName="Sheet39326"/>
  <dimension ref="B3:AB87"/>
  <sheetViews>
    <sheetView topLeftCell="G1" zoomScale="98" zoomScaleNormal="60" zoomScaleSheetLayoutView="100" workbookViewId="0">
      <selection activeCell="H9" sqref="H9:I10"/>
    </sheetView>
  </sheetViews>
  <sheetFormatPr defaultRowHeight="14.5" x14ac:dyDescent="0.35"/>
  <cols>
    <col min="2" max="2" width="24.17968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686</v>
      </c>
      <c r="D4" s="406"/>
      <c r="E4" s="406"/>
      <c r="F4" s="406"/>
      <c r="G4" s="406"/>
      <c r="H4" s="407"/>
      <c r="I4" s="411">
        <v>7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687</v>
      </c>
      <c r="D7" s="419"/>
      <c r="E7" s="419"/>
      <c r="F7" s="419"/>
      <c r="G7" s="419"/>
      <c r="H7" s="422">
        <v>242.8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1034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1033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1180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528</v>
      </c>
      <c r="H15" s="433"/>
      <c r="I15" s="433">
        <v>100.5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1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13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5">
      <c r="B25" s="154" t="s">
        <v>744</v>
      </c>
      <c r="C25" s="7" t="s">
        <v>196</v>
      </c>
      <c r="D25" s="9" t="s">
        <v>229</v>
      </c>
      <c r="E25" s="100" t="s">
        <v>732</v>
      </c>
      <c r="F25" s="9" t="str">
        <f>0.05 * VALUE(LEFT(D25, LEN(D25)-3)) &amp; " RC"</f>
        <v>5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4">
      <c r="B26" s="153" t="s">
        <v>745</v>
      </c>
      <c r="C26" s="7" t="s">
        <v>196</v>
      </c>
      <c r="D26" s="9" t="s">
        <v>253</v>
      </c>
      <c r="E26" s="100" t="s">
        <v>732</v>
      </c>
      <c r="F26" s="9" t="str">
        <f t="shared" ref="F26:F54" si="0">0.05 * VALUE(LEFT(D26, LEN(D26)-3)) &amp; " RC"</f>
        <v>5.6 RC</v>
      </c>
      <c r="G26" s="53"/>
      <c r="H26" s="73"/>
      <c r="I26" s="2"/>
      <c r="N26" s="46"/>
      <c r="O26" s="46"/>
    </row>
    <row r="27" spans="2:22" ht="15.75" customHeight="1" thickBot="1" x14ac:dyDescent="0.45">
      <c r="B27" s="153" t="s">
        <v>746</v>
      </c>
      <c r="C27" s="7" t="s">
        <v>196</v>
      </c>
      <c r="D27" s="9" t="s">
        <v>197</v>
      </c>
      <c r="E27" s="100" t="s">
        <v>732</v>
      </c>
      <c r="F27" s="9" t="str">
        <f t="shared" si="0"/>
        <v>4 RC</v>
      </c>
      <c r="G27" s="53"/>
      <c r="H27" s="73"/>
      <c r="N27" s="46"/>
      <c r="O27" s="46"/>
    </row>
    <row r="28" spans="2:22" ht="16.5" customHeight="1" thickTop="1" x14ac:dyDescent="0.4">
      <c r="B28" s="153" t="s">
        <v>747</v>
      </c>
      <c r="C28" s="7" t="s">
        <v>196</v>
      </c>
      <c r="D28" s="9" t="s">
        <v>218</v>
      </c>
      <c r="E28" s="100" t="s">
        <v>732</v>
      </c>
      <c r="F28" s="9" t="str">
        <f t="shared" si="0"/>
        <v>3.2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99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4">
      <c r="B29" s="153" t="s">
        <v>748</v>
      </c>
      <c r="C29" s="7" t="s">
        <v>196</v>
      </c>
      <c r="D29" s="9" t="s">
        <v>214</v>
      </c>
      <c r="E29" s="100" t="s">
        <v>732</v>
      </c>
      <c r="F29" s="9" t="str">
        <f t="shared" si="0"/>
        <v>2.5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5">
      <c r="B30" s="153" t="s">
        <v>749</v>
      </c>
      <c r="C30" s="7" t="s">
        <v>196</v>
      </c>
      <c r="D30" s="9" t="s">
        <v>214</v>
      </c>
      <c r="E30" s="100" t="s">
        <v>732</v>
      </c>
      <c r="F30" s="9" t="str">
        <f t="shared" si="0"/>
        <v>2.5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5">
      <c r="B31" s="153" t="s">
        <v>750</v>
      </c>
      <c r="C31" s="7" t="s">
        <v>196</v>
      </c>
      <c r="D31" s="9" t="s">
        <v>214</v>
      </c>
      <c r="E31" s="100" t="s">
        <v>732</v>
      </c>
      <c r="F31" s="9" t="str">
        <f t="shared" si="0"/>
        <v>2.5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 t="s">
        <v>858</v>
      </c>
      <c r="C32" s="7" t="s">
        <v>232</v>
      </c>
      <c r="D32" s="9" t="s">
        <v>217</v>
      </c>
      <c r="E32" s="100" t="s">
        <v>732</v>
      </c>
      <c r="F32" s="9" t="str">
        <f t="shared" si="0"/>
        <v>6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56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 t="s">
        <v>859</v>
      </c>
      <c r="C33" s="7" t="s">
        <v>232</v>
      </c>
      <c r="D33" s="9" t="s">
        <v>201</v>
      </c>
      <c r="E33" s="100" t="s">
        <v>732</v>
      </c>
      <c r="F33" s="9" t="str">
        <f t="shared" si="0"/>
        <v>3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 t="s">
        <v>918</v>
      </c>
      <c r="C34" s="7" t="s">
        <v>240</v>
      </c>
      <c r="D34" s="9" t="s">
        <v>1028</v>
      </c>
      <c r="E34" s="100" t="s">
        <v>732</v>
      </c>
      <c r="F34" s="9" t="str">
        <f t="shared" si="0"/>
        <v>10.4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88" t="s">
        <v>919</v>
      </c>
      <c r="C35" s="7" t="s">
        <v>240</v>
      </c>
      <c r="D35" s="9" t="s">
        <v>899</v>
      </c>
      <c r="E35" s="100" t="s">
        <v>732</v>
      </c>
      <c r="F35" s="9" t="str">
        <f t="shared" si="0"/>
        <v>8.1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 t="s">
        <v>920</v>
      </c>
      <c r="C36" s="7" t="s">
        <v>240</v>
      </c>
      <c r="D36" s="9" t="s">
        <v>201</v>
      </c>
      <c r="E36" s="100" t="s">
        <v>732</v>
      </c>
      <c r="F36" s="9" t="str">
        <f t="shared" si="0"/>
        <v>3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5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 t="s">
        <v>921</v>
      </c>
      <c r="C37" s="7" t="s">
        <v>240</v>
      </c>
      <c r="D37" s="9" t="s">
        <v>218</v>
      </c>
      <c r="E37" s="100" t="s">
        <v>732</v>
      </c>
      <c r="F37" s="9" t="str">
        <f t="shared" si="0"/>
        <v>3.2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28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185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105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80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17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59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39</v>
      </c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22</v>
      </c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 t="s">
        <v>487</v>
      </c>
      <c r="D61" s="395">
        <v>12</v>
      </c>
      <c r="E61" s="397">
        <v>100</v>
      </c>
      <c r="F61" s="397">
        <v>1282</v>
      </c>
      <c r="G61" s="397">
        <v>1496</v>
      </c>
      <c r="H61" s="497">
        <v>911</v>
      </c>
      <c r="I61" s="401">
        <v>1125</v>
      </c>
      <c r="J61" s="403"/>
      <c r="K61" s="404"/>
      <c r="L61" s="404"/>
      <c r="M61" s="404"/>
      <c r="N61" s="106"/>
      <c r="O61" s="106">
        <v>4</v>
      </c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4</v>
      </c>
      <c r="D62" s="396"/>
      <c r="E62" s="398"/>
      <c r="F62" s="398"/>
      <c r="G62" s="398"/>
      <c r="H62" s="498"/>
      <c r="I62" s="402"/>
      <c r="J62" s="377"/>
      <c r="K62" s="378"/>
      <c r="L62" s="378"/>
      <c r="M62" s="378"/>
      <c r="N62" s="107"/>
      <c r="O62" s="107">
        <v>13</v>
      </c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2" t="s">
        <v>307</v>
      </c>
      <c r="E63" s="383"/>
      <c r="F63" s="494"/>
      <c r="G63" s="382" t="s">
        <v>130</v>
      </c>
      <c r="H63" s="383"/>
      <c r="I63" s="383"/>
      <c r="J63" s="384"/>
      <c r="K63" s="385"/>
      <c r="L63" s="385"/>
      <c r="M63" s="385"/>
      <c r="N63" s="108"/>
      <c r="O63" s="120">
        <v>81</v>
      </c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459" t="s">
        <v>689</v>
      </c>
      <c r="E64" s="459"/>
      <c r="F64" s="496"/>
      <c r="G64" s="499" t="s">
        <v>298</v>
      </c>
      <c r="H64" s="500"/>
      <c r="I64" s="500"/>
      <c r="J64" s="388"/>
      <c r="K64" s="389"/>
      <c r="L64" s="389"/>
      <c r="M64" s="389"/>
      <c r="N64" s="121"/>
      <c r="O64" s="121">
        <v>49</v>
      </c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32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6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thickBot="1" x14ac:dyDescent="0.4">
      <c r="C69" s="57"/>
      <c r="D69" s="57"/>
      <c r="E69" s="57"/>
      <c r="F69" s="58"/>
      <c r="G69" s="58"/>
      <c r="H69" s="57"/>
      <c r="N69" s="102" t="s">
        <v>456</v>
      </c>
      <c r="O69" s="102" t="s">
        <v>457</v>
      </c>
      <c r="P69" s="123" t="s">
        <v>468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thickBot="1" x14ac:dyDescent="0.5">
      <c r="C70" s="447" t="s">
        <v>4</v>
      </c>
      <c r="D70" s="47" t="s">
        <v>13</v>
      </c>
      <c r="E70" s="49" t="s">
        <v>87</v>
      </c>
      <c r="F70" s="110" t="s">
        <v>88</v>
      </c>
      <c r="G70" s="112" t="s">
        <v>88</v>
      </c>
      <c r="H70" s="114" t="s">
        <v>88</v>
      </c>
      <c r="I70" s="116" t="s">
        <v>4</v>
      </c>
      <c r="J70" s="391" t="s">
        <v>166</v>
      </c>
      <c r="K70" s="392"/>
      <c r="L70" s="392"/>
      <c r="M70" s="392"/>
      <c r="N70" s="118">
        <v>26</v>
      </c>
      <c r="O70" s="104">
        <v>34</v>
      </c>
      <c r="P70" s="119" t="s">
        <v>460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thickBot="1" x14ac:dyDescent="0.5">
      <c r="C71" s="448"/>
      <c r="D71" s="48" t="s">
        <v>87</v>
      </c>
      <c r="E71" s="50" t="s">
        <v>131</v>
      </c>
      <c r="F71" s="111" t="s">
        <v>124</v>
      </c>
      <c r="G71" s="113" t="s">
        <v>125</v>
      </c>
      <c r="H71" s="115" t="s">
        <v>126</v>
      </c>
      <c r="I71" s="117" t="s">
        <v>17</v>
      </c>
      <c r="J71" s="393"/>
      <c r="K71" s="394"/>
      <c r="L71" s="394"/>
      <c r="M71" s="394"/>
      <c r="N71" s="105">
        <v>11</v>
      </c>
      <c r="O71" s="105">
        <v>23</v>
      </c>
      <c r="P71" s="119" t="s">
        <v>463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97" t="s">
        <v>488</v>
      </c>
      <c r="D72" s="395" t="s">
        <v>129</v>
      </c>
      <c r="E72" s="397">
        <v>142.80000000000001</v>
      </c>
      <c r="F72" s="397">
        <v>1785</v>
      </c>
      <c r="G72" s="397">
        <v>1814</v>
      </c>
      <c r="H72" s="399">
        <v>1421</v>
      </c>
      <c r="I72" s="401">
        <v>1450</v>
      </c>
      <c r="J72" s="403" t="s">
        <v>688</v>
      </c>
      <c r="K72" s="404"/>
      <c r="L72" s="404"/>
      <c r="M72" s="404"/>
      <c r="N72" s="106">
        <v>1</v>
      </c>
      <c r="O72" s="106">
        <v>0</v>
      </c>
      <c r="P72" s="119" t="s">
        <v>461</v>
      </c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thickBot="1" x14ac:dyDescent="0.5">
      <c r="C73" s="376">
        <v>5</v>
      </c>
      <c r="D73" s="396"/>
      <c r="E73" s="398"/>
      <c r="F73" s="398"/>
      <c r="G73" s="398"/>
      <c r="H73" s="400"/>
      <c r="I73" s="402"/>
      <c r="J73" s="377"/>
      <c r="K73" s="378"/>
      <c r="L73" s="378"/>
      <c r="M73" s="378"/>
      <c r="N73" s="107">
        <v>4</v>
      </c>
      <c r="O73" s="107">
        <v>11</v>
      </c>
      <c r="P73" s="119" t="s">
        <v>462</v>
      </c>
    </row>
    <row r="74" spans="3:28" ht="24" customHeight="1" thickBot="1" x14ac:dyDescent="0.5">
      <c r="C74" s="376"/>
      <c r="D74" s="458" t="s">
        <v>312</v>
      </c>
      <c r="E74" s="459"/>
      <c r="F74" s="496"/>
      <c r="G74" s="458" t="s">
        <v>115</v>
      </c>
      <c r="H74" s="459"/>
      <c r="I74" s="459"/>
      <c r="J74" s="384"/>
      <c r="K74" s="385"/>
      <c r="L74" s="385"/>
      <c r="M74" s="385"/>
      <c r="N74" s="108">
        <v>32</v>
      </c>
      <c r="O74" s="120">
        <v>72</v>
      </c>
      <c r="P74" s="119" t="s">
        <v>464</v>
      </c>
    </row>
    <row r="75" spans="3:28" ht="23.15" customHeight="1" thickBot="1" x14ac:dyDescent="0.5">
      <c r="C75" s="376"/>
      <c r="D75" s="383" t="s">
        <v>498</v>
      </c>
      <c r="E75" s="383"/>
      <c r="F75" s="494"/>
      <c r="G75" s="386" t="s">
        <v>27</v>
      </c>
      <c r="H75" s="387"/>
      <c r="I75" s="387"/>
      <c r="J75" s="388"/>
      <c r="K75" s="389"/>
      <c r="L75" s="389"/>
      <c r="M75" s="389"/>
      <c r="N75" s="121">
        <v>12</v>
      </c>
      <c r="O75" s="121">
        <v>44</v>
      </c>
      <c r="P75" s="119" t="s">
        <v>465</v>
      </c>
    </row>
    <row r="76" spans="3:28" ht="23.15" customHeight="1" thickBot="1" x14ac:dyDescent="0.5">
      <c r="C76" s="376"/>
      <c r="D76" s="380" t="s">
        <v>690</v>
      </c>
      <c r="E76" s="380"/>
      <c r="F76" s="381"/>
      <c r="G76" s="382" t="s">
        <v>275</v>
      </c>
      <c r="H76" s="383"/>
      <c r="I76" s="383"/>
      <c r="J76" s="388"/>
      <c r="K76" s="389"/>
      <c r="L76" s="389"/>
      <c r="M76" s="389"/>
      <c r="N76" s="122">
        <v>20</v>
      </c>
      <c r="O76" s="122">
        <v>28</v>
      </c>
      <c r="P76" s="119" t="s">
        <v>466</v>
      </c>
    </row>
    <row r="77" spans="3:28" ht="24" customHeight="1" thickBot="1" x14ac:dyDescent="0.4">
      <c r="C77" s="376"/>
      <c r="D77" s="389"/>
      <c r="E77" s="389"/>
      <c r="F77" s="390"/>
      <c r="G77" s="388"/>
      <c r="H77" s="389"/>
      <c r="I77" s="389"/>
      <c r="J77" s="388"/>
      <c r="K77" s="389"/>
      <c r="L77" s="389"/>
      <c r="M77" s="389"/>
      <c r="N77" s="109">
        <v>0</v>
      </c>
      <c r="O77" s="109">
        <v>11</v>
      </c>
      <c r="P77" s="119" t="s">
        <v>467</v>
      </c>
    </row>
    <row r="78" spans="3:28" ht="30" customHeight="1" thickBot="1" x14ac:dyDescent="0.4">
      <c r="P78" s="87"/>
    </row>
    <row r="79" spans="3:28" ht="18" customHeight="1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8" customHeight="1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8" customHeight="1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" customHeight="1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" customHeight="1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4" customHeight="1" thickBot="1" x14ac:dyDescent="0.5">
      <c r="C84" s="376"/>
      <c r="D84" s="389"/>
      <c r="E84" s="389"/>
      <c r="F84" s="390"/>
      <c r="G84" s="388"/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4" customHeight="1" thickBot="1" x14ac:dyDescent="0.5">
      <c r="C85" s="376"/>
      <c r="D85" s="389"/>
      <c r="E85" s="389"/>
      <c r="F85" s="390"/>
      <c r="G85" s="388"/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4" customHeight="1" thickBot="1" x14ac:dyDescent="0.5">
      <c r="C86" s="376"/>
      <c r="D86" s="389"/>
      <c r="E86" s="389"/>
      <c r="F86" s="390"/>
      <c r="G86" s="388"/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4" customHeight="1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</sheetData>
  <mergeCells count="109">
    <mergeCell ref="J9:J10"/>
    <mergeCell ref="C11:G12"/>
    <mergeCell ref="H11:I12"/>
    <mergeCell ref="J11:J12"/>
    <mergeCell ref="C13:I14"/>
    <mergeCell ref="C15:F16"/>
    <mergeCell ref="G15:H16"/>
    <mergeCell ref="I15:I16"/>
    <mergeCell ref="C4:H6"/>
    <mergeCell ref="I4:I6"/>
    <mergeCell ref="C7:G8"/>
    <mergeCell ref="H7:I8"/>
    <mergeCell ref="C9:G10"/>
    <mergeCell ref="H9:I10"/>
    <mergeCell ref="J28:J30"/>
    <mergeCell ref="L28:M30"/>
    <mergeCell ref="J32:J34"/>
    <mergeCell ref="L32:M34"/>
    <mergeCell ref="J36:J38"/>
    <mergeCell ref="L36:M38"/>
    <mergeCell ref="C17:G18"/>
    <mergeCell ref="H17:H18"/>
    <mergeCell ref="I17:I18"/>
    <mergeCell ref="C19:G20"/>
    <mergeCell ref="H19:I20"/>
    <mergeCell ref="J23:M25"/>
    <mergeCell ref="J50:J51"/>
    <mergeCell ref="K50:K51"/>
    <mergeCell ref="L50:M51"/>
    <mergeCell ref="J53:J54"/>
    <mergeCell ref="K53:K54"/>
    <mergeCell ref="L53:M54"/>
    <mergeCell ref="J40:J42"/>
    <mergeCell ref="L40:M42"/>
    <mergeCell ref="J44:J45"/>
    <mergeCell ref="K44:K45"/>
    <mergeCell ref="L44:M45"/>
    <mergeCell ref="J47:J48"/>
    <mergeCell ref="K47:K48"/>
    <mergeCell ref="L47:M48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D65:F65"/>
    <mergeCell ref="G65:I65"/>
    <mergeCell ref="J65:M65"/>
    <mergeCell ref="D66:F66"/>
    <mergeCell ref="G66:I66"/>
    <mergeCell ref="J66:M66"/>
    <mergeCell ref="J62:M62"/>
    <mergeCell ref="D63:F63"/>
    <mergeCell ref="G63:I63"/>
    <mergeCell ref="J63:M63"/>
    <mergeCell ref="D64:F64"/>
    <mergeCell ref="G64:I64"/>
    <mergeCell ref="J64:M64"/>
    <mergeCell ref="C70:C71"/>
    <mergeCell ref="J70:M71"/>
    <mergeCell ref="D72:D73"/>
    <mergeCell ref="E72:E73"/>
    <mergeCell ref="F72:F73"/>
    <mergeCell ref="G72:G73"/>
    <mergeCell ref="H72:H73"/>
    <mergeCell ref="I72:I73"/>
    <mergeCell ref="J72:M72"/>
    <mergeCell ref="C73:C77"/>
    <mergeCell ref="D76:F76"/>
    <mergeCell ref="G76:I76"/>
    <mergeCell ref="G75:I75"/>
    <mergeCell ref="J76:M76"/>
    <mergeCell ref="D77:F77"/>
    <mergeCell ref="G77:I77"/>
    <mergeCell ref="J77:M77"/>
    <mergeCell ref="J73:M73"/>
    <mergeCell ref="D74:F74"/>
    <mergeCell ref="G74:I74"/>
    <mergeCell ref="J74:M74"/>
    <mergeCell ref="D75:F75"/>
    <mergeCell ref="J75:M75"/>
    <mergeCell ref="G87:I87"/>
    <mergeCell ref="J87:M87"/>
    <mergeCell ref="D86:F86"/>
    <mergeCell ref="G86:I86"/>
    <mergeCell ref="C80:C81"/>
    <mergeCell ref="J80:M81"/>
    <mergeCell ref="D82:D83"/>
    <mergeCell ref="E82:E83"/>
    <mergeCell ref="F82:F83"/>
    <mergeCell ref="G82:G83"/>
    <mergeCell ref="H82:H83"/>
    <mergeCell ref="I82:I83"/>
    <mergeCell ref="C83:C87"/>
    <mergeCell ref="D87:F87"/>
    <mergeCell ref="D85:F85"/>
    <mergeCell ref="G85:I85"/>
    <mergeCell ref="J85:M85"/>
    <mergeCell ref="J86:M86"/>
    <mergeCell ref="J82:M82"/>
    <mergeCell ref="J83:M83"/>
    <mergeCell ref="D84:F84"/>
    <mergeCell ref="G84:I84"/>
    <mergeCell ref="J84:M84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1937-E649-BB4E-81CF-674201A35940}">
  <sheetPr codeName="Sheet396"/>
  <dimension ref="B3:AB122"/>
  <sheetViews>
    <sheetView topLeftCell="B4" zoomScale="57" zoomScaleNormal="60" zoomScaleSheetLayoutView="100" workbookViewId="0">
      <selection activeCell="H9" sqref="H9:I10"/>
    </sheetView>
  </sheetViews>
  <sheetFormatPr defaultRowHeight="14.5" x14ac:dyDescent="0.35"/>
  <cols>
    <col min="2" max="2" width="24.453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179687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174</v>
      </c>
      <c r="D4" s="406"/>
      <c r="E4" s="406"/>
      <c r="F4" s="406"/>
      <c r="G4" s="406"/>
      <c r="H4" s="407"/>
      <c r="I4" s="411">
        <v>24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363</v>
      </c>
      <c r="D7" s="419"/>
      <c r="E7" s="419"/>
      <c r="F7" s="419"/>
      <c r="G7" s="419"/>
      <c r="H7" s="422">
        <v>62.6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1035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722</v>
      </c>
      <c r="I11" s="452"/>
      <c r="J11" s="495" t="s">
        <v>504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994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36</v>
      </c>
      <c r="H15" s="433"/>
      <c r="I15" s="433">
        <v>27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2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12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74" t="s">
        <v>538</v>
      </c>
      <c r="C25" s="7" t="s">
        <v>232</v>
      </c>
      <c r="D25" s="9" t="s">
        <v>203</v>
      </c>
      <c r="E25" s="100" t="s">
        <v>473</v>
      </c>
      <c r="F25" s="9" t="str">
        <f t="shared" ref="F25:F54" si="0">0.05 * VALUE(LEFT(D25, LEN(D25)-3)) &amp; " RC"</f>
        <v>2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74" t="s">
        <v>586</v>
      </c>
      <c r="C26" s="7" t="s">
        <v>250</v>
      </c>
      <c r="D26" s="9" t="s">
        <v>203</v>
      </c>
      <c r="E26" s="100" t="s">
        <v>473</v>
      </c>
      <c r="F26" s="9" t="str">
        <f t="shared" si="0"/>
        <v>2 RC</v>
      </c>
      <c r="G26" s="53"/>
      <c r="H26" s="73"/>
      <c r="I26" s="2"/>
      <c r="N26" s="46"/>
      <c r="O26" s="46"/>
    </row>
    <row r="27" spans="2:16" ht="15.75" customHeight="1" thickBot="1" x14ac:dyDescent="0.4">
      <c r="B27" s="91" t="s">
        <v>664</v>
      </c>
      <c r="C27" s="7" t="s">
        <v>257</v>
      </c>
      <c r="D27" s="9" t="s">
        <v>212</v>
      </c>
      <c r="E27" s="100" t="s">
        <v>473</v>
      </c>
      <c r="F27" s="9" t="str">
        <f t="shared" si="0"/>
        <v>4.3 RC</v>
      </c>
      <c r="G27" s="80" t="s">
        <v>136</v>
      </c>
      <c r="H27" s="73" t="s">
        <v>491</v>
      </c>
      <c r="N27" s="46"/>
      <c r="O27" s="46"/>
    </row>
    <row r="28" spans="2:16" ht="16.5" customHeight="1" thickTop="1" x14ac:dyDescent="0.35">
      <c r="B28" s="74" t="s">
        <v>616</v>
      </c>
      <c r="C28" s="7" t="s">
        <v>240</v>
      </c>
      <c r="D28" s="9" t="s">
        <v>228</v>
      </c>
      <c r="E28" s="100" t="s">
        <v>454</v>
      </c>
      <c r="F28" s="9" t="str">
        <f t="shared" si="0"/>
        <v>6.5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75</v>
      </c>
      <c r="M28" s="464"/>
    </row>
    <row r="29" spans="2:16" ht="16.5" customHeight="1" x14ac:dyDescent="0.4">
      <c r="B29" s="154" t="s">
        <v>752</v>
      </c>
      <c r="C29" s="7" t="s">
        <v>196</v>
      </c>
      <c r="D29" s="9" t="s">
        <v>755</v>
      </c>
      <c r="E29" s="100" t="s">
        <v>732</v>
      </c>
      <c r="F29" s="9" t="str">
        <f t="shared" ref="F29:F45" si="1">0.05 * VALUE(LEFT(D29, LEN(D29)-3)) &amp; " RC"</f>
        <v>5.9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5">
      <c r="B30" s="153" t="s">
        <v>753</v>
      </c>
      <c r="C30" s="7" t="s">
        <v>196</v>
      </c>
      <c r="D30" s="9" t="s">
        <v>756</v>
      </c>
      <c r="E30" s="100" t="s">
        <v>732</v>
      </c>
      <c r="F30" s="9" t="str">
        <f t="shared" si="1"/>
        <v>6.6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5">
      <c r="B31" s="153" t="s">
        <v>754</v>
      </c>
      <c r="C31" s="7" t="s">
        <v>196</v>
      </c>
      <c r="D31" s="9" t="s">
        <v>231</v>
      </c>
      <c r="E31" s="100" t="s">
        <v>732</v>
      </c>
      <c r="F31" s="9" t="str">
        <f t="shared" si="1"/>
        <v>4.7 RC</v>
      </c>
      <c r="G31" s="53"/>
      <c r="H31" s="73"/>
    </row>
    <row r="32" spans="2:16" ht="18" customHeight="1" thickTop="1" x14ac:dyDescent="0.35">
      <c r="B32" s="74" t="s">
        <v>861</v>
      </c>
      <c r="C32" s="7" t="s">
        <v>232</v>
      </c>
      <c r="D32" s="9" t="s">
        <v>201</v>
      </c>
      <c r="E32" s="100" t="s">
        <v>732</v>
      </c>
      <c r="F32" s="9" t="str">
        <f t="shared" si="1"/>
        <v>3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21</v>
      </c>
      <c r="M32" s="485"/>
    </row>
    <row r="33" spans="2:15" ht="15.75" customHeight="1" x14ac:dyDescent="0.35">
      <c r="B33" s="74" t="s">
        <v>922</v>
      </c>
      <c r="C33" s="7" t="s">
        <v>240</v>
      </c>
      <c r="D33" s="9" t="s">
        <v>203</v>
      </c>
      <c r="E33" s="100" t="s">
        <v>732</v>
      </c>
      <c r="F33" s="9" t="str">
        <f t="shared" si="1"/>
        <v>2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 t="s">
        <v>923</v>
      </c>
      <c r="C34" s="7" t="s">
        <v>240</v>
      </c>
      <c r="D34" s="9" t="s">
        <v>210</v>
      </c>
      <c r="E34" s="100" t="s">
        <v>732</v>
      </c>
      <c r="F34" s="9" t="str">
        <f t="shared" si="1"/>
        <v>2.2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74" t="s">
        <v>924</v>
      </c>
      <c r="C35" s="7" t="s">
        <v>240</v>
      </c>
      <c r="D35" s="9" t="s">
        <v>898</v>
      </c>
      <c r="E35" s="100" t="s">
        <v>732</v>
      </c>
      <c r="F35" s="9" t="str">
        <f t="shared" si="1"/>
        <v>8 RC</v>
      </c>
      <c r="G35" s="53"/>
      <c r="H35" s="73"/>
      <c r="N35" s="4"/>
      <c r="O35" s="4"/>
    </row>
    <row r="36" spans="2:15" ht="15.75" customHeight="1" thickTop="1" x14ac:dyDescent="0.35">
      <c r="B36" s="74" t="s">
        <v>925</v>
      </c>
      <c r="C36" s="7" t="s">
        <v>240</v>
      </c>
      <c r="D36" s="9" t="s">
        <v>214</v>
      </c>
      <c r="E36" s="100" t="s">
        <v>732</v>
      </c>
      <c r="F36" s="9" t="str">
        <f t="shared" si="1"/>
        <v>2.5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15</v>
      </c>
      <c r="M36" s="464"/>
      <c r="N36" s="2"/>
      <c r="O36" s="2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1"/>
        <v>0 RC</v>
      </c>
      <c r="G37" s="53"/>
      <c r="H37" s="73"/>
      <c r="J37" s="461"/>
      <c r="K37" s="103"/>
      <c r="L37" s="465"/>
      <c r="M37" s="466"/>
      <c r="N37" s="3"/>
      <c r="O37" s="3"/>
    </row>
    <row r="38" spans="2:15" ht="16.5" customHeight="1" thickBot="1" x14ac:dyDescent="0.4">
      <c r="B38" s="74"/>
      <c r="C38" s="7"/>
      <c r="D38" s="9" t="s">
        <v>200</v>
      </c>
      <c r="E38" s="37"/>
      <c r="F38" s="9" t="str">
        <f t="shared" si="1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1"/>
        <v>0 RC</v>
      </c>
      <c r="G39" s="53"/>
      <c r="H39" s="73"/>
      <c r="N39" s="4"/>
      <c r="O39" s="4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39</v>
      </c>
      <c r="M40" s="464"/>
      <c r="N40" s="2"/>
      <c r="O40" s="2"/>
    </row>
    <row r="41" spans="2:15" ht="16.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1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1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89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1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145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-56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13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49.70000000000001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35</v>
      </c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9</v>
      </c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97" t="s">
        <v>488</v>
      </c>
      <c r="D61" s="395">
        <v>25</v>
      </c>
      <c r="E61" s="397">
        <v>19.3</v>
      </c>
      <c r="F61" s="397">
        <v>1193</v>
      </c>
      <c r="G61" s="397">
        <v>1692</v>
      </c>
      <c r="H61" s="399">
        <v>376</v>
      </c>
      <c r="I61" s="401">
        <v>975</v>
      </c>
      <c r="J61" s="403"/>
      <c r="K61" s="404"/>
      <c r="L61" s="404"/>
      <c r="M61" s="404"/>
      <c r="N61" s="106"/>
      <c r="O61" s="106">
        <v>7</v>
      </c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4</v>
      </c>
      <c r="D62" s="426"/>
      <c r="E62" s="398"/>
      <c r="F62" s="398"/>
      <c r="G62" s="398"/>
      <c r="H62" s="400"/>
      <c r="I62" s="402"/>
      <c r="J62" s="377"/>
      <c r="K62" s="378"/>
      <c r="L62" s="378"/>
      <c r="M62" s="378"/>
      <c r="N62" s="107"/>
      <c r="O62" s="107">
        <v>19</v>
      </c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376"/>
      <c r="D63" s="379" t="s">
        <v>308</v>
      </c>
      <c r="E63" s="380"/>
      <c r="F63" s="381"/>
      <c r="G63" s="382" t="s">
        <v>130</v>
      </c>
      <c r="H63" s="383"/>
      <c r="I63" s="383"/>
      <c r="J63" s="384"/>
      <c r="K63" s="385"/>
      <c r="L63" s="385"/>
      <c r="M63" s="385"/>
      <c r="N63" s="108"/>
      <c r="O63" s="120">
        <v>39</v>
      </c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376"/>
      <c r="D64" s="379" t="s">
        <v>287</v>
      </c>
      <c r="E64" s="380"/>
      <c r="F64" s="381"/>
      <c r="G64" s="379" t="s">
        <v>276</v>
      </c>
      <c r="H64" s="380"/>
      <c r="I64" s="380"/>
      <c r="J64" s="388"/>
      <c r="K64" s="389"/>
      <c r="L64" s="389"/>
      <c r="M64" s="389"/>
      <c r="N64" s="121"/>
      <c r="O64" s="121">
        <v>68</v>
      </c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-29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5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O67" s="87"/>
      <c r="P67" s="87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11</v>
      </c>
      <c r="O69" s="104">
        <v>29</v>
      </c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2</v>
      </c>
      <c r="O70" s="105">
        <v>10</v>
      </c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486</v>
      </c>
      <c r="D71" s="395" t="s">
        <v>129</v>
      </c>
      <c r="E71" s="397">
        <v>43.3</v>
      </c>
      <c r="F71" s="397">
        <v>1446</v>
      </c>
      <c r="G71" s="397">
        <v>1703</v>
      </c>
      <c r="H71" s="399">
        <v>663</v>
      </c>
      <c r="I71" s="401">
        <v>1070</v>
      </c>
      <c r="J71" s="403" t="s">
        <v>518</v>
      </c>
      <c r="K71" s="404"/>
      <c r="L71" s="404"/>
      <c r="M71" s="404"/>
      <c r="N71" s="106">
        <v>2</v>
      </c>
      <c r="O71" s="106">
        <v>6</v>
      </c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 t="s">
        <v>517</v>
      </c>
      <c r="K72" s="378"/>
      <c r="L72" s="378"/>
      <c r="M72" s="378"/>
      <c r="N72" s="107">
        <v>7</v>
      </c>
      <c r="O72" s="107">
        <v>13</v>
      </c>
      <c r="P72" s="119" t="s">
        <v>462</v>
      </c>
    </row>
    <row r="73" spans="3:28" ht="24" customHeight="1" thickBot="1" x14ac:dyDescent="0.5">
      <c r="C73" s="376"/>
      <c r="D73" s="458" t="s">
        <v>320</v>
      </c>
      <c r="E73" s="459"/>
      <c r="F73" s="496"/>
      <c r="G73" s="382" t="s">
        <v>339</v>
      </c>
      <c r="H73" s="383"/>
      <c r="I73" s="383"/>
      <c r="J73" s="384"/>
      <c r="K73" s="385"/>
      <c r="L73" s="385"/>
      <c r="M73" s="385"/>
      <c r="N73" s="108">
        <v>13</v>
      </c>
      <c r="O73" s="120">
        <v>37</v>
      </c>
      <c r="P73" s="119" t="s">
        <v>464</v>
      </c>
    </row>
    <row r="74" spans="3:28" ht="23.5" thickBot="1" x14ac:dyDescent="0.5">
      <c r="C74" s="376"/>
      <c r="D74" s="459" t="s">
        <v>522</v>
      </c>
      <c r="E74" s="459"/>
      <c r="F74" s="496"/>
      <c r="G74" s="386" t="s">
        <v>27</v>
      </c>
      <c r="H74" s="387"/>
      <c r="I74" s="387"/>
      <c r="J74" s="388"/>
      <c r="K74" s="389"/>
      <c r="L74" s="389"/>
      <c r="M74" s="389"/>
      <c r="N74" s="121">
        <v>30</v>
      </c>
      <c r="O74" s="121">
        <v>47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79" t="s">
        <v>276</v>
      </c>
      <c r="H75" s="380"/>
      <c r="I75" s="380"/>
      <c r="J75" s="388"/>
      <c r="K75" s="389"/>
      <c r="L75" s="389"/>
      <c r="M75" s="389"/>
      <c r="N75" s="122">
        <v>-17</v>
      </c>
      <c r="O75" s="122">
        <v>-10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8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488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7" ht="15.75" customHeight="1" x14ac:dyDescent="0.35"/>
    <row r="98" ht="15.75" customHeight="1" x14ac:dyDescent="0.35"/>
    <row r="100" ht="16.5" customHeight="1" x14ac:dyDescent="0.35"/>
    <row r="101" ht="15.75" customHeight="1" x14ac:dyDescent="0.35"/>
    <row r="102" ht="16.5" customHeight="1" x14ac:dyDescent="0.35"/>
    <row r="103" ht="24.75" customHeight="1" x14ac:dyDescent="0.35"/>
    <row r="104" ht="24" customHeight="1" x14ac:dyDescent="0.35"/>
    <row r="105" ht="24.75" customHeight="1" x14ac:dyDescent="0.35"/>
    <row r="106" ht="24.75" customHeight="1" x14ac:dyDescent="0.35"/>
    <row r="107" ht="15.75" customHeight="1" x14ac:dyDescent="0.35"/>
    <row r="108" ht="17.25" customHeight="1" x14ac:dyDescent="0.35"/>
    <row r="109" ht="16.5" customHeight="1" x14ac:dyDescent="0.35"/>
    <row r="110" ht="24" customHeight="1" x14ac:dyDescent="0.35"/>
    <row r="111" ht="24.75" customHeight="1" x14ac:dyDescent="0.35"/>
    <row r="112" ht="24.75" customHeight="1" x14ac:dyDescent="0.35"/>
    <row r="113" ht="24" customHeight="1" x14ac:dyDescent="0.35"/>
    <row r="114" ht="24.75" customHeight="1" x14ac:dyDescent="0.35"/>
    <row r="115" ht="15.75" customHeight="1" x14ac:dyDescent="0.35"/>
    <row r="116" ht="15.75" customHeight="1" x14ac:dyDescent="0.35"/>
    <row r="118" ht="15.75" customHeight="1" x14ac:dyDescent="0.35"/>
    <row r="119" ht="15.75" customHeight="1" x14ac:dyDescent="0.35"/>
    <row r="121" ht="15.75" customHeight="1" x14ac:dyDescent="0.35"/>
    <row r="122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11:J12"/>
    <mergeCell ref="C59:C60"/>
    <mergeCell ref="J23:M25"/>
    <mergeCell ref="J28:J30"/>
    <mergeCell ref="L28:M30"/>
    <mergeCell ref="J32:J34"/>
    <mergeCell ref="L32:M34"/>
    <mergeCell ref="J44:J45"/>
    <mergeCell ref="K44:K45"/>
    <mergeCell ref="L44:M45"/>
    <mergeCell ref="J53:J54"/>
    <mergeCell ref="K53:K54"/>
    <mergeCell ref="L53:M54"/>
    <mergeCell ref="J47:J48"/>
    <mergeCell ref="K47:K48"/>
    <mergeCell ref="L47:M48"/>
    <mergeCell ref="J59:M60"/>
    <mergeCell ref="C11:G12"/>
    <mergeCell ref="H11:I12"/>
    <mergeCell ref="D61:D62"/>
    <mergeCell ref="E61:E62"/>
    <mergeCell ref="F61:F62"/>
    <mergeCell ref="G61:G62"/>
    <mergeCell ref="H61:H62"/>
    <mergeCell ref="I61:I62"/>
    <mergeCell ref="J61:M61"/>
    <mergeCell ref="J62:M62"/>
    <mergeCell ref="J36:J38"/>
    <mergeCell ref="L36:M38"/>
    <mergeCell ref="J40:J42"/>
    <mergeCell ref="L40:M42"/>
    <mergeCell ref="K50:K51"/>
    <mergeCell ref="L50:M51"/>
    <mergeCell ref="J50:J51"/>
    <mergeCell ref="C4:H6"/>
    <mergeCell ref="I4:I6"/>
    <mergeCell ref="C9:G10"/>
    <mergeCell ref="H9:I10"/>
    <mergeCell ref="C7:G8"/>
    <mergeCell ref="H7:I8"/>
    <mergeCell ref="C13:I14"/>
    <mergeCell ref="J63:M63"/>
    <mergeCell ref="D64:F64"/>
    <mergeCell ref="G64:I64"/>
    <mergeCell ref="J64:M64"/>
    <mergeCell ref="C15:F16"/>
    <mergeCell ref="G15:H16"/>
    <mergeCell ref="I15:I16"/>
    <mergeCell ref="C17:G18"/>
    <mergeCell ref="H17:H18"/>
    <mergeCell ref="I17:I18"/>
    <mergeCell ref="C19:G20"/>
    <mergeCell ref="H19:I20"/>
    <mergeCell ref="C62:C66"/>
    <mergeCell ref="D63:F63"/>
    <mergeCell ref="G63:I63"/>
    <mergeCell ref="D65:F65"/>
    <mergeCell ref="G65:I65"/>
    <mergeCell ref="J66:M66"/>
    <mergeCell ref="D66:F66"/>
    <mergeCell ref="G66:I66"/>
    <mergeCell ref="J65:M6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D75:F75"/>
    <mergeCell ref="J74:M74"/>
    <mergeCell ref="G74:I74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2678-C9BD-A94E-825E-6AF1A3B27B40}">
  <sheetPr codeName="Sheet3911"/>
  <dimension ref="B3:AB123"/>
  <sheetViews>
    <sheetView zoomScale="51" zoomScaleNormal="60" zoomScaleSheetLayoutView="100" workbookViewId="0">
      <selection activeCell="H9" sqref="H9:I10"/>
    </sheetView>
  </sheetViews>
  <sheetFormatPr defaultRowHeight="14.5" x14ac:dyDescent="0.35"/>
  <cols>
    <col min="2" max="2" width="24.363281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177</v>
      </c>
      <c r="D4" s="507"/>
      <c r="E4" s="507"/>
      <c r="F4" s="507"/>
      <c r="G4" s="507"/>
      <c r="H4" s="508"/>
      <c r="I4" s="512">
        <v>13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514" t="s">
        <v>367</v>
      </c>
      <c r="D7" s="515"/>
      <c r="E7" s="515"/>
      <c r="F7" s="515"/>
      <c r="G7" s="515"/>
      <c r="H7" s="422">
        <v>152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516"/>
      <c r="D8" s="517"/>
      <c r="E8" s="517"/>
      <c r="F8" s="517"/>
      <c r="G8" s="517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757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1036</v>
      </c>
      <c r="I11" s="452"/>
      <c r="J11" s="495" t="s">
        <v>504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838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36</v>
      </c>
      <c r="H15" s="433"/>
      <c r="I15" s="433">
        <v>42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0</v>
      </c>
      <c r="I17" s="518">
        <v>1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9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99" t="s">
        <v>548</v>
      </c>
      <c r="C25" s="6" t="s">
        <v>196</v>
      </c>
      <c r="D25" s="9" t="s">
        <v>230</v>
      </c>
      <c r="E25" s="100" t="s">
        <v>473</v>
      </c>
      <c r="F25" s="9" t="str">
        <f t="shared" ref="F25:F54" si="0">0.05 * VALUE(LEFT(D25, LEN(D25)-3)) &amp; " RC"</f>
        <v>5.5 RC</v>
      </c>
      <c r="G25" s="80" t="s">
        <v>136</v>
      </c>
      <c r="H25" s="73" t="s">
        <v>491</v>
      </c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88" t="s">
        <v>583</v>
      </c>
      <c r="C26" s="6" t="s">
        <v>250</v>
      </c>
      <c r="D26" s="9" t="s">
        <v>229</v>
      </c>
      <c r="E26" s="100" t="s">
        <v>454</v>
      </c>
      <c r="F26" s="9" t="str">
        <f t="shared" si="0"/>
        <v>5 RC</v>
      </c>
      <c r="G26" s="53"/>
      <c r="H26" s="73"/>
      <c r="I26" s="85"/>
      <c r="N26" s="84"/>
      <c r="O26" s="84"/>
    </row>
    <row r="27" spans="2:16" ht="15.75" customHeight="1" thickBot="1" x14ac:dyDescent="0.4">
      <c r="B27" s="88" t="s">
        <v>443</v>
      </c>
      <c r="C27" s="6" t="s">
        <v>251</v>
      </c>
      <c r="D27" s="9" t="s">
        <v>229</v>
      </c>
      <c r="E27" s="100" t="s">
        <v>454</v>
      </c>
      <c r="F27" s="9" t="str">
        <f t="shared" si="0"/>
        <v>5 RC</v>
      </c>
      <c r="G27" s="53"/>
      <c r="H27" s="73"/>
      <c r="N27" s="84"/>
      <c r="O27" s="84"/>
    </row>
    <row r="28" spans="2:16" ht="16.5" customHeight="1" thickTop="1" x14ac:dyDescent="0.4">
      <c r="B28" s="154" t="s">
        <v>766</v>
      </c>
      <c r="C28" s="7" t="s">
        <v>196</v>
      </c>
      <c r="D28" s="9" t="s">
        <v>238</v>
      </c>
      <c r="E28" s="100" t="s">
        <v>732</v>
      </c>
      <c r="F28" s="9" t="str">
        <f t="shared" ref="F28:F42" si="1">0.05 * VALUE(LEFT(D28, LEN(D28)-3)) &amp; " RC"</f>
        <v>4.1 RC</v>
      </c>
      <c r="G28" s="53"/>
      <c r="H28" s="73"/>
      <c r="I28" s="83"/>
      <c r="J28" s="479" t="s">
        <v>458</v>
      </c>
      <c r="K28" s="103"/>
      <c r="L28" s="463">
        <f>SUMIF(P28:P406, "A5A5A5", N28:N406) + SUMIF(P28:P406, "A5A5A5", O28:O406)</f>
        <v>73</v>
      </c>
      <c r="M28" s="464"/>
    </row>
    <row r="29" spans="2:16" ht="17.25" customHeight="1" x14ac:dyDescent="0.4">
      <c r="B29" s="154" t="s">
        <v>767</v>
      </c>
      <c r="C29" s="7" t="s">
        <v>196</v>
      </c>
      <c r="D29" s="9" t="s">
        <v>201</v>
      </c>
      <c r="E29" s="100" t="s">
        <v>732</v>
      </c>
      <c r="F29" s="9" t="str">
        <f t="shared" si="1"/>
        <v>3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74" t="s">
        <v>860</v>
      </c>
      <c r="C30" s="7" t="s">
        <v>232</v>
      </c>
      <c r="D30" s="9" t="s">
        <v>214</v>
      </c>
      <c r="E30" s="100" t="s">
        <v>732</v>
      </c>
      <c r="F30" s="9" t="str">
        <f t="shared" si="1"/>
        <v>2.5 RC</v>
      </c>
      <c r="G30" s="53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88" t="s">
        <v>932</v>
      </c>
      <c r="C31" s="7" t="s">
        <v>240</v>
      </c>
      <c r="D31" s="9" t="s">
        <v>226</v>
      </c>
      <c r="E31" s="100" t="s">
        <v>732</v>
      </c>
      <c r="F31" s="9" t="str">
        <f t="shared" si="1"/>
        <v>10 RC</v>
      </c>
      <c r="G31" s="53"/>
      <c r="H31" s="73"/>
    </row>
    <row r="32" spans="2:16" ht="17.25" customHeight="1" thickTop="1" x14ac:dyDescent="0.35">
      <c r="B32" s="74" t="s">
        <v>933</v>
      </c>
      <c r="C32" s="7" t="s">
        <v>240</v>
      </c>
      <c r="D32" s="9" t="s">
        <v>238</v>
      </c>
      <c r="E32" s="100" t="s">
        <v>732</v>
      </c>
      <c r="F32" s="9" t="str">
        <f t="shared" si="1"/>
        <v>4.1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28</v>
      </c>
      <c r="M32" s="485"/>
    </row>
    <row r="33" spans="2:15" ht="15.75" customHeight="1" x14ac:dyDescent="0.35">
      <c r="B33" s="74" t="s">
        <v>934</v>
      </c>
      <c r="C33" s="7" t="s">
        <v>240</v>
      </c>
      <c r="D33" s="9" t="s">
        <v>237</v>
      </c>
      <c r="E33" s="100" t="s">
        <v>732</v>
      </c>
      <c r="F33" s="9" t="str">
        <f t="shared" si="1"/>
        <v>2.7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/>
      <c r="C34" s="7"/>
      <c r="D34" s="9" t="s">
        <v>200</v>
      </c>
      <c r="E34" s="37"/>
      <c r="F34" s="9" t="str">
        <f t="shared" si="1"/>
        <v>0 RC</v>
      </c>
      <c r="G34" s="53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">
      <c r="B35" s="74"/>
      <c r="C35" s="7"/>
      <c r="D35" s="9" t="s">
        <v>200</v>
      </c>
      <c r="E35" s="37"/>
      <c r="F35" s="9" t="str">
        <f t="shared" si="1"/>
        <v>0 RC</v>
      </c>
      <c r="G35" s="53"/>
      <c r="H35" s="73"/>
      <c r="N35" s="83"/>
      <c r="O35" s="83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1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17</v>
      </c>
      <c r="M36" s="464"/>
      <c r="N36" s="85"/>
      <c r="O36" s="85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1"/>
        <v>0 RC</v>
      </c>
      <c r="G37" s="53"/>
      <c r="H37" s="73"/>
      <c r="J37" s="461"/>
      <c r="K37" s="103"/>
      <c r="L37" s="465"/>
      <c r="M37" s="466"/>
      <c r="N37" s="86"/>
      <c r="O37" s="86"/>
    </row>
    <row r="38" spans="2:15" ht="17.25" customHeight="1" thickBot="1" x14ac:dyDescent="0.4">
      <c r="B38" s="74"/>
      <c r="C38" s="7"/>
      <c r="D38" s="9" t="s">
        <v>200</v>
      </c>
      <c r="E38" s="37"/>
      <c r="F38" s="9" t="str">
        <f t="shared" si="1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1"/>
        <v>0 RC</v>
      </c>
      <c r="G39" s="53"/>
      <c r="H39" s="73"/>
      <c r="N39" s="8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28</v>
      </c>
      <c r="M40" s="464"/>
      <c r="N40" s="85"/>
      <c r="O40" s="85"/>
    </row>
    <row r="41" spans="2:15" ht="14.2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53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106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H47" s="73"/>
      <c r="J47" s="490" t="s">
        <v>5</v>
      </c>
      <c r="K47" s="474"/>
      <c r="L47" s="475">
        <f>SUMIF(P28:P406, "F4B084", N28:N406) + SUMIF(P28:P406, "F4B084", O28:O406)</f>
        <v>98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8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16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41.900000000000006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30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16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488</v>
      </c>
      <c r="D61" s="504">
        <v>8</v>
      </c>
      <c r="E61" s="397">
        <v>108</v>
      </c>
      <c r="F61" s="397">
        <v>1222</v>
      </c>
      <c r="G61" s="397">
        <v>1785</v>
      </c>
      <c r="H61" s="399">
        <v>462</v>
      </c>
      <c r="I61" s="401">
        <v>1025</v>
      </c>
      <c r="J61" s="403" t="s">
        <v>502</v>
      </c>
      <c r="K61" s="404"/>
      <c r="L61" s="404"/>
      <c r="M61" s="427"/>
      <c r="N61" s="106"/>
      <c r="O61" s="106">
        <v>6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8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458" t="s">
        <v>312</v>
      </c>
      <c r="E63" s="459"/>
      <c r="F63" s="496"/>
      <c r="G63" s="382" t="s">
        <v>339</v>
      </c>
      <c r="H63" s="383"/>
      <c r="I63" s="383"/>
      <c r="J63" s="384"/>
      <c r="K63" s="385"/>
      <c r="L63" s="385"/>
      <c r="M63" s="450"/>
      <c r="N63" s="108"/>
      <c r="O63" s="120">
        <v>54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458" t="s">
        <v>297</v>
      </c>
      <c r="E64" s="459"/>
      <c r="F64" s="496"/>
      <c r="G64" s="386" t="s">
        <v>161</v>
      </c>
      <c r="H64" s="387"/>
      <c r="I64" s="387"/>
      <c r="J64" s="388"/>
      <c r="K64" s="389"/>
      <c r="L64" s="389"/>
      <c r="M64" s="390"/>
      <c r="N64" s="121"/>
      <c r="O64" s="121">
        <v>35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19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10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11</v>
      </c>
      <c r="O69" s="104">
        <v>32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3</v>
      </c>
      <c r="O70" s="105">
        <v>9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487</v>
      </c>
      <c r="D71" s="395" t="s">
        <v>129</v>
      </c>
      <c r="E71" s="397">
        <v>44</v>
      </c>
      <c r="F71" s="397">
        <v>1579</v>
      </c>
      <c r="G71" s="397">
        <v>1981</v>
      </c>
      <c r="H71" s="399">
        <v>818</v>
      </c>
      <c r="I71" s="401">
        <v>1220</v>
      </c>
      <c r="J71" s="403"/>
      <c r="K71" s="404"/>
      <c r="L71" s="404"/>
      <c r="M71" s="404"/>
      <c r="N71" s="106">
        <v>3</v>
      </c>
      <c r="O71" s="106">
        <v>8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5</v>
      </c>
      <c r="O72" s="107">
        <v>15</v>
      </c>
      <c r="P72" s="119" t="s">
        <v>462</v>
      </c>
    </row>
    <row r="73" spans="3:28" ht="24" customHeight="1" thickBot="1" x14ac:dyDescent="0.5">
      <c r="C73" s="376"/>
      <c r="D73" s="382" t="s">
        <v>306</v>
      </c>
      <c r="E73" s="383"/>
      <c r="F73" s="494"/>
      <c r="G73" s="382" t="s">
        <v>339</v>
      </c>
      <c r="H73" s="383"/>
      <c r="I73" s="383"/>
      <c r="J73" s="384"/>
      <c r="K73" s="385"/>
      <c r="L73" s="385"/>
      <c r="M73" s="385"/>
      <c r="N73" s="108">
        <v>12</v>
      </c>
      <c r="O73" s="120">
        <v>40</v>
      </c>
      <c r="P73" s="119" t="s">
        <v>464</v>
      </c>
    </row>
    <row r="74" spans="3:28" ht="23.5" thickBot="1" x14ac:dyDescent="0.5">
      <c r="C74" s="376"/>
      <c r="D74" s="379" t="s">
        <v>332</v>
      </c>
      <c r="E74" s="380"/>
      <c r="F74" s="381"/>
      <c r="G74" s="386" t="s">
        <v>27</v>
      </c>
      <c r="H74" s="387"/>
      <c r="I74" s="387"/>
      <c r="J74" s="388"/>
      <c r="K74" s="389"/>
      <c r="L74" s="389"/>
      <c r="M74" s="389"/>
      <c r="N74" s="121">
        <v>15</v>
      </c>
      <c r="O74" s="121">
        <v>48</v>
      </c>
      <c r="P74" s="119" t="s">
        <v>465</v>
      </c>
    </row>
    <row r="75" spans="3:28" ht="23.5" thickBot="1" x14ac:dyDescent="0.5">
      <c r="C75" s="376"/>
      <c r="D75" s="383" t="s">
        <v>470</v>
      </c>
      <c r="E75" s="383"/>
      <c r="F75" s="494"/>
      <c r="G75" s="379" t="s">
        <v>276</v>
      </c>
      <c r="H75" s="380"/>
      <c r="I75" s="380"/>
      <c r="J75" s="388"/>
      <c r="K75" s="389"/>
      <c r="L75" s="389"/>
      <c r="M75" s="389"/>
      <c r="N75" s="122">
        <v>-3</v>
      </c>
      <c r="O75" s="122">
        <v>-8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6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488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8" ht="15.75" customHeight="1" x14ac:dyDescent="0.35"/>
    <row r="99" ht="15.75" customHeight="1" x14ac:dyDescent="0.35"/>
    <row r="101" ht="15.75" customHeight="1" x14ac:dyDescent="0.35"/>
    <row r="102" ht="15.75" customHeight="1" x14ac:dyDescent="0.35"/>
    <row r="103" ht="24.75" customHeight="1" x14ac:dyDescent="0.35"/>
    <row r="104" ht="24.75" customHeight="1" x14ac:dyDescent="0.35"/>
    <row r="105" ht="24" customHeight="1" x14ac:dyDescent="0.35"/>
    <row r="106" ht="24.75" customHeight="1" x14ac:dyDescent="0.35"/>
    <row r="107" ht="16.5" customHeight="1" x14ac:dyDescent="0.35"/>
    <row r="108" ht="15.75" customHeight="1" x14ac:dyDescent="0.35"/>
    <row r="109" ht="17.25" customHeight="1" x14ac:dyDescent="0.35"/>
    <row r="110" ht="24.75" customHeight="1" x14ac:dyDescent="0.35"/>
    <row r="111" ht="24" customHeight="1" x14ac:dyDescent="0.35"/>
    <row r="112" ht="24.75" customHeight="1" x14ac:dyDescent="0.35"/>
    <row r="113" ht="24.75" customHeight="1" x14ac:dyDescent="0.35"/>
    <row r="114" ht="24" customHeight="1" x14ac:dyDescent="0.35"/>
    <row r="116" ht="15.75" customHeight="1" x14ac:dyDescent="0.35"/>
    <row r="117" ht="15.75" customHeight="1" x14ac:dyDescent="0.35"/>
    <row r="119" ht="15.75" customHeight="1" x14ac:dyDescent="0.35"/>
    <row r="120" ht="15.75" customHeight="1" x14ac:dyDescent="0.35"/>
    <row r="122" ht="15.75" customHeight="1" x14ac:dyDescent="0.35"/>
    <row r="123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47:J48"/>
    <mergeCell ref="K47:K48"/>
    <mergeCell ref="L47:M48"/>
    <mergeCell ref="J50:J51"/>
    <mergeCell ref="K50:K51"/>
    <mergeCell ref="L50:M51"/>
    <mergeCell ref="J11:J12"/>
    <mergeCell ref="L40:M42"/>
    <mergeCell ref="J44:J45"/>
    <mergeCell ref="K44:K45"/>
    <mergeCell ref="L44:M45"/>
    <mergeCell ref="J36:J38"/>
    <mergeCell ref="L36:M38"/>
    <mergeCell ref="J40:J42"/>
    <mergeCell ref="J23:M25"/>
    <mergeCell ref="J28:J30"/>
    <mergeCell ref="L28:M30"/>
    <mergeCell ref="J32:J34"/>
    <mergeCell ref="L32:M34"/>
    <mergeCell ref="C4:H6"/>
    <mergeCell ref="I4:I6"/>
    <mergeCell ref="C9:G10"/>
    <mergeCell ref="H9:I10"/>
    <mergeCell ref="C7:G8"/>
    <mergeCell ref="H7:I8"/>
    <mergeCell ref="J64:M64"/>
    <mergeCell ref="D65:F65"/>
    <mergeCell ref="G65:I65"/>
    <mergeCell ref="J65:M65"/>
    <mergeCell ref="I17:I18"/>
    <mergeCell ref="C19:G20"/>
    <mergeCell ref="H19:I20"/>
    <mergeCell ref="C11:G12"/>
    <mergeCell ref="H11:I12"/>
    <mergeCell ref="C13:I14"/>
    <mergeCell ref="C15:F16"/>
    <mergeCell ref="G15:H16"/>
    <mergeCell ref="I15:I16"/>
    <mergeCell ref="C17:G18"/>
    <mergeCell ref="H17:H18"/>
    <mergeCell ref="J53:J54"/>
    <mergeCell ref="K53:K54"/>
    <mergeCell ref="L53:M54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74:M74"/>
    <mergeCell ref="D75:F7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6108-E245-604A-9638-7E23574C44F4}">
  <sheetPr codeName="Sheet3932"/>
  <dimension ref="B3:AB109"/>
  <sheetViews>
    <sheetView zoomScale="71" zoomScaleNormal="60" zoomScaleSheetLayoutView="100" workbookViewId="0">
      <selection activeCell="C7" sqref="C7:G8"/>
    </sheetView>
  </sheetViews>
  <sheetFormatPr defaultRowHeight="14.5" x14ac:dyDescent="0.35"/>
  <cols>
    <col min="2" max="2" width="29.6328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9.81640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294</v>
      </c>
      <c r="D4" s="406"/>
      <c r="E4" s="406"/>
      <c r="F4" s="406"/>
      <c r="G4" s="406"/>
      <c r="H4" s="407"/>
      <c r="I4" s="411">
        <v>31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386</v>
      </c>
      <c r="D7" s="419"/>
      <c r="E7" s="419"/>
      <c r="F7" s="419"/>
      <c r="G7" s="419"/>
      <c r="H7" s="422">
        <v>22.8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759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760</v>
      </c>
      <c r="I11" s="452"/>
      <c r="J11" s="495" t="s">
        <v>504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1484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2.9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16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135" t="s">
        <v>544</v>
      </c>
      <c r="C25" s="6" t="s">
        <v>196</v>
      </c>
      <c r="D25" s="9" t="s">
        <v>214</v>
      </c>
      <c r="E25" s="100" t="s">
        <v>454</v>
      </c>
      <c r="F25" s="9" t="str">
        <f t="shared" ref="F25:F54" si="0">0.05 * VALUE(LEFT(D25, LEN(D25)-3)) &amp; " RC"</f>
        <v>2.5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78" t="s">
        <v>401</v>
      </c>
      <c r="C26" s="7" t="s">
        <v>232</v>
      </c>
      <c r="D26" s="9" t="s">
        <v>214</v>
      </c>
      <c r="E26" s="100" t="s">
        <v>454</v>
      </c>
      <c r="F26" s="9" t="str">
        <f t="shared" si="0"/>
        <v>2.5 RC</v>
      </c>
      <c r="G26" s="53"/>
      <c r="H26" s="73"/>
      <c r="I26" s="2"/>
      <c r="N26" s="46"/>
      <c r="O26" s="46"/>
    </row>
    <row r="27" spans="2:16" ht="15.75" customHeight="1" thickBot="1" x14ac:dyDescent="0.4">
      <c r="B27" s="74" t="s">
        <v>615</v>
      </c>
      <c r="C27" s="7" t="s">
        <v>240</v>
      </c>
      <c r="D27" s="9" t="s">
        <v>424</v>
      </c>
      <c r="E27" s="100" t="s">
        <v>454</v>
      </c>
      <c r="F27" s="9" t="str">
        <f t="shared" si="0"/>
        <v>9.8 RC</v>
      </c>
      <c r="G27" s="53"/>
      <c r="H27" s="73"/>
      <c r="N27" s="46"/>
      <c r="O27" s="46"/>
    </row>
    <row r="28" spans="2:16" ht="16.5" customHeight="1" thickTop="1" x14ac:dyDescent="0.35">
      <c r="B28" s="78" t="s">
        <v>614</v>
      </c>
      <c r="C28" s="7" t="s">
        <v>240</v>
      </c>
      <c r="D28" s="9" t="s">
        <v>217</v>
      </c>
      <c r="E28" s="100" t="s">
        <v>454</v>
      </c>
      <c r="F28" s="9" t="str">
        <f t="shared" si="0"/>
        <v>6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39</v>
      </c>
      <c r="M28" s="464"/>
    </row>
    <row r="29" spans="2:16" ht="15" customHeight="1" x14ac:dyDescent="0.35">
      <c r="B29" s="74" t="s">
        <v>423</v>
      </c>
      <c r="C29" s="7" t="s">
        <v>240</v>
      </c>
      <c r="D29" s="9" t="s">
        <v>231</v>
      </c>
      <c r="E29" s="100" t="s">
        <v>454</v>
      </c>
      <c r="F29" s="9" t="str">
        <f t="shared" si="0"/>
        <v>4.7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">
      <c r="B30" s="74" t="s">
        <v>613</v>
      </c>
      <c r="C30" s="7" t="s">
        <v>240</v>
      </c>
      <c r="D30" s="9" t="s">
        <v>228</v>
      </c>
      <c r="E30" s="100" t="s">
        <v>454</v>
      </c>
      <c r="F30" s="9" t="str">
        <f t="shared" si="0"/>
        <v>6.5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">
      <c r="B31" s="74" t="s">
        <v>612</v>
      </c>
      <c r="C31" s="7" t="s">
        <v>240</v>
      </c>
      <c r="D31" s="9" t="s">
        <v>227</v>
      </c>
      <c r="E31" s="100" t="s">
        <v>454</v>
      </c>
      <c r="F31" s="9" t="str">
        <f t="shared" si="0"/>
        <v>4.4 RC</v>
      </c>
      <c r="G31" s="53"/>
      <c r="H31" s="73"/>
    </row>
    <row r="32" spans="2:16" ht="16.5" customHeight="1" thickTop="1" x14ac:dyDescent="0.35">
      <c r="B32" s="78" t="s">
        <v>585</v>
      </c>
      <c r="C32" s="7" t="s">
        <v>250</v>
      </c>
      <c r="D32" s="9" t="s">
        <v>217</v>
      </c>
      <c r="E32" s="100" t="s">
        <v>454</v>
      </c>
      <c r="F32" s="9" t="str">
        <f t="shared" si="0"/>
        <v>6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9</v>
      </c>
      <c r="M32" s="485"/>
    </row>
    <row r="33" spans="2:15" ht="15.75" customHeight="1" x14ac:dyDescent="0.35">
      <c r="B33" s="78" t="s">
        <v>584</v>
      </c>
      <c r="C33" s="7" t="s">
        <v>250</v>
      </c>
      <c r="D33" s="9" t="s">
        <v>239</v>
      </c>
      <c r="E33" s="100" t="s">
        <v>454</v>
      </c>
      <c r="F33" s="9" t="str">
        <f t="shared" si="0"/>
        <v>6.1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 t="s">
        <v>588</v>
      </c>
      <c r="C34" s="7" t="s">
        <v>251</v>
      </c>
      <c r="D34" s="9" t="s">
        <v>229</v>
      </c>
      <c r="E34" s="100" t="s">
        <v>454</v>
      </c>
      <c r="F34" s="9" t="str">
        <f t="shared" si="0"/>
        <v>5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74" t="s">
        <v>589</v>
      </c>
      <c r="C35" s="7" t="s">
        <v>251</v>
      </c>
      <c r="D35" s="9" t="s">
        <v>214</v>
      </c>
      <c r="E35" s="100" t="s">
        <v>454</v>
      </c>
      <c r="F35" s="9" t="str">
        <f t="shared" si="0"/>
        <v>2.5 RC</v>
      </c>
      <c r="G35" s="53"/>
      <c r="H35" s="73"/>
      <c r="N35" s="4"/>
      <c r="O35" s="4"/>
    </row>
    <row r="36" spans="2:15" ht="15.75" customHeight="1" thickTop="1" x14ac:dyDescent="0.35">
      <c r="B36" s="74" t="s">
        <v>669</v>
      </c>
      <c r="C36" s="7" t="s">
        <v>255</v>
      </c>
      <c r="D36" s="9" t="s">
        <v>214</v>
      </c>
      <c r="E36" s="100" t="s">
        <v>454</v>
      </c>
      <c r="F36" s="9" t="str">
        <f t="shared" si="0"/>
        <v>2.5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13</v>
      </c>
      <c r="M36" s="464"/>
      <c r="N36" s="2"/>
      <c r="O36" s="2"/>
    </row>
    <row r="37" spans="2:15" ht="15.75" customHeight="1" x14ac:dyDescent="0.35">
      <c r="B37" s="74" t="s">
        <v>632</v>
      </c>
      <c r="C37" s="7" t="s">
        <v>254</v>
      </c>
      <c r="D37" s="9" t="s">
        <v>214</v>
      </c>
      <c r="E37" s="100" t="s">
        <v>454</v>
      </c>
      <c r="F37" s="9" t="str">
        <f t="shared" si="0"/>
        <v>2.5 RC</v>
      </c>
      <c r="G37" s="53"/>
      <c r="H37" s="73"/>
      <c r="J37" s="461"/>
      <c r="K37" s="103"/>
      <c r="L37" s="465"/>
      <c r="M37" s="466"/>
      <c r="N37" s="3"/>
      <c r="O37" s="3"/>
    </row>
    <row r="38" spans="2:15" ht="16.5" customHeight="1" thickBot="1" x14ac:dyDescent="0.4">
      <c r="B38" s="88" t="s">
        <v>663</v>
      </c>
      <c r="C38" s="7" t="s">
        <v>257</v>
      </c>
      <c r="D38" s="9" t="s">
        <v>207</v>
      </c>
      <c r="E38" s="100" t="s">
        <v>454</v>
      </c>
      <c r="F38" s="9" t="str">
        <f t="shared" si="0"/>
        <v>5.2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8" t="s">
        <v>662</v>
      </c>
      <c r="C39" s="7" t="s">
        <v>257</v>
      </c>
      <c r="D39" s="9" t="s">
        <v>230</v>
      </c>
      <c r="E39" s="100" t="s">
        <v>454</v>
      </c>
      <c r="F39" s="9" t="str">
        <f t="shared" si="0"/>
        <v>5.5 RC</v>
      </c>
      <c r="G39" s="53"/>
      <c r="H39" s="73"/>
      <c r="N39" s="4"/>
      <c r="O39" s="4"/>
    </row>
    <row r="40" spans="2:15" ht="15.75" customHeight="1" thickTop="1" x14ac:dyDescent="0.35">
      <c r="B40" s="78" t="s">
        <v>758</v>
      </c>
      <c r="C40" s="7" t="s">
        <v>196</v>
      </c>
      <c r="D40" s="9" t="s">
        <v>214</v>
      </c>
      <c r="E40" s="100" t="s">
        <v>732</v>
      </c>
      <c r="F40" s="9" t="str">
        <f t="shared" ref="F40" si="1">0.05 * VALUE(LEFT(D40, LEN(D40)-3)) &amp; " RC"</f>
        <v>2.5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17</v>
      </c>
      <c r="M40" s="464"/>
      <c r="N40" s="2"/>
      <c r="O40" s="2"/>
    </row>
    <row r="41" spans="2:15" ht="15" customHeight="1" x14ac:dyDescent="0.35">
      <c r="B41" s="78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45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65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-20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3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74.2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>
        <v>13</v>
      </c>
      <c r="O59" s="104">
        <v>26</v>
      </c>
      <c r="P59" s="124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>
        <v>5</v>
      </c>
      <c r="O60" s="105">
        <v>4</v>
      </c>
      <c r="P60" s="124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133" t="s">
        <v>489</v>
      </c>
      <c r="D61" s="504" t="s">
        <v>129</v>
      </c>
      <c r="E61" s="397">
        <v>22.8</v>
      </c>
      <c r="F61" s="397">
        <v>1261</v>
      </c>
      <c r="G61" s="397">
        <v>1261</v>
      </c>
      <c r="H61" s="399">
        <v>755</v>
      </c>
      <c r="I61" s="401">
        <v>755</v>
      </c>
      <c r="J61" s="403"/>
      <c r="K61" s="404"/>
      <c r="L61" s="404"/>
      <c r="M61" s="404"/>
      <c r="N61" s="106">
        <v>2</v>
      </c>
      <c r="O61" s="106">
        <v>11</v>
      </c>
      <c r="P61" s="124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520">
        <v>5</v>
      </c>
      <c r="D62" s="521"/>
      <c r="E62" s="398"/>
      <c r="F62" s="398"/>
      <c r="G62" s="398"/>
      <c r="H62" s="400"/>
      <c r="I62" s="402"/>
      <c r="J62" s="377"/>
      <c r="K62" s="378"/>
      <c r="L62" s="378"/>
      <c r="M62" s="378"/>
      <c r="N62" s="107">
        <v>6</v>
      </c>
      <c r="O62" s="107">
        <v>11</v>
      </c>
      <c r="P62" s="124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520"/>
      <c r="D63" s="458" t="s">
        <v>327</v>
      </c>
      <c r="E63" s="459"/>
      <c r="F63" s="496"/>
      <c r="G63" s="379" t="s">
        <v>286</v>
      </c>
      <c r="H63" s="380"/>
      <c r="I63" s="380"/>
      <c r="J63" s="384"/>
      <c r="K63" s="385"/>
      <c r="L63" s="385"/>
      <c r="M63" s="385"/>
      <c r="N63" s="108">
        <v>21</v>
      </c>
      <c r="O63" s="120">
        <v>24</v>
      </c>
      <c r="P63" s="124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520"/>
      <c r="D64" s="379" t="s">
        <v>288</v>
      </c>
      <c r="E64" s="380"/>
      <c r="F64" s="381"/>
      <c r="G64" s="386" t="s">
        <v>27</v>
      </c>
      <c r="H64" s="387"/>
      <c r="I64" s="387"/>
      <c r="J64" s="388"/>
      <c r="K64" s="389"/>
      <c r="L64" s="389"/>
      <c r="M64" s="389"/>
      <c r="N64" s="121">
        <v>24</v>
      </c>
      <c r="O64" s="121">
        <v>41</v>
      </c>
      <c r="P64" s="124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520"/>
      <c r="D65" s="380" t="s">
        <v>469</v>
      </c>
      <c r="E65" s="380"/>
      <c r="F65" s="381"/>
      <c r="G65" s="382" t="s">
        <v>278</v>
      </c>
      <c r="H65" s="383"/>
      <c r="I65" s="383"/>
      <c r="J65" s="388"/>
      <c r="K65" s="389"/>
      <c r="L65" s="389"/>
      <c r="M65" s="389"/>
      <c r="N65" s="122">
        <v>-3</v>
      </c>
      <c r="O65" s="122">
        <v>-17</v>
      </c>
      <c r="P65" s="124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520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>
        <v>0</v>
      </c>
      <c r="O66" s="109">
        <v>3</v>
      </c>
      <c r="P66" s="124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/>
      <c r="O69" s="104"/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/>
      <c r="O70" s="105"/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488</v>
      </c>
      <c r="D71" s="395" t="s">
        <v>129</v>
      </c>
      <c r="E71" s="397">
        <v>0</v>
      </c>
      <c r="F71" s="397">
        <v>0</v>
      </c>
      <c r="G71" s="397">
        <v>0</v>
      </c>
      <c r="H71" s="397" t="s">
        <v>129</v>
      </c>
      <c r="I71" s="401">
        <v>0</v>
      </c>
      <c r="J71" s="403"/>
      <c r="K71" s="404"/>
      <c r="L71" s="404"/>
      <c r="M71" s="404"/>
      <c r="N71" s="106"/>
      <c r="O71" s="106"/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6</v>
      </c>
      <c r="D72" s="396"/>
      <c r="E72" s="398"/>
      <c r="F72" s="398"/>
      <c r="G72" s="398"/>
      <c r="H72" s="398"/>
      <c r="I72" s="402"/>
      <c r="J72" s="377"/>
      <c r="K72" s="378"/>
      <c r="L72" s="378"/>
      <c r="M72" s="378"/>
      <c r="N72" s="107"/>
      <c r="O72" s="107"/>
      <c r="P72" s="119" t="s">
        <v>462</v>
      </c>
    </row>
    <row r="73" spans="3:28" ht="24" customHeight="1" thickBot="1" x14ac:dyDescent="0.5">
      <c r="C73" s="376"/>
      <c r="D73" s="389" t="s">
        <v>160</v>
      </c>
      <c r="E73" s="389"/>
      <c r="F73" s="390"/>
      <c r="G73" s="388" t="s">
        <v>28</v>
      </c>
      <c r="H73" s="389"/>
      <c r="I73" s="389"/>
      <c r="J73" s="384"/>
      <c r="K73" s="385"/>
      <c r="L73" s="385"/>
      <c r="M73" s="385"/>
      <c r="N73" s="108"/>
      <c r="O73" s="120"/>
      <c r="P73" s="119" t="s">
        <v>464</v>
      </c>
    </row>
    <row r="74" spans="3:28" ht="23.5" thickBot="1" x14ac:dyDescent="0.5">
      <c r="C74" s="376"/>
      <c r="D74" s="389" t="s">
        <v>89</v>
      </c>
      <c r="E74" s="389"/>
      <c r="F74" s="390"/>
      <c r="G74" s="388" t="s">
        <v>27</v>
      </c>
      <c r="H74" s="389"/>
      <c r="I74" s="389"/>
      <c r="J74" s="388"/>
      <c r="K74" s="389"/>
      <c r="L74" s="389"/>
      <c r="M74" s="389"/>
      <c r="N74" s="121"/>
      <c r="O74" s="121"/>
      <c r="P74" s="119" t="s">
        <v>465</v>
      </c>
    </row>
    <row r="75" spans="3:28" ht="23.5" thickBot="1" x14ac:dyDescent="0.5">
      <c r="C75" s="376"/>
      <c r="D75" s="389" t="s">
        <v>381</v>
      </c>
      <c r="E75" s="389"/>
      <c r="F75" s="390"/>
      <c r="G75" s="388" t="s">
        <v>161</v>
      </c>
      <c r="H75" s="389"/>
      <c r="I75" s="389"/>
      <c r="J75" s="388"/>
      <c r="K75" s="389"/>
      <c r="L75" s="389"/>
      <c r="M75" s="389"/>
      <c r="N75" s="122"/>
      <c r="O75" s="122"/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/>
      <c r="O76" s="109"/>
      <c r="P76" s="119" t="s">
        <v>467</v>
      </c>
    </row>
    <row r="84" ht="15.75" customHeight="1" x14ac:dyDescent="0.35"/>
    <row r="85" ht="15.75" customHeight="1" x14ac:dyDescent="0.35"/>
    <row r="87" ht="16.5" customHeight="1" x14ac:dyDescent="0.35"/>
    <row r="88" ht="15.75" customHeight="1" x14ac:dyDescent="0.35"/>
    <row r="89" ht="16.5" customHeight="1" x14ac:dyDescent="0.35"/>
    <row r="90" ht="24.75" customHeight="1" x14ac:dyDescent="0.35"/>
    <row r="91" ht="24" customHeight="1" x14ac:dyDescent="0.35"/>
    <row r="92" ht="24.75" customHeight="1" x14ac:dyDescent="0.35"/>
    <row r="93" ht="24.75" customHeight="1" x14ac:dyDescent="0.35"/>
    <row r="94" ht="24" customHeight="1" x14ac:dyDescent="0.35"/>
    <row r="96" ht="15.75" customHeight="1" x14ac:dyDescent="0.35"/>
    <row r="97" ht="15.75" customHeight="1" x14ac:dyDescent="0.35"/>
    <row r="99" ht="15.75" customHeight="1" x14ac:dyDescent="0.35"/>
    <row r="100" ht="15.75" customHeight="1" x14ac:dyDescent="0.35"/>
    <row r="102" ht="15.75" customHeight="1" x14ac:dyDescent="0.35"/>
    <row r="103" ht="15.75" customHeight="1" x14ac:dyDescent="0.35"/>
    <row r="105" ht="15.75" customHeight="1" x14ac:dyDescent="0.35"/>
    <row r="106" ht="15.75" customHeight="1" x14ac:dyDescent="0.35"/>
    <row r="108" ht="15.75" customHeight="1" x14ac:dyDescent="0.35"/>
    <row r="109" ht="15.75" customHeight="1" x14ac:dyDescent="0.35"/>
  </sheetData>
  <mergeCells count="85">
    <mergeCell ref="J74:M74"/>
    <mergeCell ref="D75:F7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11:J12"/>
    <mergeCell ref="J66:M66"/>
    <mergeCell ref="J63:M63"/>
    <mergeCell ref="D64:F64"/>
    <mergeCell ref="G64:I64"/>
    <mergeCell ref="J64:M64"/>
    <mergeCell ref="D65:F65"/>
    <mergeCell ref="G65:I65"/>
    <mergeCell ref="J65:M65"/>
    <mergeCell ref="J59:M60"/>
    <mergeCell ref="D61:D62"/>
    <mergeCell ref="E61:E62"/>
    <mergeCell ref="F61:F62"/>
    <mergeCell ref="G61:G62"/>
    <mergeCell ref="H61:H62"/>
    <mergeCell ref="I61:I62"/>
    <mergeCell ref="J61:M61"/>
    <mergeCell ref="J62:M62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36:J38"/>
    <mergeCell ref="L36:M38"/>
    <mergeCell ref="J40:J42"/>
    <mergeCell ref="L40:M42"/>
    <mergeCell ref="J44:J45"/>
    <mergeCell ref="K44:K45"/>
    <mergeCell ref="L44:M45"/>
    <mergeCell ref="J23:M25"/>
    <mergeCell ref="J28:J30"/>
    <mergeCell ref="L28:M30"/>
    <mergeCell ref="J32:J34"/>
    <mergeCell ref="L32:M34"/>
    <mergeCell ref="C17:G18"/>
    <mergeCell ref="H17:H18"/>
    <mergeCell ref="I17:I18"/>
    <mergeCell ref="C19:G20"/>
    <mergeCell ref="H19:I20"/>
    <mergeCell ref="C59:C60"/>
    <mergeCell ref="C62:C66"/>
    <mergeCell ref="D63:F63"/>
    <mergeCell ref="G63:I63"/>
    <mergeCell ref="D66:F66"/>
    <mergeCell ref="G66:I66"/>
    <mergeCell ref="C4:H6"/>
    <mergeCell ref="I4:I6"/>
    <mergeCell ref="C9:G10"/>
    <mergeCell ref="H9:I10"/>
    <mergeCell ref="C7:G8"/>
    <mergeCell ref="H7:I8"/>
    <mergeCell ref="C11:G12"/>
    <mergeCell ref="H11:I12"/>
    <mergeCell ref="C13:I14"/>
    <mergeCell ref="C15:F16"/>
    <mergeCell ref="G15:H16"/>
    <mergeCell ref="I15:I1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764A-B987-6A46-B508-4D4E78BA9323}">
  <sheetPr codeName="Sheet398"/>
  <dimension ref="B3:AB119"/>
  <sheetViews>
    <sheetView topLeftCell="D3" zoomScale="61" zoomScaleNormal="60" zoomScaleSheetLayoutView="100" workbookViewId="0">
      <selection activeCell="H9" sqref="H9:I10"/>
    </sheetView>
  </sheetViews>
  <sheetFormatPr defaultRowHeight="14.5" x14ac:dyDescent="0.35"/>
  <cols>
    <col min="2" max="2" width="25.4531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54296875" customWidth="1"/>
    <col min="12" max="12" width="9.542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175</v>
      </c>
      <c r="D4" s="507"/>
      <c r="E4" s="507"/>
      <c r="F4" s="507"/>
      <c r="G4" s="507"/>
      <c r="H4" s="508"/>
      <c r="I4" s="512">
        <v>2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364</v>
      </c>
      <c r="D7" s="419"/>
      <c r="E7" s="419"/>
      <c r="F7" s="419"/>
      <c r="G7" s="419"/>
      <c r="H7" s="422">
        <v>396.4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1038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1037</v>
      </c>
      <c r="I11" s="452"/>
      <c r="J11" s="495" t="s">
        <v>504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1518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528</v>
      </c>
      <c r="H15" s="433"/>
      <c r="I15" s="433">
        <v>171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3</v>
      </c>
      <c r="I17" s="518">
        <v>2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12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98" t="s">
        <v>670</v>
      </c>
      <c r="C25" s="6" t="s">
        <v>255</v>
      </c>
      <c r="D25" s="9" t="s">
        <v>201</v>
      </c>
      <c r="E25" s="100" t="s">
        <v>473</v>
      </c>
      <c r="F25" s="9" t="str">
        <f t="shared" ref="F25:F54" si="0">0.05 * VALUE(LEFT(D25, LEN(D25)-3)) &amp; " RC"</f>
        <v>3 RC</v>
      </c>
      <c r="G25" s="80" t="s">
        <v>136</v>
      </c>
      <c r="H25" s="73" t="s">
        <v>491</v>
      </c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91" t="s">
        <v>545</v>
      </c>
      <c r="C26" s="7" t="s">
        <v>196</v>
      </c>
      <c r="D26" s="9" t="s">
        <v>482</v>
      </c>
      <c r="E26" s="100" t="s">
        <v>473</v>
      </c>
      <c r="F26" s="9" t="str">
        <f t="shared" si="0"/>
        <v>11.5 RC</v>
      </c>
      <c r="G26" s="80" t="s">
        <v>136</v>
      </c>
      <c r="H26" s="73" t="s">
        <v>491</v>
      </c>
      <c r="I26" s="85"/>
      <c r="N26" s="84"/>
      <c r="O26" s="84"/>
    </row>
    <row r="27" spans="2:16" ht="15.75" customHeight="1" thickBot="1" x14ac:dyDescent="0.4">
      <c r="B27" s="90" t="s">
        <v>546</v>
      </c>
      <c r="C27" s="6" t="s">
        <v>196</v>
      </c>
      <c r="D27" s="9" t="s">
        <v>229</v>
      </c>
      <c r="E27" s="100" t="s">
        <v>473</v>
      </c>
      <c r="F27" s="9" t="str">
        <f t="shared" si="0"/>
        <v>5 RC</v>
      </c>
      <c r="G27" s="80" t="s">
        <v>136</v>
      </c>
      <c r="H27" s="73" t="s">
        <v>491</v>
      </c>
      <c r="N27" s="84"/>
      <c r="O27" s="84"/>
    </row>
    <row r="28" spans="2:16" ht="16.5" customHeight="1" thickTop="1" x14ac:dyDescent="0.35">
      <c r="B28" s="90" t="s">
        <v>547</v>
      </c>
      <c r="C28" s="7" t="s">
        <v>196</v>
      </c>
      <c r="D28" s="9" t="s">
        <v>226</v>
      </c>
      <c r="E28" s="100" t="s">
        <v>454</v>
      </c>
      <c r="F28" s="9" t="str">
        <f t="shared" si="0"/>
        <v>10 RC</v>
      </c>
      <c r="G28" s="80" t="s">
        <v>136</v>
      </c>
      <c r="H28" s="73" t="s">
        <v>445</v>
      </c>
      <c r="I28" s="83"/>
      <c r="J28" s="479" t="s">
        <v>458</v>
      </c>
      <c r="K28" s="103"/>
      <c r="L28" s="463">
        <f>SUMIF(P28:P406, "A5A5A5", N28:N406) + SUMIF(P28:P406, "A5A5A5", O28:O406)</f>
        <v>98</v>
      </c>
      <c r="M28" s="464"/>
    </row>
    <row r="29" spans="2:16" ht="15.75" customHeight="1" x14ac:dyDescent="0.35">
      <c r="B29" s="90" t="s">
        <v>633</v>
      </c>
      <c r="C29" s="7" t="s">
        <v>254</v>
      </c>
      <c r="D29" s="9" t="s">
        <v>198</v>
      </c>
      <c r="E29" s="100" t="s">
        <v>454</v>
      </c>
      <c r="F29" s="9" t="str">
        <f t="shared" si="0"/>
        <v>7.5 RC</v>
      </c>
      <c r="G29" s="80" t="s">
        <v>136</v>
      </c>
      <c r="H29" s="73" t="s">
        <v>445</v>
      </c>
      <c r="I29" s="85"/>
      <c r="J29" s="480"/>
      <c r="K29" s="103"/>
      <c r="L29" s="465"/>
      <c r="M29" s="466"/>
    </row>
    <row r="30" spans="2:16" ht="15.75" customHeight="1" thickBot="1" x14ac:dyDescent="0.4">
      <c r="B30" s="90" t="s">
        <v>671</v>
      </c>
      <c r="C30" s="7" t="s">
        <v>255</v>
      </c>
      <c r="D30" s="9" t="s">
        <v>253</v>
      </c>
      <c r="E30" s="100" t="s">
        <v>454</v>
      </c>
      <c r="F30" s="9" t="str">
        <f t="shared" si="0"/>
        <v>5.6 RC</v>
      </c>
      <c r="G30" s="80" t="s">
        <v>136</v>
      </c>
      <c r="H30" s="73" t="s">
        <v>445</v>
      </c>
      <c r="I30" s="85"/>
      <c r="J30" s="481"/>
      <c r="K30" s="103"/>
      <c r="L30" s="467"/>
      <c r="M30" s="468"/>
    </row>
    <row r="31" spans="2:16" ht="15.75" customHeight="1" thickTop="1" thickBot="1" x14ac:dyDescent="0.45">
      <c r="B31" s="154" t="s">
        <v>768</v>
      </c>
      <c r="C31" s="7" t="s">
        <v>196</v>
      </c>
      <c r="D31" s="9" t="s">
        <v>771</v>
      </c>
      <c r="E31" s="100" t="s">
        <v>732</v>
      </c>
      <c r="F31" s="9" t="str">
        <f t="shared" ref="F31:F42" si="1">0.05 * VALUE(LEFT(D31, LEN(D31)-3)) &amp; " RC"</f>
        <v>10.5 RC</v>
      </c>
      <c r="G31" s="53"/>
      <c r="H31" s="73"/>
    </row>
    <row r="32" spans="2:16" ht="14.25" customHeight="1" thickTop="1" x14ac:dyDescent="0.4">
      <c r="B32" s="153" t="s">
        <v>769</v>
      </c>
      <c r="C32" s="7" t="s">
        <v>196</v>
      </c>
      <c r="D32" s="9" t="s">
        <v>203</v>
      </c>
      <c r="E32" s="100" t="s">
        <v>732</v>
      </c>
      <c r="F32" s="9" t="str">
        <f t="shared" si="1"/>
        <v>2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69</v>
      </c>
      <c r="M32" s="485"/>
    </row>
    <row r="33" spans="2:15" ht="15.75" customHeight="1" x14ac:dyDescent="0.4">
      <c r="B33" s="153" t="s">
        <v>770</v>
      </c>
      <c r="C33" s="7" t="s">
        <v>196</v>
      </c>
      <c r="D33" s="9" t="s">
        <v>201</v>
      </c>
      <c r="E33" s="100" t="s">
        <v>732</v>
      </c>
      <c r="F33" s="9" t="str">
        <f t="shared" si="1"/>
        <v>3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88" t="s">
        <v>862</v>
      </c>
      <c r="C34" s="7" t="s">
        <v>232</v>
      </c>
      <c r="D34" s="9" t="s">
        <v>229</v>
      </c>
      <c r="E34" s="100" t="s">
        <v>732</v>
      </c>
      <c r="F34" s="9" t="str">
        <f t="shared" si="1"/>
        <v>5 RC</v>
      </c>
      <c r="G34" s="53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">
      <c r="B35" s="88" t="s">
        <v>863</v>
      </c>
      <c r="C35" s="7" t="s">
        <v>232</v>
      </c>
      <c r="D35" s="9" t="s">
        <v>244</v>
      </c>
      <c r="E35" s="100" t="s">
        <v>732</v>
      </c>
      <c r="F35" s="9" t="str">
        <f t="shared" si="1"/>
        <v>5.3 RC</v>
      </c>
      <c r="G35" s="53"/>
      <c r="H35" s="73"/>
      <c r="N35" s="83"/>
      <c r="O35" s="83"/>
    </row>
    <row r="36" spans="2:15" ht="15.75" customHeight="1" thickTop="1" x14ac:dyDescent="0.35">
      <c r="B36" s="74" t="s">
        <v>926</v>
      </c>
      <c r="C36" s="7" t="s">
        <v>240</v>
      </c>
      <c r="D36" s="9" t="s">
        <v>198</v>
      </c>
      <c r="E36" s="100" t="s">
        <v>732</v>
      </c>
      <c r="F36" s="9" t="str">
        <f t="shared" si="1"/>
        <v>7.5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8</v>
      </c>
      <c r="M36" s="464"/>
      <c r="N36" s="85"/>
      <c r="O36" s="85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1"/>
        <v>0 RC</v>
      </c>
      <c r="G37" s="53"/>
      <c r="H37" s="73"/>
      <c r="J37" s="461"/>
      <c r="K37" s="103"/>
      <c r="L37" s="465"/>
      <c r="M37" s="466"/>
      <c r="N37" s="86"/>
      <c r="O37" s="86"/>
    </row>
    <row r="38" spans="2:15" ht="15.75" customHeight="1" thickBot="1" x14ac:dyDescent="0.4">
      <c r="B38" s="74"/>
      <c r="C38" s="7"/>
      <c r="D38" s="9" t="s">
        <v>200</v>
      </c>
      <c r="E38" s="37"/>
      <c r="F38" s="9" t="str">
        <f t="shared" si="1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1"/>
        <v>0 RC</v>
      </c>
      <c r="G39" s="53"/>
      <c r="H39" s="73"/>
      <c r="N39" s="8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21</v>
      </c>
      <c r="M40" s="464"/>
      <c r="N40" s="85"/>
      <c r="O40" s="85"/>
    </row>
    <row r="41" spans="2:15" ht="15.7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53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221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112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53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109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18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75.900000000000006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40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25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487</v>
      </c>
      <c r="D61" s="504">
        <v>5</v>
      </c>
      <c r="E61" s="397">
        <v>131.4</v>
      </c>
      <c r="F61" s="397">
        <v>1302</v>
      </c>
      <c r="G61" s="397">
        <v>1983</v>
      </c>
      <c r="H61" s="399">
        <v>919</v>
      </c>
      <c r="I61" s="401">
        <v>1600</v>
      </c>
      <c r="J61" s="403"/>
      <c r="K61" s="404"/>
      <c r="L61" s="404"/>
      <c r="M61" s="427"/>
      <c r="N61" s="106"/>
      <c r="O61" s="106">
        <v>5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10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522" t="s">
        <v>289</v>
      </c>
      <c r="E63" s="523"/>
      <c r="F63" s="524"/>
      <c r="G63" s="382" t="s">
        <v>339</v>
      </c>
      <c r="H63" s="383"/>
      <c r="I63" s="383"/>
      <c r="J63" s="384"/>
      <c r="K63" s="385"/>
      <c r="L63" s="385"/>
      <c r="M63" s="450"/>
      <c r="N63" s="108"/>
      <c r="O63" s="120">
        <v>79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458" t="s">
        <v>296</v>
      </c>
      <c r="E64" s="459"/>
      <c r="F64" s="496"/>
      <c r="G64" s="522" t="s">
        <v>301</v>
      </c>
      <c r="H64" s="523"/>
      <c r="I64" s="523"/>
      <c r="J64" s="388"/>
      <c r="K64" s="389"/>
      <c r="L64" s="389"/>
      <c r="M64" s="390"/>
      <c r="N64" s="121"/>
      <c r="O64" s="121">
        <v>53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26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6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18</v>
      </c>
      <c r="O69" s="104">
        <v>40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15</v>
      </c>
      <c r="O70" s="105">
        <v>29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487</v>
      </c>
      <c r="D71" s="395" t="s">
        <v>129</v>
      </c>
      <c r="E71" s="397">
        <v>265</v>
      </c>
      <c r="F71" s="397">
        <v>2134</v>
      </c>
      <c r="G71" s="397">
        <v>2983</v>
      </c>
      <c r="H71" s="397">
        <v>1201</v>
      </c>
      <c r="I71" s="401">
        <v>2050</v>
      </c>
      <c r="J71" s="403" t="s">
        <v>501</v>
      </c>
      <c r="K71" s="404"/>
      <c r="L71" s="404"/>
      <c r="M71" s="404"/>
      <c r="N71" s="106">
        <v>0</v>
      </c>
      <c r="O71" s="106">
        <v>3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.5" thickBot="1" x14ac:dyDescent="0.5">
      <c r="C72" s="376">
        <v>5</v>
      </c>
      <c r="D72" s="396"/>
      <c r="E72" s="398"/>
      <c r="F72" s="398"/>
      <c r="G72" s="398"/>
      <c r="H72" s="398"/>
      <c r="I72" s="402"/>
      <c r="J72" s="377" t="s">
        <v>502</v>
      </c>
      <c r="K72" s="378"/>
      <c r="L72" s="378"/>
      <c r="M72" s="428"/>
      <c r="N72" s="107">
        <v>3</v>
      </c>
      <c r="O72" s="107">
        <v>8</v>
      </c>
      <c r="P72" s="119" t="s">
        <v>462</v>
      </c>
    </row>
    <row r="73" spans="3:28" ht="24" customHeight="1" thickBot="1" x14ac:dyDescent="0.5">
      <c r="C73" s="376"/>
      <c r="D73" s="522" t="s">
        <v>289</v>
      </c>
      <c r="E73" s="523"/>
      <c r="F73" s="524"/>
      <c r="G73" s="382" t="s">
        <v>130</v>
      </c>
      <c r="H73" s="383"/>
      <c r="I73" s="383"/>
      <c r="J73" s="384"/>
      <c r="K73" s="385"/>
      <c r="L73" s="385"/>
      <c r="M73" s="385"/>
      <c r="N73" s="108">
        <v>44</v>
      </c>
      <c r="O73" s="120">
        <v>98</v>
      </c>
      <c r="P73" s="119" t="s">
        <v>464</v>
      </c>
    </row>
    <row r="74" spans="3:28" ht="23.5" thickBot="1" x14ac:dyDescent="0.5">
      <c r="C74" s="376"/>
      <c r="D74" s="456" t="s">
        <v>509</v>
      </c>
      <c r="E74" s="456"/>
      <c r="F74" s="457"/>
      <c r="G74" s="456" t="s">
        <v>510</v>
      </c>
      <c r="H74" s="456"/>
      <c r="I74" s="457"/>
      <c r="J74" s="388"/>
      <c r="K74" s="389"/>
      <c r="L74" s="389"/>
      <c r="M74" s="389"/>
      <c r="N74" s="121">
        <v>11</v>
      </c>
      <c r="O74" s="121">
        <v>48</v>
      </c>
      <c r="P74" s="119" t="s">
        <v>465</v>
      </c>
    </row>
    <row r="75" spans="3:28" ht="23.5" thickBot="1" x14ac:dyDescent="0.5">
      <c r="C75" s="376"/>
      <c r="D75" s="456" t="s">
        <v>483</v>
      </c>
      <c r="E75" s="456"/>
      <c r="F75" s="457"/>
      <c r="G75" s="382" t="s">
        <v>278</v>
      </c>
      <c r="H75" s="383"/>
      <c r="I75" s="383"/>
      <c r="J75" s="388"/>
      <c r="K75" s="389"/>
      <c r="L75" s="389"/>
      <c r="M75" s="389"/>
      <c r="N75" s="122">
        <v>33</v>
      </c>
      <c r="O75" s="122">
        <v>50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12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4" spans="3:16" ht="15.75" customHeight="1" x14ac:dyDescent="0.35"/>
    <row r="95" spans="3:16" ht="15.75" customHeight="1" x14ac:dyDescent="0.35"/>
    <row r="97" ht="15.75" customHeight="1" x14ac:dyDescent="0.35"/>
    <row r="98" ht="15.75" customHeight="1" x14ac:dyDescent="0.35"/>
    <row r="100" ht="15.75" customHeight="1" x14ac:dyDescent="0.35"/>
    <row r="101" ht="15.75" customHeight="1" x14ac:dyDescent="0.35"/>
    <row r="102" ht="16.5" customHeight="1" x14ac:dyDescent="0.35"/>
    <row r="103" ht="16.5" customHeight="1" x14ac:dyDescent="0.35"/>
    <row r="104" ht="24" customHeight="1" x14ac:dyDescent="0.35"/>
    <row r="105" ht="24.75" customHeight="1" x14ac:dyDescent="0.35"/>
    <row r="106" ht="24.75" customHeight="1" x14ac:dyDescent="0.35"/>
    <row r="107" ht="24" customHeight="1" x14ac:dyDescent="0.35"/>
    <row r="109" ht="15.75" customHeight="1" x14ac:dyDescent="0.35"/>
    <row r="110" ht="15.75" customHeight="1" x14ac:dyDescent="0.35"/>
    <row r="111" ht="24.75" customHeight="1" x14ac:dyDescent="0.35"/>
    <row r="112" ht="24.75" customHeight="1" x14ac:dyDescent="0.35"/>
    <row r="113" ht="24" customHeight="1" x14ac:dyDescent="0.35"/>
    <row r="114" ht="24.75" customHeight="1" x14ac:dyDescent="0.35"/>
    <row r="115" ht="24.75" customHeight="1" x14ac:dyDescent="0.35"/>
    <row r="116" ht="15.75" customHeight="1" x14ac:dyDescent="0.35"/>
    <row r="118" ht="15.75" customHeight="1" x14ac:dyDescent="0.35"/>
    <row r="119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47:J48"/>
    <mergeCell ref="K47:K48"/>
    <mergeCell ref="L47:M48"/>
    <mergeCell ref="J50:J51"/>
    <mergeCell ref="K50:K51"/>
    <mergeCell ref="L50:M51"/>
    <mergeCell ref="J11:J12"/>
    <mergeCell ref="L40:M42"/>
    <mergeCell ref="J44:J45"/>
    <mergeCell ref="K44:K45"/>
    <mergeCell ref="L44:M45"/>
    <mergeCell ref="J36:J38"/>
    <mergeCell ref="L36:M38"/>
    <mergeCell ref="J40:J42"/>
    <mergeCell ref="J23:M25"/>
    <mergeCell ref="J28:J30"/>
    <mergeCell ref="L28:M30"/>
    <mergeCell ref="J32:J34"/>
    <mergeCell ref="L32:M34"/>
    <mergeCell ref="C4:H6"/>
    <mergeCell ref="I4:I6"/>
    <mergeCell ref="C9:G10"/>
    <mergeCell ref="H9:I10"/>
    <mergeCell ref="C7:G8"/>
    <mergeCell ref="H7:I8"/>
    <mergeCell ref="J64:M64"/>
    <mergeCell ref="D65:F65"/>
    <mergeCell ref="G65:I65"/>
    <mergeCell ref="J65:M65"/>
    <mergeCell ref="I17:I18"/>
    <mergeCell ref="C19:G20"/>
    <mergeCell ref="H19:I20"/>
    <mergeCell ref="C11:G12"/>
    <mergeCell ref="H11:I12"/>
    <mergeCell ref="C13:I14"/>
    <mergeCell ref="C15:F16"/>
    <mergeCell ref="G15:H16"/>
    <mergeCell ref="I15:I16"/>
    <mergeCell ref="C17:G18"/>
    <mergeCell ref="H17:H18"/>
    <mergeCell ref="J53:J54"/>
    <mergeCell ref="K53:K54"/>
    <mergeCell ref="L53:M54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74:M74"/>
    <mergeCell ref="D75:F7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932B-D800-F545-948D-C0A39275B2B4}">
  <sheetPr codeName="Sheet39326"/>
  <dimension ref="B3:AB87"/>
  <sheetViews>
    <sheetView topLeftCell="B1" zoomScale="68" zoomScaleNormal="60" zoomScaleSheetLayoutView="100" workbookViewId="0">
      <selection activeCell="H9" sqref="H9:I10"/>
    </sheetView>
  </sheetViews>
  <sheetFormatPr defaultRowHeight="14.5" x14ac:dyDescent="0.35"/>
  <cols>
    <col min="2" max="2" width="24.17968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699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700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1039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765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952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11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5">
      <c r="B25" s="154" t="s">
        <v>761</v>
      </c>
      <c r="C25" s="7" t="s">
        <v>196</v>
      </c>
      <c r="D25" s="9" t="s">
        <v>229</v>
      </c>
      <c r="E25" s="100" t="s">
        <v>732</v>
      </c>
      <c r="F25" s="9" t="str">
        <f>0.05 * VALUE(LEFT(D25, LEN(D25)-3)) &amp; " RC"</f>
        <v>5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4">
      <c r="B26" s="154" t="s">
        <v>762</v>
      </c>
      <c r="C26" s="7" t="s">
        <v>196</v>
      </c>
      <c r="D26" s="9" t="s">
        <v>217</v>
      </c>
      <c r="E26" s="100" t="s">
        <v>732</v>
      </c>
      <c r="F26" s="9" t="str">
        <f t="shared" ref="F26:F54" si="0">0.05 * VALUE(LEFT(D26, LEN(D26)-3)) &amp; " RC"</f>
        <v>6 RC</v>
      </c>
      <c r="G26" s="53"/>
      <c r="H26" s="73"/>
      <c r="I26" s="2"/>
      <c r="N26" s="46"/>
      <c r="O26" s="46"/>
    </row>
    <row r="27" spans="2:22" ht="15.75" customHeight="1" thickBot="1" x14ac:dyDescent="0.45">
      <c r="B27" s="153" t="s">
        <v>763</v>
      </c>
      <c r="C27" s="7" t="s">
        <v>196</v>
      </c>
      <c r="D27" s="9" t="s">
        <v>233</v>
      </c>
      <c r="E27" s="100" t="s">
        <v>732</v>
      </c>
      <c r="F27" s="9" t="str">
        <f t="shared" si="0"/>
        <v>4.6 RC</v>
      </c>
      <c r="G27" s="53"/>
      <c r="H27" s="73"/>
      <c r="N27" s="46"/>
      <c r="O27" s="46"/>
    </row>
    <row r="28" spans="2:22" ht="16.5" customHeight="1" thickTop="1" x14ac:dyDescent="0.4">
      <c r="B28" s="153" t="s">
        <v>764</v>
      </c>
      <c r="C28" s="7" t="s">
        <v>196</v>
      </c>
      <c r="D28" s="9" t="s">
        <v>225</v>
      </c>
      <c r="E28" s="100" t="s">
        <v>732</v>
      </c>
      <c r="F28" s="9" t="str">
        <f t="shared" si="0"/>
        <v>3.9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35">
      <c r="B29" s="74" t="s">
        <v>864</v>
      </c>
      <c r="C29" s="7" t="s">
        <v>232</v>
      </c>
      <c r="D29" s="9" t="s">
        <v>225</v>
      </c>
      <c r="E29" s="100" t="s">
        <v>732</v>
      </c>
      <c r="F29" s="9" t="str">
        <f t="shared" si="0"/>
        <v>3.9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74" t="s">
        <v>865</v>
      </c>
      <c r="C30" s="7" t="s">
        <v>232</v>
      </c>
      <c r="D30" s="9" t="s">
        <v>214</v>
      </c>
      <c r="E30" s="100" t="s">
        <v>732</v>
      </c>
      <c r="F30" s="9" t="str">
        <f t="shared" si="0"/>
        <v>2.5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 t="s">
        <v>927</v>
      </c>
      <c r="C31" s="7" t="s">
        <v>240</v>
      </c>
      <c r="D31" s="9" t="s">
        <v>217</v>
      </c>
      <c r="E31" s="100" t="s">
        <v>732</v>
      </c>
      <c r="F31" s="9" t="str">
        <f t="shared" si="0"/>
        <v>6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 t="s">
        <v>928</v>
      </c>
      <c r="C32" s="7" t="s">
        <v>240</v>
      </c>
      <c r="D32" s="9" t="s">
        <v>231</v>
      </c>
      <c r="E32" s="100" t="s">
        <v>732</v>
      </c>
      <c r="F32" s="9" t="str">
        <f t="shared" si="0"/>
        <v>4.7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 t="s">
        <v>929</v>
      </c>
      <c r="C33" s="7" t="s">
        <v>240</v>
      </c>
      <c r="D33" s="9" t="s">
        <v>208</v>
      </c>
      <c r="E33" s="100" t="s">
        <v>732</v>
      </c>
      <c r="F33" s="9" t="str">
        <f t="shared" si="0"/>
        <v>4.5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 t="s">
        <v>930</v>
      </c>
      <c r="C34" s="7" t="s">
        <v>240</v>
      </c>
      <c r="D34" s="9" t="s">
        <v>215</v>
      </c>
      <c r="E34" s="100" t="s">
        <v>732</v>
      </c>
      <c r="F34" s="9" t="str">
        <f t="shared" si="0"/>
        <v>3.4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 t="s">
        <v>931</v>
      </c>
      <c r="C35" s="7" t="s">
        <v>240</v>
      </c>
      <c r="D35" s="9" t="s">
        <v>219</v>
      </c>
      <c r="E35" s="100" t="s">
        <v>732</v>
      </c>
      <c r="F35" s="9" t="str">
        <f t="shared" si="0"/>
        <v>3.1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47.6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/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mergeCells count="63"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50:J51"/>
    <mergeCell ref="K50:K51"/>
    <mergeCell ref="L50:M51"/>
    <mergeCell ref="J53:J54"/>
    <mergeCell ref="K53:K54"/>
    <mergeCell ref="L53:M54"/>
    <mergeCell ref="J47:J48"/>
    <mergeCell ref="K47:K48"/>
    <mergeCell ref="L47:M48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23:M25"/>
    <mergeCell ref="J9:J10"/>
    <mergeCell ref="C11:G12"/>
    <mergeCell ref="H11:I12"/>
    <mergeCell ref="J11:J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7:G8"/>
    <mergeCell ref="H7:I8"/>
    <mergeCell ref="C9:G10"/>
    <mergeCell ref="H9:I10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C75A-39FD-6243-86A5-18A20BA2D7D4}">
  <sheetPr codeName="Sheet39326"/>
  <dimension ref="B3:AB87"/>
  <sheetViews>
    <sheetView topLeftCell="A4" zoomScale="68" zoomScaleNormal="60" zoomScaleSheetLayoutView="100" workbookViewId="0">
      <selection activeCell="H9" sqref="H9:I10"/>
    </sheetView>
  </sheetViews>
  <sheetFormatPr defaultRowHeight="14.5" x14ac:dyDescent="0.35"/>
  <cols>
    <col min="2" max="2" width="23.542968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701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702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1040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164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562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10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5">
      <c r="B25" s="153" t="s">
        <v>808</v>
      </c>
      <c r="C25" s="7" t="s">
        <v>196</v>
      </c>
      <c r="D25" s="9" t="s">
        <v>214</v>
      </c>
      <c r="E25" s="100" t="s">
        <v>732</v>
      </c>
      <c r="F25" s="9" t="str">
        <f>0.05 * VALUE(LEFT(D25, LEN(D25)-3)) &amp; " RC"</f>
        <v>2.5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4">
      <c r="B26" s="153" t="s">
        <v>809</v>
      </c>
      <c r="C26" s="7" t="s">
        <v>196</v>
      </c>
      <c r="D26" s="9" t="s">
        <v>214</v>
      </c>
      <c r="E26" s="100" t="s">
        <v>732</v>
      </c>
      <c r="F26" s="9" t="str">
        <f t="shared" ref="F26:F54" si="0">0.05 * VALUE(LEFT(D26, LEN(D26)-3)) &amp; " RC"</f>
        <v>2.5 RC</v>
      </c>
      <c r="G26" s="53"/>
      <c r="H26" s="73"/>
      <c r="I26" s="2"/>
      <c r="N26" s="46"/>
      <c r="O26" s="46"/>
    </row>
    <row r="27" spans="2:22" ht="15.75" customHeight="1" thickBot="1" x14ac:dyDescent="0.45">
      <c r="B27" s="153" t="s">
        <v>810</v>
      </c>
      <c r="C27" s="7" t="s">
        <v>196</v>
      </c>
      <c r="D27" s="9" t="s">
        <v>203</v>
      </c>
      <c r="E27" s="100" t="s">
        <v>732</v>
      </c>
      <c r="F27" s="9" t="str">
        <f t="shared" si="0"/>
        <v>2 RC</v>
      </c>
      <c r="G27" s="53"/>
      <c r="H27" s="73"/>
      <c r="N27" s="46"/>
      <c r="O27" s="46"/>
    </row>
    <row r="28" spans="2:22" ht="16.5" customHeight="1" thickTop="1" x14ac:dyDescent="0.35">
      <c r="B28" s="74" t="s">
        <v>866</v>
      </c>
      <c r="C28" s="7" t="s">
        <v>232</v>
      </c>
      <c r="D28" s="9" t="s">
        <v>213</v>
      </c>
      <c r="E28" s="100" t="s">
        <v>732</v>
      </c>
      <c r="F28" s="9" t="str">
        <f t="shared" si="0"/>
        <v>2.9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35">
      <c r="B29" s="74" t="s">
        <v>867</v>
      </c>
      <c r="C29" s="7" t="s">
        <v>232</v>
      </c>
      <c r="D29" s="9" t="s">
        <v>203</v>
      </c>
      <c r="E29" s="100" t="s">
        <v>732</v>
      </c>
      <c r="F29" s="9" t="str">
        <f t="shared" si="0"/>
        <v>2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74" t="s">
        <v>935</v>
      </c>
      <c r="C30" s="7" t="s">
        <v>240</v>
      </c>
      <c r="D30" s="9" t="s">
        <v>227</v>
      </c>
      <c r="E30" s="100" t="s">
        <v>732</v>
      </c>
      <c r="F30" s="9" t="str">
        <f t="shared" si="0"/>
        <v>4.4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 t="s">
        <v>936</v>
      </c>
      <c r="C31" s="7" t="s">
        <v>240</v>
      </c>
      <c r="D31" s="9" t="s">
        <v>216</v>
      </c>
      <c r="E31" s="100" t="s">
        <v>732</v>
      </c>
      <c r="F31" s="9" t="str">
        <f t="shared" si="0"/>
        <v>3.5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 t="s">
        <v>937</v>
      </c>
      <c r="C32" s="7" t="s">
        <v>240</v>
      </c>
      <c r="D32" s="9" t="s">
        <v>218</v>
      </c>
      <c r="E32" s="100" t="s">
        <v>732</v>
      </c>
      <c r="F32" s="9" t="str">
        <f t="shared" si="0"/>
        <v>3.2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 t="s">
        <v>938</v>
      </c>
      <c r="C33" s="7" t="s">
        <v>240</v>
      </c>
      <c r="D33" s="9" t="s">
        <v>223</v>
      </c>
      <c r="E33" s="100" t="s">
        <v>732</v>
      </c>
      <c r="F33" s="9" t="str">
        <f t="shared" si="0"/>
        <v>2.6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 t="s">
        <v>939</v>
      </c>
      <c r="C34" s="7" t="s">
        <v>240</v>
      </c>
      <c r="D34" s="9" t="s">
        <v>214</v>
      </c>
      <c r="E34" s="100" t="s">
        <v>732</v>
      </c>
      <c r="F34" s="9" t="str">
        <f t="shared" si="0"/>
        <v>2.5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28.1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/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mergeCells count="63"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50:J51"/>
    <mergeCell ref="K50:K51"/>
    <mergeCell ref="L50:M51"/>
    <mergeCell ref="J53:J54"/>
    <mergeCell ref="K53:K54"/>
    <mergeCell ref="L53:M54"/>
    <mergeCell ref="J47:J48"/>
    <mergeCell ref="K47:K48"/>
    <mergeCell ref="L47:M48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23:M25"/>
    <mergeCell ref="J9:J10"/>
    <mergeCell ref="C11:G12"/>
    <mergeCell ref="H11:I12"/>
    <mergeCell ref="J11:J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7:G8"/>
    <mergeCell ref="H7:I8"/>
    <mergeCell ref="C9:G10"/>
    <mergeCell ref="H9:I10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3CB3-556F-E147-9EBA-D09F2553B022}">
  <sheetPr codeName="Sheet39326"/>
  <dimension ref="B3:AB87"/>
  <sheetViews>
    <sheetView topLeftCell="B1" zoomScale="68" zoomScaleNormal="60" zoomScaleSheetLayoutView="100" workbookViewId="0">
      <selection activeCell="H9" sqref="H9:I10"/>
    </sheetView>
  </sheetViews>
  <sheetFormatPr defaultRowHeight="14.5" x14ac:dyDescent="0.35"/>
  <cols>
    <col min="2" max="2" width="28.26953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703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704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1042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1041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1340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10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5">
      <c r="B25" s="153" t="s">
        <v>811</v>
      </c>
      <c r="C25" s="7" t="s">
        <v>196</v>
      </c>
      <c r="D25" s="9" t="s">
        <v>482</v>
      </c>
      <c r="E25" s="100" t="s">
        <v>732</v>
      </c>
      <c r="F25" s="9" t="str">
        <f>0.05 * VALUE(LEFT(D25, LEN(D25)-3)) &amp; " RC"</f>
        <v>11.5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4">
      <c r="B26" s="153" t="s">
        <v>812</v>
      </c>
      <c r="C26" s="7" t="s">
        <v>196</v>
      </c>
      <c r="D26" s="9" t="s">
        <v>231</v>
      </c>
      <c r="E26" s="100" t="s">
        <v>732</v>
      </c>
      <c r="F26" s="9" t="str">
        <f t="shared" ref="F26:F54" si="0">0.05 * VALUE(LEFT(D26, LEN(D26)-3)) &amp; " RC"</f>
        <v>4.7 RC</v>
      </c>
      <c r="G26" s="53"/>
      <c r="H26" s="73"/>
      <c r="I26" s="2"/>
      <c r="N26" s="46"/>
      <c r="O26" s="46"/>
    </row>
    <row r="27" spans="2:22" ht="15.75" customHeight="1" thickBot="1" x14ac:dyDescent="0.45">
      <c r="B27" s="153" t="s">
        <v>813</v>
      </c>
      <c r="C27" s="7" t="s">
        <v>196</v>
      </c>
      <c r="D27" s="9" t="s">
        <v>814</v>
      </c>
      <c r="E27" s="100" t="s">
        <v>732</v>
      </c>
      <c r="F27" s="9" t="str">
        <f t="shared" si="0"/>
        <v>7.3 RC</v>
      </c>
      <c r="G27" s="53"/>
      <c r="H27" s="73"/>
      <c r="N27" s="46"/>
      <c r="O27" s="46"/>
    </row>
    <row r="28" spans="2:22" ht="16.5" customHeight="1" thickTop="1" x14ac:dyDescent="0.35">
      <c r="B28" s="74" t="s">
        <v>868</v>
      </c>
      <c r="C28" s="7" t="s">
        <v>232</v>
      </c>
      <c r="D28" s="9" t="s">
        <v>226</v>
      </c>
      <c r="E28" s="100" t="s">
        <v>732</v>
      </c>
      <c r="F28" s="9" t="str">
        <f t="shared" si="0"/>
        <v>10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35">
      <c r="B29" s="74" t="s">
        <v>869</v>
      </c>
      <c r="C29" s="7" t="s">
        <v>232</v>
      </c>
      <c r="D29" s="9" t="s">
        <v>203</v>
      </c>
      <c r="E29" s="100" t="s">
        <v>732</v>
      </c>
      <c r="F29" s="9" t="str">
        <f t="shared" si="0"/>
        <v>2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88" t="s">
        <v>940</v>
      </c>
      <c r="C30" s="7" t="s">
        <v>240</v>
      </c>
      <c r="D30" s="9" t="s">
        <v>226</v>
      </c>
      <c r="E30" s="100" t="s">
        <v>732</v>
      </c>
      <c r="F30" s="9" t="str">
        <f t="shared" si="0"/>
        <v>10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 t="s">
        <v>941</v>
      </c>
      <c r="C31" s="7" t="s">
        <v>240</v>
      </c>
      <c r="D31" s="9" t="s">
        <v>419</v>
      </c>
      <c r="E31" s="100" t="s">
        <v>732</v>
      </c>
      <c r="F31" s="9" t="str">
        <f t="shared" si="0"/>
        <v>7.6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 t="s">
        <v>942</v>
      </c>
      <c r="C32" s="7" t="s">
        <v>240</v>
      </c>
      <c r="D32" s="9" t="s">
        <v>202</v>
      </c>
      <c r="E32" s="100" t="s">
        <v>732</v>
      </c>
      <c r="F32" s="9" t="str">
        <f t="shared" si="0"/>
        <v>5.1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 t="s">
        <v>943</v>
      </c>
      <c r="C33" s="7" t="s">
        <v>240</v>
      </c>
      <c r="D33" s="9" t="s">
        <v>229</v>
      </c>
      <c r="E33" s="100" t="s">
        <v>732</v>
      </c>
      <c r="F33" s="9" t="str">
        <f t="shared" si="0"/>
        <v>5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 t="s">
        <v>944</v>
      </c>
      <c r="C34" s="7" t="s">
        <v>240</v>
      </c>
      <c r="D34" s="9" t="s">
        <v>224</v>
      </c>
      <c r="E34" s="100" t="s">
        <v>732</v>
      </c>
      <c r="F34" s="9" t="str">
        <f t="shared" si="0"/>
        <v>3.8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67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/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mergeCells count="63"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50:J51"/>
    <mergeCell ref="K50:K51"/>
    <mergeCell ref="L50:M51"/>
    <mergeCell ref="J53:J54"/>
    <mergeCell ref="K53:K54"/>
    <mergeCell ref="L53:M54"/>
    <mergeCell ref="J47:J48"/>
    <mergeCell ref="K47:K48"/>
    <mergeCell ref="L47:M48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23:M25"/>
    <mergeCell ref="J9:J10"/>
    <mergeCell ref="C11:G12"/>
    <mergeCell ref="H11:I12"/>
    <mergeCell ref="J11:J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7:G8"/>
    <mergeCell ref="H7:I8"/>
    <mergeCell ref="C9:G10"/>
    <mergeCell ref="H9:I10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E8B5-0B95-DA4C-B21D-657F82AC9C6F}">
  <sheetPr codeName="Sheet39322"/>
  <dimension ref="B3:AB117"/>
  <sheetViews>
    <sheetView topLeftCell="C1" zoomScale="71" zoomScaleNormal="60" zoomScaleSheetLayoutView="100" workbookViewId="0">
      <selection activeCell="E46" sqref="E46"/>
    </sheetView>
  </sheetViews>
  <sheetFormatPr defaultRowHeight="14.5" x14ac:dyDescent="0.35"/>
  <cols>
    <col min="2" max="2" width="26.26953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179687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293</v>
      </c>
      <c r="D4" s="406"/>
      <c r="E4" s="406"/>
      <c r="F4" s="406"/>
      <c r="G4" s="406"/>
      <c r="H4" s="407"/>
      <c r="I4" s="411">
        <v>28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385</v>
      </c>
      <c r="D7" s="419"/>
      <c r="E7" s="419"/>
      <c r="F7" s="419"/>
      <c r="G7" s="419"/>
      <c r="H7" s="422">
        <v>32.6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1043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751</v>
      </c>
      <c r="I11" s="452"/>
      <c r="J11" s="495" t="s">
        <v>504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1320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18.2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22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78" t="s">
        <v>549</v>
      </c>
      <c r="C25" s="7" t="s">
        <v>196</v>
      </c>
      <c r="D25" s="9" t="s">
        <v>249</v>
      </c>
      <c r="E25" s="100" t="s">
        <v>454</v>
      </c>
      <c r="F25" s="9" t="str">
        <f t="shared" ref="F25:F54" si="0">0.05 * VALUE(LEFT(D25, LEN(D25)-3)) &amp; " RC"</f>
        <v>2.3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74" t="s">
        <v>537</v>
      </c>
      <c r="C26" s="7" t="s">
        <v>232</v>
      </c>
      <c r="D26" s="9" t="s">
        <v>224</v>
      </c>
      <c r="E26" s="100" t="s">
        <v>454</v>
      </c>
      <c r="F26" s="9" t="str">
        <f t="shared" si="0"/>
        <v>3.8 RC</v>
      </c>
      <c r="G26" s="53"/>
      <c r="H26" s="73"/>
      <c r="I26" s="2"/>
      <c r="N26" s="46"/>
      <c r="O26" s="46"/>
    </row>
    <row r="27" spans="2:16" ht="15.75" customHeight="1" thickBot="1" x14ac:dyDescent="0.4">
      <c r="B27" s="74" t="s">
        <v>536</v>
      </c>
      <c r="C27" s="7" t="s">
        <v>232</v>
      </c>
      <c r="D27" s="9" t="s">
        <v>249</v>
      </c>
      <c r="E27" s="100" t="s">
        <v>454</v>
      </c>
      <c r="F27" s="9" t="str">
        <f t="shared" si="0"/>
        <v>2.3 RC</v>
      </c>
      <c r="G27" s="53"/>
      <c r="H27" s="73"/>
      <c r="O27" s="46"/>
    </row>
    <row r="28" spans="2:16" ht="16.5" customHeight="1" thickTop="1" x14ac:dyDescent="0.35">
      <c r="B28" s="74" t="s">
        <v>627</v>
      </c>
      <c r="C28" s="7" t="s">
        <v>247</v>
      </c>
      <c r="D28" s="9" t="s">
        <v>197</v>
      </c>
      <c r="E28" s="100" t="s">
        <v>454</v>
      </c>
      <c r="F28" s="9" t="str">
        <f t="shared" si="0"/>
        <v>4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31</v>
      </c>
      <c r="M28" s="464"/>
    </row>
    <row r="29" spans="2:16" ht="18" customHeight="1" x14ac:dyDescent="0.35">
      <c r="B29" s="74" t="s">
        <v>420</v>
      </c>
      <c r="C29" s="7" t="s">
        <v>248</v>
      </c>
      <c r="D29" s="9" t="s">
        <v>203</v>
      </c>
      <c r="E29" s="100" t="s">
        <v>454</v>
      </c>
      <c r="F29" s="9" t="str">
        <f t="shared" si="0"/>
        <v>2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">
      <c r="B30" s="74" t="s">
        <v>425</v>
      </c>
      <c r="C30" s="7" t="s">
        <v>240</v>
      </c>
      <c r="D30" s="9" t="s">
        <v>216</v>
      </c>
      <c r="E30" s="100" t="s">
        <v>454</v>
      </c>
      <c r="F30" s="9" t="str">
        <f t="shared" si="0"/>
        <v>3.5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">
      <c r="B31" s="74" t="s">
        <v>611</v>
      </c>
      <c r="C31" s="7" t="s">
        <v>240</v>
      </c>
      <c r="D31" s="9" t="s">
        <v>214</v>
      </c>
      <c r="E31" s="100" t="s">
        <v>454</v>
      </c>
      <c r="F31" s="9" t="str">
        <f t="shared" si="0"/>
        <v>2.5 RC</v>
      </c>
      <c r="G31" s="53"/>
      <c r="H31" s="73"/>
    </row>
    <row r="32" spans="2:16" ht="16.5" customHeight="1" thickTop="1" x14ac:dyDescent="0.35">
      <c r="B32" s="74" t="s">
        <v>426</v>
      </c>
      <c r="C32" s="7" t="s">
        <v>240</v>
      </c>
      <c r="D32" s="9" t="s">
        <v>219</v>
      </c>
      <c r="E32" s="100" t="s">
        <v>454</v>
      </c>
      <c r="F32" s="9" t="str">
        <f t="shared" si="0"/>
        <v>3.1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12</v>
      </c>
      <c r="M32" s="485"/>
    </row>
    <row r="33" spans="2:15" ht="15.75" customHeight="1" x14ac:dyDescent="0.35">
      <c r="B33" s="78" t="s">
        <v>672</v>
      </c>
      <c r="C33" s="7" t="s">
        <v>255</v>
      </c>
      <c r="D33" s="9" t="s">
        <v>212</v>
      </c>
      <c r="E33" s="100" t="s">
        <v>454</v>
      </c>
      <c r="F33" s="9" t="str">
        <f t="shared" si="0"/>
        <v>4.3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 t="s">
        <v>673</v>
      </c>
      <c r="C34" s="7" t="s">
        <v>255</v>
      </c>
      <c r="D34" s="9" t="s">
        <v>214</v>
      </c>
      <c r="E34" s="100" t="s">
        <v>454</v>
      </c>
      <c r="F34" s="9" t="str">
        <f t="shared" si="0"/>
        <v>2.5 RC</v>
      </c>
      <c r="G34" s="53"/>
      <c r="H34" s="73"/>
      <c r="J34" s="484"/>
      <c r="K34" s="103"/>
      <c r="L34" s="467"/>
      <c r="M34" s="487"/>
      <c r="O34" s="1"/>
    </row>
    <row r="35" spans="2:15" ht="17" thickTop="1" thickBot="1" x14ac:dyDescent="0.4">
      <c r="B35" s="74" t="s">
        <v>674</v>
      </c>
      <c r="C35" s="7" t="s">
        <v>255</v>
      </c>
      <c r="D35" s="9" t="s">
        <v>203</v>
      </c>
      <c r="E35" s="100" t="s">
        <v>454</v>
      </c>
      <c r="F35" s="9" t="str">
        <f t="shared" si="0"/>
        <v>2 RC</v>
      </c>
      <c r="G35" s="53"/>
      <c r="H35" s="73"/>
      <c r="O35" s="4"/>
    </row>
    <row r="36" spans="2:15" ht="15.75" customHeight="1" thickTop="1" x14ac:dyDescent="0.35">
      <c r="B36" s="74" t="s">
        <v>634</v>
      </c>
      <c r="C36" s="7" t="s">
        <v>254</v>
      </c>
      <c r="D36" s="9" t="s">
        <v>214</v>
      </c>
      <c r="E36" s="100" t="s">
        <v>454</v>
      </c>
      <c r="F36" s="9" t="str">
        <f t="shared" si="0"/>
        <v>2.5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4</v>
      </c>
      <c r="M36" s="464"/>
      <c r="O36" s="2"/>
    </row>
    <row r="37" spans="2:15" ht="15.75" customHeight="1" x14ac:dyDescent="0.35">
      <c r="B37" s="74" t="s">
        <v>635</v>
      </c>
      <c r="C37" s="7" t="s">
        <v>254</v>
      </c>
      <c r="D37" s="9" t="s">
        <v>203</v>
      </c>
      <c r="E37" s="100" t="s">
        <v>454</v>
      </c>
      <c r="F37" s="9" t="str">
        <f t="shared" si="0"/>
        <v>2 RC</v>
      </c>
      <c r="G37" s="53"/>
      <c r="H37" s="73"/>
      <c r="J37" s="461"/>
      <c r="K37" s="103"/>
      <c r="L37" s="465"/>
      <c r="M37" s="466"/>
      <c r="O37" s="3"/>
    </row>
    <row r="38" spans="2:15" ht="16.5" customHeight="1" thickBot="1" x14ac:dyDescent="0.4">
      <c r="B38" s="74" t="s">
        <v>636</v>
      </c>
      <c r="C38" s="7" t="s">
        <v>254</v>
      </c>
      <c r="D38" s="9" t="s">
        <v>203</v>
      </c>
      <c r="E38" s="100" t="s">
        <v>454</v>
      </c>
      <c r="F38" s="9" t="str">
        <f t="shared" si="0"/>
        <v>2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 t="s">
        <v>661</v>
      </c>
      <c r="C39" s="7" t="s">
        <v>257</v>
      </c>
      <c r="D39" s="9" t="s">
        <v>214</v>
      </c>
      <c r="E39" s="100" t="s">
        <v>454</v>
      </c>
      <c r="F39" s="9" t="str">
        <f t="shared" si="0"/>
        <v>2.5 RC</v>
      </c>
      <c r="G39" s="53"/>
      <c r="H39" s="73"/>
      <c r="O39" s="4"/>
    </row>
    <row r="40" spans="2:15" ht="15.75" customHeight="1" thickTop="1" x14ac:dyDescent="0.35">
      <c r="B40" s="74" t="s">
        <v>660</v>
      </c>
      <c r="C40" s="7" t="s">
        <v>257</v>
      </c>
      <c r="D40" s="9" t="s">
        <v>236</v>
      </c>
      <c r="E40" s="100" t="s">
        <v>454</v>
      </c>
      <c r="F40" s="9" t="str">
        <f t="shared" si="0"/>
        <v>2.8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15</v>
      </c>
      <c r="M40" s="464"/>
      <c r="O40" s="2"/>
    </row>
    <row r="41" spans="2:15" ht="16.5" customHeight="1" x14ac:dyDescent="0.35">
      <c r="B41" s="74" t="s">
        <v>659</v>
      </c>
      <c r="C41" s="7" t="s">
        <v>257</v>
      </c>
      <c r="D41" s="9" t="s">
        <v>216</v>
      </c>
      <c r="E41" s="100" t="s">
        <v>454</v>
      </c>
      <c r="F41" s="9" t="str">
        <f t="shared" si="0"/>
        <v>3.5 RC</v>
      </c>
      <c r="G41" s="53"/>
      <c r="H41" s="73"/>
      <c r="J41" s="470"/>
      <c r="K41" s="103"/>
      <c r="L41" s="465"/>
      <c r="M41" s="466"/>
      <c r="O41" s="3"/>
    </row>
    <row r="42" spans="2:15" ht="15.75" customHeight="1" thickBot="1" x14ac:dyDescent="0.4">
      <c r="B42" s="74" t="s">
        <v>256</v>
      </c>
      <c r="C42" s="7" t="s">
        <v>255</v>
      </c>
      <c r="D42" s="9" t="s">
        <v>213</v>
      </c>
      <c r="E42" s="100" t="s">
        <v>454</v>
      </c>
      <c r="F42" s="9" t="str">
        <f t="shared" si="0"/>
        <v>2.9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 t="s">
        <v>452</v>
      </c>
      <c r="C43" s="7" t="s">
        <v>196</v>
      </c>
      <c r="D43" s="9" t="s">
        <v>213</v>
      </c>
      <c r="E43" s="100" t="s">
        <v>454</v>
      </c>
      <c r="F43" s="9" t="str">
        <f t="shared" si="0"/>
        <v>2.9 RC</v>
      </c>
      <c r="G43" s="53"/>
      <c r="H43" s="73"/>
    </row>
    <row r="44" spans="2:15" ht="32.5" thickTop="1" x14ac:dyDescent="0.4">
      <c r="B44" s="153" t="s">
        <v>815</v>
      </c>
      <c r="C44" s="7" t="s">
        <v>196</v>
      </c>
      <c r="D44" s="9" t="s">
        <v>258</v>
      </c>
      <c r="E44" s="100" t="s">
        <v>732</v>
      </c>
      <c r="F44" s="9" t="str">
        <f t="shared" si="0"/>
        <v>5.8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48</v>
      </c>
      <c r="M44" s="476"/>
    </row>
    <row r="45" spans="2:15" ht="15.75" customHeight="1" thickBot="1" x14ac:dyDescent="0.45">
      <c r="B45" s="153" t="s">
        <v>816</v>
      </c>
      <c r="C45" s="7" t="s">
        <v>196</v>
      </c>
      <c r="D45" s="9" t="s">
        <v>243</v>
      </c>
      <c r="E45" s="100" t="s">
        <v>732</v>
      </c>
      <c r="F45" s="9" t="str">
        <f t="shared" si="0"/>
        <v>3.6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 t="s">
        <v>945</v>
      </c>
      <c r="C46" s="7" t="s">
        <v>240</v>
      </c>
      <c r="D46" s="9" t="s">
        <v>218</v>
      </c>
      <c r="E46" s="100" t="s">
        <v>732</v>
      </c>
      <c r="F46" s="9" t="str">
        <f t="shared" si="0"/>
        <v>3.2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60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-12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3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65.999999999999986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>
        <v>4</v>
      </c>
      <c r="O59" s="104">
        <v>27</v>
      </c>
      <c r="P59" s="124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>
        <v>2</v>
      </c>
      <c r="O60" s="105">
        <v>10</v>
      </c>
      <c r="P60" s="124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133" t="s">
        <v>489</v>
      </c>
      <c r="D61" s="504" t="s">
        <v>129</v>
      </c>
      <c r="E61" s="397">
        <v>32.6</v>
      </c>
      <c r="F61" s="397">
        <v>1346</v>
      </c>
      <c r="G61" s="397">
        <v>1044</v>
      </c>
      <c r="H61" s="399">
        <v>1077</v>
      </c>
      <c r="I61" s="401">
        <v>775</v>
      </c>
      <c r="J61" s="403"/>
      <c r="K61" s="404"/>
      <c r="L61" s="404"/>
      <c r="M61" s="404"/>
      <c r="N61" s="106">
        <v>0</v>
      </c>
      <c r="O61" s="106">
        <v>4</v>
      </c>
      <c r="P61" s="124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520">
        <v>5</v>
      </c>
      <c r="D62" s="521"/>
      <c r="E62" s="398"/>
      <c r="F62" s="398"/>
      <c r="G62" s="398"/>
      <c r="H62" s="400"/>
      <c r="I62" s="402"/>
      <c r="J62" s="377"/>
      <c r="K62" s="378"/>
      <c r="L62" s="378"/>
      <c r="M62" s="378"/>
      <c r="N62" s="107">
        <v>2</v>
      </c>
      <c r="O62" s="107">
        <v>13</v>
      </c>
      <c r="P62" s="124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520"/>
      <c r="D63" s="382" t="s">
        <v>328</v>
      </c>
      <c r="E63" s="383"/>
      <c r="F63" s="494"/>
      <c r="G63" s="382" t="s">
        <v>130</v>
      </c>
      <c r="H63" s="383"/>
      <c r="I63" s="383"/>
      <c r="J63" s="384"/>
      <c r="K63" s="385"/>
      <c r="L63" s="385"/>
      <c r="M63" s="385"/>
      <c r="N63" s="108">
        <v>5</v>
      </c>
      <c r="O63" s="120">
        <v>43</v>
      </c>
      <c r="P63" s="124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520"/>
      <c r="D64" s="379" t="s">
        <v>288</v>
      </c>
      <c r="E64" s="380"/>
      <c r="F64" s="381"/>
      <c r="G64" s="386" t="s">
        <v>27</v>
      </c>
      <c r="H64" s="387"/>
      <c r="I64" s="387"/>
      <c r="J64" s="388"/>
      <c r="K64" s="389"/>
      <c r="L64" s="389"/>
      <c r="M64" s="389"/>
      <c r="N64" s="121">
        <v>5</v>
      </c>
      <c r="O64" s="121">
        <v>55</v>
      </c>
      <c r="P64" s="124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520"/>
      <c r="D65" s="383" t="s">
        <v>469</v>
      </c>
      <c r="E65" s="383"/>
      <c r="F65" s="494"/>
      <c r="G65" s="386" t="s">
        <v>274</v>
      </c>
      <c r="H65" s="387"/>
      <c r="I65" s="387"/>
      <c r="J65" s="388"/>
      <c r="K65" s="389"/>
      <c r="L65" s="389"/>
      <c r="M65" s="389"/>
      <c r="N65" s="122">
        <v>0</v>
      </c>
      <c r="O65" s="122">
        <v>-12</v>
      </c>
      <c r="P65" s="124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520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>
        <v>0</v>
      </c>
      <c r="O66" s="109">
        <v>3</v>
      </c>
      <c r="P66" s="124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/>
      <c r="O69" s="104"/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/>
      <c r="O70" s="105"/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488</v>
      </c>
      <c r="D71" s="395" t="s">
        <v>129</v>
      </c>
      <c r="E71" s="397">
        <v>0</v>
      </c>
      <c r="F71" s="397">
        <v>0</v>
      </c>
      <c r="G71" s="397">
        <v>0</v>
      </c>
      <c r="H71" s="397" t="s">
        <v>129</v>
      </c>
      <c r="I71" s="401">
        <v>0</v>
      </c>
      <c r="J71" s="403"/>
      <c r="K71" s="404"/>
      <c r="L71" s="404"/>
      <c r="M71" s="404"/>
      <c r="N71" s="106"/>
      <c r="O71" s="106"/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6</v>
      </c>
      <c r="D72" s="396"/>
      <c r="E72" s="398"/>
      <c r="F72" s="398"/>
      <c r="G72" s="398"/>
      <c r="H72" s="398"/>
      <c r="I72" s="402"/>
      <c r="J72" s="377"/>
      <c r="K72" s="378"/>
      <c r="L72" s="378"/>
      <c r="M72" s="378"/>
      <c r="N72" s="107"/>
      <c r="O72" s="107"/>
      <c r="P72" s="119" t="s">
        <v>462</v>
      </c>
    </row>
    <row r="73" spans="3:28" ht="24" customHeight="1" thickBot="1" x14ac:dyDescent="0.5">
      <c r="C73" s="376"/>
      <c r="D73" s="389" t="s">
        <v>160</v>
      </c>
      <c r="E73" s="389"/>
      <c r="F73" s="390"/>
      <c r="G73" s="388" t="s">
        <v>28</v>
      </c>
      <c r="H73" s="389"/>
      <c r="I73" s="389"/>
      <c r="J73" s="384"/>
      <c r="K73" s="385"/>
      <c r="L73" s="385"/>
      <c r="M73" s="385"/>
      <c r="N73" s="108"/>
      <c r="O73" s="120"/>
      <c r="P73" s="119" t="s">
        <v>464</v>
      </c>
    </row>
    <row r="74" spans="3:28" ht="23.5" thickBot="1" x14ac:dyDescent="0.5">
      <c r="C74" s="376"/>
      <c r="D74" s="389" t="s">
        <v>89</v>
      </c>
      <c r="E74" s="389"/>
      <c r="F74" s="390"/>
      <c r="G74" s="388" t="s">
        <v>27</v>
      </c>
      <c r="H74" s="389"/>
      <c r="I74" s="389"/>
      <c r="J74" s="388"/>
      <c r="K74" s="389"/>
      <c r="L74" s="389"/>
      <c r="M74" s="389"/>
      <c r="N74" s="121"/>
      <c r="O74" s="121"/>
      <c r="P74" s="119" t="s">
        <v>465</v>
      </c>
    </row>
    <row r="75" spans="3:28" ht="23.5" thickBot="1" x14ac:dyDescent="0.5">
      <c r="C75" s="376"/>
      <c r="D75" s="389" t="s">
        <v>381</v>
      </c>
      <c r="E75" s="389"/>
      <c r="F75" s="390"/>
      <c r="G75" s="388" t="s">
        <v>161</v>
      </c>
      <c r="H75" s="389"/>
      <c r="I75" s="389"/>
      <c r="J75" s="388"/>
      <c r="K75" s="389"/>
      <c r="L75" s="389"/>
      <c r="M75" s="389"/>
      <c r="N75" s="122"/>
      <c r="O75" s="122"/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/>
      <c r="O76" s="109"/>
      <c r="P76" s="119" t="s">
        <v>467</v>
      </c>
    </row>
    <row r="92" ht="16.5" customHeight="1" x14ac:dyDescent="0.35"/>
    <row r="93" ht="15.75" customHeight="1" x14ac:dyDescent="0.35"/>
    <row r="94" ht="16.5" customHeight="1" x14ac:dyDescent="0.35"/>
    <row r="95" ht="24.75" customHeight="1" x14ac:dyDescent="0.35"/>
    <row r="96" ht="24" customHeight="1" x14ac:dyDescent="0.35"/>
    <row r="97" ht="24.75" customHeight="1" x14ac:dyDescent="0.35"/>
    <row r="98" ht="24.75" customHeight="1" x14ac:dyDescent="0.35"/>
    <row r="99" ht="24" customHeight="1" x14ac:dyDescent="0.35"/>
    <row r="101" ht="15.75" customHeight="1" x14ac:dyDescent="0.35"/>
    <row r="102" ht="15.75" customHeight="1" x14ac:dyDescent="0.35"/>
    <row r="104" ht="16.5" customHeight="1" x14ac:dyDescent="0.35"/>
    <row r="105" ht="15.75" customHeight="1" x14ac:dyDescent="0.35"/>
    <row r="107" ht="15.75" customHeight="1" x14ac:dyDescent="0.35"/>
    <row r="108" ht="15.75" customHeight="1" x14ac:dyDescent="0.35"/>
    <row r="110" ht="15.75" customHeight="1" x14ac:dyDescent="0.35"/>
    <row r="111" ht="15.75" customHeight="1" x14ac:dyDescent="0.35"/>
    <row r="113" ht="15.75" customHeight="1" x14ac:dyDescent="0.35"/>
    <row r="114" ht="15.75" customHeight="1" x14ac:dyDescent="0.35"/>
    <row r="116" ht="15.75" customHeight="1" x14ac:dyDescent="0.35"/>
    <row r="117" ht="15.75" customHeight="1" x14ac:dyDescent="0.35"/>
  </sheetData>
  <mergeCells count="85">
    <mergeCell ref="J74:M74"/>
    <mergeCell ref="D75:F7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11:J12"/>
    <mergeCell ref="J66:M66"/>
    <mergeCell ref="J63:M63"/>
    <mergeCell ref="D64:F64"/>
    <mergeCell ref="G64:I64"/>
    <mergeCell ref="J64:M64"/>
    <mergeCell ref="D65:F65"/>
    <mergeCell ref="G65:I65"/>
    <mergeCell ref="J65:M65"/>
    <mergeCell ref="J59:M60"/>
    <mergeCell ref="D61:D62"/>
    <mergeCell ref="E61:E62"/>
    <mergeCell ref="F61:F62"/>
    <mergeCell ref="G61:G62"/>
    <mergeCell ref="H61:H62"/>
    <mergeCell ref="I61:I62"/>
    <mergeCell ref="J61:M61"/>
    <mergeCell ref="J62:M62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36:J38"/>
    <mergeCell ref="L36:M38"/>
    <mergeCell ref="J40:J42"/>
    <mergeCell ref="L40:M42"/>
    <mergeCell ref="J44:J45"/>
    <mergeCell ref="K44:K45"/>
    <mergeCell ref="L44:M45"/>
    <mergeCell ref="J23:M25"/>
    <mergeCell ref="J28:J30"/>
    <mergeCell ref="L28:M30"/>
    <mergeCell ref="J32:J34"/>
    <mergeCell ref="L32:M34"/>
    <mergeCell ref="C17:G18"/>
    <mergeCell ref="H17:H18"/>
    <mergeCell ref="I17:I18"/>
    <mergeCell ref="C19:G20"/>
    <mergeCell ref="H19:I20"/>
    <mergeCell ref="C59:C60"/>
    <mergeCell ref="C62:C66"/>
    <mergeCell ref="D63:F63"/>
    <mergeCell ref="G63:I63"/>
    <mergeCell ref="D66:F66"/>
    <mergeCell ref="G66:I66"/>
    <mergeCell ref="C4:H6"/>
    <mergeCell ref="I4:I6"/>
    <mergeCell ref="C9:G10"/>
    <mergeCell ref="H9:I10"/>
    <mergeCell ref="C7:G8"/>
    <mergeCell ref="H7:I8"/>
    <mergeCell ref="C11:G12"/>
    <mergeCell ref="H11:I12"/>
    <mergeCell ref="C13:I14"/>
    <mergeCell ref="C15:F16"/>
    <mergeCell ref="G15:H16"/>
    <mergeCell ref="I15:I1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6990-EFC0-4044-9961-FFCE3C25EA58}">
  <sheetPr codeName="Sheet3913"/>
  <dimension ref="B3:AB118"/>
  <sheetViews>
    <sheetView topLeftCell="B2" zoomScale="67" zoomScaleNormal="60" zoomScaleSheetLayoutView="100" workbookViewId="0">
      <selection activeCell="H9" sqref="H9:I10"/>
    </sheetView>
  </sheetViews>
  <sheetFormatPr defaultRowHeight="14.5" x14ac:dyDescent="0.35"/>
  <cols>
    <col min="2" max="2" width="25.5429687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4.2695312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178</v>
      </c>
      <c r="D4" s="507"/>
      <c r="E4" s="507"/>
      <c r="F4" s="507"/>
      <c r="G4" s="507"/>
      <c r="H4" s="508"/>
      <c r="I4" s="512">
        <v>20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368</v>
      </c>
      <c r="D7" s="419"/>
      <c r="E7" s="419"/>
      <c r="F7" s="419"/>
      <c r="G7" s="419"/>
      <c r="H7" s="422">
        <v>98.9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1044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727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668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11.7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1</v>
      </c>
      <c r="I17" s="518">
        <v>0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8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78" t="s">
        <v>550</v>
      </c>
      <c r="C25" s="7" t="s">
        <v>196</v>
      </c>
      <c r="D25" s="9" t="s">
        <v>208</v>
      </c>
      <c r="E25" s="100" t="s">
        <v>473</v>
      </c>
      <c r="F25" s="9" t="str">
        <f t="shared" ref="F25:F54" si="0">0.05 * VALUE(LEFT(D25, LEN(D25)-3)) &amp; " RC"</f>
        <v>4.5 RC</v>
      </c>
      <c r="G25" s="93"/>
      <c r="H25" s="73"/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74" t="s">
        <v>481</v>
      </c>
      <c r="C26" s="7" t="s">
        <v>232</v>
      </c>
      <c r="D26" s="9" t="s">
        <v>238</v>
      </c>
      <c r="E26" s="100" t="s">
        <v>473</v>
      </c>
      <c r="F26" s="9" t="str">
        <f t="shared" si="0"/>
        <v>4.1 RC</v>
      </c>
      <c r="G26" s="93"/>
      <c r="H26" s="73"/>
      <c r="I26" s="85"/>
      <c r="N26" s="84"/>
      <c r="O26" s="84"/>
    </row>
    <row r="27" spans="2:16" ht="15.75" customHeight="1" thickBot="1" x14ac:dyDescent="0.4">
      <c r="B27" s="74" t="s">
        <v>590</v>
      </c>
      <c r="C27" s="6" t="s">
        <v>251</v>
      </c>
      <c r="D27" s="9" t="s">
        <v>214</v>
      </c>
      <c r="E27" s="100" t="s">
        <v>473</v>
      </c>
      <c r="F27" s="9" t="str">
        <f t="shared" si="0"/>
        <v>2.5 RC</v>
      </c>
      <c r="G27" s="93"/>
      <c r="H27" s="73"/>
      <c r="N27" s="84"/>
      <c r="O27" s="84"/>
    </row>
    <row r="28" spans="2:16" ht="16.5" customHeight="1" thickTop="1" x14ac:dyDescent="0.35">
      <c r="B28" s="74" t="s">
        <v>675</v>
      </c>
      <c r="C28" s="6" t="s">
        <v>255</v>
      </c>
      <c r="D28" s="9" t="s">
        <v>197</v>
      </c>
      <c r="E28" s="100" t="s">
        <v>473</v>
      </c>
      <c r="F28" s="9" t="str">
        <f t="shared" si="0"/>
        <v>4 RC</v>
      </c>
      <c r="G28" s="93"/>
      <c r="H28" s="73"/>
      <c r="I28" s="83"/>
      <c r="J28" s="479" t="s">
        <v>458</v>
      </c>
      <c r="K28" s="103"/>
      <c r="L28" s="463">
        <f>SUMIF(P28:P406, "A5A5A5", N28:N406) + SUMIF(P28:P406, "A5A5A5", O28:O406)</f>
        <v>77</v>
      </c>
      <c r="M28" s="464"/>
    </row>
    <row r="29" spans="2:16" ht="15" customHeight="1" x14ac:dyDescent="0.35">
      <c r="B29" s="88" t="s">
        <v>676</v>
      </c>
      <c r="C29" s="7" t="s">
        <v>255</v>
      </c>
      <c r="D29" s="9" t="s">
        <v>201</v>
      </c>
      <c r="E29" s="100" t="s">
        <v>454</v>
      </c>
      <c r="F29" s="9" t="str">
        <f t="shared" si="0"/>
        <v>3 RC</v>
      </c>
      <c r="G29" s="9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74" t="s">
        <v>946</v>
      </c>
      <c r="C30" s="7" t="s">
        <v>240</v>
      </c>
      <c r="D30" s="9" t="s">
        <v>897</v>
      </c>
      <c r="E30" s="100" t="s">
        <v>732</v>
      </c>
      <c r="F30" s="9" t="str">
        <f t="shared" ref="F30:F42" si="1">0.05 * VALUE(LEFT(D30, LEN(D30)-3)) &amp; " RC"</f>
        <v>7.1 RC</v>
      </c>
      <c r="G30" s="93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74" t="s">
        <v>947</v>
      </c>
      <c r="C31" s="7" t="s">
        <v>240</v>
      </c>
      <c r="D31" s="9" t="s">
        <v>205</v>
      </c>
      <c r="E31" s="100" t="s">
        <v>732</v>
      </c>
      <c r="F31" s="9" t="str">
        <f t="shared" si="1"/>
        <v>4.2 RC</v>
      </c>
      <c r="G31" s="93"/>
      <c r="H31" s="73"/>
    </row>
    <row r="32" spans="2:16" ht="18" customHeight="1" thickTop="1" x14ac:dyDescent="0.35">
      <c r="B32" s="74" t="s">
        <v>948</v>
      </c>
      <c r="C32" s="7" t="s">
        <v>240</v>
      </c>
      <c r="D32" s="9" t="s">
        <v>197</v>
      </c>
      <c r="E32" s="100" t="s">
        <v>732</v>
      </c>
      <c r="F32" s="9" t="str">
        <f t="shared" si="1"/>
        <v>4 RC</v>
      </c>
      <c r="G32" s="93"/>
      <c r="H32" s="73"/>
      <c r="J32" s="482" t="s">
        <v>1</v>
      </c>
      <c r="K32" s="103"/>
      <c r="L32" s="463">
        <f>SUMIF(P28:P406, "70AD47", N28:N406) + SUMIF(P28:P406, "70AD47", O28:O406)</f>
        <v>27</v>
      </c>
      <c r="M32" s="485"/>
    </row>
    <row r="33" spans="2:15" ht="15.75" customHeight="1" x14ac:dyDescent="0.35">
      <c r="B33" s="74"/>
      <c r="C33" s="7"/>
      <c r="D33" s="9" t="s">
        <v>200</v>
      </c>
      <c r="E33" s="37"/>
      <c r="F33" s="9" t="str">
        <f t="shared" si="1"/>
        <v>0 RC</v>
      </c>
      <c r="G33" s="93"/>
      <c r="H33" s="73"/>
      <c r="J33" s="483"/>
      <c r="K33" s="103"/>
      <c r="L33" s="465"/>
      <c r="M33" s="486"/>
    </row>
    <row r="34" spans="2:15" ht="18" customHeight="1" thickBot="1" x14ac:dyDescent="0.4">
      <c r="B34" s="74"/>
      <c r="C34" s="7"/>
      <c r="D34" s="9" t="s">
        <v>200</v>
      </c>
      <c r="E34" s="37"/>
      <c r="F34" s="9" t="str">
        <f t="shared" si="1"/>
        <v>0 RC</v>
      </c>
      <c r="G34" s="93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">
      <c r="B35" s="74"/>
      <c r="C35" s="7"/>
      <c r="D35" s="9" t="s">
        <v>200</v>
      </c>
      <c r="E35" s="37"/>
      <c r="F35" s="9" t="str">
        <f t="shared" si="1"/>
        <v>0 RC</v>
      </c>
      <c r="G35" s="93"/>
      <c r="H35" s="73"/>
      <c r="N35" s="83"/>
      <c r="O35" s="83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1"/>
        <v>0 RC</v>
      </c>
      <c r="G36" s="93"/>
      <c r="H36" s="73"/>
      <c r="J36" s="460" t="s">
        <v>2</v>
      </c>
      <c r="K36" s="103"/>
      <c r="L36" s="463">
        <f>SUMIF(P28:P406, "FFC000", N28:N406) + SUMIF(P28:P406, "FFC000", O28:O406)</f>
        <v>10</v>
      </c>
      <c r="M36" s="464"/>
      <c r="N36" s="85"/>
      <c r="O36" s="85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1"/>
        <v>0 RC</v>
      </c>
      <c r="G37" s="93"/>
      <c r="H37" s="73"/>
      <c r="J37" s="461"/>
      <c r="K37" s="103"/>
      <c r="L37" s="465"/>
      <c r="M37" s="466"/>
      <c r="N37" s="86"/>
      <c r="O37" s="86"/>
    </row>
    <row r="38" spans="2:15" ht="18" customHeight="1" thickBot="1" x14ac:dyDescent="0.4">
      <c r="B38" s="74"/>
      <c r="C38" s="7"/>
      <c r="D38" s="9" t="s">
        <v>200</v>
      </c>
      <c r="E38" s="37"/>
      <c r="F38" s="9" t="str">
        <f t="shared" si="1"/>
        <v>0 RC</v>
      </c>
      <c r="G38" s="9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1"/>
        <v>0 RC</v>
      </c>
      <c r="G39" s="93"/>
      <c r="H39" s="73"/>
      <c r="N39" s="8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93"/>
      <c r="H40" s="73"/>
      <c r="J40" s="469" t="s">
        <v>3</v>
      </c>
      <c r="K40" s="103"/>
      <c r="L40" s="463">
        <f>SUMIF(P28:P406, "ED7D31", N28:N406) + SUMIF(P28:P406, "ED7D31", O28:O406)</f>
        <v>40</v>
      </c>
      <c r="M40" s="464"/>
      <c r="N40" s="85"/>
      <c r="O40" s="85"/>
    </row>
    <row r="41" spans="2:15" ht="16.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93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9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93"/>
      <c r="H44" s="73"/>
      <c r="J44" s="472" t="s">
        <v>459</v>
      </c>
      <c r="K44" s="474"/>
      <c r="L44" s="475">
        <f>SUMIF(P28:P406, "A9D08E", N28:N406) + SUMIF(P28:P406, "A9D08E", O28:O406)</f>
        <v>119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158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-39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6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33.400000000000006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36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16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489</v>
      </c>
      <c r="D61" s="504">
        <v>16</v>
      </c>
      <c r="E61" s="397">
        <v>80.900000000000006</v>
      </c>
      <c r="F61" s="397">
        <v>590</v>
      </c>
      <c r="G61" s="397">
        <v>2149</v>
      </c>
      <c r="H61" s="525">
        <v>-174</v>
      </c>
      <c r="I61" s="401">
        <v>690</v>
      </c>
      <c r="J61" s="403"/>
      <c r="K61" s="404"/>
      <c r="L61" s="404"/>
      <c r="M61" s="404"/>
      <c r="N61" s="106"/>
      <c r="O61" s="106">
        <v>5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526"/>
      <c r="I62" s="402"/>
      <c r="J62" s="377"/>
      <c r="K62" s="378"/>
      <c r="L62" s="378"/>
      <c r="M62" s="378"/>
      <c r="N62" s="107"/>
      <c r="O62" s="107">
        <v>15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382" t="s">
        <v>328</v>
      </c>
      <c r="E63" s="383"/>
      <c r="F63" s="494"/>
      <c r="G63" s="382" t="s">
        <v>339</v>
      </c>
      <c r="H63" s="383"/>
      <c r="I63" s="383"/>
      <c r="J63" s="384"/>
      <c r="K63" s="385"/>
      <c r="L63" s="385"/>
      <c r="M63" s="385"/>
      <c r="N63" s="108"/>
      <c r="O63" s="120">
        <v>69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379" t="s">
        <v>288</v>
      </c>
      <c r="E64" s="380"/>
      <c r="F64" s="381"/>
      <c r="G64" s="379" t="s">
        <v>276</v>
      </c>
      <c r="H64" s="380"/>
      <c r="I64" s="380"/>
      <c r="J64" s="388"/>
      <c r="K64" s="389"/>
      <c r="L64" s="389"/>
      <c r="M64" s="389"/>
      <c r="N64" s="121"/>
      <c r="O64" s="121">
        <v>70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-1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5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11</v>
      </c>
      <c r="O69" s="104">
        <v>30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2</v>
      </c>
      <c r="O70" s="105">
        <v>9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488</v>
      </c>
      <c r="D71" s="395" t="s">
        <v>129</v>
      </c>
      <c r="E71" s="397">
        <v>18</v>
      </c>
      <c r="F71" s="397">
        <v>1468</v>
      </c>
      <c r="G71" s="397">
        <v>1925</v>
      </c>
      <c r="H71" s="399">
        <v>713</v>
      </c>
      <c r="I71" s="401">
        <v>1170</v>
      </c>
      <c r="J71" s="403"/>
      <c r="K71" s="404"/>
      <c r="L71" s="404"/>
      <c r="M71" s="404"/>
      <c r="N71" s="106">
        <v>1</v>
      </c>
      <c r="O71" s="106">
        <v>4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8</v>
      </c>
      <c r="O72" s="107">
        <v>17</v>
      </c>
      <c r="P72" s="119" t="s">
        <v>462</v>
      </c>
    </row>
    <row r="73" spans="3:28" ht="24" customHeight="1" thickBot="1" x14ac:dyDescent="0.5">
      <c r="C73" s="376"/>
      <c r="D73" s="382" t="s">
        <v>499</v>
      </c>
      <c r="E73" s="383"/>
      <c r="F73" s="494"/>
      <c r="G73" s="382" t="s">
        <v>339</v>
      </c>
      <c r="H73" s="383"/>
      <c r="I73" s="383"/>
      <c r="J73" s="384"/>
      <c r="K73" s="385"/>
      <c r="L73" s="385"/>
      <c r="M73" s="385"/>
      <c r="N73" s="108">
        <v>9</v>
      </c>
      <c r="O73" s="120">
        <v>41</v>
      </c>
      <c r="P73" s="119" t="s">
        <v>464</v>
      </c>
    </row>
    <row r="74" spans="3:28" ht="23.5" thickBot="1" x14ac:dyDescent="0.5">
      <c r="C74" s="376"/>
      <c r="D74" s="523" t="s">
        <v>337</v>
      </c>
      <c r="E74" s="523"/>
      <c r="F74" s="524"/>
      <c r="G74" s="386" t="s">
        <v>27</v>
      </c>
      <c r="H74" s="387"/>
      <c r="I74" s="387"/>
      <c r="J74" s="388"/>
      <c r="K74" s="389"/>
      <c r="L74" s="389"/>
      <c r="M74" s="389"/>
      <c r="N74" s="121">
        <v>21</v>
      </c>
      <c r="O74" s="121">
        <v>67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79" t="s">
        <v>276</v>
      </c>
      <c r="H75" s="380"/>
      <c r="I75" s="380"/>
      <c r="J75" s="388"/>
      <c r="K75" s="389"/>
      <c r="L75" s="389"/>
      <c r="M75" s="389"/>
      <c r="N75" s="122">
        <v>-12</v>
      </c>
      <c r="O75" s="122">
        <v>-26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1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488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3" spans="3:16" ht="15.75" customHeight="1" x14ac:dyDescent="0.35"/>
    <row r="94" spans="3:16" ht="15.75" customHeight="1" x14ac:dyDescent="0.35"/>
    <row r="95" spans="3:16" ht="24.75" customHeight="1" x14ac:dyDescent="0.35"/>
    <row r="96" spans="3:16" ht="24.75" customHeight="1" x14ac:dyDescent="0.35"/>
    <row r="97" ht="24" customHeight="1" x14ac:dyDescent="0.35"/>
    <row r="98" ht="24.75" customHeight="1" x14ac:dyDescent="0.35"/>
    <row r="99" ht="16.5" customHeight="1" x14ac:dyDescent="0.35"/>
    <row r="100" ht="15.75" customHeight="1" x14ac:dyDescent="0.35"/>
    <row r="101" ht="16.5" customHeight="1" x14ac:dyDescent="0.35"/>
    <row r="102" ht="24.75" customHeight="1" x14ac:dyDescent="0.35"/>
    <row r="103" ht="24" customHeight="1" x14ac:dyDescent="0.35"/>
    <row r="104" ht="24.75" customHeight="1" x14ac:dyDescent="0.35"/>
    <row r="105" ht="24.75" customHeight="1" x14ac:dyDescent="0.35"/>
    <row r="106" ht="24" customHeight="1" x14ac:dyDescent="0.35"/>
    <row r="108" ht="15.75" customHeight="1" x14ac:dyDescent="0.35"/>
    <row r="109" ht="15.75" customHeight="1" x14ac:dyDescent="0.35"/>
    <row r="111" ht="15.75" customHeight="1" x14ac:dyDescent="0.35"/>
    <row r="112" ht="15.75" customHeight="1" x14ac:dyDescent="0.35"/>
    <row r="114" ht="15.75" customHeight="1" x14ac:dyDescent="0.35"/>
    <row r="115" ht="15.75" customHeight="1" x14ac:dyDescent="0.35"/>
    <row r="117" ht="15.75" customHeight="1" x14ac:dyDescent="0.35"/>
    <row r="118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36:J38"/>
    <mergeCell ref="L36:M38"/>
    <mergeCell ref="J40:J42"/>
    <mergeCell ref="L40:M42"/>
    <mergeCell ref="J44:J45"/>
    <mergeCell ref="K44:K45"/>
    <mergeCell ref="L44:M45"/>
    <mergeCell ref="J23:M25"/>
    <mergeCell ref="J28:J30"/>
    <mergeCell ref="L28:M30"/>
    <mergeCell ref="J32:J34"/>
    <mergeCell ref="L32:M34"/>
    <mergeCell ref="J11:J12"/>
    <mergeCell ref="C11:G12"/>
    <mergeCell ref="H11:I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9:G10"/>
    <mergeCell ref="H9:I10"/>
    <mergeCell ref="C7:G8"/>
    <mergeCell ref="H7:I8"/>
    <mergeCell ref="C59:C60"/>
    <mergeCell ref="C69:C7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06AC-AA80-6641-8BA2-08A78D91F43C}">
  <sheetPr codeName="Sheet39326"/>
  <dimension ref="B3:AB87"/>
  <sheetViews>
    <sheetView topLeftCell="B3" zoomScale="68" zoomScaleNormal="60" zoomScaleSheetLayoutView="100" workbookViewId="0">
      <selection activeCell="H9" sqref="H9:I10"/>
    </sheetView>
  </sheetViews>
  <sheetFormatPr defaultRowHeight="14.5" x14ac:dyDescent="0.35"/>
  <cols>
    <col min="2" max="2" width="24.453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706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705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1045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765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998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10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5">
      <c r="B25" s="154" t="s">
        <v>817</v>
      </c>
      <c r="C25" s="7" t="s">
        <v>196</v>
      </c>
      <c r="D25" s="9" t="s">
        <v>229</v>
      </c>
      <c r="E25" s="100" t="s">
        <v>732</v>
      </c>
      <c r="F25" s="9" t="str">
        <f>0.05 * VALUE(LEFT(D25, LEN(D25)-3)) &amp; " RC"</f>
        <v>5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4">
      <c r="B26" s="153" t="s">
        <v>818</v>
      </c>
      <c r="C26" s="7" t="s">
        <v>196</v>
      </c>
      <c r="D26" s="9" t="s">
        <v>214</v>
      </c>
      <c r="E26" s="100" t="s">
        <v>732</v>
      </c>
      <c r="F26" s="9" t="str">
        <f t="shared" ref="F26:F54" si="0">0.05 * VALUE(LEFT(D26, LEN(D26)-3)) &amp; " RC"</f>
        <v>2.5 RC</v>
      </c>
      <c r="G26" s="53"/>
      <c r="H26" s="73"/>
      <c r="I26" s="2"/>
      <c r="N26" s="46"/>
      <c r="O26" s="46"/>
    </row>
    <row r="27" spans="2:22" ht="15.75" customHeight="1" thickBot="1" x14ac:dyDescent="0.45">
      <c r="B27" s="153" t="s">
        <v>819</v>
      </c>
      <c r="C27" s="7" t="s">
        <v>196</v>
      </c>
      <c r="D27" s="9" t="s">
        <v>788</v>
      </c>
      <c r="E27" s="100" t="s">
        <v>732</v>
      </c>
      <c r="F27" s="9" t="str">
        <f t="shared" si="0"/>
        <v>6.7 RC</v>
      </c>
      <c r="G27" s="53"/>
      <c r="H27" s="73"/>
      <c r="N27" s="46"/>
      <c r="O27" s="46"/>
    </row>
    <row r="28" spans="2:22" ht="16.5" customHeight="1" thickTop="1" x14ac:dyDescent="0.4">
      <c r="B28" s="153" t="s">
        <v>820</v>
      </c>
      <c r="C28" s="7" t="s">
        <v>196</v>
      </c>
      <c r="D28" s="9" t="s">
        <v>822</v>
      </c>
      <c r="E28" s="100" t="s">
        <v>732</v>
      </c>
      <c r="F28" s="9" t="str">
        <f t="shared" si="0"/>
        <v>4.9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4">
      <c r="B29" s="153" t="s">
        <v>821</v>
      </c>
      <c r="C29" s="7" t="s">
        <v>196</v>
      </c>
      <c r="D29" s="9" t="s">
        <v>201</v>
      </c>
      <c r="E29" s="100" t="s">
        <v>732</v>
      </c>
      <c r="F29" s="9" t="str">
        <f t="shared" si="0"/>
        <v>3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88" t="s">
        <v>870</v>
      </c>
      <c r="C30" s="7" t="s">
        <v>232</v>
      </c>
      <c r="D30" s="9" t="s">
        <v>901</v>
      </c>
      <c r="E30" s="100" t="s">
        <v>732</v>
      </c>
      <c r="F30" s="9" t="str">
        <f t="shared" si="0"/>
        <v>11.4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 t="s">
        <v>871</v>
      </c>
      <c r="C31" s="7" t="s">
        <v>232</v>
      </c>
      <c r="D31" s="9" t="s">
        <v>214</v>
      </c>
      <c r="E31" s="100" t="s">
        <v>732</v>
      </c>
      <c r="F31" s="9" t="str">
        <f t="shared" si="0"/>
        <v>2.5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 t="s">
        <v>949</v>
      </c>
      <c r="C32" s="7" t="s">
        <v>240</v>
      </c>
      <c r="D32" s="9" t="s">
        <v>207</v>
      </c>
      <c r="E32" s="100" t="s">
        <v>732</v>
      </c>
      <c r="F32" s="9" t="str">
        <f t="shared" si="0"/>
        <v>5.2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 t="s">
        <v>950</v>
      </c>
      <c r="C33" s="7" t="s">
        <v>240</v>
      </c>
      <c r="D33" s="9" t="s">
        <v>229</v>
      </c>
      <c r="E33" s="100" t="s">
        <v>732</v>
      </c>
      <c r="F33" s="9" t="str">
        <f t="shared" si="0"/>
        <v>5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 t="s">
        <v>951</v>
      </c>
      <c r="C34" s="7" t="s">
        <v>240</v>
      </c>
      <c r="D34" s="9" t="s">
        <v>245</v>
      </c>
      <c r="E34" s="100" t="s">
        <v>732</v>
      </c>
      <c r="F34" s="9" t="str">
        <f t="shared" si="0"/>
        <v>3.7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49.900000000000006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/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mergeCells count="63"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50:J51"/>
    <mergeCell ref="K50:K51"/>
    <mergeCell ref="L50:M51"/>
    <mergeCell ref="J53:J54"/>
    <mergeCell ref="K53:K54"/>
    <mergeCell ref="L53:M54"/>
    <mergeCell ref="J47:J48"/>
    <mergeCell ref="K47:K48"/>
    <mergeCell ref="L47:M48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23:M25"/>
    <mergeCell ref="J9:J10"/>
    <mergeCell ref="C11:G12"/>
    <mergeCell ref="H11:I12"/>
    <mergeCell ref="J11:J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7:G8"/>
    <mergeCell ref="H7:I8"/>
    <mergeCell ref="C9:G10"/>
    <mergeCell ref="H9:I10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3BC2-A404-5B45-BB7D-F8B1FAAEA12A}">
  <sheetPr codeName="Sheet39326"/>
  <dimension ref="B3:AB87"/>
  <sheetViews>
    <sheetView topLeftCell="B2" zoomScale="68" zoomScaleNormal="60" zoomScaleSheetLayoutView="100" workbookViewId="0">
      <selection activeCell="H9" sqref="H9:I10"/>
    </sheetView>
  </sheetViews>
  <sheetFormatPr defaultRowHeight="14.5" x14ac:dyDescent="0.35"/>
  <cols>
    <col min="2" max="2" width="30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708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707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1046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718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842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10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5">
      <c r="B25" s="153" t="s">
        <v>823</v>
      </c>
      <c r="C25" s="7" t="s">
        <v>196</v>
      </c>
      <c r="D25" s="9" t="s">
        <v>244</v>
      </c>
      <c r="E25" s="100" t="s">
        <v>732</v>
      </c>
      <c r="F25" s="9" t="str">
        <f>0.05 * VALUE(LEFT(D25, LEN(D25)-3)) &amp; " RC"</f>
        <v>5.3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4">
      <c r="B26" s="153" t="s">
        <v>824</v>
      </c>
      <c r="C26" s="7" t="s">
        <v>196</v>
      </c>
      <c r="D26" s="9" t="s">
        <v>216</v>
      </c>
      <c r="E26" s="100" t="s">
        <v>732</v>
      </c>
      <c r="F26" s="9" t="str">
        <f t="shared" ref="F26:F54" si="0">0.05 * VALUE(LEFT(D26, LEN(D26)-3)) &amp; " RC"</f>
        <v>3.5 RC</v>
      </c>
      <c r="G26" s="53"/>
      <c r="H26" s="73"/>
      <c r="I26" s="2"/>
      <c r="N26" s="46"/>
      <c r="O26" s="46"/>
    </row>
    <row r="27" spans="2:22" ht="15.75" customHeight="1" thickBot="1" x14ac:dyDescent="0.45">
      <c r="B27" s="153" t="s">
        <v>825</v>
      </c>
      <c r="C27" s="7" t="s">
        <v>196</v>
      </c>
      <c r="D27" s="9" t="s">
        <v>245</v>
      </c>
      <c r="E27" s="100" t="s">
        <v>732</v>
      </c>
      <c r="F27" s="9" t="str">
        <f t="shared" si="0"/>
        <v>3.7 RC</v>
      </c>
      <c r="G27" s="53"/>
      <c r="H27" s="73"/>
      <c r="N27" s="46"/>
      <c r="O27" s="46"/>
    </row>
    <row r="28" spans="2:22" ht="16.5" customHeight="1" thickTop="1" x14ac:dyDescent="0.4">
      <c r="B28" s="153" t="s">
        <v>826</v>
      </c>
      <c r="C28" s="7" t="s">
        <v>196</v>
      </c>
      <c r="D28" s="9" t="s">
        <v>197</v>
      </c>
      <c r="E28" s="100" t="s">
        <v>732</v>
      </c>
      <c r="F28" s="9" t="str">
        <f t="shared" si="0"/>
        <v>4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35">
      <c r="B29" s="74" t="s">
        <v>872</v>
      </c>
      <c r="C29" s="7" t="s">
        <v>232</v>
      </c>
      <c r="D29" s="9" t="s">
        <v>230</v>
      </c>
      <c r="E29" s="100" t="s">
        <v>732</v>
      </c>
      <c r="F29" s="9" t="str">
        <f t="shared" si="0"/>
        <v>5.5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74" t="s">
        <v>952</v>
      </c>
      <c r="C30" s="7" t="s">
        <v>240</v>
      </c>
      <c r="D30" s="9" t="s">
        <v>834</v>
      </c>
      <c r="E30" s="100" t="s">
        <v>732</v>
      </c>
      <c r="F30" s="9" t="str">
        <f t="shared" si="0"/>
        <v>7.4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 t="s">
        <v>953</v>
      </c>
      <c r="C31" s="7" t="s">
        <v>240</v>
      </c>
      <c r="D31" s="9" t="s">
        <v>1026</v>
      </c>
      <c r="E31" s="100" t="s">
        <v>732</v>
      </c>
      <c r="F31" s="9" t="str">
        <f t="shared" si="0"/>
        <v>7.2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 t="s">
        <v>954</v>
      </c>
      <c r="C32" s="7" t="s">
        <v>240</v>
      </c>
      <c r="D32" s="9" t="s">
        <v>1027</v>
      </c>
      <c r="E32" s="100" t="s">
        <v>732</v>
      </c>
      <c r="F32" s="9" t="str">
        <f t="shared" si="0"/>
        <v>0.2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 t="s">
        <v>955</v>
      </c>
      <c r="C33" s="7" t="s">
        <v>240</v>
      </c>
      <c r="D33" s="9" t="s">
        <v>209</v>
      </c>
      <c r="E33" s="100" t="s">
        <v>732</v>
      </c>
      <c r="F33" s="9" t="str">
        <f t="shared" si="0"/>
        <v>3.3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 t="s">
        <v>956</v>
      </c>
      <c r="C34" s="7" t="s">
        <v>240</v>
      </c>
      <c r="D34" s="9" t="s">
        <v>203</v>
      </c>
      <c r="E34" s="100" t="s">
        <v>732</v>
      </c>
      <c r="F34" s="9" t="str">
        <f t="shared" si="0"/>
        <v>2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42.1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/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mergeCells count="63"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50:J51"/>
    <mergeCell ref="K50:K51"/>
    <mergeCell ref="L50:M51"/>
    <mergeCell ref="J53:J54"/>
    <mergeCell ref="K53:K54"/>
    <mergeCell ref="L53:M54"/>
    <mergeCell ref="J47:J48"/>
    <mergeCell ref="K47:K48"/>
    <mergeCell ref="L47:M48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23:M25"/>
    <mergeCell ref="J9:J10"/>
    <mergeCell ref="C11:G12"/>
    <mergeCell ref="H11:I12"/>
    <mergeCell ref="J11:J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7:G8"/>
    <mergeCell ref="H7:I8"/>
    <mergeCell ref="C9:G10"/>
    <mergeCell ref="H9:I10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B4A-DBC3-3349-8F89-E731D3AC95B0}">
  <sheetPr codeName="Sheet3914"/>
  <dimension ref="B3:AB116"/>
  <sheetViews>
    <sheetView topLeftCell="C1" zoomScale="67" zoomScaleNormal="60" zoomScaleSheetLayoutView="100" workbookViewId="0">
      <selection activeCell="H9" sqref="H9:I10"/>
    </sheetView>
  </sheetViews>
  <sheetFormatPr defaultRowHeight="14.5" x14ac:dyDescent="0.35"/>
  <cols>
    <col min="2" max="2" width="28.269531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7265625" customWidth="1"/>
    <col min="12" max="12" width="9.63281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179</v>
      </c>
      <c r="D4" s="507"/>
      <c r="E4" s="507"/>
      <c r="F4" s="507"/>
      <c r="G4" s="507"/>
      <c r="H4" s="508"/>
      <c r="I4" s="512">
        <v>29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369</v>
      </c>
      <c r="D7" s="419"/>
      <c r="E7" s="419"/>
      <c r="F7" s="419"/>
      <c r="G7" s="419"/>
      <c r="H7" s="422">
        <v>28.6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1047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723</v>
      </c>
      <c r="I11" s="452"/>
      <c r="J11" s="495" t="s">
        <v>504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1040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2.2000000000000002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0</v>
      </c>
      <c r="I17" s="518">
        <v>0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19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221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99" t="s">
        <v>610</v>
      </c>
      <c r="C25" s="6" t="s">
        <v>240</v>
      </c>
      <c r="D25" s="9" t="s">
        <v>480</v>
      </c>
      <c r="E25" s="100" t="s">
        <v>473</v>
      </c>
      <c r="F25" s="9" t="str">
        <f t="shared" ref="F25:F54" si="0">0.05 * VALUE(LEFT(D25, LEN(D25)-3)) &amp; " RC"</f>
        <v>3.3 RC</v>
      </c>
      <c r="G25" s="141" t="s">
        <v>136</v>
      </c>
      <c r="H25" s="73" t="s">
        <v>491</v>
      </c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74" t="s">
        <v>619</v>
      </c>
      <c r="C26" s="6" t="s">
        <v>248</v>
      </c>
      <c r="D26" s="9" t="s">
        <v>222</v>
      </c>
      <c r="E26" s="100" t="s">
        <v>473</v>
      </c>
      <c r="F26" s="9" t="str">
        <f t="shared" si="0"/>
        <v>2.5 RC</v>
      </c>
      <c r="G26" s="136"/>
      <c r="H26" s="73"/>
      <c r="I26" s="85"/>
      <c r="N26" s="84"/>
      <c r="O26" s="84"/>
    </row>
    <row r="27" spans="2:16" ht="15.75" customHeight="1" thickBot="1" x14ac:dyDescent="0.4">
      <c r="B27" s="78" t="s">
        <v>535</v>
      </c>
      <c r="C27" s="6" t="s">
        <v>232</v>
      </c>
      <c r="D27" s="9" t="s">
        <v>222</v>
      </c>
      <c r="E27" s="100" t="s">
        <v>473</v>
      </c>
      <c r="F27" s="9" t="str">
        <f t="shared" si="0"/>
        <v>2.5 RC</v>
      </c>
      <c r="G27" s="53"/>
      <c r="H27" s="73"/>
      <c r="N27" s="84"/>
      <c r="O27" s="84"/>
    </row>
    <row r="28" spans="2:16" ht="16.5" customHeight="1" thickTop="1" x14ac:dyDescent="0.35">
      <c r="B28" s="78" t="s">
        <v>551</v>
      </c>
      <c r="C28" s="6" t="s">
        <v>196</v>
      </c>
      <c r="D28" s="9" t="s">
        <v>405</v>
      </c>
      <c r="E28" s="100" t="s">
        <v>473</v>
      </c>
      <c r="F28" s="9" t="str">
        <f t="shared" si="0"/>
        <v>2 RC</v>
      </c>
      <c r="G28" s="53"/>
      <c r="H28" s="73"/>
      <c r="I28" s="83"/>
      <c r="J28" s="479" t="s">
        <v>458</v>
      </c>
      <c r="K28" s="103"/>
      <c r="L28" s="463">
        <f>SUMIF(P28:P406, "A5A5A5", N28:N406) + SUMIF(P28:P406, "A5A5A5", O28:O406)</f>
        <v>77</v>
      </c>
      <c r="M28" s="464"/>
    </row>
    <row r="29" spans="2:16" ht="16.5" customHeight="1" x14ac:dyDescent="0.35">
      <c r="B29" s="78" t="s">
        <v>552</v>
      </c>
      <c r="C29" s="6" t="s">
        <v>196</v>
      </c>
      <c r="D29" s="9" t="s">
        <v>222</v>
      </c>
      <c r="E29" s="100" t="s">
        <v>473</v>
      </c>
      <c r="F29" s="9" t="str">
        <f t="shared" si="0"/>
        <v>2.5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78" t="s">
        <v>677</v>
      </c>
      <c r="C30" s="7" t="s">
        <v>255</v>
      </c>
      <c r="D30" s="9" t="s">
        <v>246</v>
      </c>
      <c r="E30" s="100" t="s">
        <v>454</v>
      </c>
      <c r="F30" s="9" t="str">
        <f t="shared" si="0"/>
        <v>2.1 RC</v>
      </c>
      <c r="G30" s="136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74" t="s">
        <v>658</v>
      </c>
      <c r="C31" s="7" t="s">
        <v>257</v>
      </c>
      <c r="D31" s="9" t="s">
        <v>222</v>
      </c>
      <c r="E31" s="100" t="s">
        <v>454</v>
      </c>
      <c r="F31" s="9" t="str">
        <f t="shared" si="0"/>
        <v>2.5 RC</v>
      </c>
      <c r="G31" s="10"/>
      <c r="H31" s="73"/>
    </row>
    <row r="32" spans="2:16" ht="16.5" customHeight="1" thickTop="1" x14ac:dyDescent="0.35">
      <c r="B32" s="78" t="s">
        <v>408</v>
      </c>
      <c r="C32" s="7" t="s">
        <v>257</v>
      </c>
      <c r="D32" s="9" t="s">
        <v>222</v>
      </c>
      <c r="E32" s="100" t="s">
        <v>454</v>
      </c>
      <c r="F32" s="9" t="str">
        <f t="shared" si="0"/>
        <v>2.5 RC</v>
      </c>
      <c r="G32" s="10"/>
      <c r="H32" s="73"/>
      <c r="J32" s="482" t="s">
        <v>1</v>
      </c>
      <c r="K32" s="103"/>
      <c r="L32" s="463">
        <f>SUMIF(P28:P406, "70AD47", N28:N406) + SUMIF(P28:P406, "70AD47", O28:O406)</f>
        <v>19</v>
      </c>
      <c r="M32" s="485"/>
    </row>
    <row r="33" spans="2:15" ht="15.75" customHeight="1" x14ac:dyDescent="0.35">
      <c r="B33" s="74" t="s">
        <v>657</v>
      </c>
      <c r="C33" s="7" t="s">
        <v>257</v>
      </c>
      <c r="D33" s="9" t="s">
        <v>222</v>
      </c>
      <c r="E33" s="100" t="s">
        <v>454</v>
      </c>
      <c r="F33" s="9" t="str">
        <f t="shared" si="0"/>
        <v>2.5 RC</v>
      </c>
      <c r="G33" s="10"/>
      <c r="H33" s="73"/>
      <c r="J33" s="483"/>
      <c r="K33" s="103"/>
      <c r="L33" s="465"/>
      <c r="M33" s="486"/>
    </row>
    <row r="34" spans="2:15" ht="18" customHeight="1" thickBot="1" x14ac:dyDescent="0.4">
      <c r="B34" s="78" t="s">
        <v>656</v>
      </c>
      <c r="C34" s="7" t="s">
        <v>257</v>
      </c>
      <c r="D34" s="9" t="s">
        <v>405</v>
      </c>
      <c r="E34" s="100" t="s">
        <v>454</v>
      </c>
      <c r="F34" s="9" t="str">
        <f t="shared" si="0"/>
        <v>2 RC</v>
      </c>
      <c r="G34" s="10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">
      <c r="B35" s="78" t="s">
        <v>553</v>
      </c>
      <c r="C35" s="7" t="s">
        <v>196</v>
      </c>
      <c r="D35" s="9" t="s">
        <v>404</v>
      </c>
      <c r="E35" s="100" t="s">
        <v>454</v>
      </c>
      <c r="F35" s="9" t="str">
        <f t="shared" si="0"/>
        <v>2.9 RC</v>
      </c>
      <c r="G35" s="53"/>
      <c r="H35" s="73"/>
      <c r="N35" s="83"/>
      <c r="O35" s="83"/>
    </row>
    <row r="36" spans="2:15" ht="15.75" customHeight="1" thickTop="1" x14ac:dyDescent="0.35">
      <c r="B36" s="74" t="s">
        <v>403</v>
      </c>
      <c r="C36" s="7" t="s">
        <v>196</v>
      </c>
      <c r="D36" s="9" t="s">
        <v>405</v>
      </c>
      <c r="E36" s="100" t="s">
        <v>454</v>
      </c>
      <c r="F36" s="9" t="str">
        <f t="shared" si="0"/>
        <v>2 RC</v>
      </c>
      <c r="G36" s="136"/>
      <c r="H36" s="73"/>
      <c r="J36" s="460" t="s">
        <v>2</v>
      </c>
      <c r="K36" s="103"/>
      <c r="L36" s="463">
        <f>SUMIF(P28:P406, "FFC000", N28:N406) + SUMIF(P28:P406, "FFC000", O28:O406)</f>
        <v>18</v>
      </c>
      <c r="M36" s="464"/>
      <c r="N36" s="85"/>
      <c r="O36" s="85"/>
    </row>
    <row r="37" spans="2:15" ht="15.75" customHeight="1" x14ac:dyDescent="0.35">
      <c r="B37" s="74" t="s">
        <v>554</v>
      </c>
      <c r="C37" s="7" t="s">
        <v>196</v>
      </c>
      <c r="D37" s="9" t="s">
        <v>283</v>
      </c>
      <c r="E37" s="100" t="s">
        <v>453</v>
      </c>
      <c r="F37" s="9" t="str">
        <f t="shared" si="0"/>
        <v>2.6 RC</v>
      </c>
      <c r="G37" s="53"/>
      <c r="H37" s="73"/>
      <c r="J37" s="461"/>
      <c r="K37" s="103"/>
      <c r="L37" s="465"/>
      <c r="M37" s="466"/>
      <c r="N37" s="86"/>
      <c r="O37" s="86"/>
    </row>
    <row r="38" spans="2:15" ht="16.5" customHeight="1" thickBot="1" x14ac:dyDescent="0.4">
      <c r="B38" s="78" t="s">
        <v>827</v>
      </c>
      <c r="C38" s="7" t="s">
        <v>196</v>
      </c>
      <c r="D38" s="9" t="s">
        <v>238</v>
      </c>
      <c r="E38" s="100" t="s">
        <v>732</v>
      </c>
      <c r="F38" s="9" t="str">
        <f t="shared" si="0"/>
        <v>4.1 RC</v>
      </c>
      <c r="G38" s="136"/>
      <c r="H38" s="73"/>
      <c r="J38" s="462"/>
      <c r="K38" s="103"/>
      <c r="L38" s="467"/>
      <c r="M38" s="468"/>
    </row>
    <row r="39" spans="2:15" ht="16.5" customHeight="1" thickTop="1" thickBot="1" x14ac:dyDescent="0.4">
      <c r="B39" s="74" t="s">
        <v>873</v>
      </c>
      <c r="C39" s="7" t="s">
        <v>232</v>
      </c>
      <c r="D39" s="9" t="s">
        <v>405</v>
      </c>
      <c r="E39" s="100" t="s">
        <v>732</v>
      </c>
      <c r="F39" s="9" t="str">
        <f t="shared" si="0"/>
        <v>2 RC</v>
      </c>
      <c r="G39" s="136"/>
      <c r="H39" s="73"/>
      <c r="N39" s="83"/>
      <c r="O39" s="83"/>
    </row>
    <row r="40" spans="2:15" ht="15.75" customHeight="1" thickTop="1" x14ac:dyDescent="0.35">
      <c r="B40" s="74" t="s">
        <v>957</v>
      </c>
      <c r="C40" s="7" t="s">
        <v>240</v>
      </c>
      <c r="D40" s="9" t="s">
        <v>227</v>
      </c>
      <c r="E40" s="100" t="s">
        <v>732</v>
      </c>
      <c r="F40" s="9" t="str">
        <f t="shared" si="0"/>
        <v>4.4 RC</v>
      </c>
      <c r="G40" s="136"/>
      <c r="H40" s="73"/>
      <c r="J40" s="469" t="s">
        <v>3</v>
      </c>
      <c r="K40" s="103"/>
      <c r="L40" s="463">
        <f>SUMIF(P28:P406, "ED7D31", N28:N406) + SUMIF(P28:P406, "ED7D31", O28:O406)</f>
        <v>40</v>
      </c>
      <c r="M40" s="464"/>
      <c r="N40" s="85"/>
      <c r="O40" s="85"/>
    </row>
    <row r="41" spans="2:15" ht="16.5" customHeight="1" x14ac:dyDescent="0.35">
      <c r="B41" s="74" t="s">
        <v>958</v>
      </c>
      <c r="C41" s="7" t="s">
        <v>240</v>
      </c>
      <c r="D41" s="9" t="s">
        <v>243</v>
      </c>
      <c r="E41" s="100" t="s">
        <v>732</v>
      </c>
      <c r="F41" s="9" t="str">
        <f t="shared" si="0"/>
        <v>3.6 RC</v>
      </c>
      <c r="G41" s="136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 t="s">
        <v>959</v>
      </c>
      <c r="C42" s="7" t="s">
        <v>240</v>
      </c>
      <c r="D42" s="9" t="s">
        <v>215</v>
      </c>
      <c r="E42" s="100" t="s">
        <v>732</v>
      </c>
      <c r="F42" s="9" t="str">
        <f t="shared" si="0"/>
        <v>3.4 RC</v>
      </c>
      <c r="G42" s="136"/>
      <c r="H42" s="73"/>
      <c r="J42" s="471"/>
      <c r="K42" s="103"/>
      <c r="L42" s="467"/>
      <c r="M42" s="468"/>
    </row>
    <row r="43" spans="2:15" ht="15.75" customHeight="1" thickTop="1" thickBot="1" x14ac:dyDescent="0.4">
      <c r="B43" s="74" t="s">
        <v>960</v>
      </c>
      <c r="C43" s="7" t="s">
        <v>240</v>
      </c>
      <c r="D43" s="9" t="s">
        <v>283</v>
      </c>
      <c r="E43" s="100" t="s">
        <v>732</v>
      </c>
      <c r="F43" s="9" t="str">
        <f t="shared" si="0"/>
        <v>2.6 RC</v>
      </c>
      <c r="G43" s="136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136"/>
      <c r="H44" s="73"/>
      <c r="J44" s="472" t="s">
        <v>459</v>
      </c>
      <c r="K44" s="474"/>
      <c r="L44" s="475">
        <f>SUMIF(P28:P406, "A9D08E", N28:N406) + SUMIF(P28:P406, "A9D08E", O28:O406)</f>
        <v>91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136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136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136"/>
      <c r="H47" s="73"/>
      <c r="J47" s="490" t="s">
        <v>5</v>
      </c>
      <c r="K47" s="474"/>
      <c r="L47" s="475">
        <f>SUMIF(P28:P406, "F4B084", N28:N406) + SUMIF(P28:P406, "F4B084", O28:O406)</f>
        <v>142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36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36"/>
      <c r="H49" s="73"/>
    </row>
    <row r="50" spans="2:28" ht="15" thickTop="1" x14ac:dyDescent="0.35">
      <c r="B50" s="74"/>
      <c r="C50" s="7"/>
      <c r="D50" s="9" t="s">
        <v>200</v>
      </c>
      <c r="E50" s="37"/>
      <c r="F50" s="9" t="str">
        <f t="shared" si="0"/>
        <v>0 RC</v>
      </c>
      <c r="G50" s="136"/>
      <c r="H50" s="73"/>
      <c r="J50" s="492" t="s">
        <v>85</v>
      </c>
      <c r="K50" s="474"/>
      <c r="L50" s="475">
        <f>SUMIF(P28:P406, "FFD966", N28:N406) + SUMIF(P28:P406, "FFD966", O28:O406)</f>
        <v>-51</v>
      </c>
      <c r="M50" s="476"/>
    </row>
    <row r="51" spans="2:28" ht="15.75" customHeight="1" thickBot="1" x14ac:dyDescent="0.4">
      <c r="B51" s="74"/>
      <c r="C51" s="7"/>
      <c r="D51" s="9" t="s">
        <v>200</v>
      </c>
      <c r="E51" s="37"/>
      <c r="F51" s="9" t="str">
        <f t="shared" si="0"/>
        <v>0 RC</v>
      </c>
      <c r="G51" s="136"/>
      <c r="H51" s="73"/>
      <c r="J51" s="493"/>
      <c r="K51" s="474"/>
      <c r="L51" s="477"/>
      <c r="M51" s="478"/>
    </row>
    <row r="52" spans="2:28" ht="15.65" customHeight="1" thickTop="1" thickBot="1" x14ac:dyDescent="0.4">
      <c r="B52" s="74"/>
      <c r="C52" s="7"/>
      <c r="D52" s="9" t="s">
        <v>200</v>
      </c>
      <c r="E52" s="37"/>
      <c r="F52" s="9" t="str">
        <f t="shared" si="0"/>
        <v>0 RC</v>
      </c>
      <c r="G52" s="136"/>
      <c r="H52" s="73"/>
    </row>
    <row r="53" spans="2:28" ht="15" thickTop="1" x14ac:dyDescent="0.35">
      <c r="B53" s="74"/>
      <c r="C53" s="7"/>
      <c r="D53" s="9" t="s">
        <v>200</v>
      </c>
      <c r="E53" s="37"/>
      <c r="F53" s="9" t="str">
        <f t="shared" si="0"/>
        <v>0 RC</v>
      </c>
      <c r="G53" s="93"/>
      <c r="H53" s="73"/>
      <c r="J53" s="488" t="s">
        <v>6</v>
      </c>
      <c r="K53" s="474"/>
      <c r="L53" s="475">
        <f>SUMIF(P28:P406, "9BC2E6", N28:N406) + SUMIF(P28:P406, "9BC2E6", O28:O406)</f>
        <v>8</v>
      </c>
      <c r="M53" s="476"/>
    </row>
    <row r="54" spans="2:28" ht="15" thickBot="1" x14ac:dyDescent="0.4">
      <c r="B54" s="92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52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34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8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489</v>
      </c>
      <c r="D61" s="504">
        <v>29</v>
      </c>
      <c r="E61" s="397">
        <v>12</v>
      </c>
      <c r="F61" s="397">
        <v>1144</v>
      </c>
      <c r="G61" s="397">
        <v>1348</v>
      </c>
      <c r="H61" s="399">
        <v>571</v>
      </c>
      <c r="I61" s="401">
        <v>775</v>
      </c>
      <c r="J61" s="403"/>
      <c r="K61" s="404"/>
      <c r="L61" s="404"/>
      <c r="M61" s="404"/>
      <c r="N61" s="106"/>
      <c r="O61" s="106">
        <v>5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378"/>
      <c r="N62" s="107"/>
      <c r="O62" s="107">
        <v>21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379" t="s">
        <v>316</v>
      </c>
      <c r="E63" s="380"/>
      <c r="F63" s="381"/>
      <c r="G63" s="382" t="s">
        <v>339</v>
      </c>
      <c r="H63" s="383"/>
      <c r="I63" s="383"/>
      <c r="J63" s="384"/>
      <c r="K63" s="385"/>
      <c r="L63" s="385"/>
      <c r="M63" s="385"/>
      <c r="N63" s="108"/>
      <c r="O63" s="120">
        <v>38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458" t="s">
        <v>300</v>
      </c>
      <c r="E64" s="459"/>
      <c r="F64" s="496"/>
      <c r="G64" s="379" t="s">
        <v>276</v>
      </c>
      <c r="H64" s="380"/>
      <c r="I64" s="380"/>
      <c r="J64" s="388"/>
      <c r="K64" s="389"/>
      <c r="L64" s="389"/>
      <c r="M64" s="389"/>
      <c r="N64" s="121"/>
      <c r="O64" s="121">
        <v>65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-27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6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14</v>
      </c>
      <c r="O69" s="104">
        <v>29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5</v>
      </c>
      <c r="O70" s="105">
        <v>6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486</v>
      </c>
      <c r="D71" s="395"/>
      <c r="E71" s="397">
        <v>16.600000000000001</v>
      </c>
      <c r="F71" s="397">
        <v>1409</v>
      </c>
      <c r="G71" s="397">
        <v>1092</v>
      </c>
      <c r="H71" s="399">
        <v>1212</v>
      </c>
      <c r="I71" s="401">
        <v>895</v>
      </c>
      <c r="J71" s="403"/>
      <c r="K71" s="404"/>
      <c r="L71" s="404"/>
      <c r="M71" s="404"/>
      <c r="N71" s="106">
        <v>5</v>
      </c>
      <c r="O71" s="106">
        <v>8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4</v>
      </c>
      <c r="O72" s="107">
        <v>15</v>
      </c>
      <c r="P72" s="119" t="s">
        <v>462</v>
      </c>
    </row>
    <row r="73" spans="3:28" ht="24" customHeight="1" thickBot="1" x14ac:dyDescent="0.5">
      <c r="C73" s="376"/>
      <c r="D73" s="382" t="s">
        <v>322</v>
      </c>
      <c r="E73" s="383"/>
      <c r="F73" s="494"/>
      <c r="G73" s="382" t="s">
        <v>339</v>
      </c>
      <c r="H73" s="383"/>
      <c r="I73" s="383"/>
      <c r="J73" s="384"/>
      <c r="K73" s="385"/>
      <c r="L73" s="385"/>
      <c r="M73" s="385"/>
      <c r="N73" s="108">
        <v>19</v>
      </c>
      <c r="O73" s="120">
        <v>34</v>
      </c>
      <c r="P73" s="119" t="s">
        <v>464</v>
      </c>
    </row>
    <row r="74" spans="3:28" ht="23.5" thickBot="1" x14ac:dyDescent="0.5">
      <c r="C74" s="376"/>
      <c r="D74" s="379" t="s">
        <v>287</v>
      </c>
      <c r="E74" s="380"/>
      <c r="F74" s="381"/>
      <c r="G74" s="386" t="s">
        <v>27</v>
      </c>
      <c r="H74" s="387"/>
      <c r="I74" s="387"/>
      <c r="J74" s="388"/>
      <c r="K74" s="389"/>
      <c r="L74" s="389"/>
      <c r="M74" s="389"/>
      <c r="N74" s="121">
        <v>19</v>
      </c>
      <c r="O74" s="121">
        <v>58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82" t="s">
        <v>273</v>
      </c>
      <c r="H75" s="383"/>
      <c r="I75" s="383"/>
      <c r="J75" s="388"/>
      <c r="K75" s="389"/>
      <c r="L75" s="389"/>
      <c r="M75" s="389"/>
      <c r="N75" s="122">
        <v>0</v>
      </c>
      <c r="O75" s="122">
        <v>-24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2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486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1" spans="3:16" ht="15.75" customHeight="1" x14ac:dyDescent="0.35"/>
    <row r="92" spans="3:16" ht="15.75" customHeight="1" x14ac:dyDescent="0.35"/>
    <row r="94" spans="3:16" ht="15.75" customHeight="1" x14ac:dyDescent="0.35"/>
    <row r="95" spans="3:16" ht="15.75" customHeight="1" x14ac:dyDescent="0.35"/>
    <row r="97" spans="16:16" ht="15.75" customHeight="1" x14ac:dyDescent="0.35"/>
    <row r="98" spans="16:16" ht="15.75" customHeight="1" x14ac:dyDescent="0.35"/>
    <row r="99" spans="16:16" ht="24.75" customHeight="1" x14ac:dyDescent="0.35"/>
    <row r="100" spans="16:16" ht="24.75" customHeight="1" x14ac:dyDescent="0.35"/>
    <row r="101" spans="16:16" ht="24" customHeight="1" x14ac:dyDescent="0.35"/>
    <row r="102" spans="16:16" ht="24.75" customHeight="1" x14ac:dyDescent="0.35"/>
    <row r="103" spans="16:16" ht="16.5" customHeight="1" x14ac:dyDescent="0.35"/>
    <row r="104" spans="16:16" ht="15.75" customHeight="1" x14ac:dyDescent="0.35"/>
    <row r="105" spans="16:16" ht="16.5" customHeight="1" x14ac:dyDescent="0.35"/>
    <row r="106" spans="16:16" ht="24.75" customHeight="1" x14ac:dyDescent="0.35"/>
    <row r="107" spans="16:16" ht="24" customHeight="1" x14ac:dyDescent="0.35">
      <c r="P107" s="134"/>
    </row>
    <row r="108" spans="16:16" ht="24.75" customHeight="1" x14ac:dyDescent="0.35"/>
    <row r="109" spans="16:16" ht="24.75" customHeight="1" x14ac:dyDescent="0.35"/>
    <row r="110" spans="16:16" ht="24" customHeight="1" x14ac:dyDescent="0.35"/>
    <row r="112" spans="16:16" ht="15.75" customHeight="1" x14ac:dyDescent="0.35"/>
    <row r="113" ht="15.75" customHeight="1" x14ac:dyDescent="0.35"/>
    <row r="115" ht="15.75" customHeight="1" x14ac:dyDescent="0.35"/>
    <row r="116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36:J38"/>
    <mergeCell ref="L36:M38"/>
    <mergeCell ref="J40:J42"/>
    <mergeCell ref="L40:M42"/>
    <mergeCell ref="J44:J45"/>
    <mergeCell ref="K44:K45"/>
    <mergeCell ref="L44:M45"/>
    <mergeCell ref="J23:M25"/>
    <mergeCell ref="J28:J30"/>
    <mergeCell ref="L28:M30"/>
    <mergeCell ref="J32:J34"/>
    <mergeCell ref="L32:M34"/>
    <mergeCell ref="J11:J12"/>
    <mergeCell ref="C11:G12"/>
    <mergeCell ref="H11:I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9:G10"/>
    <mergeCell ref="H9:I10"/>
    <mergeCell ref="C7:G8"/>
    <mergeCell ref="H7:I8"/>
    <mergeCell ref="C59:C60"/>
    <mergeCell ref="C69:C7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4D20-A53A-804C-9F94-6D3329AE0570}">
  <sheetPr codeName="Sheet3915"/>
  <dimension ref="B3:AB117"/>
  <sheetViews>
    <sheetView topLeftCell="B6" zoomScale="61" zoomScaleNormal="60" zoomScaleSheetLayoutView="100" workbookViewId="0">
      <selection activeCell="H9" sqref="H9:I10"/>
    </sheetView>
  </sheetViews>
  <sheetFormatPr defaultRowHeight="14.5" x14ac:dyDescent="0.35"/>
  <cols>
    <col min="2" max="2" width="29.0898437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179687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180</v>
      </c>
      <c r="D4" s="507"/>
      <c r="E4" s="507"/>
      <c r="F4" s="507"/>
      <c r="G4" s="507"/>
      <c r="H4" s="508"/>
      <c r="I4" s="512">
        <v>14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370</v>
      </c>
      <c r="D7" s="419"/>
      <c r="E7" s="419"/>
      <c r="F7" s="419"/>
      <c r="G7" s="419"/>
      <c r="H7" s="422">
        <v>143.1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1049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1048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1138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</v>
      </c>
      <c r="H15" s="433"/>
      <c r="I15" s="433">
        <v>72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1</v>
      </c>
      <c r="I17" s="518">
        <v>0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11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78" t="s">
        <v>555</v>
      </c>
      <c r="C25" s="7" t="s">
        <v>196</v>
      </c>
      <c r="D25" s="9" t="s">
        <v>225</v>
      </c>
      <c r="E25" s="100" t="s">
        <v>454</v>
      </c>
      <c r="F25" s="9" t="str">
        <f t="shared" ref="F25:F54" si="0">0.05 * VALUE(LEFT(D25, LEN(D25)-3)) &amp; " RC"</f>
        <v>3.9 RC</v>
      </c>
      <c r="G25" s="53"/>
      <c r="H25" s="73"/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74" t="s">
        <v>655</v>
      </c>
      <c r="C26" s="7" t="s">
        <v>257</v>
      </c>
      <c r="D26" s="9" t="s">
        <v>214</v>
      </c>
      <c r="E26" s="100" t="s">
        <v>454</v>
      </c>
      <c r="F26" s="9" t="str">
        <f t="shared" si="0"/>
        <v>2.5 RC</v>
      </c>
      <c r="G26" s="53"/>
      <c r="H26" s="73"/>
      <c r="I26" s="85"/>
      <c r="N26" s="84"/>
      <c r="O26" s="84"/>
    </row>
    <row r="27" spans="2:16" ht="15.75" customHeight="1" thickBot="1" x14ac:dyDescent="0.4">
      <c r="B27" s="78" t="s">
        <v>654</v>
      </c>
      <c r="C27" s="7" t="s">
        <v>257</v>
      </c>
      <c r="D27" s="9" t="s">
        <v>214</v>
      </c>
      <c r="E27" s="100" t="s">
        <v>454</v>
      </c>
      <c r="F27" s="9" t="str">
        <f t="shared" si="0"/>
        <v>2.5 RC</v>
      </c>
      <c r="G27" s="53"/>
      <c r="H27" s="73"/>
      <c r="N27" s="84"/>
      <c r="O27" s="84"/>
    </row>
    <row r="28" spans="2:16" ht="16.5" customHeight="1" thickTop="1" x14ac:dyDescent="0.35">
      <c r="B28" s="74" t="s">
        <v>609</v>
      </c>
      <c r="C28" s="7" t="s">
        <v>240</v>
      </c>
      <c r="D28" s="9" t="s">
        <v>205</v>
      </c>
      <c r="E28" s="100" t="s">
        <v>454</v>
      </c>
      <c r="F28" s="9" t="str">
        <f t="shared" si="0"/>
        <v>4.2 RC</v>
      </c>
      <c r="G28" s="53"/>
      <c r="H28" s="73"/>
      <c r="I28" s="83"/>
      <c r="J28" s="479" t="s">
        <v>458</v>
      </c>
      <c r="K28" s="103"/>
      <c r="L28" s="463">
        <f>SUMIF(P28:P406, "A5A5A5", N28:N406) + SUMIF(P28:P406, "A5A5A5", O28:O406)</f>
        <v>81</v>
      </c>
      <c r="M28" s="464"/>
    </row>
    <row r="29" spans="2:16" ht="16.5" customHeight="1" x14ac:dyDescent="0.4">
      <c r="B29" s="154" t="s">
        <v>828</v>
      </c>
      <c r="C29" s="7" t="s">
        <v>196</v>
      </c>
      <c r="D29" s="9" t="s">
        <v>217</v>
      </c>
      <c r="E29" s="100" t="s">
        <v>732</v>
      </c>
      <c r="F29" s="9" t="str">
        <f t="shared" si="0"/>
        <v>6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5">
      <c r="B30" s="154" t="s">
        <v>829</v>
      </c>
      <c r="C30" s="7" t="s">
        <v>196</v>
      </c>
      <c r="D30" s="9" t="s">
        <v>201</v>
      </c>
      <c r="E30" s="100" t="s">
        <v>732</v>
      </c>
      <c r="F30" s="9" t="str">
        <f t="shared" si="0"/>
        <v>3 RC</v>
      </c>
      <c r="G30" s="53"/>
      <c r="H30" s="73"/>
      <c r="I30" s="85"/>
      <c r="J30" s="481"/>
      <c r="K30" s="103"/>
      <c r="L30" s="467"/>
      <c r="M30" s="468"/>
    </row>
    <row r="31" spans="2:16" ht="15.75" customHeight="1" thickTop="1" thickBot="1" x14ac:dyDescent="0.45">
      <c r="B31" s="153" t="s">
        <v>830</v>
      </c>
      <c r="C31" s="7" t="s">
        <v>196</v>
      </c>
      <c r="D31" s="9" t="s">
        <v>228</v>
      </c>
      <c r="E31" s="100" t="s">
        <v>732</v>
      </c>
      <c r="F31" s="9" t="str">
        <f t="shared" si="0"/>
        <v>6.5 RC</v>
      </c>
      <c r="G31" s="53"/>
      <c r="H31" s="73"/>
    </row>
    <row r="32" spans="2:16" ht="16.5" customHeight="1" thickTop="1" x14ac:dyDescent="0.35">
      <c r="B32" s="88" t="s">
        <v>874</v>
      </c>
      <c r="C32" s="7" t="s">
        <v>232</v>
      </c>
      <c r="D32" s="9" t="s">
        <v>900</v>
      </c>
      <c r="E32" s="100" t="s">
        <v>732</v>
      </c>
      <c r="F32" s="9" t="str">
        <f t="shared" si="0"/>
        <v>12.8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38</v>
      </c>
      <c r="M32" s="485"/>
    </row>
    <row r="33" spans="2:15" ht="15.75" customHeight="1" x14ac:dyDescent="0.35">
      <c r="B33" s="74" t="s">
        <v>961</v>
      </c>
      <c r="C33" s="7" t="s">
        <v>240</v>
      </c>
      <c r="D33" s="9" t="s">
        <v>410</v>
      </c>
      <c r="E33" s="100" t="s">
        <v>732</v>
      </c>
      <c r="F33" s="9" t="str">
        <f t="shared" si="0"/>
        <v>6.2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 t="s">
        <v>962</v>
      </c>
      <c r="C34" s="7" t="s">
        <v>240</v>
      </c>
      <c r="D34" s="9" t="s">
        <v>230</v>
      </c>
      <c r="E34" s="100" t="s">
        <v>732</v>
      </c>
      <c r="F34" s="9" t="str">
        <f t="shared" si="0"/>
        <v>5.5 RC</v>
      </c>
      <c r="G34" s="53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">
      <c r="B35" s="74" t="s">
        <v>963</v>
      </c>
      <c r="C35" s="7" t="s">
        <v>240</v>
      </c>
      <c r="D35" s="9" t="s">
        <v>224</v>
      </c>
      <c r="E35" s="100" t="s">
        <v>732</v>
      </c>
      <c r="F35" s="9" t="str">
        <f t="shared" si="0"/>
        <v>3.8 RC</v>
      </c>
      <c r="G35" s="53"/>
      <c r="H35" s="73"/>
      <c r="N35" s="83"/>
      <c r="O35" s="83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12</v>
      </c>
      <c r="M36" s="464"/>
      <c r="N36" s="85"/>
      <c r="O36" s="85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86"/>
      <c r="O37" s="86"/>
    </row>
    <row r="38" spans="2:15" ht="16.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8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31</v>
      </c>
      <c r="M40" s="464"/>
      <c r="N40" s="85"/>
      <c r="O40" s="85"/>
    </row>
    <row r="41" spans="2:15" ht="16.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128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134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-6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16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56.900000000000006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35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11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488</v>
      </c>
      <c r="D61" s="504">
        <v>27</v>
      </c>
      <c r="E61" s="397">
        <v>18</v>
      </c>
      <c r="F61" s="397">
        <v>1157</v>
      </c>
      <c r="G61" s="397">
        <v>1451</v>
      </c>
      <c r="H61" s="399">
        <v>456</v>
      </c>
      <c r="I61" s="401">
        <v>750</v>
      </c>
      <c r="J61" s="403"/>
      <c r="K61" s="404"/>
      <c r="L61" s="404"/>
      <c r="M61" s="427"/>
      <c r="N61" s="106"/>
      <c r="O61" s="106">
        <v>5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19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379" t="s">
        <v>315</v>
      </c>
      <c r="E63" s="380"/>
      <c r="F63" s="381"/>
      <c r="G63" s="382" t="s">
        <v>339</v>
      </c>
      <c r="H63" s="383"/>
      <c r="I63" s="383"/>
      <c r="J63" s="384"/>
      <c r="K63" s="385"/>
      <c r="L63" s="385"/>
      <c r="M63" s="450"/>
      <c r="N63" s="108"/>
      <c r="O63" s="120">
        <v>48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379" t="s">
        <v>287</v>
      </c>
      <c r="E64" s="380"/>
      <c r="F64" s="381"/>
      <c r="G64" s="382" t="s">
        <v>278</v>
      </c>
      <c r="H64" s="383"/>
      <c r="I64" s="383"/>
      <c r="J64" s="388"/>
      <c r="K64" s="389"/>
      <c r="L64" s="389"/>
      <c r="M64" s="390"/>
      <c r="N64" s="121"/>
      <c r="O64" s="121">
        <v>81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-33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5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12</v>
      </c>
      <c r="O69" s="104">
        <v>34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9</v>
      </c>
      <c r="O70" s="105">
        <v>18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486</v>
      </c>
      <c r="D71" s="395" t="s">
        <v>129</v>
      </c>
      <c r="E71" s="397">
        <v>125.1</v>
      </c>
      <c r="F71" s="397">
        <v>1746</v>
      </c>
      <c r="G71" s="397">
        <v>1677</v>
      </c>
      <c r="H71" s="399">
        <v>1344</v>
      </c>
      <c r="I71" s="401">
        <v>1275</v>
      </c>
      <c r="J71" s="403"/>
      <c r="K71" s="404"/>
      <c r="L71" s="404"/>
      <c r="M71" s="404"/>
      <c r="N71" s="106">
        <v>1</v>
      </c>
      <c r="O71" s="106">
        <v>6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2</v>
      </c>
      <c r="O72" s="107">
        <v>10</v>
      </c>
      <c r="P72" s="119" t="s">
        <v>462</v>
      </c>
    </row>
    <row r="73" spans="3:28" ht="24" customHeight="1" thickBot="1" x14ac:dyDescent="0.5">
      <c r="C73" s="376"/>
      <c r="D73" s="458" t="s">
        <v>319</v>
      </c>
      <c r="E73" s="459"/>
      <c r="F73" s="496"/>
      <c r="G73" s="458" t="s">
        <v>115</v>
      </c>
      <c r="H73" s="459"/>
      <c r="I73" s="459"/>
      <c r="J73" s="384"/>
      <c r="K73" s="385"/>
      <c r="L73" s="385"/>
      <c r="M73" s="385"/>
      <c r="N73" s="108">
        <v>22</v>
      </c>
      <c r="O73" s="120">
        <v>58</v>
      </c>
      <c r="P73" s="119" t="s">
        <v>464</v>
      </c>
    </row>
    <row r="74" spans="3:28" ht="23.5" thickBot="1" x14ac:dyDescent="0.5">
      <c r="C74" s="376"/>
      <c r="D74" s="456" t="s">
        <v>521</v>
      </c>
      <c r="E74" s="456"/>
      <c r="F74" s="457"/>
      <c r="G74" s="386" t="s">
        <v>27</v>
      </c>
      <c r="H74" s="387"/>
      <c r="I74" s="387"/>
      <c r="J74" s="388"/>
      <c r="K74" s="389"/>
      <c r="L74" s="389"/>
      <c r="M74" s="389"/>
      <c r="N74" s="121">
        <v>13</v>
      </c>
      <c r="O74" s="121">
        <v>40</v>
      </c>
      <c r="P74" s="119" t="s">
        <v>465</v>
      </c>
    </row>
    <row r="75" spans="3:28" ht="23.5" thickBot="1" x14ac:dyDescent="0.5">
      <c r="C75" s="376"/>
      <c r="D75" s="387" t="s">
        <v>471</v>
      </c>
      <c r="E75" s="387"/>
      <c r="F75" s="527"/>
      <c r="G75" s="522" t="s">
        <v>479</v>
      </c>
      <c r="H75" s="523"/>
      <c r="I75" s="523"/>
      <c r="J75" s="388"/>
      <c r="K75" s="389"/>
      <c r="L75" s="389"/>
      <c r="M75" s="389"/>
      <c r="N75" s="122">
        <v>9</v>
      </c>
      <c r="O75" s="122">
        <v>18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11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2" spans="3:16" ht="15.75" customHeight="1" x14ac:dyDescent="0.35"/>
    <row r="93" spans="3:16" ht="15.75" customHeight="1" x14ac:dyDescent="0.35"/>
    <row r="95" spans="3:16" ht="15.75" customHeight="1" x14ac:dyDescent="0.35"/>
    <row r="96" spans="3:16" ht="15.75" customHeight="1" x14ac:dyDescent="0.35"/>
    <row r="97" ht="24.75" customHeight="1" x14ac:dyDescent="0.35"/>
    <row r="98" ht="24.75" customHeight="1" x14ac:dyDescent="0.35"/>
    <row r="99" ht="24" customHeight="1" x14ac:dyDescent="0.35"/>
    <row r="100" ht="24.75" customHeight="1" x14ac:dyDescent="0.35"/>
    <row r="101" ht="16.5" customHeight="1" x14ac:dyDescent="0.35"/>
    <row r="102" ht="15.75" customHeight="1" x14ac:dyDescent="0.35"/>
    <row r="103" ht="17.25" customHeight="1" x14ac:dyDescent="0.35"/>
    <row r="104" ht="24.75" customHeight="1" x14ac:dyDescent="0.35"/>
    <row r="105" ht="24" customHeight="1" x14ac:dyDescent="0.35"/>
    <row r="106" ht="24.75" customHeight="1" x14ac:dyDescent="0.35"/>
    <row r="107" ht="24.75" customHeight="1" x14ac:dyDescent="0.35"/>
    <row r="108" ht="24" customHeight="1" x14ac:dyDescent="0.35"/>
    <row r="110" ht="15.75" customHeight="1" x14ac:dyDescent="0.35"/>
    <row r="111" ht="15.75" customHeight="1" x14ac:dyDescent="0.35"/>
    <row r="113" ht="15.75" customHeight="1" x14ac:dyDescent="0.35"/>
    <row r="114" ht="15.75" customHeight="1" x14ac:dyDescent="0.35"/>
    <row r="116" ht="15.75" customHeight="1" x14ac:dyDescent="0.35"/>
    <row r="117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L40:M42"/>
    <mergeCell ref="C4:H6"/>
    <mergeCell ref="I4:I6"/>
    <mergeCell ref="C9:G10"/>
    <mergeCell ref="H9:I10"/>
    <mergeCell ref="C7:G8"/>
    <mergeCell ref="H7:I8"/>
    <mergeCell ref="J11:J12"/>
    <mergeCell ref="J44:J45"/>
    <mergeCell ref="K44:K45"/>
    <mergeCell ref="L44:M45"/>
    <mergeCell ref="J23:M25"/>
    <mergeCell ref="J28:J30"/>
    <mergeCell ref="L28:M30"/>
    <mergeCell ref="J32:J34"/>
    <mergeCell ref="L32:M34"/>
    <mergeCell ref="I17:I18"/>
    <mergeCell ref="J36:J38"/>
    <mergeCell ref="L36:M38"/>
    <mergeCell ref="J40:J42"/>
    <mergeCell ref="C11:G12"/>
    <mergeCell ref="H11:I12"/>
    <mergeCell ref="C13:I14"/>
    <mergeCell ref="C15:F16"/>
    <mergeCell ref="G15:H16"/>
    <mergeCell ref="I15:I16"/>
    <mergeCell ref="C17:G18"/>
    <mergeCell ref="H17:H18"/>
    <mergeCell ref="G66:I66"/>
    <mergeCell ref="C59:C60"/>
    <mergeCell ref="E61:E62"/>
    <mergeCell ref="F61:F62"/>
    <mergeCell ref="G61:G62"/>
    <mergeCell ref="H61:H62"/>
    <mergeCell ref="C19:G20"/>
    <mergeCell ref="H19:I20"/>
    <mergeCell ref="J59:M60"/>
    <mergeCell ref="D61:D62"/>
    <mergeCell ref="J61:M61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J66:M66"/>
    <mergeCell ref="I61:I62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  <mergeCell ref="C69:C70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D746-F770-7046-BEC4-C5ECC0C31BD3}">
  <sheetPr codeName="Sheet3916"/>
  <dimension ref="B3:AB111"/>
  <sheetViews>
    <sheetView topLeftCell="B1" zoomScale="59" zoomScaleNormal="60" zoomScaleSheetLayoutView="100" workbookViewId="0">
      <selection activeCell="H9" sqref="H9:I10"/>
    </sheetView>
  </sheetViews>
  <sheetFormatPr defaultRowHeight="14.5" x14ac:dyDescent="0.35"/>
  <cols>
    <col min="2" max="2" width="24.72656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7265625" customWidth="1"/>
    <col min="12" max="12" width="9.63281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181</v>
      </c>
      <c r="D4" s="507"/>
      <c r="E4" s="507"/>
      <c r="F4" s="507"/>
      <c r="G4" s="507"/>
      <c r="H4" s="508"/>
      <c r="I4" s="512">
        <v>15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371</v>
      </c>
      <c r="D7" s="419"/>
      <c r="E7" s="419"/>
      <c r="F7" s="419"/>
      <c r="G7" s="419"/>
      <c r="H7" s="418">
        <v>137.30000000000001</v>
      </c>
      <c r="I7" s="528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0"/>
      <c r="I8" s="529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1051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1050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1546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</v>
      </c>
      <c r="H15" s="433"/>
      <c r="I15" s="433">
        <v>90.7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1</v>
      </c>
      <c r="I17" s="518">
        <v>3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13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74" t="s">
        <v>556</v>
      </c>
      <c r="C25" s="7" t="s">
        <v>196</v>
      </c>
      <c r="D25" s="9" t="s">
        <v>235</v>
      </c>
      <c r="E25" s="100" t="s">
        <v>473</v>
      </c>
      <c r="F25" s="9" t="str">
        <f t="shared" ref="F25:F54" si="0">0.05 * VALUE(LEFT(D25, LEN(D25)-3)) &amp; " RC"</f>
        <v>7 RC</v>
      </c>
      <c r="G25" s="53"/>
      <c r="H25" s="73"/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74" t="s">
        <v>626</v>
      </c>
      <c r="C26" s="6" t="s">
        <v>247</v>
      </c>
      <c r="D26" s="9" t="s">
        <v>197</v>
      </c>
      <c r="E26" s="100" t="s">
        <v>473</v>
      </c>
      <c r="F26" s="9" t="str">
        <f t="shared" si="0"/>
        <v>4 RC</v>
      </c>
      <c r="G26" s="53"/>
      <c r="H26" s="73"/>
      <c r="I26" s="85"/>
      <c r="N26" s="84"/>
      <c r="O26" s="84"/>
    </row>
    <row r="27" spans="2:16" ht="15.75" customHeight="1" thickBot="1" x14ac:dyDescent="0.4">
      <c r="B27" s="74" t="s">
        <v>478</v>
      </c>
      <c r="C27" s="6" t="s">
        <v>254</v>
      </c>
      <c r="D27" s="9" t="s">
        <v>214</v>
      </c>
      <c r="E27" s="100" t="s">
        <v>473</v>
      </c>
      <c r="F27" s="9" t="str">
        <f t="shared" si="0"/>
        <v>2.5 RC</v>
      </c>
      <c r="G27" s="53"/>
      <c r="H27" s="73"/>
      <c r="O27" s="84"/>
    </row>
    <row r="28" spans="2:16" ht="16.5" customHeight="1" thickTop="1" x14ac:dyDescent="0.35">
      <c r="B28" s="78" t="s">
        <v>427</v>
      </c>
      <c r="C28" s="6" t="s">
        <v>240</v>
      </c>
      <c r="D28" s="9" t="s">
        <v>419</v>
      </c>
      <c r="E28" s="100" t="s">
        <v>454</v>
      </c>
      <c r="F28" s="9" t="str">
        <f t="shared" si="0"/>
        <v>7.6 RC</v>
      </c>
      <c r="G28" s="53"/>
      <c r="H28" s="73"/>
      <c r="I28" s="83"/>
      <c r="J28" s="479" t="s">
        <v>458</v>
      </c>
      <c r="K28" s="103"/>
      <c r="L28" s="463">
        <f>SUMIF(P28:P406, "A5A5A5", N28:N406) + SUMIF(P28:P406, "A5A5A5", O28:O406)</f>
        <v>80</v>
      </c>
      <c r="M28" s="464"/>
    </row>
    <row r="29" spans="2:16" ht="16.5" customHeight="1" x14ac:dyDescent="0.35">
      <c r="B29" s="78" t="s">
        <v>447</v>
      </c>
      <c r="C29" s="6" t="s">
        <v>257</v>
      </c>
      <c r="D29" s="9" t="s">
        <v>238</v>
      </c>
      <c r="E29" s="100" t="s">
        <v>454</v>
      </c>
      <c r="F29" s="9" t="str">
        <f t="shared" si="0"/>
        <v>4.1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74" t="s">
        <v>678</v>
      </c>
      <c r="C30" s="7" t="s">
        <v>255</v>
      </c>
      <c r="D30" s="9" t="s">
        <v>208</v>
      </c>
      <c r="E30" s="100" t="s">
        <v>454</v>
      </c>
      <c r="F30" s="9" t="str">
        <f t="shared" si="0"/>
        <v>4.5 RC</v>
      </c>
      <c r="G30" s="53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78" t="s">
        <v>557</v>
      </c>
      <c r="C31" s="6" t="s">
        <v>196</v>
      </c>
      <c r="D31" s="9" t="s">
        <v>207</v>
      </c>
      <c r="E31" s="100" t="s">
        <v>453</v>
      </c>
      <c r="F31" s="9" t="str">
        <f t="shared" si="0"/>
        <v>5.2 RC</v>
      </c>
      <c r="G31" s="53"/>
      <c r="H31" s="73"/>
    </row>
    <row r="32" spans="2:16" ht="18" customHeight="1" thickTop="1" x14ac:dyDescent="0.35">
      <c r="B32" s="74" t="s">
        <v>831</v>
      </c>
      <c r="C32" s="7" t="s">
        <v>196</v>
      </c>
      <c r="D32" s="9" t="s">
        <v>482</v>
      </c>
      <c r="E32" s="100" t="s">
        <v>732</v>
      </c>
      <c r="F32" s="9" t="str">
        <f t="shared" ref="F32:F40" si="1">0.05 * VALUE(LEFT(D32, LEN(D32)-3)) &amp; " RC"</f>
        <v>11.5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33</v>
      </c>
      <c r="M32" s="485"/>
    </row>
    <row r="33" spans="2:15" ht="15.75" customHeight="1" x14ac:dyDescent="0.35">
      <c r="B33" s="74" t="s">
        <v>875</v>
      </c>
      <c r="C33" s="7" t="s">
        <v>232</v>
      </c>
      <c r="D33" s="9" t="s">
        <v>230</v>
      </c>
      <c r="E33" s="100" t="s">
        <v>732</v>
      </c>
      <c r="F33" s="9" t="str">
        <f t="shared" si="1"/>
        <v>5.5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 t="s">
        <v>876</v>
      </c>
      <c r="C34" s="7" t="s">
        <v>240</v>
      </c>
      <c r="D34" s="9" t="s">
        <v>197</v>
      </c>
      <c r="E34" s="100" t="s">
        <v>732</v>
      </c>
      <c r="F34" s="9" t="str">
        <f t="shared" si="1"/>
        <v>4 RC</v>
      </c>
      <c r="G34" s="53"/>
      <c r="H34" s="73"/>
      <c r="J34" s="484"/>
      <c r="K34" s="103"/>
      <c r="L34" s="467"/>
      <c r="M34" s="487"/>
      <c r="O34" s="82"/>
    </row>
    <row r="35" spans="2:15" ht="17" thickTop="1" thickBot="1" x14ac:dyDescent="0.4">
      <c r="B35" s="88" t="s">
        <v>964</v>
      </c>
      <c r="C35" s="7" t="s">
        <v>240</v>
      </c>
      <c r="D35" s="9" t="s">
        <v>1025</v>
      </c>
      <c r="E35" s="100" t="s">
        <v>732</v>
      </c>
      <c r="F35" s="9" t="str">
        <f t="shared" si="1"/>
        <v>9.6 RC</v>
      </c>
      <c r="G35" s="53"/>
      <c r="H35" s="73"/>
      <c r="O35" s="83"/>
    </row>
    <row r="36" spans="2:15" ht="15.75" customHeight="1" thickTop="1" x14ac:dyDescent="0.35">
      <c r="B36" s="74" t="s">
        <v>965</v>
      </c>
      <c r="C36" s="7" t="s">
        <v>240</v>
      </c>
      <c r="D36" s="9" t="s">
        <v>898</v>
      </c>
      <c r="E36" s="100" t="s">
        <v>732</v>
      </c>
      <c r="F36" s="9" t="str">
        <f t="shared" si="1"/>
        <v>8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16</v>
      </c>
      <c r="M36" s="464"/>
      <c r="O36" s="85"/>
    </row>
    <row r="37" spans="2:15" ht="15.75" customHeight="1" x14ac:dyDescent="0.35">
      <c r="B37" s="74" t="s">
        <v>966</v>
      </c>
      <c r="C37" s="7" t="s">
        <v>240</v>
      </c>
      <c r="D37" s="9" t="s">
        <v>224</v>
      </c>
      <c r="E37" s="100" t="s">
        <v>732</v>
      </c>
      <c r="F37" s="9" t="str">
        <f t="shared" si="1"/>
        <v>3.8 RC</v>
      </c>
      <c r="G37" s="53"/>
      <c r="H37" s="73"/>
      <c r="J37" s="461"/>
      <c r="K37" s="103"/>
      <c r="L37" s="465"/>
      <c r="M37" s="466"/>
      <c r="O37" s="86"/>
    </row>
    <row r="38" spans="2:15" ht="16.5" customHeight="1" thickBot="1" x14ac:dyDescent="0.4">
      <c r="B38" s="74"/>
      <c r="C38" s="7"/>
      <c r="D38" s="9" t="s">
        <v>200</v>
      </c>
      <c r="E38" s="37"/>
      <c r="F38" s="9" t="str">
        <f t="shared" si="1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1"/>
        <v>0 RC</v>
      </c>
      <c r="G39" s="53"/>
      <c r="H39" s="7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31</v>
      </c>
      <c r="M40" s="464"/>
      <c r="O40" s="85"/>
    </row>
    <row r="41" spans="2:15" ht="1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135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H47" s="73"/>
      <c r="J47" s="490" t="s">
        <v>5</v>
      </c>
      <c r="K47" s="474"/>
      <c r="L47" s="475">
        <f>SUMIF(P28:P406, "F4B084", N28:N406) + SUMIF(P28:P406, "F4B084", O28:O406)</f>
        <v>118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17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17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77.3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35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7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486</v>
      </c>
      <c r="D61" s="504">
        <v>26</v>
      </c>
      <c r="E61" s="397">
        <v>18.2</v>
      </c>
      <c r="F61" s="397">
        <v>1189</v>
      </c>
      <c r="G61" s="397">
        <v>1420</v>
      </c>
      <c r="H61" s="399">
        <v>439</v>
      </c>
      <c r="I61" s="401">
        <v>670</v>
      </c>
      <c r="J61" s="403"/>
      <c r="K61" s="404"/>
      <c r="L61" s="404"/>
      <c r="M61" s="404"/>
      <c r="N61" s="106"/>
      <c r="O61" s="106">
        <v>9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378"/>
      <c r="N62" s="107"/>
      <c r="O62" s="107">
        <v>19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379" t="s">
        <v>323</v>
      </c>
      <c r="E63" s="380"/>
      <c r="F63" s="381"/>
      <c r="G63" s="379" t="s">
        <v>286</v>
      </c>
      <c r="H63" s="380"/>
      <c r="I63" s="380"/>
      <c r="J63" s="384"/>
      <c r="K63" s="385"/>
      <c r="L63" s="385"/>
      <c r="M63" s="385"/>
      <c r="N63" s="108"/>
      <c r="O63" s="120">
        <v>37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379" t="s">
        <v>288</v>
      </c>
      <c r="E64" s="380"/>
      <c r="F64" s="381"/>
      <c r="G64" s="379" t="s">
        <v>276</v>
      </c>
      <c r="H64" s="380"/>
      <c r="I64" s="380"/>
      <c r="J64" s="388"/>
      <c r="K64" s="389"/>
      <c r="L64" s="389"/>
      <c r="M64" s="389"/>
      <c r="N64" s="121"/>
      <c r="O64" s="121">
        <v>67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-30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6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13</v>
      </c>
      <c r="O69" s="104">
        <v>32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6</v>
      </c>
      <c r="O70" s="105">
        <v>20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486</v>
      </c>
      <c r="D71" s="395" t="s">
        <v>129</v>
      </c>
      <c r="E71" s="397">
        <v>119.1</v>
      </c>
      <c r="F71" s="397">
        <v>1688</v>
      </c>
      <c r="G71" s="397">
        <v>1563</v>
      </c>
      <c r="H71" s="399">
        <v>1475</v>
      </c>
      <c r="I71" s="401">
        <v>1350</v>
      </c>
      <c r="J71" s="403" t="s">
        <v>502</v>
      </c>
      <c r="K71" s="404"/>
      <c r="L71" s="404"/>
      <c r="M71" s="404"/>
      <c r="N71" s="106">
        <v>3</v>
      </c>
      <c r="O71" s="106">
        <v>4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 t="s">
        <v>512</v>
      </c>
      <c r="K72" s="378"/>
      <c r="L72" s="378"/>
      <c r="M72" s="378"/>
      <c r="N72" s="107">
        <v>4</v>
      </c>
      <c r="O72" s="107">
        <v>8</v>
      </c>
      <c r="P72" s="119" t="s">
        <v>462</v>
      </c>
    </row>
    <row r="73" spans="3:28" ht="24" customHeight="1" thickBot="1" x14ac:dyDescent="0.5">
      <c r="C73" s="376"/>
      <c r="D73" s="455" t="s">
        <v>318</v>
      </c>
      <c r="E73" s="456"/>
      <c r="F73" s="457"/>
      <c r="G73" s="382" t="s">
        <v>339</v>
      </c>
      <c r="H73" s="383"/>
      <c r="I73" s="383"/>
      <c r="J73" s="384" t="s">
        <v>513</v>
      </c>
      <c r="K73" s="385"/>
      <c r="L73" s="385"/>
      <c r="M73" s="385"/>
      <c r="N73" s="108">
        <v>24</v>
      </c>
      <c r="O73" s="120">
        <v>74</v>
      </c>
      <c r="P73" s="119" t="s">
        <v>464</v>
      </c>
    </row>
    <row r="74" spans="3:28" ht="23.5" thickBot="1" x14ac:dyDescent="0.5">
      <c r="C74" s="376"/>
      <c r="D74" s="523" t="s">
        <v>333</v>
      </c>
      <c r="E74" s="523"/>
      <c r="F74" s="524"/>
      <c r="G74" s="386" t="s">
        <v>27</v>
      </c>
      <c r="H74" s="387"/>
      <c r="I74" s="387"/>
      <c r="J74" s="388"/>
      <c r="K74" s="389"/>
      <c r="L74" s="389"/>
      <c r="M74" s="389"/>
      <c r="N74" s="121">
        <v>14</v>
      </c>
      <c r="O74" s="121">
        <v>37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82" t="s">
        <v>278</v>
      </c>
      <c r="H75" s="383"/>
      <c r="I75" s="383"/>
      <c r="J75" s="388"/>
      <c r="K75" s="389"/>
      <c r="L75" s="389"/>
      <c r="M75" s="389"/>
      <c r="N75" s="122">
        <v>10</v>
      </c>
      <c r="O75" s="122">
        <v>37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11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15.75" customHeight="1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15.75" customHeight="1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89" spans="3:16" ht="16.5" customHeight="1" x14ac:dyDescent="0.35"/>
    <row r="90" spans="3:16" ht="15.75" customHeight="1" x14ac:dyDescent="0.35"/>
    <row r="91" spans="3:16" ht="16.5" customHeight="1" x14ac:dyDescent="0.35"/>
    <row r="92" spans="3:16" ht="24.75" customHeight="1" x14ac:dyDescent="0.35"/>
    <row r="93" spans="3:16" ht="24" customHeight="1" x14ac:dyDescent="0.35"/>
    <row r="94" spans="3:16" ht="24.75" customHeight="1" x14ac:dyDescent="0.35"/>
    <row r="95" spans="3:16" ht="24.75" customHeight="1" x14ac:dyDescent="0.35"/>
    <row r="96" spans="3:16" ht="15.75" customHeight="1" x14ac:dyDescent="0.35"/>
    <row r="97" ht="17.25" customHeight="1" x14ac:dyDescent="0.35"/>
    <row r="98" ht="17.25" customHeight="1" x14ac:dyDescent="0.35"/>
    <row r="99" ht="24" customHeight="1" x14ac:dyDescent="0.35"/>
    <row r="100" ht="24.75" customHeight="1" x14ac:dyDescent="0.35"/>
    <row r="101" ht="24.75" customHeight="1" x14ac:dyDescent="0.35"/>
    <row r="102" ht="24" customHeight="1" x14ac:dyDescent="0.35"/>
    <row r="103" ht="24.75" customHeight="1" x14ac:dyDescent="0.35"/>
    <row r="104" ht="15.75" customHeight="1" x14ac:dyDescent="0.35"/>
    <row r="105" ht="15.75" customHeight="1" x14ac:dyDescent="0.35"/>
    <row r="107" ht="15.75" customHeight="1" x14ac:dyDescent="0.35"/>
    <row r="108" ht="15.75" customHeight="1" x14ac:dyDescent="0.35"/>
    <row r="110" ht="15.75" customHeight="1" x14ac:dyDescent="0.35"/>
    <row r="111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36:J38"/>
    <mergeCell ref="L36:M38"/>
    <mergeCell ref="J40:J42"/>
    <mergeCell ref="L40:M42"/>
    <mergeCell ref="J44:J45"/>
    <mergeCell ref="K44:K45"/>
    <mergeCell ref="L44:M45"/>
    <mergeCell ref="J23:M25"/>
    <mergeCell ref="J28:J30"/>
    <mergeCell ref="L28:M30"/>
    <mergeCell ref="J32:J34"/>
    <mergeCell ref="L32:M34"/>
    <mergeCell ref="J11:J12"/>
    <mergeCell ref="C11:G12"/>
    <mergeCell ref="H11:I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9:G10"/>
    <mergeCell ref="H9:I10"/>
    <mergeCell ref="C7:G8"/>
    <mergeCell ref="H7:I8"/>
    <mergeCell ref="C59:C60"/>
    <mergeCell ref="C69:C7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</mergeCell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4401-46B3-7243-B64F-9765A91166AD}">
  <sheetPr codeName="Sheet3917"/>
  <dimension ref="B3:AB76"/>
  <sheetViews>
    <sheetView topLeftCell="B1" zoomScaleNormal="60" zoomScaleSheetLayoutView="100" workbookViewId="0">
      <selection activeCell="H9" sqref="H9:I10"/>
    </sheetView>
  </sheetViews>
  <sheetFormatPr defaultRowHeight="14.5" x14ac:dyDescent="0.35"/>
  <cols>
    <col min="2" max="2" width="24.363281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4" customWidth="1"/>
    <col min="12" max="12" width="13.4531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182</v>
      </c>
      <c r="D4" s="507"/>
      <c r="E4" s="507"/>
      <c r="F4" s="507"/>
      <c r="G4" s="507"/>
      <c r="H4" s="508"/>
      <c r="I4" s="512">
        <v>9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372</v>
      </c>
      <c r="D7" s="419"/>
      <c r="E7" s="419"/>
      <c r="F7" s="419"/>
      <c r="G7" s="419"/>
      <c r="H7" s="422">
        <v>174.2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1052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846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1086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0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1</v>
      </c>
      <c r="I17" s="518">
        <v>3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8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78" t="s">
        <v>575</v>
      </c>
      <c r="C25" s="7" t="s">
        <v>196</v>
      </c>
      <c r="D25" s="9" t="s">
        <v>217</v>
      </c>
      <c r="E25" s="100" t="s">
        <v>453</v>
      </c>
      <c r="F25" s="9" t="str">
        <f t="shared" ref="F25:F54" si="0">0.05 * VALUE(LEFT(D25, LEN(D25)-3)) &amp; " RC"</f>
        <v>6 RC</v>
      </c>
      <c r="G25" s="10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4">
      <c r="B26" s="154" t="s">
        <v>832</v>
      </c>
      <c r="C26" s="7" t="s">
        <v>196</v>
      </c>
      <c r="D26" s="9" t="s">
        <v>834</v>
      </c>
      <c r="E26" s="100" t="s">
        <v>732</v>
      </c>
      <c r="F26" s="9" t="str">
        <f t="shared" si="0"/>
        <v>7.4 RC</v>
      </c>
      <c r="G26" s="53"/>
      <c r="H26" s="73"/>
      <c r="I26" s="2"/>
      <c r="N26" s="46"/>
      <c r="O26" s="46"/>
    </row>
    <row r="27" spans="2:16" ht="16.5" thickBot="1" x14ac:dyDescent="0.45">
      <c r="B27" s="153" t="s">
        <v>833</v>
      </c>
      <c r="C27" s="7" t="s">
        <v>196</v>
      </c>
      <c r="D27" s="9" t="s">
        <v>238</v>
      </c>
      <c r="E27" s="100" t="s">
        <v>732</v>
      </c>
      <c r="F27" s="9" t="str">
        <f t="shared" si="0"/>
        <v>4.1 RC</v>
      </c>
      <c r="G27" s="10"/>
      <c r="H27" s="73"/>
      <c r="N27" s="46"/>
      <c r="O27" s="46"/>
    </row>
    <row r="28" spans="2:16" ht="16.5" customHeight="1" thickTop="1" x14ac:dyDescent="0.35">
      <c r="B28" s="74" t="s">
        <v>877</v>
      </c>
      <c r="C28" s="7" t="s">
        <v>232</v>
      </c>
      <c r="D28" s="9" t="s">
        <v>899</v>
      </c>
      <c r="E28" s="100" t="s">
        <v>732</v>
      </c>
      <c r="F28" s="9" t="str">
        <f t="shared" si="0"/>
        <v>8.1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41</v>
      </c>
      <c r="M28" s="464"/>
      <c r="O28" s="126"/>
    </row>
    <row r="29" spans="2:16" ht="15" customHeight="1" x14ac:dyDescent="0.35">
      <c r="B29" s="74" t="s">
        <v>967</v>
      </c>
      <c r="C29" s="7" t="s">
        <v>240</v>
      </c>
      <c r="D29" s="9" t="s">
        <v>1024</v>
      </c>
      <c r="E29" s="100" t="s">
        <v>732</v>
      </c>
      <c r="F29" s="9" t="str">
        <f t="shared" si="0"/>
        <v>9.4 RC</v>
      </c>
      <c r="G29" s="53"/>
      <c r="H29" s="73"/>
      <c r="I29" s="2"/>
      <c r="J29" s="480"/>
      <c r="K29" s="103"/>
      <c r="L29" s="465"/>
      <c r="M29" s="466"/>
      <c r="O29" s="126"/>
    </row>
    <row r="30" spans="2:16" ht="15.75" customHeight="1" thickBot="1" x14ac:dyDescent="0.4">
      <c r="B30" s="88" t="s">
        <v>968</v>
      </c>
      <c r="C30" s="7" t="s">
        <v>240</v>
      </c>
      <c r="D30" s="9" t="s">
        <v>1020</v>
      </c>
      <c r="E30" s="100" t="s">
        <v>732</v>
      </c>
      <c r="F30" s="9" t="str">
        <f t="shared" si="0"/>
        <v>9 RC</v>
      </c>
      <c r="G30" s="53"/>
      <c r="H30" s="73"/>
      <c r="I30" s="2"/>
      <c r="J30" s="481"/>
      <c r="K30" s="103"/>
      <c r="L30" s="467"/>
      <c r="M30" s="468"/>
      <c r="O30" s="126"/>
    </row>
    <row r="31" spans="2:16" ht="15.75" customHeight="1" thickTop="1" thickBot="1" x14ac:dyDescent="0.4">
      <c r="B31" s="74" t="s">
        <v>969</v>
      </c>
      <c r="C31" s="7" t="s">
        <v>240</v>
      </c>
      <c r="D31" s="9" t="s">
        <v>834</v>
      </c>
      <c r="E31" s="100" t="s">
        <v>732</v>
      </c>
      <c r="F31" s="9" t="str">
        <f t="shared" si="0"/>
        <v>7.4 RC</v>
      </c>
      <c r="G31" s="53"/>
      <c r="H31" s="73"/>
      <c r="O31" s="126"/>
    </row>
    <row r="32" spans="2:16" ht="18" customHeight="1" thickTop="1" x14ac:dyDescent="0.35">
      <c r="B32" s="74" t="s">
        <v>970</v>
      </c>
      <c r="C32" s="7" t="s">
        <v>240</v>
      </c>
      <c r="D32" s="9" t="s">
        <v>213</v>
      </c>
      <c r="E32" s="100" t="s">
        <v>732</v>
      </c>
      <c r="F32" s="9" t="str">
        <f t="shared" si="0"/>
        <v>2.9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28</v>
      </c>
      <c r="M32" s="501"/>
      <c r="N32" s="128"/>
      <c r="O32" s="126"/>
    </row>
    <row r="33" spans="2:15" ht="15.75" customHeight="1" x14ac:dyDescent="0.35">
      <c r="B33" s="74"/>
      <c r="C33" s="7"/>
      <c r="D33" s="9" t="s">
        <v>200</v>
      </c>
      <c r="E33" s="37"/>
      <c r="F33" s="9" t="str">
        <f t="shared" si="0"/>
        <v>0 RC</v>
      </c>
      <c r="G33" s="53"/>
      <c r="H33" s="73"/>
      <c r="J33" s="483"/>
      <c r="K33" s="103"/>
      <c r="L33" s="465"/>
      <c r="M33" s="502"/>
      <c r="N33" s="128"/>
      <c r="O33" s="126"/>
    </row>
    <row r="34" spans="2:15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503"/>
      <c r="N34" s="127"/>
      <c r="O34" s="126"/>
    </row>
    <row r="35" spans="2:15" ht="1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6</v>
      </c>
      <c r="M36" s="464"/>
      <c r="N36" s="2"/>
      <c r="O36" s="126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</row>
    <row r="38" spans="2:15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7</v>
      </c>
      <c r="M40" s="464"/>
      <c r="N40" s="2"/>
      <c r="O40" s="126"/>
    </row>
    <row r="41" spans="2:15" ht="19.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10"/>
      <c r="H42" s="73"/>
      <c r="J42" s="471"/>
      <c r="K42" s="103"/>
      <c r="L42" s="467"/>
      <c r="M42" s="468"/>
      <c r="O42" s="126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  <c r="O43" s="126"/>
    </row>
    <row r="44" spans="2:15" ht="19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86</v>
      </c>
      <c r="M44" s="476"/>
      <c r="O44" s="12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</row>
    <row r="47" spans="2:15" ht="15.75" customHeight="1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10"/>
      <c r="H47" s="73"/>
      <c r="J47" s="490" t="s">
        <v>5</v>
      </c>
      <c r="K47" s="474"/>
      <c r="L47" s="475">
        <f>SUMIF(P28:P406, "F4B084", N28:N406) + SUMIF(P28:P406, "F4B084", O28:O406)</f>
        <v>40</v>
      </c>
      <c r="M47" s="476"/>
      <c r="O47" s="12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</row>
    <row r="49" spans="2:17" ht="15.75" customHeight="1" thickTop="1" thickBot="1" x14ac:dyDescent="0.4">
      <c r="B49" s="65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</row>
    <row r="50" spans="2:17" ht="19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46</v>
      </c>
      <c r="M50" s="476"/>
      <c r="O50" s="126"/>
    </row>
    <row r="51" spans="2:17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</row>
    <row r="52" spans="2:17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</row>
    <row r="53" spans="2:17" ht="19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13</v>
      </c>
      <c r="M53" s="476"/>
      <c r="O53" s="126"/>
    </row>
    <row r="54" spans="2:17" ht="18.75" customHeight="1" thickBot="1" x14ac:dyDescent="0.4">
      <c r="B54" s="92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  <c r="O54" s="126"/>
    </row>
    <row r="55" spans="2:17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54.3</v>
      </c>
      <c r="G55" s="80" t="s">
        <v>136</v>
      </c>
      <c r="H55" s="73" t="s">
        <v>346</v>
      </c>
      <c r="O55" s="126"/>
    </row>
    <row r="56" spans="2:17" x14ac:dyDescent="0.35">
      <c r="B56" s="56"/>
      <c r="C56" s="57"/>
      <c r="D56" s="57"/>
      <c r="E56" s="57"/>
      <c r="F56" s="58"/>
      <c r="G56" s="58"/>
      <c r="H56" s="57"/>
    </row>
    <row r="57" spans="2:17" ht="16.5" customHeight="1" thickBot="1" x14ac:dyDescent="0.4">
      <c r="B57" s="56"/>
      <c r="C57" s="57"/>
      <c r="D57" s="57"/>
      <c r="E57" s="57"/>
      <c r="F57" s="58"/>
      <c r="G57" s="58"/>
      <c r="H57" s="57"/>
    </row>
    <row r="58" spans="2:17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</row>
    <row r="59" spans="2:17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41</v>
      </c>
      <c r="P59" s="119" t="s">
        <v>460</v>
      </c>
      <c r="Q59" s="87"/>
    </row>
    <row r="60" spans="2:17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28</v>
      </c>
      <c r="P60" s="119" t="s">
        <v>463</v>
      </c>
      <c r="Q60" s="87"/>
    </row>
    <row r="61" spans="2:17" ht="24" customHeight="1" thickBot="1" x14ac:dyDescent="0.5">
      <c r="C61" s="97" t="s">
        <v>488</v>
      </c>
      <c r="D61" s="504">
        <v>1</v>
      </c>
      <c r="E61" s="397">
        <v>174.2</v>
      </c>
      <c r="F61" s="397">
        <v>1374</v>
      </c>
      <c r="G61" s="397">
        <v>2593</v>
      </c>
      <c r="H61" s="399">
        <v>256</v>
      </c>
      <c r="I61" s="401">
        <v>1575</v>
      </c>
      <c r="J61" s="403" t="s">
        <v>501</v>
      </c>
      <c r="K61" s="404"/>
      <c r="L61" s="404"/>
      <c r="M61" s="427"/>
      <c r="N61" s="106"/>
      <c r="O61" s="106">
        <v>6</v>
      </c>
      <c r="P61" s="119" t="s">
        <v>461</v>
      </c>
      <c r="Q61" s="87"/>
    </row>
    <row r="62" spans="2:17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 t="s">
        <v>516</v>
      </c>
      <c r="K62" s="378"/>
      <c r="L62" s="378"/>
      <c r="M62" s="428"/>
      <c r="N62" s="107"/>
      <c r="O62" s="107">
        <v>7</v>
      </c>
      <c r="P62" s="119" t="s">
        <v>462</v>
      </c>
      <c r="Q62" s="87"/>
    </row>
    <row r="63" spans="2:17" ht="23.25" customHeight="1" thickBot="1" x14ac:dyDescent="0.5">
      <c r="C63" s="376"/>
      <c r="D63" s="522" t="s">
        <v>310</v>
      </c>
      <c r="E63" s="523"/>
      <c r="F63" s="524"/>
      <c r="G63" s="455" t="s">
        <v>342</v>
      </c>
      <c r="H63" s="456"/>
      <c r="I63" s="456"/>
      <c r="J63" s="384" t="s">
        <v>505</v>
      </c>
      <c r="K63" s="385"/>
      <c r="L63" s="385"/>
      <c r="M63" s="450"/>
      <c r="N63" s="108"/>
      <c r="O63" s="120">
        <v>86</v>
      </c>
      <c r="P63" s="119" t="s">
        <v>464</v>
      </c>
      <c r="Q63" s="87"/>
    </row>
    <row r="64" spans="2:17" ht="24" customHeight="1" thickBot="1" x14ac:dyDescent="0.5">
      <c r="C64" s="376"/>
      <c r="D64" s="379" t="s">
        <v>332</v>
      </c>
      <c r="E64" s="380"/>
      <c r="F64" s="381"/>
      <c r="G64" s="455" t="s">
        <v>302</v>
      </c>
      <c r="H64" s="456"/>
      <c r="I64" s="456"/>
      <c r="J64" s="388"/>
      <c r="K64" s="389"/>
      <c r="L64" s="389"/>
      <c r="M64" s="390"/>
      <c r="N64" s="121"/>
      <c r="O64" s="121">
        <v>40</v>
      </c>
      <c r="P64" s="119" t="s">
        <v>465</v>
      </c>
      <c r="Q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46</v>
      </c>
      <c r="P65" s="119" t="s">
        <v>466</v>
      </c>
      <c r="Q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13</v>
      </c>
      <c r="P66" s="119" t="s">
        <v>467</v>
      </c>
      <c r="Q66" s="87"/>
    </row>
    <row r="67" spans="3:28" ht="26.25" customHeight="1" thickBot="1" x14ac:dyDescent="0.4">
      <c r="N67" s="87"/>
      <c r="O67" s="87"/>
      <c r="P67" s="87"/>
      <c r="Q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/>
      <c r="O69" s="104"/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/>
      <c r="O70" s="105"/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489</v>
      </c>
      <c r="D71" s="395" t="s">
        <v>129</v>
      </c>
      <c r="E71" s="397">
        <v>0</v>
      </c>
      <c r="F71" s="397">
        <v>0</v>
      </c>
      <c r="G71" s="397">
        <v>0</v>
      </c>
      <c r="H71" s="397" t="s">
        <v>129</v>
      </c>
      <c r="I71" s="401">
        <v>0</v>
      </c>
      <c r="J71" s="403"/>
      <c r="K71" s="404"/>
      <c r="L71" s="404"/>
      <c r="M71" s="404"/>
      <c r="N71" s="106"/>
      <c r="O71" s="106"/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6</v>
      </c>
      <c r="D72" s="396"/>
      <c r="E72" s="398"/>
      <c r="F72" s="398"/>
      <c r="G72" s="398"/>
      <c r="H72" s="398"/>
      <c r="I72" s="402"/>
      <c r="J72" s="377"/>
      <c r="K72" s="378"/>
      <c r="L72" s="378"/>
      <c r="M72" s="378"/>
      <c r="N72" s="107"/>
      <c r="O72" s="107"/>
      <c r="P72" s="119" t="s">
        <v>462</v>
      </c>
    </row>
    <row r="73" spans="3:28" ht="24" customHeight="1" thickBot="1" x14ac:dyDescent="0.5">
      <c r="C73" s="376"/>
      <c r="D73" s="389" t="s">
        <v>160</v>
      </c>
      <c r="E73" s="389"/>
      <c r="F73" s="390"/>
      <c r="G73" s="388" t="s">
        <v>28</v>
      </c>
      <c r="H73" s="389"/>
      <c r="I73" s="389"/>
      <c r="J73" s="384"/>
      <c r="K73" s="385"/>
      <c r="L73" s="385"/>
      <c r="M73" s="385"/>
      <c r="N73" s="108"/>
      <c r="O73" s="120"/>
      <c r="P73" s="119" t="s">
        <v>464</v>
      </c>
    </row>
    <row r="74" spans="3:28" ht="23.5" thickBot="1" x14ac:dyDescent="0.5">
      <c r="C74" s="376"/>
      <c r="D74" s="389" t="s">
        <v>89</v>
      </c>
      <c r="E74" s="389"/>
      <c r="F74" s="390"/>
      <c r="G74" s="388" t="s">
        <v>27</v>
      </c>
      <c r="H74" s="389"/>
      <c r="I74" s="389"/>
      <c r="J74" s="388"/>
      <c r="K74" s="389"/>
      <c r="L74" s="389"/>
      <c r="M74" s="389"/>
      <c r="N74" s="121"/>
      <c r="O74" s="121"/>
      <c r="P74" s="119" t="s">
        <v>465</v>
      </c>
    </row>
    <row r="75" spans="3:28" ht="23.5" thickBot="1" x14ac:dyDescent="0.5">
      <c r="C75" s="376"/>
      <c r="D75" s="389" t="s">
        <v>381</v>
      </c>
      <c r="E75" s="389"/>
      <c r="F75" s="390"/>
      <c r="G75" s="388" t="s">
        <v>161</v>
      </c>
      <c r="H75" s="389"/>
      <c r="I75" s="389"/>
      <c r="J75" s="388"/>
      <c r="K75" s="389"/>
      <c r="L75" s="389"/>
      <c r="M75" s="389"/>
      <c r="N75" s="122"/>
      <c r="O75" s="122"/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/>
      <c r="O76" s="109"/>
      <c r="P76" s="119" t="s">
        <v>467</v>
      </c>
    </row>
  </sheetData>
  <mergeCells count="85">
    <mergeCell ref="J74:M74"/>
    <mergeCell ref="D75:F7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11:J12"/>
    <mergeCell ref="D61:D62"/>
    <mergeCell ref="E61:E62"/>
    <mergeCell ref="F61:F62"/>
    <mergeCell ref="G61:G62"/>
    <mergeCell ref="H61:H62"/>
    <mergeCell ref="I61:I62"/>
    <mergeCell ref="J61:M61"/>
    <mergeCell ref="J47:J48"/>
    <mergeCell ref="K47:K48"/>
    <mergeCell ref="L47:M48"/>
    <mergeCell ref="J50:J51"/>
    <mergeCell ref="K50:K51"/>
    <mergeCell ref="L50:M51"/>
    <mergeCell ref="J36:J38"/>
    <mergeCell ref="L36:M38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  <mergeCell ref="J40:J42"/>
    <mergeCell ref="L40:M42"/>
    <mergeCell ref="J44:J45"/>
    <mergeCell ref="K44:K45"/>
    <mergeCell ref="L44:M45"/>
    <mergeCell ref="J23:M25"/>
    <mergeCell ref="J28:J30"/>
    <mergeCell ref="L28:M30"/>
    <mergeCell ref="J32:J34"/>
    <mergeCell ref="L32:M34"/>
    <mergeCell ref="J53:J54"/>
    <mergeCell ref="K53:K54"/>
    <mergeCell ref="L53:M54"/>
    <mergeCell ref="C59:C60"/>
    <mergeCell ref="J59:M60"/>
    <mergeCell ref="C4:H6"/>
    <mergeCell ref="I4:I6"/>
    <mergeCell ref="C9:G10"/>
    <mergeCell ref="H9:I10"/>
    <mergeCell ref="C7:G8"/>
    <mergeCell ref="H7:I8"/>
    <mergeCell ref="I17:I18"/>
    <mergeCell ref="C19:G20"/>
    <mergeCell ref="H19:I20"/>
    <mergeCell ref="C11:G12"/>
    <mergeCell ref="H11:I12"/>
    <mergeCell ref="C13:I14"/>
    <mergeCell ref="C15:F16"/>
    <mergeCell ref="G15:H16"/>
    <mergeCell ref="I15:I16"/>
    <mergeCell ref="C17:G18"/>
    <mergeCell ref="H17:H18"/>
  </mergeCell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2E86-17A4-6C45-B2DC-4B16412F49CD}">
  <sheetPr codeName="Sheet397"/>
  <dimension ref="B3:AC76"/>
  <sheetViews>
    <sheetView topLeftCell="B4" zoomScaleNormal="60" zoomScaleSheetLayoutView="100" workbookViewId="0">
      <selection activeCell="H9" sqref="H9:I10"/>
    </sheetView>
  </sheetViews>
  <sheetFormatPr defaultRowHeight="14.5" x14ac:dyDescent="0.35"/>
  <cols>
    <col min="2" max="2" width="25.17968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4.7265625" customWidth="1"/>
    <col min="12" max="12" width="11.26953125" customWidth="1"/>
    <col min="13" max="13" width="9.1796875" customWidth="1"/>
  </cols>
  <sheetData>
    <row r="3" spans="3:16" ht="15" thickBot="1" x14ac:dyDescent="0.4"/>
    <row r="4" spans="3:16" ht="18" customHeight="1" thickTop="1" x14ac:dyDescent="0.35">
      <c r="C4" s="405" t="s">
        <v>271</v>
      </c>
      <c r="D4" s="406"/>
      <c r="E4" s="406"/>
      <c r="F4" s="406"/>
      <c r="G4" s="406"/>
      <c r="H4" s="407"/>
      <c r="I4" s="411">
        <v>18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374</v>
      </c>
      <c r="D7" s="419"/>
      <c r="E7" s="419"/>
      <c r="F7" s="419"/>
      <c r="G7" s="419"/>
      <c r="H7" s="422">
        <v>106.2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1053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849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672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0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9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1</v>
      </c>
      <c r="J17" s="1"/>
      <c r="K17" s="1"/>
      <c r="L17" s="1"/>
      <c r="M17" s="51"/>
      <c r="N17" s="51"/>
      <c r="O17" s="51"/>
      <c r="P17" s="51"/>
    </row>
    <row r="18" spans="2:29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9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8</v>
      </c>
      <c r="I19" s="452"/>
      <c r="J19" s="1"/>
      <c r="K19" s="1"/>
      <c r="L19" s="1"/>
      <c r="M19" s="51"/>
      <c r="N19" s="51"/>
      <c r="O19" s="51"/>
      <c r="P19" s="51"/>
    </row>
    <row r="20" spans="2:29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9" ht="19" thickBot="1" x14ac:dyDescent="0.4">
      <c r="I22" s="1"/>
    </row>
    <row r="23" spans="2:29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</row>
    <row r="24" spans="2:29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O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 spans="2:29" ht="16.5" customHeight="1" thickBot="1" x14ac:dyDescent="0.45">
      <c r="B25" s="154" t="s">
        <v>835</v>
      </c>
      <c r="C25" s="7" t="s">
        <v>196</v>
      </c>
      <c r="D25" s="9" t="s">
        <v>230</v>
      </c>
      <c r="E25" s="100" t="s">
        <v>732</v>
      </c>
      <c r="F25" s="9" t="str">
        <f t="shared" ref="F25:F54" si="0">0.05 * VALUE(LEFT(D25, LEN(D25)-3)) &amp; " RC"</f>
        <v>5.5 RC</v>
      </c>
      <c r="G25" s="53"/>
      <c r="H25" s="73"/>
      <c r="I25" s="2"/>
      <c r="J25" s="444"/>
      <c r="K25" s="445"/>
      <c r="L25" s="445"/>
      <c r="M25" s="446"/>
      <c r="O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 spans="2:29" ht="15" customHeight="1" thickTop="1" x14ac:dyDescent="0.4">
      <c r="B26" s="153" t="s">
        <v>836</v>
      </c>
      <c r="C26" s="7" t="s">
        <v>196</v>
      </c>
      <c r="D26" s="9" t="s">
        <v>204</v>
      </c>
      <c r="E26" s="100" t="s">
        <v>732</v>
      </c>
      <c r="F26" s="9" t="str">
        <f t="shared" si="0"/>
        <v>6.9 RC</v>
      </c>
      <c r="G26" s="53"/>
      <c r="H26" s="73"/>
      <c r="I26" s="2"/>
      <c r="O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 spans="2:29" ht="15.75" customHeight="1" thickBot="1" x14ac:dyDescent="0.4">
      <c r="B27" s="74" t="s">
        <v>879</v>
      </c>
      <c r="C27" s="7" t="s">
        <v>232</v>
      </c>
      <c r="D27" s="9" t="s">
        <v>229</v>
      </c>
      <c r="E27" s="100" t="s">
        <v>732</v>
      </c>
      <c r="F27" s="9" t="str">
        <f t="shared" si="0"/>
        <v>5 RC</v>
      </c>
      <c r="G27" s="53"/>
      <c r="H27" s="73"/>
      <c r="O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spans="2:29" ht="16.5" customHeight="1" thickTop="1" x14ac:dyDescent="0.35">
      <c r="B28" s="74" t="s">
        <v>880</v>
      </c>
      <c r="C28" s="7" t="s">
        <v>232</v>
      </c>
      <c r="D28" s="9" t="s">
        <v>215</v>
      </c>
      <c r="E28" s="100" t="s">
        <v>732</v>
      </c>
      <c r="F28" s="9" t="str">
        <f t="shared" si="0"/>
        <v>3.4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38</v>
      </c>
      <c r="M28" s="464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2:29" ht="15" customHeight="1" x14ac:dyDescent="0.35">
      <c r="B29" s="88" t="s">
        <v>971</v>
      </c>
      <c r="C29" s="7" t="s">
        <v>240</v>
      </c>
      <c r="D29" s="9" t="s">
        <v>229</v>
      </c>
      <c r="E29" s="100" t="s">
        <v>732</v>
      </c>
      <c r="F29" s="9" t="str">
        <f t="shared" si="0"/>
        <v>5 RC</v>
      </c>
      <c r="G29" s="53"/>
      <c r="H29" s="73"/>
      <c r="I29" s="2"/>
      <c r="J29" s="480"/>
      <c r="K29" s="103"/>
      <c r="L29" s="465"/>
      <c r="M29" s="46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 spans="2:29" ht="15.75" customHeight="1" thickBot="1" x14ac:dyDescent="0.4">
      <c r="B30" s="74" t="s">
        <v>972</v>
      </c>
      <c r="C30" s="7" t="s">
        <v>240</v>
      </c>
      <c r="D30" s="9" t="s">
        <v>237</v>
      </c>
      <c r="E30" s="100" t="s">
        <v>732</v>
      </c>
      <c r="F30" s="9" t="str">
        <f t="shared" si="0"/>
        <v>2.7 RC</v>
      </c>
      <c r="G30" s="53"/>
      <c r="H30" s="73"/>
      <c r="I30" s="2"/>
      <c r="J30" s="481"/>
      <c r="K30" s="103"/>
      <c r="L30" s="467"/>
      <c r="M30" s="468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 spans="2:29" ht="15.75" customHeight="1" thickTop="1" thickBot="1" x14ac:dyDescent="0.4">
      <c r="B31" s="74" t="s">
        <v>973</v>
      </c>
      <c r="C31" s="7" t="s">
        <v>240</v>
      </c>
      <c r="D31" s="9" t="s">
        <v>223</v>
      </c>
      <c r="E31" s="100" t="s">
        <v>732</v>
      </c>
      <c r="F31" s="9" t="str">
        <f t="shared" si="0"/>
        <v>2.6 RC</v>
      </c>
      <c r="G31" s="53"/>
      <c r="H31" s="73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spans="2:29" ht="18.75" customHeight="1" thickTop="1" x14ac:dyDescent="0.35">
      <c r="B32" s="74" t="s">
        <v>974</v>
      </c>
      <c r="C32" s="7" t="s">
        <v>240</v>
      </c>
      <c r="D32" s="9" t="s">
        <v>214</v>
      </c>
      <c r="E32" s="100" t="s">
        <v>732</v>
      </c>
      <c r="F32" s="9" t="str">
        <f t="shared" si="0"/>
        <v>2.5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19</v>
      </c>
      <c r="M32" s="485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spans="2:29" ht="15.75" customHeight="1" x14ac:dyDescent="0.35">
      <c r="B33" s="74"/>
      <c r="C33" s="7"/>
      <c r="D33" s="9" t="s">
        <v>200</v>
      </c>
      <c r="E33" s="37"/>
      <c r="F33" s="9" t="str">
        <f t="shared" si="0"/>
        <v>0 RC</v>
      </c>
      <c r="G33" s="53"/>
      <c r="H33" s="73"/>
      <c r="J33" s="483"/>
      <c r="K33" s="103"/>
      <c r="L33" s="465"/>
      <c r="M33" s="48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spans="2:29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487"/>
      <c r="O34" s="1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spans="2:29" ht="17.2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O35" s="4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2:29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7</v>
      </c>
      <c r="M36" s="464"/>
      <c r="O36" s="2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 spans="2:29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O37" s="3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spans="2:29" ht="1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spans="2:29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O39" s="4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spans="2:29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12</v>
      </c>
      <c r="M40" s="464"/>
      <c r="O40" s="2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spans="2:29" ht="18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O41" s="3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 spans="2:29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spans="2:29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spans="2:29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77</v>
      </c>
      <c r="M44" s="47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spans="2:29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spans="2:29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spans="2:29" ht="15.75" customHeight="1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58</v>
      </c>
      <c r="M47" s="47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spans="2:29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2:29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spans="2:29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19</v>
      </c>
      <c r="M50" s="47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spans="2:29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spans="2:29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spans="2:29" ht="15.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8</v>
      </c>
      <c r="M53" s="47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spans="2:29" ht="15.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spans="2:29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33.599999999999994</v>
      </c>
      <c r="G55" s="80" t="s">
        <v>136</v>
      </c>
      <c r="H55" s="73" t="s">
        <v>346</v>
      </c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spans="2:29" ht="15.75" customHeight="1" x14ac:dyDescent="0.35">
      <c r="B56" s="56"/>
      <c r="C56" s="57"/>
      <c r="D56" s="57"/>
      <c r="E56" s="57"/>
      <c r="F56" s="58"/>
      <c r="G56" s="58"/>
      <c r="H56" s="57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spans="2:29" ht="24" customHeight="1" thickBot="1" x14ac:dyDescent="0.4">
      <c r="B57" s="56"/>
      <c r="C57" s="57"/>
      <c r="D57" s="57"/>
      <c r="E57" s="57"/>
      <c r="F57" s="58"/>
      <c r="G57" s="58"/>
      <c r="H57" s="57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spans="2:29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spans="2:29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38</v>
      </c>
      <c r="P59" s="119" t="s">
        <v>460</v>
      </c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spans="2:29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19</v>
      </c>
      <c r="P60" s="119" t="s">
        <v>463</v>
      </c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 spans="2:29" ht="24" customHeight="1" thickBot="1" x14ac:dyDescent="0.5">
      <c r="C61" s="97" t="s">
        <v>486</v>
      </c>
      <c r="D61" s="395">
        <v>11</v>
      </c>
      <c r="E61" s="397">
        <v>106.2</v>
      </c>
      <c r="F61" s="397">
        <v>1339</v>
      </c>
      <c r="G61" s="397">
        <v>1960</v>
      </c>
      <c r="H61" s="399">
        <v>429</v>
      </c>
      <c r="I61" s="401">
        <v>1050</v>
      </c>
      <c r="J61" s="403" t="s">
        <v>502</v>
      </c>
      <c r="K61" s="404"/>
      <c r="L61" s="404"/>
      <c r="M61" s="427"/>
      <c r="N61" s="106"/>
      <c r="O61" s="106">
        <v>7</v>
      </c>
      <c r="P61" s="119" t="s">
        <v>461</v>
      </c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spans="2:29" ht="24" customHeight="1" thickBot="1" x14ac:dyDescent="0.5">
      <c r="C62" s="376">
        <v>4</v>
      </c>
      <c r="D62" s="426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12</v>
      </c>
      <c r="P62" s="119" t="s">
        <v>462</v>
      </c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spans="2:29" ht="23.25" customHeight="1" thickBot="1" x14ac:dyDescent="0.5">
      <c r="C63" s="376"/>
      <c r="D63" s="455" t="s">
        <v>318</v>
      </c>
      <c r="E63" s="456"/>
      <c r="F63" s="457"/>
      <c r="G63" s="455" t="s">
        <v>341</v>
      </c>
      <c r="H63" s="456"/>
      <c r="I63" s="456"/>
      <c r="J63" s="384"/>
      <c r="K63" s="385"/>
      <c r="L63" s="385"/>
      <c r="M63" s="450"/>
      <c r="N63" s="108"/>
      <c r="O63" s="120">
        <v>77</v>
      </c>
      <c r="P63" s="119" t="s">
        <v>464</v>
      </c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spans="2:29" ht="24" customHeight="1" thickBot="1" x14ac:dyDescent="0.5">
      <c r="C64" s="376"/>
      <c r="D64" s="379" t="s">
        <v>287</v>
      </c>
      <c r="E64" s="380"/>
      <c r="F64" s="381"/>
      <c r="G64" s="382" t="s">
        <v>273</v>
      </c>
      <c r="H64" s="383"/>
      <c r="I64" s="383"/>
      <c r="J64" s="388"/>
      <c r="K64" s="389"/>
      <c r="L64" s="389"/>
      <c r="M64" s="390"/>
      <c r="N64" s="121"/>
      <c r="O64" s="121">
        <v>58</v>
      </c>
      <c r="P64" s="119" t="s">
        <v>465</v>
      </c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19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8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/>
      <c r="O69" s="104"/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/>
      <c r="O70" s="105"/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489</v>
      </c>
      <c r="D71" s="395" t="s">
        <v>129</v>
      </c>
      <c r="E71" s="397">
        <v>0</v>
      </c>
      <c r="F71" s="397">
        <v>0</v>
      </c>
      <c r="G71" s="397">
        <v>0</v>
      </c>
      <c r="H71" s="397" t="s">
        <v>129</v>
      </c>
      <c r="I71" s="401">
        <v>0</v>
      </c>
      <c r="J71" s="403"/>
      <c r="K71" s="404"/>
      <c r="L71" s="404"/>
      <c r="M71" s="404"/>
      <c r="N71" s="106"/>
      <c r="O71" s="106"/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6</v>
      </c>
      <c r="D72" s="396"/>
      <c r="E72" s="398"/>
      <c r="F72" s="398"/>
      <c r="G72" s="398"/>
      <c r="H72" s="398"/>
      <c r="I72" s="402"/>
      <c r="J72" s="377"/>
      <c r="K72" s="378"/>
      <c r="L72" s="378"/>
      <c r="M72" s="378"/>
      <c r="N72" s="107"/>
      <c r="O72" s="107"/>
      <c r="P72" s="119" t="s">
        <v>462</v>
      </c>
    </row>
    <row r="73" spans="3:28" ht="24" customHeight="1" thickBot="1" x14ac:dyDescent="0.5">
      <c r="C73" s="376"/>
      <c r="D73" s="389" t="s">
        <v>160</v>
      </c>
      <c r="E73" s="389"/>
      <c r="F73" s="390"/>
      <c r="G73" s="388" t="s">
        <v>28</v>
      </c>
      <c r="H73" s="389"/>
      <c r="I73" s="389"/>
      <c r="J73" s="384"/>
      <c r="K73" s="385"/>
      <c r="L73" s="385"/>
      <c r="M73" s="385"/>
      <c r="N73" s="108"/>
      <c r="O73" s="120"/>
      <c r="P73" s="119" t="s">
        <v>464</v>
      </c>
    </row>
    <row r="74" spans="3:28" ht="23.5" thickBot="1" x14ac:dyDescent="0.5">
      <c r="C74" s="376"/>
      <c r="D74" s="389" t="s">
        <v>89</v>
      </c>
      <c r="E74" s="389"/>
      <c r="F74" s="390"/>
      <c r="G74" s="388" t="s">
        <v>27</v>
      </c>
      <c r="H74" s="389"/>
      <c r="I74" s="389"/>
      <c r="J74" s="388"/>
      <c r="K74" s="389"/>
      <c r="L74" s="389"/>
      <c r="M74" s="389"/>
      <c r="N74" s="121"/>
      <c r="O74" s="121"/>
      <c r="P74" s="119" t="s">
        <v>465</v>
      </c>
    </row>
    <row r="75" spans="3:28" ht="23.5" thickBot="1" x14ac:dyDescent="0.5">
      <c r="C75" s="376"/>
      <c r="D75" s="389" t="s">
        <v>381</v>
      </c>
      <c r="E75" s="389"/>
      <c r="F75" s="390"/>
      <c r="G75" s="388" t="s">
        <v>161</v>
      </c>
      <c r="H75" s="389"/>
      <c r="I75" s="389"/>
      <c r="J75" s="388"/>
      <c r="K75" s="389"/>
      <c r="L75" s="389"/>
      <c r="M75" s="389"/>
      <c r="N75" s="122"/>
      <c r="O75" s="122"/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/>
      <c r="O76" s="109"/>
      <c r="P76" s="119" t="s">
        <v>467</v>
      </c>
    </row>
  </sheetData>
  <mergeCells count="85">
    <mergeCell ref="J74:M74"/>
    <mergeCell ref="D75:F7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11:J12"/>
    <mergeCell ref="C19:G20"/>
    <mergeCell ref="H19:I20"/>
    <mergeCell ref="J23:M25"/>
    <mergeCell ref="J28:J30"/>
    <mergeCell ref="L28:M30"/>
    <mergeCell ref="C13:I14"/>
    <mergeCell ref="C15:F16"/>
    <mergeCell ref="G15:H16"/>
    <mergeCell ref="I15:I16"/>
    <mergeCell ref="C17:G18"/>
    <mergeCell ref="H17:H18"/>
    <mergeCell ref="I17:I18"/>
    <mergeCell ref="C11:G12"/>
    <mergeCell ref="H11:I12"/>
    <mergeCell ref="C4:H6"/>
    <mergeCell ref="I4:I6"/>
    <mergeCell ref="C9:G10"/>
    <mergeCell ref="H9:I10"/>
    <mergeCell ref="C7:G8"/>
    <mergeCell ref="H7:I8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47:J48"/>
    <mergeCell ref="K47:K48"/>
    <mergeCell ref="L47:M48"/>
    <mergeCell ref="J50:J51"/>
    <mergeCell ref="K50:K51"/>
    <mergeCell ref="L50:M51"/>
    <mergeCell ref="J53:J54"/>
    <mergeCell ref="K53:K54"/>
    <mergeCell ref="L53:M54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313D-C5C9-A44D-8887-0A08435520BD}">
  <sheetPr codeName="Sheet3918"/>
  <dimension ref="B3:AB98"/>
  <sheetViews>
    <sheetView zoomScale="70" zoomScaleNormal="60" zoomScaleSheetLayoutView="100" workbookViewId="0">
      <selection activeCell="E40" sqref="E40"/>
    </sheetView>
  </sheetViews>
  <sheetFormatPr defaultRowHeight="14.5" x14ac:dyDescent="0.35"/>
  <cols>
    <col min="2" max="2" width="24.4531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7265625" customWidth="1"/>
    <col min="12" max="12" width="12.363281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183</v>
      </c>
      <c r="D4" s="507"/>
      <c r="E4" s="507"/>
      <c r="F4" s="507"/>
      <c r="G4" s="507"/>
      <c r="H4" s="508"/>
      <c r="I4" s="512" t="s">
        <v>129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373</v>
      </c>
      <c r="D7" s="419"/>
      <c r="E7" s="419"/>
      <c r="F7" s="419"/>
      <c r="G7" s="419"/>
      <c r="H7" s="418">
        <v>0</v>
      </c>
      <c r="I7" s="528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0"/>
      <c r="I8" s="529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1054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695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208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0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0</v>
      </c>
      <c r="I17" s="518">
        <v>0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3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7.2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5">
      <c r="B25" s="153" t="s">
        <v>772</v>
      </c>
      <c r="C25" s="7" t="s">
        <v>196</v>
      </c>
      <c r="D25" s="9" t="s">
        <v>225</v>
      </c>
      <c r="E25" s="100" t="s">
        <v>732</v>
      </c>
      <c r="F25" s="9" t="str">
        <f t="shared" ref="F25:F54" si="0">0.05 * VALUE(LEFT(D25, LEN(D25)-3)) &amp; " RC"</f>
        <v>3.9 RC</v>
      </c>
      <c r="G25" s="53"/>
      <c r="H25" s="73"/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4">
      <c r="B26" s="155" t="s">
        <v>773</v>
      </c>
      <c r="C26" s="7" t="s">
        <v>196</v>
      </c>
      <c r="D26" s="9" t="s">
        <v>245</v>
      </c>
      <c r="E26" s="100" t="s">
        <v>732</v>
      </c>
      <c r="F26" s="9" t="str">
        <f t="shared" si="0"/>
        <v>3.7 RC</v>
      </c>
      <c r="G26" s="53"/>
      <c r="H26" s="73"/>
      <c r="I26" s="85"/>
      <c r="N26" s="84"/>
      <c r="O26" s="84"/>
    </row>
    <row r="27" spans="2:16" ht="16.5" customHeight="1" thickBot="1" x14ac:dyDescent="0.45">
      <c r="B27" s="144" t="s">
        <v>878</v>
      </c>
      <c r="C27" s="7" t="s">
        <v>232</v>
      </c>
      <c r="D27" s="9" t="s">
        <v>236</v>
      </c>
      <c r="E27" s="100" t="s">
        <v>732</v>
      </c>
      <c r="F27" s="9" t="str">
        <f t="shared" si="0"/>
        <v>2.8 RC</v>
      </c>
      <c r="G27" s="53"/>
      <c r="H27" s="73"/>
      <c r="N27" s="84"/>
      <c r="O27" s="84"/>
    </row>
    <row r="28" spans="2:16" ht="16.5" customHeight="1" thickTop="1" x14ac:dyDescent="0.4">
      <c r="B28" s="144"/>
      <c r="C28" s="7"/>
      <c r="D28" s="9" t="s">
        <v>200</v>
      </c>
      <c r="E28" s="37"/>
      <c r="F28" s="9" t="str">
        <f t="shared" si="0"/>
        <v>0 RC</v>
      </c>
      <c r="G28" s="53"/>
      <c r="H28" s="73"/>
      <c r="I28" s="83"/>
      <c r="J28" s="479" t="s">
        <v>458</v>
      </c>
      <c r="K28" s="103"/>
      <c r="L28" s="463">
        <f>SUMIF(P28:P405, "A5A5A5", N28:N405) + SUMIF(P28:P405, "A5A5A5", O28:O405)</f>
        <v>35</v>
      </c>
      <c r="M28" s="464"/>
    </row>
    <row r="29" spans="2:16" ht="18" customHeight="1" x14ac:dyDescent="0.4">
      <c r="B29" s="144"/>
      <c r="C29" s="7"/>
      <c r="D29" s="9" t="s">
        <v>200</v>
      </c>
      <c r="E29" s="37"/>
      <c r="F29" s="9" t="str">
        <f t="shared" si="0"/>
        <v>0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5">
      <c r="B30" s="144"/>
      <c r="C30" s="7"/>
      <c r="D30" s="9" t="s">
        <v>200</v>
      </c>
      <c r="E30" s="37"/>
      <c r="F30" s="9" t="str">
        <f t="shared" si="0"/>
        <v>0 RC</v>
      </c>
      <c r="G30" s="53"/>
      <c r="H30" s="73"/>
      <c r="I30" s="85"/>
      <c r="J30" s="481"/>
      <c r="K30" s="103"/>
      <c r="L30" s="467"/>
      <c r="M30" s="468"/>
    </row>
    <row r="31" spans="2:16" ht="15.75" customHeight="1" thickTop="1" thickBot="1" x14ac:dyDescent="0.45">
      <c r="B31" s="144"/>
      <c r="C31" s="7"/>
      <c r="D31" s="9" t="s">
        <v>200</v>
      </c>
      <c r="E31" s="37"/>
      <c r="F31" s="9" t="str">
        <f t="shared" si="0"/>
        <v>0 RC</v>
      </c>
      <c r="G31" s="53"/>
      <c r="H31" s="73"/>
    </row>
    <row r="32" spans="2:16" ht="15" customHeight="1" thickTop="1" x14ac:dyDescent="0.4">
      <c r="B32" s="144"/>
      <c r="C32" s="7"/>
      <c r="D32" s="9" t="s">
        <v>200</v>
      </c>
      <c r="E32" s="37"/>
      <c r="F32" s="9" t="str">
        <f t="shared" si="0"/>
        <v>0 RC</v>
      </c>
      <c r="G32" s="53"/>
      <c r="H32" s="73"/>
      <c r="J32" s="482" t="s">
        <v>1</v>
      </c>
      <c r="K32" s="103"/>
      <c r="L32" s="463">
        <f>SUMIF(P28:P405, "70AD47", N28:N405) + SUMIF(P28:P405, "70AD47", O28:O405)</f>
        <v>17</v>
      </c>
      <c r="M32" s="485"/>
    </row>
    <row r="33" spans="2:15" ht="15.65" customHeight="1" x14ac:dyDescent="0.4">
      <c r="B33" s="144"/>
      <c r="C33" s="7"/>
      <c r="D33" s="9" t="s">
        <v>200</v>
      </c>
      <c r="E33" s="37"/>
      <c r="F33" s="9" t="str">
        <f t="shared" si="0"/>
        <v>0 RC</v>
      </c>
      <c r="G33" s="53"/>
      <c r="H33" s="73"/>
      <c r="J33" s="483"/>
      <c r="K33" s="103"/>
      <c r="L33" s="465"/>
      <c r="M33" s="486"/>
    </row>
    <row r="34" spans="2:15" ht="18" customHeight="1" thickBot="1" x14ac:dyDescent="0.45">
      <c r="B34" s="14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5">
      <c r="B35" s="14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83"/>
      <c r="O35" s="83"/>
    </row>
    <row r="36" spans="2:15" ht="15.75" customHeight="1" thickTop="1" x14ac:dyDescent="0.4">
      <c r="B36" s="14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/>
      <c r="L36" s="463">
        <f>SUMIF(P28:P405, "FFC000", N28:N405) + SUMIF(P28:P405, "FFC000", O28:O405)</f>
        <v>3</v>
      </c>
      <c r="M36" s="464"/>
      <c r="N36" s="85"/>
      <c r="O36" s="85"/>
    </row>
    <row r="37" spans="2:15" ht="15.75" customHeight="1" x14ac:dyDescent="0.4">
      <c r="B37" s="14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86"/>
      <c r="O37" s="86"/>
    </row>
    <row r="38" spans="2:15" ht="18" customHeight="1" thickBot="1" x14ac:dyDescent="0.4">
      <c r="B38" s="65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65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83"/>
      <c r="O39" s="83"/>
    </row>
    <row r="40" spans="2:15" ht="15.75" customHeight="1" thickTop="1" x14ac:dyDescent="0.35">
      <c r="B40" s="65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/>
      <c r="L40" s="463">
        <f>SUMIF(P28:P405, "ED7D31", N28:N405) + SUMIF(P28:P405, "ED7D31", O28:O405)</f>
        <v>15</v>
      </c>
      <c r="M40" s="464"/>
      <c r="N40" s="85"/>
      <c r="O40" s="85"/>
    </row>
    <row r="41" spans="2:15" ht="18" customHeight="1" x14ac:dyDescent="0.35">
      <c r="B41" s="65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65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65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6.5" customHeight="1" thickTop="1" x14ac:dyDescent="0.35">
      <c r="B44" s="65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SUMIF(P28:P405, "A9D08E", N28:N405) + SUMIF(P28:P405, "A9D08E", O28:O405)</f>
        <v>66</v>
      </c>
      <c r="M44" s="476"/>
    </row>
    <row r="45" spans="2:15" ht="15.75" customHeight="1" thickBot="1" x14ac:dyDescent="0.4">
      <c r="B45" s="65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65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6.5" customHeight="1" thickTop="1" x14ac:dyDescent="0.35">
      <c r="B47" s="65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SUMIF(P28:P405, "F4B084", N28:N405) + SUMIF(P28:P405, "F4B084", O28:O405)</f>
        <v>75</v>
      </c>
      <c r="M47" s="476"/>
    </row>
    <row r="48" spans="2:15" ht="15.75" customHeight="1" thickBot="1" x14ac:dyDescent="0.4">
      <c r="B48" s="65"/>
      <c r="C48" s="7"/>
      <c r="D48" s="9" t="s">
        <v>200</v>
      </c>
      <c r="E48" s="37"/>
      <c r="F48" s="9" t="str">
        <f t="shared" si="0"/>
        <v>0 RC</v>
      </c>
      <c r="G48" s="53"/>
      <c r="H48" s="73"/>
      <c r="J48" s="491"/>
      <c r="K48" s="474"/>
      <c r="L48" s="477"/>
      <c r="M48" s="478"/>
    </row>
    <row r="49" spans="2:28" ht="15.75" customHeight="1" thickTop="1" thickBot="1" x14ac:dyDescent="0.4">
      <c r="B49" s="65"/>
      <c r="C49" s="7"/>
      <c r="D49" s="9" t="s">
        <v>200</v>
      </c>
      <c r="E49" s="37"/>
      <c r="F49" s="9" t="str">
        <f t="shared" si="0"/>
        <v>0 RC</v>
      </c>
      <c r="G49" s="53"/>
      <c r="H49" s="73"/>
    </row>
    <row r="50" spans="2:28" ht="16.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53"/>
      <c r="H50" s="73"/>
      <c r="J50" s="492" t="s">
        <v>85</v>
      </c>
      <c r="K50" s="474"/>
      <c r="L50" s="475">
        <f>SUMIF(P28:P405, "FFD966", N28:N405) + SUMIF(P28:P405, "FFD966", O28:O405)</f>
        <v>-9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6.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SUMIF(P28:P405, "9BC2E6", N28:N405) + SUMIF(P28:P405, "9BC2E6", O28:O405)</f>
        <v>4</v>
      </c>
      <c r="M53" s="476"/>
    </row>
    <row r="54" spans="2:28" ht="16.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10.399999999999999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x14ac:dyDescent="0.35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4">
      <c r="C59" s="57"/>
      <c r="D59" s="57"/>
      <c r="E59" s="57"/>
      <c r="F59" s="58"/>
      <c r="G59" s="58"/>
      <c r="H59" s="57"/>
      <c r="N59" s="102" t="s">
        <v>456</v>
      </c>
      <c r="O59" s="102" t="s">
        <v>457</v>
      </c>
      <c r="P59" s="123" t="s">
        <v>468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7" t="s">
        <v>4</v>
      </c>
      <c r="D60" s="47" t="s">
        <v>13</v>
      </c>
      <c r="E60" s="49" t="s">
        <v>87</v>
      </c>
      <c r="F60" s="110" t="s">
        <v>88</v>
      </c>
      <c r="G60" s="112" t="s">
        <v>88</v>
      </c>
      <c r="H60" s="114" t="s">
        <v>88</v>
      </c>
      <c r="I60" s="116" t="s">
        <v>4</v>
      </c>
      <c r="J60" s="391" t="s">
        <v>166</v>
      </c>
      <c r="K60" s="392"/>
      <c r="L60" s="392"/>
      <c r="M60" s="392"/>
      <c r="N60" s="118"/>
      <c r="O60" s="104">
        <v>35</v>
      </c>
      <c r="P60" s="119" t="s">
        <v>460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448"/>
      <c r="D61" s="48" t="s">
        <v>87</v>
      </c>
      <c r="E61" s="50" t="s">
        <v>131</v>
      </c>
      <c r="F61" s="111" t="s">
        <v>124</v>
      </c>
      <c r="G61" s="113" t="s">
        <v>125</v>
      </c>
      <c r="H61" s="115" t="s">
        <v>126</v>
      </c>
      <c r="I61" s="117" t="s">
        <v>17</v>
      </c>
      <c r="J61" s="393"/>
      <c r="K61" s="394"/>
      <c r="L61" s="394"/>
      <c r="M61" s="394"/>
      <c r="N61" s="105"/>
      <c r="O61" s="105">
        <v>17</v>
      </c>
      <c r="P61" s="119" t="s">
        <v>463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97" t="s">
        <v>488</v>
      </c>
      <c r="D62" s="504">
        <v>14</v>
      </c>
      <c r="E62" s="397">
        <v>92</v>
      </c>
      <c r="F62" s="397">
        <v>1286</v>
      </c>
      <c r="G62" s="397">
        <v>1265</v>
      </c>
      <c r="H62" s="399">
        <v>1071</v>
      </c>
      <c r="I62" s="401">
        <v>1050</v>
      </c>
      <c r="J62" s="403" t="s">
        <v>336</v>
      </c>
      <c r="K62" s="404"/>
      <c r="L62" s="404"/>
      <c r="M62" s="427"/>
      <c r="N62" s="106"/>
      <c r="O62" s="106">
        <v>3</v>
      </c>
      <c r="P62" s="119" t="s">
        <v>461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>
        <v>4</v>
      </c>
      <c r="D63" s="505"/>
      <c r="E63" s="398"/>
      <c r="F63" s="398"/>
      <c r="G63" s="398"/>
      <c r="H63" s="400"/>
      <c r="I63" s="402"/>
      <c r="J63" s="377"/>
      <c r="K63" s="378"/>
      <c r="L63" s="378"/>
      <c r="M63" s="378"/>
      <c r="N63" s="107"/>
      <c r="O63" s="107">
        <v>15</v>
      </c>
      <c r="P63" s="119" t="s">
        <v>462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382" t="s">
        <v>314</v>
      </c>
      <c r="E64" s="383"/>
      <c r="F64" s="494"/>
      <c r="G64" s="382" t="s">
        <v>130</v>
      </c>
      <c r="H64" s="383"/>
      <c r="I64" s="383"/>
      <c r="J64" s="384"/>
      <c r="K64" s="385"/>
      <c r="L64" s="385"/>
      <c r="M64" s="385"/>
      <c r="N64" s="108"/>
      <c r="O64" s="120">
        <v>66</v>
      </c>
      <c r="P64" s="119" t="s">
        <v>464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455" t="s">
        <v>335</v>
      </c>
      <c r="E65" s="456"/>
      <c r="F65" s="457"/>
      <c r="G65" s="379" t="s">
        <v>276</v>
      </c>
      <c r="H65" s="380"/>
      <c r="I65" s="380"/>
      <c r="J65" s="388"/>
      <c r="K65" s="389"/>
      <c r="L65" s="389"/>
      <c r="M65" s="389"/>
      <c r="N65" s="121"/>
      <c r="O65" s="121">
        <v>75</v>
      </c>
      <c r="P65" s="119" t="s">
        <v>465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5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22"/>
      <c r="O66" s="122">
        <v>-9</v>
      </c>
      <c r="P66" s="119" t="s">
        <v>466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C67" s="376"/>
      <c r="D67" s="389"/>
      <c r="E67" s="389"/>
      <c r="F67" s="390"/>
      <c r="G67" s="388"/>
      <c r="H67" s="389"/>
      <c r="I67" s="389"/>
      <c r="J67" s="388"/>
      <c r="K67" s="389"/>
      <c r="L67" s="389"/>
      <c r="M67" s="389"/>
      <c r="N67" s="109"/>
      <c r="O67" s="109">
        <v>4</v>
      </c>
      <c r="P67" s="119" t="s">
        <v>467</v>
      </c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4">
      <c r="C69" s="57"/>
      <c r="D69" s="57"/>
      <c r="E69" s="57"/>
      <c r="F69" s="58"/>
      <c r="G69" s="58"/>
      <c r="H69" s="57"/>
      <c r="N69" s="102" t="s">
        <v>456</v>
      </c>
      <c r="O69" s="102" t="s">
        <v>457</v>
      </c>
      <c r="P69" s="123" t="s">
        <v>468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7" t="s">
        <v>4</v>
      </c>
      <c r="D70" s="47" t="s">
        <v>13</v>
      </c>
      <c r="E70" s="49" t="s">
        <v>87</v>
      </c>
      <c r="F70" s="110" t="s">
        <v>88</v>
      </c>
      <c r="G70" s="112" t="s">
        <v>88</v>
      </c>
      <c r="H70" s="114" t="s">
        <v>88</v>
      </c>
      <c r="I70" s="116" t="s">
        <v>4</v>
      </c>
      <c r="J70" s="391" t="s">
        <v>166</v>
      </c>
      <c r="K70" s="392"/>
      <c r="L70" s="392"/>
      <c r="M70" s="392"/>
      <c r="N70" s="118"/>
      <c r="O70" s="104"/>
      <c r="P70" s="119" t="s">
        <v>460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448"/>
      <c r="D71" s="48" t="s">
        <v>87</v>
      </c>
      <c r="E71" s="50" t="s">
        <v>131</v>
      </c>
      <c r="F71" s="111" t="s">
        <v>124</v>
      </c>
      <c r="G71" s="113" t="s">
        <v>125</v>
      </c>
      <c r="H71" s="115" t="s">
        <v>126</v>
      </c>
      <c r="I71" s="117" t="s">
        <v>17</v>
      </c>
      <c r="J71" s="393"/>
      <c r="K71" s="394"/>
      <c r="L71" s="394"/>
      <c r="M71" s="394"/>
      <c r="N71" s="105"/>
      <c r="O71" s="105"/>
      <c r="P71" s="119" t="s">
        <v>463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97" t="s">
        <v>489</v>
      </c>
      <c r="D72" s="395" t="s">
        <v>129</v>
      </c>
      <c r="E72" s="397">
        <v>0</v>
      </c>
      <c r="F72" s="397">
        <v>0</v>
      </c>
      <c r="G72" s="397">
        <v>0</v>
      </c>
      <c r="H72" s="397" t="s">
        <v>129</v>
      </c>
      <c r="I72" s="401">
        <v>0</v>
      </c>
      <c r="J72" s="403"/>
      <c r="K72" s="404"/>
      <c r="L72" s="404"/>
      <c r="M72" s="404"/>
      <c r="N72" s="106"/>
      <c r="O72" s="106"/>
      <c r="P72" s="119" t="s">
        <v>461</v>
      </c>
    </row>
    <row r="73" spans="3:28" ht="24" customHeight="1" thickBot="1" x14ac:dyDescent="0.5">
      <c r="C73" s="376">
        <v>6</v>
      </c>
      <c r="D73" s="396"/>
      <c r="E73" s="398"/>
      <c r="F73" s="398"/>
      <c r="G73" s="398"/>
      <c r="H73" s="398"/>
      <c r="I73" s="402"/>
      <c r="J73" s="377"/>
      <c r="K73" s="378"/>
      <c r="L73" s="378"/>
      <c r="M73" s="378"/>
      <c r="N73" s="107"/>
      <c r="O73" s="107"/>
      <c r="P73" s="119" t="s">
        <v>462</v>
      </c>
    </row>
    <row r="74" spans="3:28" ht="23.5" thickBot="1" x14ac:dyDescent="0.5">
      <c r="C74" s="376"/>
      <c r="D74" s="389" t="s">
        <v>160</v>
      </c>
      <c r="E74" s="389"/>
      <c r="F74" s="390"/>
      <c r="G74" s="388" t="s">
        <v>28</v>
      </c>
      <c r="H74" s="389"/>
      <c r="I74" s="389"/>
      <c r="J74" s="384"/>
      <c r="K74" s="385"/>
      <c r="L74" s="385"/>
      <c r="M74" s="385"/>
      <c r="N74" s="108"/>
      <c r="O74" s="120"/>
      <c r="P74" s="119" t="s">
        <v>464</v>
      </c>
    </row>
    <row r="75" spans="3:28" ht="23.5" thickBot="1" x14ac:dyDescent="0.5">
      <c r="C75" s="376"/>
      <c r="D75" s="389" t="s">
        <v>89</v>
      </c>
      <c r="E75" s="389"/>
      <c r="F75" s="390"/>
      <c r="G75" s="388" t="s">
        <v>27</v>
      </c>
      <c r="H75" s="389"/>
      <c r="I75" s="389"/>
      <c r="J75" s="388"/>
      <c r="K75" s="389"/>
      <c r="L75" s="389"/>
      <c r="M75" s="389"/>
      <c r="N75" s="121"/>
      <c r="O75" s="121"/>
      <c r="P75" s="119" t="s">
        <v>465</v>
      </c>
    </row>
    <row r="76" spans="3:28" ht="23.5" thickBot="1" x14ac:dyDescent="0.5">
      <c r="C76" s="376"/>
      <c r="D76" s="389" t="s">
        <v>381</v>
      </c>
      <c r="E76" s="389"/>
      <c r="F76" s="390"/>
      <c r="G76" s="388" t="s">
        <v>161</v>
      </c>
      <c r="H76" s="389"/>
      <c r="I76" s="389"/>
      <c r="J76" s="388"/>
      <c r="K76" s="389"/>
      <c r="L76" s="389"/>
      <c r="M76" s="389"/>
      <c r="N76" s="122"/>
      <c r="O76" s="122"/>
      <c r="P76" s="119" t="s">
        <v>466</v>
      </c>
    </row>
    <row r="77" spans="3:28" ht="23.5" thickBot="1" x14ac:dyDescent="0.4">
      <c r="C77" s="376"/>
      <c r="D77" s="389"/>
      <c r="E77" s="389"/>
      <c r="F77" s="390"/>
      <c r="G77" s="388"/>
      <c r="H77" s="389"/>
      <c r="I77" s="389"/>
      <c r="J77" s="388"/>
      <c r="K77" s="389"/>
      <c r="L77" s="389"/>
      <c r="M77" s="389"/>
      <c r="N77" s="109"/>
      <c r="O77" s="109"/>
      <c r="P77" s="119" t="s">
        <v>467</v>
      </c>
    </row>
    <row r="78" spans="3:28" x14ac:dyDescent="0.35"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</row>
    <row r="79" spans="3:28" x14ac:dyDescent="0.35"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</row>
    <row r="80" spans="3:28" x14ac:dyDescent="0.35"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</row>
    <row r="81" spans="3:13" ht="15" customHeight="1" x14ac:dyDescent="0.35"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</row>
    <row r="82" spans="3:13" ht="15" customHeight="1" x14ac:dyDescent="0.35"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</row>
    <row r="83" spans="3:13" ht="23.25" customHeight="1" x14ac:dyDescent="0.35"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</row>
    <row r="84" spans="3:13" ht="23.25" customHeight="1" x14ac:dyDescent="0.35"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</row>
    <row r="85" spans="3:13" ht="23.25" customHeight="1" x14ac:dyDescent="0.35"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</row>
    <row r="86" spans="3:13" ht="23.25" customHeight="1" x14ac:dyDescent="0.35"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</row>
    <row r="87" spans="3:13" x14ac:dyDescent="0.35"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</row>
    <row r="88" spans="3:13" ht="15" customHeight="1" x14ac:dyDescent="0.35"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</row>
    <row r="89" spans="3:13" ht="15" customHeight="1" x14ac:dyDescent="0.35"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</row>
    <row r="90" spans="3:13" ht="23.25" customHeight="1" x14ac:dyDescent="0.35"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</row>
    <row r="91" spans="3:13" ht="23.25" customHeight="1" x14ac:dyDescent="0.35"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</row>
    <row r="92" spans="3:13" ht="23.25" customHeight="1" x14ac:dyDescent="0.35"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</row>
    <row r="93" spans="3:13" ht="23.25" customHeight="1" x14ac:dyDescent="0.35"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</row>
    <row r="94" spans="3:13" ht="23.25" customHeight="1" x14ac:dyDescent="0.35"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</row>
    <row r="95" spans="3:13" x14ac:dyDescent="0.35"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</row>
    <row r="96" spans="3:13" x14ac:dyDescent="0.35"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</row>
    <row r="97" spans="3:13" x14ac:dyDescent="0.35"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</row>
    <row r="98" spans="3:13" x14ac:dyDescent="0.35"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</row>
  </sheetData>
  <mergeCells count="85">
    <mergeCell ref="J75:M75"/>
    <mergeCell ref="D76:F76"/>
    <mergeCell ref="G76:I76"/>
    <mergeCell ref="J76:M76"/>
    <mergeCell ref="D77:F77"/>
    <mergeCell ref="G77:I77"/>
    <mergeCell ref="J77:M77"/>
    <mergeCell ref="C70:C71"/>
    <mergeCell ref="J70:M71"/>
    <mergeCell ref="D72:D73"/>
    <mergeCell ref="E72:E73"/>
    <mergeCell ref="F72:F73"/>
    <mergeCell ref="G72:G73"/>
    <mergeCell ref="H72:H73"/>
    <mergeCell ref="I72:I73"/>
    <mergeCell ref="J72:M72"/>
    <mergeCell ref="C73:C77"/>
    <mergeCell ref="J73:M73"/>
    <mergeCell ref="D74:F74"/>
    <mergeCell ref="G74:I74"/>
    <mergeCell ref="J74:M74"/>
    <mergeCell ref="D75:F75"/>
    <mergeCell ref="G75:I75"/>
    <mergeCell ref="J11:J12"/>
    <mergeCell ref="J65:M65"/>
    <mergeCell ref="D66:F66"/>
    <mergeCell ref="G66:I66"/>
    <mergeCell ref="J66:M66"/>
    <mergeCell ref="J64:M64"/>
    <mergeCell ref="D65:F65"/>
    <mergeCell ref="G65:I65"/>
    <mergeCell ref="J50:J51"/>
    <mergeCell ref="K50:K51"/>
    <mergeCell ref="L50:M51"/>
    <mergeCell ref="J53:J54"/>
    <mergeCell ref="K53:K54"/>
    <mergeCell ref="L53:M54"/>
    <mergeCell ref="J40:J42"/>
    <mergeCell ref="L40:M42"/>
    <mergeCell ref="D67:F67"/>
    <mergeCell ref="G67:I67"/>
    <mergeCell ref="J67:M67"/>
    <mergeCell ref="C60:C61"/>
    <mergeCell ref="J60:M61"/>
    <mergeCell ref="D62:D63"/>
    <mergeCell ref="E62:E63"/>
    <mergeCell ref="F62:F63"/>
    <mergeCell ref="G62:G63"/>
    <mergeCell ref="H62:H63"/>
    <mergeCell ref="I62:I63"/>
    <mergeCell ref="J62:M62"/>
    <mergeCell ref="C63:C67"/>
    <mergeCell ref="J63:M63"/>
    <mergeCell ref="D64:F64"/>
    <mergeCell ref="G64:I64"/>
    <mergeCell ref="J44:J45"/>
    <mergeCell ref="K44:K45"/>
    <mergeCell ref="L44:M45"/>
    <mergeCell ref="J28:J30"/>
    <mergeCell ref="L28:M30"/>
    <mergeCell ref="J32:J34"/>
    <mergeCell ref="L32:M34"/>
    <mergeCell ref="J36:J38"/>
    <mergeCell ref="L36:M38"/>
    <mergeCell ref="C13:I14"/>
    <mergeCell ref="C15:F16"/>
    <mergeCell ref="G15:H16"/>
    <mergeCell ref="I15:I16"/>
    <mergeCell ref="J23:M25"/>
    <mergeCell ref="J47:J48"/>
    <mergeCell ref="K47:K48"/>
    <mergeCell ref="L47:M48"/>
    <mergeCell ref="C4:H6"/>
    <mergeCell ref="I4:I6"/>
    <mergeCell ref="C9:G10"/>
    <mergeCell ref="H9:I10"/>
    <mergeCell ref="C7:G8"/>
    <mergeCell ref="H7:I8"/>
    <mergeCell ref="C17:G18"/>
    <mergeCell ref="H17:H18"/>
    <mergeCell ref="I17:I18"/>
    <mergeCell ref="C19:G20"/>
    <mergeCell ref="H19:I20"/>
    <mergeCell ref="C11:G12"/>
    <mergeCell ref="H11:I12"/>
  </mergeCell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CB67-521C-B144-816B-F34ED6219D60}">
  <sheetPr codeName="Sheet3919"/>
  <dimension ref="B3:AB129"/>
  <sheetViews>
    <sheetView topLeftCell="B2" zoomScale="48" zoomScaleNormal="60" zoomScaleSheetLayoutView="100" workbookViewId="0">
      <selection activeCell="H9" sqref="H9:I10"/>
    </sheetView>
  </sheetViews>
  <sheetFormatPr defaultRowHeight="14.5" x14ac:dyDescent="0.35"/>
  <cols>
    <col min="2" max="2" width="26.363281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726562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184</v>
      </c>
      <c r="D4" s="507"/>
      <c r="E4" s="507"/>
      <c r="F4" s="507"/>
      <c r="G4" s="507"/>
      <c r="H4" s="508"/>
      <c r="I4" s="512">
        <v>5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375</v>
      </c>
      <c r="D7" s="419"/>
      <c r="E7" s="419"/>
      <c r="F7" s="419"/>
      <c r="G7" s="419"/>
      <c r="H7" s="422">
        <v>287.10000000000002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1055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715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964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528</v>
      </c>
      <c r="H15" s="433"/>
      <c r="I15" s="433">
        <v>109.9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1</v>
      </c>
      <c r="I17" s="518">
        <v>3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11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91" t="s">
        <v>637</v>
      </c>
      <c r="C25" s="7" t="s">
        <v>254</v>
      </c>
      <c r="D25" s="9" t="s">
        <v>241</v>
      </c>
      <c r="E25" s="100" t="s">
        <v>473</v>
      </c>
      <c r="F25" s="9" t="str">
        <f t="shared" ref="F25:F54" si="0">0.05 * VALUE(LEFT(D25, LEN(D25)-3)) &amp; " RC"</f>
        <v>5.7 RC</v>
      </c>
      <c r="G25" s="80" t="s">
        <v>136</v>
      </c>
      <c r="H25" s="73" t="s">
        <v>491</v>
      </c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78" t="s">
        <v>448</v>
      </c>
      <c r="C26" s="6" t="s">
        <v>255</v>
      </c>
      <c r="D26" s="9" t="s">
        <v>203</v>
      </c>
      <c r="E26" s="100" t="s">
        <v>454</v>
      </c>
      <c r="F26" s="9" t="str">
        <f t="shared" si="0"/>
        <v>2 RC</v>
      </c>
      <c r="G26" s="53"/>
      <c r="H26" s="73"/>
      <c r="I26" s="85"/>
      <c r="N26" s="84"/>
      <c r="O26" s="84"/>
    </row>
    <row r="27" spans="2:16" ht="15.75" customHeight="1" thickBot="1" x14ac:dyDescent="0.4">
      <c r="B27" s="78" t="s">
        <v>428</v>
      </c>
      <c r="C27" s="7" t="s">
        <v>240</v>
      </c>
      <c r="D27" s="9" t="s">
        <v>223</v>
      </c>
      <c r="E27" s="100" t="s">
        <v>454</v>
      </c>
      <c r="F27" s="9" t="str">
        <f t="shared" si="0"/>
        <v>2.6 RC</v>
      </c>
      <c r="G27" s="53"/>
      <c r="H27" s="73"/>
      <c r="N27" s="84"/>
      <c r="O27" s="84"/>
    </row>
    <row r="28" spans="2:16" ht="16.5" customHeight="1" thickTop="1" x14ac:dyDescent="0.35">
      <c r="B28" s="78" t="s">
        <v>534</v>
      </c>
      <c r="C28" s="7" t="s">
        <v>232</v>
      </c>
      <c r="D28" s="9" t="s">
        <v>214</v>
      </c>
      <c r="E28" s="100" t="s">
        <v>454</v>
      </c>
      <c r="F28" s="9" t="str">
        <f t="shared" si="0"/>
        <v>2.5 RC</v>
      </c>
      <c r="G28" s="53"/>
      <c r="H28" s="73"/>
      <c r="I28" s="83"/>
      <c r="J28" s="479" t="s">
        <v>458</v>
      </c>
      <c r="K28" s="103"/>
      <c r="L28" s="463">
        <f>SUMIF(P28:P406, "A5A5A5", N28:N406) + SUMIF(P28:P406, "A5A5A5", O28:O406)</f>
        <v>81</v>
      </c>
      <c r="M28" s="464"/>
    </row>
    <row r="29" spans="2:16" ht="16.5" customHeight="1" x14ac:dyDescent="0.35">
      <c r="B29" s="78" t="s">
        <v>451</v>
      </c>
      <c r="C29" s="7" t="s">
        <v>250</v>
      </c>
      <c r="D29" s="9" t="s">
        <v>213</v>
      </c>
      <c r="E29" s="100" t="s">
        <v>454</v>
      </c>
      <c r="F29" s="9" t="str">
        <f t="shared" si="0"/>
        <v>2.9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78" t="s">
        <v>558</v>
      </c>
      <c r="C30" s="7" t="s">
        <v>196</v>
      </c>
      <c r="D30" s="9" t="s">
        <v>242</v>
      </c>
      <c r="E30" s="100" t="s">
        <v>454</v>
      </c>
      <c r="F30" s="9" t="str">
        <f t="shared" si="0"/>
        <v>2.4 RC</v>
      </c>
      <c r="G30" s="53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138" t="s">
        <v>559</v>
      </c>
      <c r="C31" s="7" t="s">
        <v>196</v>
      </c>
      <c r="D31" s="9" t="s">
        <v>216</v>
      </c>
      <c r="E31" s="100" t="s">
        <v>454</v>
      </c>
      <c r="F31" s="9" t="str">
        <f t="shared" si="0"/>
        <v>3.5 RC</v>
      </c>
      <c r="G31" s="53"/>
      <c r="H31" s="73"/>
    </row>
    <row r="32" spans="2:16" ht="18" customHeight="1" thickTop="1" x14ac:dyDescent="0.35">
      <c r="B32" s="135" t="s">
        <v>975</v>
      </c>
      <c r="C32" s="6" t="s">
        <v>240</v>
      </c>
      <c r="D32" s="9" t="s">
        <v>1023</v>
      </c>
      <c r="E32" s="100" t="s">
        <v>732</v>
      </c>
      <c r="F32" s="9" t="str">
        <f t="shared" si="0"/>
        <v>8.3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48</v>
      </c>
      <c r="M32" s="485"/>
    </row>
    <row r="33" spans="2:15" ht="15.75" customHeight="1" x14ac:dyDescent="0.35">
      <c r="B33" s="78" t="s">
        <v>976</v>
      </c>
      <c r="C33" s="7" t="s">
        <v>240</v>
      </c>
      <c r="D33" s="9" t="s">
        <v>429</v>
      </c>
      <c r="E33" s="100" t="s">
        <v>732</v>
      </c>
      <c r="F33" s="9" t="str">
        <f t="shared" si="0"/>
        <v>7.7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8" t="s">
        <v>977</v>
      </c>
      <c r="C34" s="7" t="s">
        <v>240</v>
      </c>
      <c r="D34" s="9" t="s">
        <v>834</v>
      </c>
      <c r="E34" s="100" t="s">
        <v>732</v>
      </c>
      <c r="F34" s="9" t="str">
        <f t="shared" si="0"/>
        <v>7.4 RC</v>
      </c>
      <c r="G34" s="53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">
      <c r="B35" s="78" t="s">
        <v>978</v>
      </c>
      <c r="C35" s="7" t="s">
        <v>240</v>
      </c>
      <c r="D35" s="9" t="s">
        <v>218</v>
      </c>
      <c r="E35" s="100" t="s">
        <v>732</v>
      </c>
      <c r="F35" s="9" t="str">
        <f t="shared" si="0"/>
        <v>3.2 RC</v>
      </c>
      <c r="G35" s="53"/>
      <c r="H35" s="73"/>
      <c r="N35" s="83"/>
      <c r="O35" s="83"/>
    </row>
    <row r="36" spans="2:15" ht="15.75" customHeight="1" thickTop="1" x14ac:dyDescent="0.35">
      <c r="B36" s="78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5</v>
      </c>
      <c r="M36" s="464"/>
      <c r="N36" s="85"/>
      <c r="O36" s="85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86"/>
      <c r="O37" s="86"/>
    </row>
    <row r="38" spans="2:15" ht="16.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8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28</v>
      </c>
      <c r="M40" s="464"/>
      <c r="N40" s="85"/>
      <c r="O40" s="85"/>
    </row>
    <row r="41" spans="2:15" ht="1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198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116</v>
      </c>
      <c r="M47" s="476"/>
    </row>
    <row r="48" spans="2:15" ht="15.75" customHeight="1" thickBot="1" x14ac:dyDescent="0.4">
      <c r="B48" s="75"/>
      <c r="C48" s="6"/>
      <c r="D48" s="9" t="s">
        <v>200</v>
      </c>
      <c r="E48" s="37"/>
      <c r="F48" s="9" t="str">
        <f t="shared" si="0"/>
        <v>0 RC</v>
      </c>
      <c r="G48" s="53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53"/>
      <c r="H49" s="73"/>
    </row>
    <row r="50" spans="2:28" ht="15" thickTop="1" x14ac:dyDescent="0.35">
      <c r="B50" s="74"/>
      <c r="C50" s="7"/>
      <c r="D50" s="9" t="s">
        <v>200</v>
      </c>
      <c r="E50" s="37"/>
      <c r="F50" s="9" t="str">
        <f t="shared" si="0"/>
        <v>0 RC</v>
      </c>
      <c r="G50" s="53"/>
      <c r="H50" s="73"/>
      <c r="J50" s="492" t="s">
        <v>85</v>
      </c>
      <c r="K50" s="474"/>
      <c r="L50" s="475">
        <f>SUMIF(P28:P406, "FFD966", N28:N406) + SUMIF(P28:P406, "FFD966", O28:O406)</f>
        <v>82</v>
      </c>
      <c r="M50" s="476"/>
    </row>
    <row r="51" spans="2:28" ht="15.75" customHeight="1" thickBot="1" x14ac:dyDescent="0.4">
      <c r="B51" s="74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74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74"/>
      <c r="C53" s="7"/>
      <c r="D53" s="9" t="s">
        <v>200</v>
      </c>
      <c r="E53" s="37"/>
      <c r="F53" s="9" t="str">
        <f t="shared" si="0"/>
        <v>0 RC</v>
      </c>
      <c r="G53" s="53"/>
      <c r="H53" s="73"/>
      <c r="J53" s="488" t="s">
        <v>6</v>
      </c>
      <c r="K53" s="474"/>
      <c r="L53" s="475">
        <f>SUMIF(P28:P406, "9BC2E6", N28:N406) + SUMIF(P28:P406, "9BC2E6", O28:O406)</f>
        <v>16</v>
      </c>
      <c r="M53" s="476"/>
    </row>
    <row r="54" spans="2:28" ht="15" thickBot="1" x14ac:dyDescent="0.4">
      <c r="B54" s="74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48.2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37</v>
      </c>
      <c r="P59" s="124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23</v>
      </c>
      <c r="P60" s="124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133" t="s">
        <v>487</v>
      </c>
      <c r="D61" s="504">
        <v>4</v>
      </c>
      <c r="E61" s="397">
        <v>136</v>
      </c>
      <c r="F61" s="397">
        <v>1340</v>
      </c>
      <c r="G61" s="397">
        <v>1522</v>
      </c>
      <c r="H61" s="399">
        <v>1418</v>
      </c>
      <c r="I61" s="401">
        <v>1600</v>
      </c>
      <c r="J61" s="403" t="s">
        <v>501</v>
      </c>
      <c r="K61" s="404"/>
      <c r="L61" s="404"/>
      <c r="M61" s="427"/>
      <c r="N61" s="106"/>
      <c r="O61" s="106">
        <v>3</v>
      </c>
      <c r="P61" s="124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520">
        <v>4</v>
      </c>
      <c r="D62" s="505"/>
      <c r="E62" s="398"/>
      <c r="F62" s="398"/>
      <c r="G62" s="398"/>
      <c r="H62" s="400"/>
      <c r="I62" s="402"/>
      <c r="J62" s="377" t="s">
        <v>503</v>
      </c>
      <c r="K62" s="378"/>
      <c r="L62" s="378"/>
      <c r="M62" s="428"/>
      <c r="N62" s="107"/>
      <c r="O62" s="107">
        <v>11</v>
      </c>
      <c r="P62" s="124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520"/>
      <c r="D63" s="455" t="s">
        <v>303</v>
      </c>
      <c r="E63" s="456"/>
      <c r="F63" s="457"/>
      <c r="G63" s="382" t="s">
        <v>130</v>
      </c>
      <c r="H63" s="383"/>
      <c r="I63" s="383"/>
      <c r="J63" s="384" t="s">
        <v>506</v>
      </c>
      <c r="K63" s="385"/>
      <c r="L63" s="385"/>
      <c r="M63" s="450"/>
      <c r="N63" s="108"/>
      <c r="O63" s="120">
        <v>112</v>
      </c>
      <c r="P63" s="124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520"/>
      <c r="D64" s="522" t="s">
        <v>330</v>
      </c>
      <c r="E64" s="523"/>
      <c r="F64" s="524"/>
      <c r="G64" s="382" t="s">
        <v>279</v>
      </c>
      <c r="H64" s="383"/>
      <c r="I64" s="383"/>
      <c r="J64" s="388"/>
      <c r="K64" s="389"/>
      <c r="L64" s="389"/>
      <c r="M64" s="390"/>
      <c r="N64" s="121"/>
      <c r="O64" s="121">
        <v>56</v>
      </c>
      <c r="P64" s="124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520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56</v>
      </c>
      <c r="P65" s="124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520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7</v>
      </c>
      <c r="P66" s="124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5</v>
      </c>
      <c r="O69" s="104">
        <v>39</v>
      </c>
      <c r="P69" s="124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3</v>
      </c>
      <c r="O70" s="105">
        <v>22</v>
      </c>
      <c r="P70" s="124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133" t="s">
        <v>487</v>
      </c>
      <c r="D71" s="504"/>
      <c r="E71" s="397">
        <v>151.1</v>
      </c>
      <c r="F71" s="397">
        <v>2007</v>
      </c>
      <c r="G71" s="397">
        <v>2433</v>
      </c>
      <c r="H71" s="399">
        <v>1234</v>
      </c>
      <c r="I71" s="401">
        <v>1660</v>
      </c>
      <c r="J71" s="403"/>
      <c r="K71" s="404"/>
      <c r="L71" s="404"/>
      <c r="M71" s="404"/>
      <c r="N71" s="106">
        <v>0</v>
      </c>
      <c r="O71" s="106">
        <v>2</v>
      </c>
      <c r="P71" s="124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520">
        <v>5</v>
      </c>
      <c r="D72" s="521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2</v>
      </c>
      <c r="O72" s="107">
        <v>15</v>
      </c>
      <c r="P72" s="124" t="s">
        <v>462</v>
      </c>
    </row>
    <row r="73" spans="3:28" ht="24" customHeight="1" thickBot="1" x14ac:dyDescent="0.5">
      <c r="C73" s="520"/>
      <c r="D73" s="458" t="s">
        <v>493</v>
      </c>
      <c r="E73" s="459"/>
      <c r="F73" s="496"/>
      <c r="G73" s="455" t="s">
        <v>514</v>
      </c>
      <c r="H73" s="456"/>
      <c r="I73" s="456"/>
      <c r="J73" s="384"/>
      <c r="K73" s="385"/>
      <c r="L73" s="385"/>
      <c r="M73" s="385"/>
      <c r="N73" s="108">
        <v>12</v>
      </c>
      <c r="O73" s="120">
        <v>74</v>
      </c>
      <c r="P73" s="124" t="s">
        <v>464</v>
      </c>
    </row>
    <row r="74" spans="3:28" ht="23.5" thickBot="1" x14ac:dyDescent="0.5">
      <c r="C74" s="520"/>
      <c r="D74" s="382" t="s">
        <v>498</v>
      </c>
      <c r="E74" s="383"/>
      <c r="F74" s="494"/>
      <c r="G74" s="458" t="s">
        <v>520</v>
      </c>
      <c r="H74" s="459"/>
      <c r="I74" s="496"/>
      <c r="J74" s="388"/>
      <c r="K74" s="389"/>
      <c r="L74" s="389"/>
      <c r="M74" s="389"/>
      <c r="N74" s="121">
        <v>7</v>
      </c>
      <c r="O74" s="121">
        <v>53</v>
      </c>
      <c r="P74" s="124" t="s">
        <v>465</v>
      </c>
    </row>
    <row r="75" spans="3:28" ht="23.5" thickBot="1" x14ac:dyDescent="0.5">
      <c r="C75" s="520"/>
      <c r="D75" s="380" t="s">
        <v>469</v>
      </c>
      <c r="E75" s="380"/>
      <c r="F75" s="381"/>
      <c r="G75" s="386" t="s">
        <v>274</v>
      </c>
      <c r="H75" s="387"/>
      <c r="I75" s="387"/>
      <c r="J75" s="388"/>
      <c r="K75" s="389"/>
      <c r="L75" s="389"/>
      <c r="M75" s="389"/>
      <c r="N75" s="122">
        <v>5</v>
      </c>
      <c r="O75" s="122">
        <v>21</v>
      </c>
      <c r="P75" s="124" t="s">
        <v>466</v>
      </c>
    </row>
    <row r="76" spans="3:28" ht="23.5" thickBot="1" x14ac:dyDescent="0.4">
      <c r="C76" s="520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9</v>
      </c>
      <c r="P76" s="124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15" customHeight="1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15.75" customHeight="1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88" spans="3:16" ht="24" customHeight="1" x14ac:dyDescent="0.35"/>
    <row r="89" spans="3:16" ht="24" customHeight="1" x14ac:dyDescent="0.35"/>
    <row r="90" spans="3:16" ht="24" customHeight="1" x14ac:dyDescent="0.35"/>
    <row r="91" spans="3:16" ht="24" customHeight="1" x14ac:dyDescent="0.35"/>
    <row r="93" spans="3:16" ht="15" customHeight="1" x14ac:dyDescent="0.35"/>
    <row r="94" spans="3:16" ht="15.75" customHeight="1" x14ac:dyDescent="0.35"/>
    <row r="95" spans="3:16" ht="24" customHeight="1" x14ac:dyDescent="0.35"/>
    <row r="96" spans="3:16" ht="24" customHeight="1" x14ac:dyDescent="0.35"/>
    <row r="97" ht="24" customHeight="1" x14ac:dyDescent="0.35"/>
    <row r="98" ht="24" customHeight="1" x14ac:dyDescent="0.35"/>
    <row r="99" ht="24" customHeight="1" x14ac:dyDescent="0.35"/>
    <row r="104" ht="15.75" customHeight="1" x14ac:dyDescent="0.35"/>
    <row r="105" ht="15.75" customHeight="1" x14ac:dyDescent="0.35"/>
    <row r="107" ht="15.75" customHeight="1" x14ac:dyDescent="0.35"/>
    <row r="108" ht="15.75" customHeight="1" x14ac:dyDescent="0.35"/>
    <row r="110" ht="15.75" customHeight="1" x14ac:dyDescent="0.35"/>
    <row r="111" ht="15.75" customHeight="1" x14ac:dyDescent="0.35"/>
    <row r="113" ht="15.75" customHeight="1" x14ac:dyDescent="0.35"/>
    <row r="114" ht="15.75" customHeight="1" x14ac:dyDescent="0.35"/>
    <row r="116" ht="15.75" customHeight="1" x14ac:dyDescent="0.35"/>
    <row r="117" ht="15.75" customHeight="1" x14ac:dyDescent="0.35"/>
    <row r="119" ht="15.75" customHeight="1" x14ac:dyDescent="0.35"/>
    <row r="120" ht="15.75" customHeight="1" x14ac:dyDescent="0.35"/>
    <row r="122" ht="15.75" customHeight="1" x14ac:dyDescent="0.35"/>
    <row r="123" ht="15.75" customHeight="1" x14ac:dyDescent="0.35"/>
    <row r="125" ht="15.75" customHeight="1" x14ac:dyDescent="0.35"/>
    <row r="126" ht="15.75" customHeight="1" x14ac:dyDescent="0.35"/>
    <row r="128" ht="15.75" customHeight="1" x14ac:dyDescent="0.35"/>
    <row r="129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4:M74"/>
    <mergeCell ref="D75:F75"/>
    <mergeCell ref="G75:I75"/>
    <mergeCell ref="J75:M75"/>
    <mergeCell ref="J73:M73"/>
    <mergeCell ref="D74:F74"/>
    <mergeCell ref="G74:I74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  <mergeCell ref="J36:J38"/>
    <mergeCell ref="L36:M38"/>
    <mergeCell ref="J40:J42"/>
    <mergeCell ref="L40:M42"/>
    <mergeCell ref="J44:J45"/>
    <mergeCell ref="K44:K45"/>
    <mergeCell ref="L44:M45"/>
    <mergeCell ref="C11:G12"/>
    <mergeCell ref="H11:I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J32:J34"/>
    <mergeCell ref="L32:M34"/>
    <mergeCell ref="J11:J12"/>
    <mergeCell ref="C4:H6"/>
    <mergeCell ref="I4:I6"/>
    <mergeCell ref="C9:G10"/>
    <mergeCell ref="H9:I10"/>
    <mergeCell ref="C7:G8"/>
    <mergeCell ref="H7:I8"/>
    <mergeCell ref="J23:M25"/>
    <mergeCell ref="J28:J30"/>
    <mergeCell ref="L28:M30"/>
  </mergeCell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378B-8FCA-3544-974E-C31B0D47A4FF}">
  <sheetPr codeName="Sheet39326"/>
  <dimension ref="B3:AB87"/>
  <sheetViews>
    <sheetView topLeftCell="B4" zoomScale="68" zoomScaleNormal="60" zoomScaleSheetLayoutView="100" workbookViewId="0">
      <selection activeCell="H9" sqref="H9:I10"/>
    </sheetView>
  </sheetViews>
  <sheetFormatPr defaultRowHeight="14.5" x14ac:dyDescent="0.35"/>
  <cols>
    <col min="2" max="2" width="25.17968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710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709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1056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765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1020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9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5">
      <c r="B25" s="153" t="s">
        <v>837</v>
      </c>
      <c r="C25" s="7" t="s">
        <v>196</v>
      </c>
      <c r="D25" s="9" t="s">
        <v>223</v>
      </c>
      <c r="E25" s="100" t="s">
        <v>732</v>
      </c>
      <c r="F25" s="9" t="str">
        <f>0.05 * VALUE(LEFT(D25, LEN(D25)-3)) &amp; " RC"</f>
        <v>2.6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4">
      <c r="B26" s="154" t="s">
        <v>838</v>
      </c>
      <c r="C26" s="7" t="s">
        <v>196</v>
      </c>
      <c r="D26" s="9" t="s">
        <v>842</v>
      </c>
      <c r="E26" s="100" t="s">
        <v>732</v>
      </c>
      <c r="F26" s="9" t="str">
        <f t="shared" ref="F26:F54" si="0">0.05 * VALUE(LEFT(D26, LEN(D26)-3)) &amp; " RC"</f>
        <v>13.5 RC</v>
      </c>
      <c r="G26" s="53"/>
      <c r="H26" s="73"/>
      <c r="I26" s="2"/>
      <c r="N26" s="46"/>
      <c r="O26" s="46"/>
    </row>
    <row r="27" spans="2:22" ht="15.75" customHeight="1" thickBot="1" x14ac:dyDescent="0.45">
      <c r="B27" s="154" t="s">
        <v>839</v>
      </c>
      <c r="C27" s="7" t="s">
        <v>196</v>
      </c>
      <c r="D27" s="9" t="s">
        <v>419</v>
      </c>
      <c r="E27" s="100" t="s">
        <v>732</v>
      </c>
      <c r="F27" s="9" t="str">
        <f t="shared" si="0"/>
        <v>7.6 RC</v>
      </c>
      <c r="G27" s="53"/>
      <c r="H27" s="73"/>
      <c r="N27" s="46"/>
      <c r="O27" s="46"/>
    </row>
    <row r="28" spans="2:22" ht="16.5" customHeight="1" thickTop="1" x14ac:dyDescent="0.4">
      <c r="B28" s="153" t="s">
        <v>840</v>
      </c>
      <c r="C28" s="7" t="s">
        <v>196</v>
      </c>
      <c r="D28" s="9" t="s">
        <v>203</v>
      </c>
      <c r="E28" s="100" t="s">
        <v>732</v>
      </c>
      <c r="F28" s="9" t="str">
        <f t="shared" si="0"/>
        <v>2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4">
      <c r="B29" s="153" t="s">
        <v>841</v>
      </c>
      <c r="C29" s="7" t="s">
        <v>196</v>
      </c>
      <c r="D29" s="9" t="s">
        <v>203</v>
      </c>
      <c r="E29" s="100" t="s">
        <v>732</v>
      </c>
      <c r="F29" s="9" t="str">
        <f t="shared" si="0"/>
        <v>2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74" t="s">
        <v>881</v>
      </c>
      <c r="C30" s="7" t="s">
        <v>232</v>
      </c>
      <c r="D30" s="9" t="s">
        <v>419</v>
      </c>
      <c r="E30" s="100" t="s">
        <v>732</v>
      </c>
      <c r="F30" s="9" t="str">
        <f t="shared" si="0"/>
        <v>7.6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 t="s">
        <v>979</v>
      </c>
      <c r="C31" s="7" t="s">
        <v>240</v>
      </c>
      <c r="D31" s="9" t="s">
        <v>208</v>
      </c>
      <c r="E31" s="100" t="s">
        <v>732</v>
      </c>
      <c r="F31" s="9" t="str">
        <f t="shared" si="0"/>
        <v>4.5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 t="s">
        <v>980</v>
      </c>
      <c r="C32" s="7" t="s">
        <v>240</v>
      </c>
      <c r="D32" s="9" t="s">
        <v>897</v>
      </c>
      <c r="E32" s="100" t="s">
        <v>732</v>
      </c>
      <c r="F32" s="9" t="str">
        <f t="shared" si="0"/>
        <v>7.1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 t="s">
        <v>981</v>
      </c>
      <c r="C33" s="7" t="s">
        <v>240</v>
      </c>
      <c r="D33" s="9" t="s">
        <v>238</v>
      </c>
      <c r="E33" s="100" t="s">
        <v>732</v>
      </c>
      <c r="F33" s="9" t="str">
        <f t="shared" si="0"/>
        <v>4.1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51.000000000000007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/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mergeCells count="63"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50:J51"/>
    <mergeCell ref="K50:K51"/>
    <mergeCell ref="L50:M51"/>
    <mergeCell ref="J53:J54"/>
    <mergeCell ref="K53:K54"/>
    <mergeCell ref="L53:M54"/>
    <mergeCell ref="J47:J48"/>
    <mergeCell ref="K47:K48"/>
    <mergeCell ref="L47:M48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23:M25"/>
    <mergeCell ref="J9:J10"/>
    <mergeCell ref="C11:G12"/>
    <mergeCell ref="H11:I12"/>
    <mergeCell ref="J11:J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7:G8"/>
    <mergeCell ref="H7:I8"/>
    <mergeCell ref="C9:G10"/>
    <mergeCell ref="H9:I10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5042-C4F1-9E49-A188-5926CC0D8B6B}">
  <sheetPr codeName="Sheet3922"/>
  <dimension ref="B3:AB121"/>
  <sheetViews>
    <sheetView zoomScale="62" zoomScaleNormal="60" zoomScaleSheetLayoutView="100" workbookViewId="0">
      <selection activeCell="H9" sqref="H9:I10"/>
    </sheetView>
  </sheetViews>
  <sheetFormatPr defaultRowHeight="14.5" x14ac:dyDescent="0.35"/>
  <cols>
    <col min="2" max="2" width="28.0898437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179687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187</v>
      </c>
      <c r="D4" s="507"/>
      <c r="E4" s="507"/>
      <c r="F4" s="507"/>
      <c r="G4" s="507"/>
      <c r="H4" s="508"/>
      <c r="I4" s="512">
        <v>12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526</v>
      </c>
      <c r="D7" s="419"/>
      <c r="E7" s="419"/>
      <c r="F7" s="419"/>
      <c r="G7" s="419"/>
      <c r="H7" s="422">
        <v>157.1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1057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720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836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36</v>
      </c>
      <c r="H15" s="433"/>
      <c r="I15" s="433">
        <v>34.5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0</v>
      </c>
      <c r="I17" s="518">
        <v>1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5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78" t="s">
        <v>449</v>
      </c>
      <c r="C25" s="7" t="s">
        <v>254</v>
      </c>
      <c r="D25" s="9" t="s">
        <v>402</v>
      </c>
      <c r="E25" s="100" t="s">
        <v>454</v>
      </c>
      <c r="F25" s="9" t="str">
        <f t="shared" ref="F25:F54" si="0">0.05 * VALUE(LEFT(D25, LEN(D25)-3)) &amp; " RC"</f>
        <v>8.7 RC</v>
      </c>
      <c r="G25" s="53"/>
      <c r="H25" s="73"/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156" t="s">
        <v>843</v>
      </c>
      <c r="C26" s="7" t="s">
        <v>196</v>
      </c>
      <c r="D26" s="9" t="s">
        <v>226</v>
      </c>
      <c r="E26" s="100" t="s">
        <v>732</v>
      </c>
      <c r="F26" s="9" t="str">
        <f t="shared" si="0"/>
        <v>10 RC</v>
      </c>
      <c r="G26" s="53"/>
      <c r="H26" s="73"/>
      <c r="I26" s="85"/>
      <c r="N26" s="84"/>
      <c r="O26" s="84"/>
    </row>
    <row r="27" spans="2:16" ht="15.75" customHeight="1" thickBot="1" x14ac:dyDescent="0.4">
      <c r="B27" s="156" t="s">
        <v>844</v>
      </c>
      <c r="C27" s="7" t="s">
        <v>196</v>
      </c>
      <c r="D27" s="9" t="s">
        <v>845</v>
      </c>
      <c r="E27" s="100" t="s">
        <v>732</v>
      </c>
      <c r="F27" s="9" t="str">
        <f t="shared" si="0"/>
        <v>8.6 RC</v>
      </c>
      <c r="G27" s="53"/>
      <c r="H27" s="73"/>
      <c r="N27" s="84"/>
      <c r="O27" s="84"/>
    </row>
    <row r="28" spans="2:16" ht="16.5" customHeight="1" thickTop="1" x14ac:dyDescent="0.35">
      <c r="B28" s="74" t="s">
        <v>882</v>
      </c>
      <c r="C28" s="7" t="s">
        <v>232</v>
      </c>
      <c r="D28" s="9" t="s">
        <v>235</v>
      </c>
      <c r="E28" s="100" t="s">
        <v>732</v>
      </c>
      <c r="F28" s="9" t="str">
        <f t="shared" si="0"/>
        <v>7 RC</v>
      </c>
      <c r="G28" s="53"/>
      <c r="H28" s="73"/>
      <c r="I28" s="83"/>
      <c r="J28" s="479" t="s">
        <v>458</v>
      </c>
      <c r="K28" s="103"/>
      <c r="L28" s="463">
        <f>SUMIF(P28:P406, "A5A5A5", N28:N406) + SUMIF(P28:P406, "A5A5A5", O28:O406)</f>
        <v>89</v>
      </c>
      <c r="M28" s="464"/>
    </row>
    <row r="29" spans="2:16" ht="16.5" customHeight="1" x14ac:dyDescent="0.35">
      <c r="B29" s="74" t="s">
        <v>982</v>
      </c>
      <c r="C29" s="7" t="s">
        <v>240</v>
      </c>
      <c r="D29" s="9" t="s">
        <v>198</v>
      </c>
      <c r="E29" s="100" t="s">
        <v>732</v>
      </c>
      <c r="F29" s="9" t="str">
        <f t="shared" si="0"/>
        <v>7.5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74"/>
      <c r="C30" s="7"/>
      <c r="D30" s="9" t="s">
        <v>200</v>
      </c>
      <c r="E30" s="37"/>
      <c r="F30" s="9" t="str">
        <f t="shared" si="0"/>
        <v>0 RC</v>
      </c>
      <c r="G30" s="53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74"/>
      <c r="C31" s="7"/>
      <c r="D31" s="9" t="s">
        <v>200</v>
      </c>
      <c r="E31" s="37"/>
      <c r="F31" s="9" t="str">
        <f t="shared" si="0"/>
        <v>0 RC</v>
      </c>
      <c r="G31" s="53"/>
      <c r="H31" s="73"/>
    </row>
    <row r="32" spans="2:16" ht="18" customHeight="1" thickTop="1" x14ac:dyDescent="0.35">
      <c r="B32" s="74"/>
      <c r="C32" s="7"/>
      <c r="D32" s="9" t="s">
        <v>200</v>
      </c>
      <c r="E32" s="37"/>
      <c r="F32" s="9" t="str">
        <f t="shared" si="0"/>
        <v>0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38</v>
      </c>
      <c r="M32" s="485"/>
    </row>
    <row r="33" spans="2:15" ht="15.75" customHeight="1" x14ac:dyDescent="0.35">
      <c r="B33" s="74"/>
      <c r="C33" s="7"/>
      <c r="D33" s="9" t="s">
        <v>200</v>
      </c>
      <c r="E33" s="37"/>
      <c r="F33" s="9" t="str">
        <f t="shared" si="0"/>
        <v>0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83"/>
      <c r="O35" s="83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15</v>
      </c>
      <c r="M36" s="464"/>
      <c r="N36" s="85"/>
      <c r="O36" s="85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86"/>
      <c r="O37" s="86"/>
    </row>
    <row r="38" spans="2:15" ht="18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8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36</v>
      </c>
      <c r="M40" s="464"/>
      <c r="N40" s="85"/>
      <c r="O40" s="85"/>
    </row>
    <row r="41" spans="2:15" ht="16.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119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135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65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H50" s="73"/>
      <c r="J50" s="492" t="s">
        <v>85</v>
      </c>
      <c r="K50" s="474"/>
      <c r="L50" s="475">
        <f>SUMIF(P28:P406, "FFD966", N28:N406) + SUMIF(P28:P406, "FFD966", O28:O406)</f>
        <v>-16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17</v>
      </c>
      <c r="M53" s="476"/>
    </row>
    <row r="54" spans="2:28" ht="15" thickBot="1" x14ac:dyDescent="0.4">
      <c r="B54" s="92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41.8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43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20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486</v>
      </c>
      <c r="D61" s="504">
        <v>9</v>
      </c>
      <c r="E61" s="397">
        <v>107.6</v>
      </c>
      <c r="F61" s="397">
        <v>790</v>
      </c>
      <c r="G61" s="397">
        <v>2179</v>
      </c>
      <c r="H61" s="399">
        <v>302</v>
      </c>
      <c r="I61" s="401">
        <v>1040</v>
      </c>
      <c r="J61" s="403" t="s">
        <v>518</v>
      </c>
      <c r="K61" s="404"/>
      <c r="L61" s="404"/>
      <c r="M61" s="427"/>
      <c r="N61" s="106"/>
      <c r="O61" s="106">
        <v>8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15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382" t="s">
        <v>321</v>
      </c>
      <c r="E63" s="383"/>
      <c r="F63" s="494"/>
      <c r="G63" s="382" t="s">
        <v>130</v>
      </c>
      <c r="H63" s="383"/>
      <c r="I63" s="383"/>
      <c r="J63" s="384"/>
      <c r="K63" s="385"/>
      <c r="L63" s="385"/>
      <c r="M63" s="450"/>
      <c r="N63" s="108"/>
      <c r="O63" s="120">
        <v>74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455" t="s">
        <v>338</v>
      </c>
      <c r="E64" s="456"/>
      <c r="F64" s="457"/>
      <c r="G64" s="499" t="s">
        <v>298</v>
      </c>
      <c r="H64" s="500"/>
      <c r="I64" s="500"/>
      <c r="J64" s="388"/>
      <c r="K64" s="389"/>
      <c r="L64" s="389"/>
      <c r="M64" s="390"/>
      <c r="N64" s="121"/>
      <c r="O64" s="121">
        <v>67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7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9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13</v>
      </c>
      <c r="O69" s="104">
        <v>33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7</v>
      </c>
      <c r="O70" s="105">
        <v>11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487</v>
      </c>
      <c r="D71" s="395"/>
      <c r="E71" s="397">
        <v>49.5</v>
      </c>
      <c r="F71" s="397">
        <v>1630</v>
      </c>
      <c r="G71" s="397">
        <v>2184</v>
      </c>
      <c r="H71" s="399">
        <v>716</v>
      </c>
      <c r="I71" s="401">
        <v>1270</v>
      </c>
      <c r="J71" s="403"/>
      <c r="K71" s="404"/>
      <c r="L71" s="404"/>
      <c r="M71" s="404"/>
      <c r="N71" s="106">
        <v>1</v>
      </c>
      <c r="O71" s="106">
        <v>6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5</v>
      </c>
      <c r="O72" s="107">
        <v>16</v>
      </c>
      <c r="P72" s="119" t="s">
        <v>462</v>
      </c>
    </row>
    <row r="73" spans="3:28" ht="24" customHeight="1" thickBot="1" x14ac:dyDescent="0.5">
      <c r="C73" s="376"/>
      <c r="D73" s="382" t="s">
        <v>307</v>
      </c>
      <c r="E73" s="383"/>
      <c r="F73" s="494"/>
      <c r="G73" s="382" t="s">
        <v>130</v>
      </c>
      <c r="H73" s="383"/>
      <c r="I73" s="383"/>
      <c r="J73" s="384"/>
      <c r="K73" s="385"/>
      <c r="L73" s="385"/>
      <c r="M73" s="385"/>
      <c r="N73" s="108">
        <v>16</v>
      </c>
      <c r="O73" s="120">
        <v>29</v>
      </c>
      <c r="P73" s="119" t="s">
        <v>464</v>
      </c>
    </row>
    <row r="74" spans="3:28" ht="23.5" thickBot="1" x14ac:dyDescent="0.5">
      <c r="C74" s="376"/>
      <c r="D74" s="379" t="s">
        <v>332</v>
      </c>
      <c r="E74" s="380"/>
      <c r="F74" s="381"/>
      <c r="G74" s="386" t="s">
        <v>27</v>
      </c>
      <c r="H74" s="387"/>
      <c r="I74" s="387"/>
      <c r="J74" s="388"/>
      <c r="K74" s="389"/>
      <c r="L74" s="389"/>
      <c r="M74" s="389"/>
      <c r="N74" s="121">
        <v>17</v>
      </c>
      <c r="O74" s="121">
        <v>51</v>
      </c>
      <c r="P74" s="119" t="s">
        <v>465</v>
      </c>
    </row>
    <row r="75" spans="3:28" ht="23.5" thickBot="1" x14ac:dyDescent="0.5">
      <c r="C75" s="376"/>
      <c r="D75" s="459" t="s">
        <v>475</v>
      </c>
      <c r="E75" s="459"/>
      <c r="F75" s="496"/>
      <c r="G75" s="379" t="s">
        <v>276</v>
      </c>
      <c r="H75" s="380"/>
      <c r="I75" s="380"/>
      <c r="J75" s="388"/>
      <c r="K75" s="389"/>
      <c r="L75" s="389"/>
      <c r="M75" s="389"/>
      <c r="N75" s="122">
        <v>-1</v>
      </c>
      <c r="O75" s="122">
        <v>-22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8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488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6" spans="3:16" ht="15.75" customHeight="1" x14ac:dyDescent="0.35"/>
    <row r="97" ht="15.75" customHeight="1" x14ac:dyDescent="0.35"/>
    <row r="98" ht="16.5" customHeight="1" x14ac:dyDescent="0.35"/>
    <row r="99" ht="16.5" customHeight="1" x14ac:dyDescent="0.35"/>
    <row r="100" ht="24" customHeight="1" x14ac:dyDescent="0.35"/>
    <row r="101" ht="24.75" customHeight="1" x14ac:dyDescent="0.35"/>
    <row r="102" ht="24.75" customHeight="1" x14ac:dyDescent="0.35"/>
    <row r="103" ht="24" customHeight="1" x14ac:dyDescent="0.35"/>
    <row r="105" ht="15.75" customHeight="1" x14ac:dyDescent="0.35"/>
    <row r="106" ht="15.75" customHeight="1" x14ac:dyDescent="0.35"/>
    <row r="107" ht="24.75" customHeight="1" x14ac:dyDescent="0.35"/>
    <row r="108" ht="24.75" customHeight="1" x14ac:dyDescent="0.35"/>
    <row r="109" ht="24" customHeight="1" x14ac:dyDescent="0.35"/>
    <row r="110" ht="24.75" customHeight="1" x14ac:dyDescent="0.35"/>
    <row r="111" ht="24.75" customHeight="1" x14ac:dyDescent="0.35"/>
    <row r="112" ht="15.75" customHeight="1" x14ac:dyDescent="0.35"/>
    <row r="114" ht="15.75" customHeight="1" x14ac:dyDescent="0.35"/>
    <row r="115" ht="15.75" customHeight="1" x14ac:dyDescent="0.35"/>
    <row r="117" ht="15.75" customHeight="1" x14ac:dyDescent="0.35"/>
    <row r="118" ht="15.75" customHeight="1" x14ac:dyDescent="0.35"/>
    <row r="120" ht="15.75" customHeight="1" x14ac:dyDescent="0.35"/>
    <row r="121" ht="15.75" customHeight="1" x14ac:dyDescent="0.35"/>
  </sheetData>
  <mergeCells count="108"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85:M85"/>
    <mergeCell ref="D86:F86"/>
    <mergeCell ref="G86:I86"/>
    <mergeCell ref="J86:M86"/>
    <mergeCell ref="J23:M25"/>
    <mergeCell ref="J28:J30"/>
    <mergeCell ref="L28:M30"/>
    <mergeCell ref="J32:J34"/>
    <mergeCell ref="L32:M34"/>
    <mergeCell ref="J36:J38"/>
    <mergeCell ref="L36:M38"/>
    <mergeCell ref="C69:C70"/>
    <mergeCell ref="J69:M70"/>
    <mergeCell ref="J40:J42"/>
    <mergeCell ref="L40:M42"/>
    <mergeCell ref="J44:J45"/>
    <mergeCell ref="K44:K45"/>
    <mergeCell ref="L44:M45"/>
    <mergeCell ref="J47:J48"/>
    <mergeCell ref="K47:K48"/>
    <mergeCell ref="L47:M48"/>
    <mergeCell ref="J50:J51"/>
    <mergeCell ref="K50:K51"/>
    <mergeCell ref="L50:M51"/>
    <mergeCell ref="D66:F66"/>
    <mergeCell ref="G66:I66"/>
    <mergeCell ref="J66:M66"/>
    <mergeCell ref="J53:J54"/>
    <mergeCell ref="C4:H6"/>
    <mergeCell ref="I4:I6"/>
    <mergeCell ref="C9:G10"/>
    <mergeCell ref="H9:I10"/>
    <mergeCell ref="C7:G8"/>
    <mergeCell ref="H7:I8"/>
    <mergeCell ref="J11:J12"/>
    <mergeCell ref="C19:G20"/>
    <mergeCell ref="H19:I20"/>
    <mergeCell ref="C11:G12"/>
    <mergeCell ref="H11:I12"/>
    <mergeCell ref="C13:I14"/>
    <mergeCell ref="C15:F16"/>
    <mergeCell ref="G15:H16"/>
    <mergeCell ref="I15:I16"/>
    <mergeCell ref="C17:G18"/>
    <mergeCell ref="H17:H18"/>
    <mergeCell ref="I17:I18"/>
    <mergeCell ref="K53:K54"/>
    <mergeCell ref="L53:M54"/>
    <mergeCell ref="J63:M63"/>
    <mergeCell ref="D64:F64"/>
    <mergeCell ref="G64:I64"/>
    <mergeCell ref="J64:M64"/>
    <mergeCell ref="D65:F65"/>
    <mergeCell ref="G65:I65"/>
    <mergeCell ref="J65:M65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I71:I72"/>
    <mergeCell ref="J71:M71"/>
    <mergeCell ref="C72:C76"/>
    <mergeCell ref="J72:M72"/>
    <mergeCell ref="D73:F73"/>
    <mergeCell ref="G73:I73"/>
    <mergeCell ref="J73:M73"/>
    <mergeCell ref="D74:F74"/>
    <mergeCell ref="D76:F76"/>
    <mergeCell ref="G76:I76"/>
    <mergeCell ref="J76:M76"/>
    <mergeCell ref="G74:I74"/>
    <mergeCell ref="J74:M74"/>
    <mergeCell ref="D75:F75"/>
    <mergeCell ref="G75:I75"/>
    <mergeCell ref="J75:M75"/>
    <mergeCell ref="D71:D72"/>
    <mergeCell ref="E71:E72"/>
    <mergeCell ref="F71:F72"/>
    <mergeCell ref="G71:G72"/>
    <mergeCell ref="H71:H72"/>
  </mergeCell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F5FC-FF7C-734F-8A1D-5BEAD3CD2F7F}">
  <sheetPr codeName="Sheet3920"/>
  <dimension ref="B3:AB109"/>
  <sheetViews>
    <sheetView topLeftCell="A2" zoomScale="44" zoomScaleNormal="60" zoomScaleSheetLayoutView="100" workbookViewId="0">
      <selection activeCell="E33" sqref="E33"/>
    </sheetView>
  </sheetViews>
  <sheetFormatPr defaultRowHeight="14.5" x14ac:dyDescent="0.35"/>
  <cols>
    <col min="2" max="2" width="22.906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453125" customWidth="1"/>
    <col min="12" max="12" width="9.90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185</v>
      </c>
      <c r="D4" s="507"/>
      <c r="E4" s="507"/>
      <c r="F4" s="507"/>
      <c r="G4" s="507"/>
      <c r="H4" s="508"/>
      <c r="I4" s="512">
        <v>26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376</v>
      </c>
      <c r="D7" s="419"/>
      <c r="E7" s="419"/>
      <c r="F7" s="419"/>
      <c r="G7" s="419"/>
      <c r="H7" s="422">
        <v>42.9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530" t="s">
        <v>1058</v>
      </c>
      <c r="I9" s="531"/>
      <c r="J9" s="495" t="s">
        <v>344</v>
      </c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530"/>
      <c r="I10" s="531"/>
      <c r="J10" s="495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716</v>
      </c>
      <c r="I11" s="452"/>
      <c r="J11" s="82"/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82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542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351</v>
      </c>
      <c r="H15" s="433"/>
      <c r="I15" s="433">
        <v>-19.8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0</v>
      </c>
      <c r="I17" s="518">
        <v>0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9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74" t="s">
        <v>806</v>
      </c>
      <c r="C25" s="7" t="s">
        <v>196</v>
      </c>
      <c r="D25" s="9" t="s">
        <v>214</v>
      </c>
      <c r="E25" s="100" t="s">
        <v>732</v>
      </c>
      <c r="F25" s="9" t="str">
        <f t="shared" ref="F25:F43" si="0">0.05 * VALUE(LEFT(D25, LEN(D25)-3)) &amp; " RC"</f>
        <v>2.5 RC</v>
      </c>
      <c r="G25" s="53"/>
      <c r="H25" s="73"/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74" t="s">
        <v>807</v>
      </c>
      <c r="C26" s="7" t="s">
        <v>196</v>
      </c>
      <c r="D26" s="9" t="s">
        <v>213</v>
      </c>
      <c r="E26" s="100" t="s">
        <v>732</v>
      </c>
      <c r="F26" s="9" t="str">
        <f t="shared" si="0"/>
        <v>2.9 RC</v>
      </c>
      <c r="G26" s="53"/>
      <c r="H26" s="73"/>
      <c r="I26" s="85"/>
      <c r="N26" s="84"/>
      <c r="O26" s="84"/>
    </row>
    <row r="27" spans="2:16" ht="15.75" customHeight="1" thickBot="1" x14ac:dyDescent="0.4">
      <c r="B27" s="74" t="s">
        <v>883</v>
      </c>
      <c r="C27" s="7" t="s">
        <v>232</v>
      </c>
      <c r="D27" s="9" t="s">
        <v>214</v>
      </c>
      <c r="E27" s="100" t="s">
        <v>732</v>
      </c>
      <c r="F27" s="9" t="str">
        <f t="shared" si="0"/>
        <v>2.5 RC</v>
      </c>
      <c r="G27" s="53"/>
      <c r="H27" s="73"/>
      <c r="N27" s="84"/>
      <c r="O27" s="84"/>
    </row>
    <row r="28" spans="2:16" ht="16.5" customHeight="1" thickTop="1" x14ac:dyDescent="0.35">
      <c r="B28" s="74" t="s">
        <v>884</v>
      </c>
      <c r="C28" s="7" t="s">
        <v>232</v>
      </c>
      <c r="D28" s="9" t="s">
        <v>203</v>
      </c>
      <c r="E28" s="100" t="s">
        <v>732</v>
      </c>
      <c r="F28" s="9" t="str">
        <f t="shared" si="0"/>
        <v>2 RC</v>
      </c>
      <c r="G28" s="53"/>
      <c r="H28" s="73"/>
      <c r="I28" s="83"/>
      <c r="J28" s="479" t="s">
        <v>458</v>
      </c>
      <c r="K28" s="103"/>
      <c r="L28" s="463">
        <f>SUMIF(P28:P406, "A5A5A5", N28:N406) + SUMIF(P28:P406, "A5A5A5", O28:O406)</f>
        <v>64</v>
      </c>
      <c r="M28" s="464"/>
    </row>
    <row r="29" spans="2:16" ht="16.5" customHeight="1" x14ac:dyDescent="0.35">
      <c r="B29" s="74" t="s">
        <v>983</v>
      </c>
      <c r="C29" s="7" t="s">
        <v>240</v>
      </c>
      <c r="D29" s="9" t="s">
        <v>205</v>
      </c>
      <c r="E29" s="100" t="s">
        <v>732</v>
      </c>
      <c r="F29" s="9" t="str">
        <f t="shared" si="0"/>
        <v>4.2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74" t="s">
        <v>984</v>
      </c>
      <c r="C30" s="7" t="s">
        <v>240</v>
      </c>
      <c r="D30" s="9" t="s">
        <v>197</v>
      </c>
      <c r="E30" s="100" t="s">
        <v>732</v>
      </c>
      <c r="F30" s="9" t="str">
        <f t="shared" si="0"/>
        <v>4 RC</v>
      </c>
      <c r="G30" s="53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74" t="s">
        <v>985</v>
      </c>
      <c r="C31" s="7" t="s">
        <v>240</v>
      </c>
      <c r="D31" s="9" t="s">
        <v>216</v>
      </c>
      <c r="E31" s="100" t="s">
        <v>732</v>
      </c>
      <c r="F31" s="9" t="str">
        <f t="shared" si="0"/>
        <v>3.5 RC</v>
      </c>
      <c r="G31" s="53"/>
      <c r="H31" s="73"/>
    </row>
    <row r="32" spans="2:16" ht="15" customHeight="1" thickTop="1" x14ac:dyDescent="0.35">
      <c r="B32" s="74" t="s">
        <v>986</v>
      </c>
      <c r="C32" s="7" t="s">
        <v>240</v>
      </c>
      <c r="D32" s="9" t="s">
        <v>201</v>
      </c>
      <c r="E32" s="100" t="s">
        <v>732</v>
      </c>
      <c r="F32" s="9" t="str">
        <f t="shared" si="0"/>
        <v>3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19</v>
      </c>
      <c r="M32" s="485"/>
    </row>
    <row r="33" spans="2:15" ht="15.75" customHeight="1" x14ac:dyDescent="0.35">
      <c r="B33" s="74" t="s">
        <v>987</v>
      </c>
      <c r="C33" s="7" t="s">
        <v>240</v>
      </c>
      <c r="D33" s="9" t="s">
        <v>214</v>
      </c>
      <c r="E33" s="100" t="s">
        <v>732</v>
      </c>
      <c r="F33" s="9" t="str">
        <f t="shared" si="0"/>
        <v>2.5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83"/>
      <c r="O35" s="83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7</v>
      </c>
      <c r="M36" s="464"/>
      <c r="N36" s="85"/>
      <c r="O36" s="85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86"/>
      <c r="O37" s="86"/>
    </row>
    <row r="38" spans="2:15" ht="1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8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38</v>
      </c>
      <c r="M40" s="464"/>
      <c r="N40" s="85"/>
      <c r="O40" s="85"/>
    </row>
    <row r="41" spans="2:15" ht="1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ref="F44:F54" si="1">0.05 * VALUE(LEFT(D44, LEN(D44)-3)) &amp; " RC"</f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107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1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1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1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187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1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65"/>
      <c r="C49" s="7"/>
      <c r="D49" s="9" t="s">
        <v>200</v>
      </c>
      <c r="E49" s="37"/>
      <c r="F49" s="9" t="str">
        <f t="shared" si="1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1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-80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1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1"/>
        <v>0 RC</v>
      </c>
      <c r="G52" s="10"/>
      <c r="H52" s="73"/>
    </row>
    <row r="53" spans="2:28" ht="15.5" thickTop="1" thickBot="1" x14ac:dyDescent="0.4">
      <c r="B53" s="66"/>
      <c r="C53" s="5"/>
      <c r="D53" s="9" t="s">
        <v>200</v>
      </c>
      <c r="E53" s="37"/>
      <c r="F53" s="9" t="str">
        <f t="shared" si="1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5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1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27.1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34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14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489</v>
      </c>
      <c r="D61" s="504">
        <v>20</v>
      </c>
      <c r="E61" s="397">
        <v>42.9</v>
      </c>
      <c r="F61" s="397">
        <v>1193</v>
      </c>
      <c r="G61" s="397">
        <v>1838</v>
      </c>
      <c r="H61" s="399">
        <v>100</v>
      </c>
      <c r="I61" s="401">
        <v>745</v>
      </c>
      <c r="J61" s="403"/>
      <c r="K61" s="404"/>
      <c r="L61" s="404"/>
      <c r="M61" s="404"/>
      <c r="N61" s="106"/>
      <c r="O61" s="106">
        <v>2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378"/>
      <c r="N62" s="107"/>
      <c r="O62" s="107">
        <v>18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458" t="s">
        <v>326</v>
      </c>
      <c r="E63" s="459"/>
      <c r="F63" s="496"/>
      <c r="G63" s="379" t="s">
        <v>286</v>
      </c>
      <c r="H63" s="380"/>
      <c r="I63" s="380"/>
      <c r="J63" s="384"/>
      <c r="K63" s="385"/>
      <c r="L63" s="385"/>
      <c r="M63" s="385"/>
      <c r="N63" s="108"/>
      <c r="O63" s="120">
        <v>68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379" t="s">
        <v>288</v>
      </c>
      <c r="E64" s="380"/>
      <c r="F64" s="381"/>
      <c r="G64" s="379" t="s">
        <v>276</v>
      </c>
      <c r="H64" s="380"/>
      <c r="I64" s="380"/>
      <c r="J64" s="388"/>
      <c r="K64" s="389"/>
      <c r="L64" s="389"/>
      <c r="M64" s="389"/>
      <c r="N64" s="121"/>
      <c r="O64" s="121">
        <v>87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-19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4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/>
      <c r="O69" s="104">
        <v>30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/>
      <c r="O70" s="105">
        <v>5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488</v>
      </c>
      <c r="D71" s="395" t="s">
        <v>129</v>
      </c>
      <c r="E71" s="397">
        <v>-12</v>
      </c>
      <c r="F71" s="397">
        <v>1441</v>
      </c>
      <c r="G71" s="397">
        <v>1819</v>
      </c>
      <c r="H71" s="399">
        <v>623</v>
      </c>
      <c r="I71" s="401">
        <v>1000</v>
      </c>
      <c r="J71" s="403"/>
      <c r="K71" s="404"/>
      <c r="L71" s="404"/>
      <c r="M71" s="404"/>
      <c r="N71" s="106"/>
      <c r="O71" s="106">
        <v>5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/>
      <c r="O72" s="107">
        <v>20</v>
      </c>
      <c r="P72" s="119" t="s">
        <v>462</v>
      </c>
    </row>
    <row r="73" spans="3:28" ht="24" customHeight="1" thickBot="1" x14ac:dyDescent="0.5">
      <c r="C73" s="376"/>
      <c r="D73" s="379" t="s">
        <v>500</v>
      </c>
      <c r="E73" s="380"/>
      <c r="F73" s="381"/>
      <c r="G73" s="382" t="s">
        <v>130</v>
      </c>
      <c r="H73" s="383"/>
      <c r="I73" s="383"/>
      <c r="J73" s="384"/>
      <c r="K73" s="385"/>
      <c r="L73" s="385"/>
      <c r="M73" s="385"/>
      <c r="N73" s="108"/>
      <c r="O73" s="120">
        <v>39</v>
      </c>
      <c r="P73" s="119" t="s">
        <v>464</v>
      </c>
    </row>
    <row r="74" spans="3:28" ht="23.5" thickBot="1" x14ac:dyDescent="0.5">
      <c r="C74" s="376"/>
      <c r="D74" s="379" t="s">
        <v>287</v>
      </c>
      <c r="E74" s="380"/>
      <c r="F74" s="381"/>
      <c r="G74" s="386" t="s">
        <v>27</v>
      </c>
      <c r="H74" s="387"/>
      <c r="I74" s="387"/>
      <c r="J74" s="388"/>
      <c r="K74" s="389"/>
      <c r="L74" s="389"/>
      <c r="M74" s="389"/>
      <c r="N74" s="121"/>
      <c r="O74" s="121">
        <v>100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79" t="s">
        <v>276</v>
      </c>
      <c r="H75" s="380"/>
      <c r="I75" s="380"/>
      <c r="J75" s="388"/>
      <c r="K75" s="389"/>
      <c r="L75" s="389"/>
      <c r="M75" s="389"/>
      <c r="N75" s="122"/>
      <c r="O75" s="122">
        <v>-61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/>
      <c r="O76" s="109">
        <v>1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486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15.75" customHeight="1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15.75" customHeight="1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16.5" customHeight="1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88" spans="3:16" ht="15.75" customHeight="1" x14ac:dyDescent="0.35"/>
    <row r="89" spans="3:16" ht="16.5" customHeight="1" x14ac:dyDescent="0.35"/>
    <row r="90" spans="3:16" ht="24.75" customHeight="1" x14ac:dyDescent="0.35"/>
    <row r="91" spans="3:16" ht="24" customHeight="1" x14ac:dyDescent="0.35"/>
    <row r="92" spans="3:16" ht="24.75" customHeight="1" x14ac:dyDescent="0.35"/>
    <row r="93" spans="3:16" ht="24.75" customHeight="1" x14ac:dyDescent="0.35"/>
    <row r="94" spans="3:16" ht="15.75" customHeight="1" x14ac:dyDescent="0.35"/>
    <row r="95" spans="3:16" ht="17.25" customHeight="1" x14ac:dyDescent="0.35"/>
    <row r="96" spans="3:16" ht="16.5" customHeight="1" x14ac:dyDescent="0.35"/>
    <row r="97" ht="24" customHeight="1" x14ac:dyDescent="0.35"/>
    <row r="98" ht="24.75" customHeight="1" x14ac:dyDescent="0.35"/>
    <row r="99" ht="24.75" customHeight="1" x14ac:dyDescent="0.35"/>
    <row r="100" ht="24" customHeight="1" x14ac:dyDescent="0.35"/>
    <row r="101" ht="24.75" customHeight="1" x14ac:dyDescent="0.35"/>
    <row r="102" ht="15.75" customHeight="1" x14ac:dyDescent="0.35"/>
    <row r="103" ht="15.75" customHeight="1" x14ac:dyDescent="0.35"/>
    <row r="105" ht="15.75" customHeight="1" x14ac:dyDescent="0.35"/>
    <row r="106" ht="15.75" customHeight="1" x14ac:dyDescent="0.35"/>
    <row r="108" ht="15.75" customHeight="1" x14ac:dyDescent="0.35"/>
    <row r="109" ht="15.75" customHeight="1" x14ac:dyDescent="0.35"/>
  </sheetData>
  <mergeCells count="108"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H17:H18"/>
    <mergeCell ref="I17:I18"/>
    <mergeCell ref="C19:G20"/>
    <mergeCell ref="H19:I20"/>
    <mergeCell ref="J32:J34"/>
    <mergeCell ref="L32:M34"/>
    <mergeCell ref="J85:M85"/>
    <mergeCell ref="D86:F86"/>
    <mergeCell ref="G86:I86"/>
    <mergeCell ref="J86:M86"/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C4:H6"/>
    <mergeCell ref="I4:I6"/>
    <mergeCell ref="C9:G10"/>
    <mergeCell ref="H9:I10"/>
    <mergeCell ref="C7:G8"/>
    <mergeCell ref="H7:I8"/>
    <mergeCell ref="J9:J10"/>
    <mergeCell ref="C11:G12"/>
    <mergeCell ref="H11:I12"/>
    <mergeCell ref="C13:I14"/>
    <mergeCell ref="C15:F16"/>
    <mergeCell ref="G15:H16"/>
    <mergeCell ref="I15:I16"/>
    <mergeCell ref="J23:M25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36:J38"/>
    <mergeCell ref="L36:M38"/>
    <mergeCell ref="J40:J42"/>
    <mergeCell ref="L40:M42"/>
    <mergeCell ref="J44:J45"/>
    <mergeCell ref="K44:K45"/>
    <mergeCell ref="L44:M45"/>
    <mergeCell ref="L28:M30"/>
    <mergeCell ref="J28:J30"/>
    <mergeCell ref="C17:G18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74:M74"/>
    <mergeCell ref="D75:F7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</mergeCell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046B-6322-564A-9CD9-5D86739ABB9E}">
  <sheetPr codeName="Sheet39324"/>
  <dimension ref="B3:AB114"/>
  <sheetViews>
    <sheetView zoomScale="60" zoomScaleNormal="60" zoomScaleSheetLayoutView="100" workbookViewId="0">
      <selection activeCell="H9" sqref="H9:I10"/>
    </sheetView>
  </sheetViews>
  <sheetFormatPr defaultRowHeight="14.5" x14ac:dyDescent="0.35"/>
  <cols>
    <col min="2" max="2" width="22.36328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179687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295</v>
      </c>
      <c r="D4" s="406"/>
      <c r="E4" s="406"/>
      <c r="F4" s="406"/>
      <c r="G4" s="406"/>
      <c r="H4" s="407"/>
      <c r="I4" s="411">
        <v>32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387</v>
      </c>
      <c r="D7" s="419"/>
      <c r="E7" s="419"/>
      <c r="F7" s="419"/>
      <c r="G7" s="419"/>
      <c r="H7" s="422">
        <v>-11.7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724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725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1500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351</v>
      </c>
      <c r="H15" s="433"/>
      <c r="I15" s="433">
        <v>-12.1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18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101" t="s">
        <v>638</v>
      </c>
      <c r="C25" s="7" t="s">
        <v>254</v>
      </c>
      <c r="D25" s="9" t="s">
        <v>229</v>
      </c>
      <c r="E25" s="100" t="s">
        <v>473</v>
      </c>
      <c r="F25" s="9" t="str">
        <f t="shared" ref="F25:F54" si="0">0.05 * VALUE(LEFT(D25, LEN(D25)-3)) &amp; " RC"</f>
        <v>5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90" t="s">
        <v>639</v>
      </c>
      <c r="C26" s="7" t="s">
        <v>254</v>
      </c>
      <c r="D26" s="9" t="s">
        <v>229</v>
      </c>
      <c r="E26" s="100" t="s">
        <v>473</v>
      </c>
      <c r="F26" s="9" t="str">
        <f t="shared" si="0"/>
        <v>5 RC</v>
      </c>
      <c r="G26" s="80" t="s">
        <v>136</v>
      </c>
      <c r="H26" s="73" t="s">
        <v>491</v>
      </c>
      <c r="I26" s="2"/>
      <c r="N26" s="46"/>
      <c r="O26" s="46"/>
    </row>
    <row r="27" spans="2:16" ht="15.75" customHeight="1" thickBot="1" x14ac:dyDescent="0.4">
      <c r="B27" s="74" t="s">
        <v>582</v>
      </c>
      <c r="C27" s="7" t="s">
        <v>250</v>
      </c>
      <c r="D27" s="9" t="s">
        <v>201</v>
      </c>
      <c r="E27" s="100" t="s">
        <v>454</v>
      </c>
      <c r="F27" s="9" t="str">
        <f t="shared" si="0"/>
        <v>3 RC</v>
      </c>
      <c r="G27" s="53"/>
      <c r="H27" s="73"/>
      <c r="N27" s="46"/>
      <c r="O27" s="46"/>
    </row>
    <row r="28" spans="2:16" ht="16.5" customHeight="1" thickTop="1" x14ac:dyDescent="0.35">
      <c r="B28" s="74" t="s">
        <v>581</v>
      </c>
      <c r="C28" s="7" t="s">
        <v>250</v>
      </c>
      <c r="D28" s="9" t="s">
        <v>214</v>
      </c>
      <c r="E28" s="100" t="s">
        <v>454</v>
      </c>
      <c r="F28" s="9" t="str">
        <f t="shared" si="0"/>
        <v>2.5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34</v>
      </c>
      <c r="M28" s="464"/>
    </row>
    <row r="29" spans="2:16" ht="16.5" customHeight="1" x14ac:dyDescent="0.35">
      <c r="B29" s="74" t="s">
        <v>580</v>
      </c>
      <c r="C29" s="7" t="s">
        <v>250</v>
      </c>
      <c r="D29" s="9" t="s">
        <v>203</v>
      </c>
      <c r="E29" s="100" t="s">
        <v>454</v>
      </c>
      <c r="F29" s="9" t="str">
        <f t="shared" si="0"/>
        <v>2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">
      <c r="B30" s="74" t="s">
        <v>618</v>
      </c>
      <c r="C30" s="7" t="s">
        <v>248</v>
      </c>
      <c r="D30" s="9" t="s">
        <v>229</v>
      </c>
      <c r="E30" s="100" t="s">
        <v>454</v>
      </c>
      <c r="F30" s="9" t="str">
        <f t="shared" si="0"/>
        <v>5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">
      <c r="B31" s="74" t="s">
        <v>591</v>
      </c>
      <c r="C31" s="7" t="s">
        <v>251</v>
      </c>
      <c r="D31" s="9" t="s">
        <v>215</v>
      </c>
      <c r="E31" s="100" t="s">
        <v>454</v>
      </c>
      <c r="F31" s="9" t="str">
        <f t="shared" si="0"/>
        <v>3.4 RC</v>
      </c>
      <c r="G31" s="53"/>
      <c r="H31" s="73"/>
    </row>
    <row r="32" spans="2:16" ht="16.5" customHeight="1" thickTop="1" x14ac:dyDescent="0.35">
      <c r="B32" s="88" t="s">
        <v>444</v>
      </c>
      <c r="C32" s="7" t="s">
        <v>251</v>
      </c>
      <c r="D32" s="9" t="s">
        <v>201</v>
      </c>
      <c r="E32" s="100" t="s">
        <v>454</v>
      </c>
      <c r="F32" s="9" t="str">
        <f t="shared" si="0"/>
        <v>3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9</v>
      </c>
      <c r="M32" s="485"/>
    </row>
    <row r="33" spans="2:15" ht="15.75" customHeight="1" x14ac:dyDescent="0.35">
      <c r="B33" s="74" t="s">
        <v>413</v>
      </c>
      <c r="C33" s="7" t="s">
        <v>247</v>
      </c>
      <c r="D33" s="9" t="s">
        <v>208</v>
      </c>
      <c r="E33" s="100" t="s">
        <v>454</v>
      </c>
      <c r="F33" s="9" t="str">
        <f t="shared" si="0"/>
        <v>4.5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88" t="s">
        <v>407</v>
      </c>
      <c r="C34" s="7" t="s">
        <v>409</v>
      </c>
      <c r="D34" s="9" t="s">
        <v>229</v>
      </c>
      <c r="E34" s="100" t="s">
        <v>454</v>
      </c>
      <c r="F34" s="9" t="str">
        <f t="shared" si="0"/>
        <v>5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74" t="s">
        <v>533</v>
      </c>
      <c r="C35" s="7" t="s">
        <v>232</v>
      </c>
      <c r="D35" s="9" t="s">
        <v>217</v>
      </c>
      <c r="E35" s="100" t="s">
        <v>454</v>
      </c>
      <c r="F35" s="9" t="str">
        <f t="shared" si="0"/>
        <v>6 RC</v>
      </c>
      <c r="G35" s="53"/>
      <c r="H35" s="73"/>
      <c r="N35" s="4"/>
      <c r="O35" s="4"/>
    </row>
    <row r="36" spans="2:15" ht="15.75" customHeight="1" thickTop="1" x14ac:dyDescent="0.35">
      <c r="B36" s="74" t="s">
        <v>653</v>
      </c>
      <c r="C36" s="7" t="s">
        <v>257</v>
      </c>
      <c r="D36" s="9" t="s">
        <v>214</v>
      </c>
      <c r="E36" s="100" t="s">
        <v>454</v>
      </c>
      <c r="F36" s="9" t="str">
        <f t="shared" si="0"/>
        <v>2.5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4</v>
      </c>
      <c r="M36" s="464"/>
      <c r="N36" s="2"/>
      <c r="O36" s="2"/>
    </row>
    <row r="37" spans="2:15" ht="15.75" customHeight="1" x14ac:dyDescent="0.35">
      <c r="B37" s="88" t="s">
        <v>652</v>
      </c>
      <c r="C37" s="7" t="s">
        <v>257</v>
      </c>
      <c r="D37" s="9" t="s">
        <v>229</v>
      </c>
      <c r="E37" s="100" t="s">
        <v>454</v>
      </c>
      <c r="F37" s="9" t="str">
        <f t="shared" si="0"/>
        <v>5 RC</v>
      </c>
      <c r="G37" s="53"/>
      <c r="H37" s="73"/>
      <c r="J37" s="461"/>
      <c r="K37" s="103"/>
      <c r="L37" s="465"/>
      <c r="M37" s="466"/>
      <c r="N37" s="3"/>
      <c r="O37" s="3"/>
    </row>
    <row r="38" spans="2:15" ht="18" customHeight="1" thickBot="1" x14ac:dyDescent="0.4">
      <c r="B38" s="74" t="s">
        <v>651</v>
      </c>
      <c r="C38" s="7" t="s">
        <v>257</v>
      </c>
      <c r="D38" s="9" t="s">
        <v>229</v>
      </c>
      <c r="E38" s="100" t="s">
        <v>454</v>
      </c>
      <c r="F38" s="9" t="str">
        <f t="shared" si="0"/>
        <v>5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 t="s">
        <v>608</v>
      </c>
      <c r="C39" s="7" t="s">
        <v>240</v>
      </c>
      <c r="D39" s="9" t="s">
        <v>208</v>
      </c>
      <c r="E39" s="100" t="s">
        <v>454</v>
      </c>
      <c r="F39" s="9" t="str">
        <f t="shared" si="0"/>
        <v>4.5 RC</v>
      </c>
      <c r="G39" s="53"/>
      <c r="H39" s="73"/>
      <c r="N39" s="4"/>
      <c r="O39" s="4"/>
    </row>
    <row r="40" spans="2:15" ht="15.75" customHeight="1" thickTop="1" x14ac:dyDescent="0.35">
      <c r="B40" s="74" t="s">
        <v>430</v>
      </c>
      <c r="C40" s="7" t="s">
        <v>240</v>
      </c>
      <c r="D40" s="9" t="s">
        <v>227</v>
      </c>
      <c r="E40" s="100" t="s">
        <v>454</v>
      </c>
      <c r="F40" s="9" t="str">
        <f t="shared" si="0"/>
        <v>4.4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21</v>
      </c>
      <c r="M40" s="464"/>
      <c r="N40" s="2"/>
      <c r="O40" s="2"/>
    </row>
    <row r="41" spans="2:15" ht="16.5" customHeight="1" x14ac:dyDescent="0.35">
      <c r="B41" s="74" t="s">
        <v>431</v>
      </c>
      <c r="C41" s="7" t="s">
        <v>240</v>
      </c>
      <c r="D41" s="9" t="s">
        <v>245</v>
      </c>
      <c r="E41" s="100" t="s">
        <v>454</v>
      </c>
      <c r="F41" s="9" t="str">
        <f t="shared" si="0"/>
        <v>3.7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74" t="s">
        <v>607</v>
      </c>
      <c r="C42" s="7" t="s">
        <v>240</v>
      </c>
      <c r="D42" s="9" t="s">
        <v>230</v>
      </c>
      <c r="E42" s="100" t="s">
        <v>454</v>
      </c>
      <c r="F42" s="9" t="str">
        <f t="shared" si="0"/>
        <v>5.5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39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75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-36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4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75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>
        <v>8</v>
      </c>
      <c r="O59" s="104">
        <v>26</v>
      </c>
      <c r="P59" s="124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>
        <v>4</v>
      </c>
      <c r="O60" s="105">
        <v>5</v>
      </c>
      <c r="P60" s="124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133" t="s">
        <v>489</v>
      </c>
      <c r="D61" s="504" t="s">
        <v>129</v>
      </c>
      <c r="E61" s="397">
        <v>-11.7</v>
      </c>
      <c r="F61" s="397">
        <v>1253</v>
      </c>
      <c r="G61" s="397">
        <v>1409</v>
      </c>
      <c r="H61" s="399">
        <v>570</v>
      </c>
      <c r="I61" s="401">
        <v>725</v>
      </c>
      <c r="J61" s="403"/>
      <c r="K61" s="404"/>
      <c r="L61" s="404"/>
      <c r="M61" s="404"/>
      <c r="N61" s="106">
        <v>1</v>
      </c>
      <c r="O61" s="106">
        <v>3</v>
      </c>
      <c r="P61" s="124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520">
        <v>5</v>
      </c>
      <c r="D62" s="521"/>
      <c r="E62" s="398"/>
      <c r="F62" s="398"/>
      <c r="G62" s="398"/>
      <c r="H62" s="400"/>
      <c r="I62" s="402"/>
      <c r="J62" s="377"/>
      <c r="K62" s="378"/>
      <c r="L62" s="378"/>
      <c r="M62" s="378"/>
      <c r="N62" s="107">
        <v>3</v>
      </c>
      <c r="O62" s="107">
        <v>18</v>
      </c>
      <c r="P62" s="124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520"/>
      <c r="D63" s="382" t="s">
        <v>496</v>
      </c>
      <c r="E63" s="383"/>
      <c r="F63" s="494"/>
      <c r="G63" s="379" t="s">
        <v>286</v>
      </c>
      <c r="H63" s="380"/>
      <c r="I63" s="380"/>
      <c r="J63" s="384"/>
      <c r="K63" s="385"/>
      <c r="L63" s="385"/>
      <c r="M63" s="385"/>
      <c r="N63" s="108">
        <v>8</v>
      </c>
      <c r="O63" s="120">
        <v>31</v>
      </c>
      <c r="P63" s="124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520"/>
      <c r="D64" s="379" t="s">
        <v>288</v>
      </c>
      <c r="E64" s="380"/>
      <c r="F64" s="381"/>
      <c r="G64" s="386" t="s">
        <v>27</v>
      </c>
      <c r="H64" s="387"/>
      <c r="I64" s="387"/>
      <c r="J64" s="388"/>
      <c r="K64" s="389"/>
      <c r="L64" s="389"/>
      <c r="M64" s="389"/>
      <c r="N64" s="121">
        <v>9</v>
      </c>
      <c r="O64" s="121">
        <v>66</v>
      </c>
      <c r="P64" s="124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520"/>
      <c r="D65" s="380" t="s">
        <v>469</v>
      </c>
      <c r="E65" s="380"/>
      <c r="F65" s="381"/>
      <c r="G65" s="382" t="s">
        <v>273</v>
      </c>
      <c r="H65" s="383"/>
      <c r="I65" s="383"/>
      <c r="J65" s="388"/>
      <c r="K65" s="389"/>
      <c r="L65" s="389"/>
      <c r="M65" s="389"/>
      <c r="N65" s="122">
        <v>-1</v>
      </c>
      <c r="O65" s="122">
        <v>-35</v>
      </c>
      <c r="P65" s="124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520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>
        <v>0</v>
      </c>
      <c r="O66" s="109">
        <v>4</v>
      </c>
      <c r="P66" s="124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/>
      <c r="O69" s="104"/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/>
      <c r="O70" s="105"/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486</v>
      </c>
      <c r="D71" s="395" t="s">
        <v>129</v>
      </c>
      <c r="E71" s="397">
        <v>0</v>
      </c>
      <c r="F71" s="397">
        <v>0</v>
      </c>
      <c r="G71" s="397">
        <v>0</v>
      </c>
      <c r="H71" s="397" t="s">
        <v>129</v>
      </c>
      <c r="I71" s="401">
        <v>0</v>
      </c>
      <c r="J71" s="403"/>
      <c r="K71" s="404"/>
      <c r="L71" s="404"/>
      <c r="M71" s="404"/>
      <c r="N71" s="106"/>
      <c r="O71" s="106"/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6</v>
      </c>
      <c r="D72" s="396"/>
      <c r="E72" s="398"/>
      <c r="F72" s="398"/>
      <c r="G72" s="398"/>
      <c r="H72" s="398"/>
      <c r="I72" s="402"/>
      <c r="J72" s="377"/>
      <c r="K72" s="378"/>
      <c r="L72" s="378"/>
      <c r="M72" s="378"/>
      <c r="N72" s="107"/>
      <c r="O72" s="107"/>
      <c r="P72" s="119" t="s">
        <v>462</v>
      </c>
    </row>
    <row r="73" spans="3:28" ht="24" customHeight="1" thickBot="1" x14ac:dyDescent="0.5">
      <c r="C73" s="376"/>
      <c r="D73" s="389" t="s">
        <v>160</v>
      </c>
      <c r="E73" s="389"/>
      <c r="F73" s="390"/>
      <c r="G73" s="388" t="s">
        <v>28</v>
      </c>
      <c r="H73" s="389"/>
      <c r="I73" s="389"/>
      <c r="J73" s="384"/>
      <c r="K73" s="385"/>
      <c r="L73" s="385"/>
      <c r="M73" s="385"/>
      <c r="N73" s="108"/>
      <c r="O73" s="120"/>
      <c r="P73" s="119" t="s">
        <v>464</v>
      </c>
    </row>
    <row r="74" spans="3:28" ht="23.5" thickBot="1" x14ac:dyDescent="0.5">
      <c r="C74" s="376"/>
      <c r="D74" s="389" t="s">
        <v>89</v>
      </c>
      <c r="E74" s="389"/>
      <c r="F74" s="390"/>
      <c r="G74" s="388" t="s">
        <v>27</v>
      </c>
      <c r="H74" s="389"/>
      <c r="I74" s="389"/>
      <c r="J74" s="388"/>
      <c r="K74" s="389"/>
      <c r="L74" s="389"/>
      <c r="M74" s="389"/>
      <c r="N74" s="121"/>
      <c r="O74" s="121"/>
      <c r="P74" s="119" t="s">
        <v>465</v>
      </c>
    </row>
    <row r="75" spans="3:28" ht="23.5" thickBot="1" x14ac:dyDescent="0.5">
      <c r="C75" s="376"/>
      <c r="D75" s="389" t="s">
        <v>381</v>
      </c>
      <c r="E75" s="389"/>
      <c r="F75" s="390"/>
      <c r="G75" s="388" t="s">
        <v>161</v>
      </c>
      <c r="H75" s="389"/>
      <c r="I75" s="389"/>
      <c r="J75" s="388"/>
      <c r="K75" s="389"/>
      <c r="L75" s="389"/>
      <c r="M75" s="389"/>
      <c r="N75" s="122"/>
      <c r="O75" s="122"/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/>
      <c r="O76" s="109"/>
      <c r="P76" s="119" t="s">
        <v>467</v>
      </c>
    </row>
    <row r="89" ht="16.5" customHeight="1" x14ac:dyDescent="0.35"/>
    <row r="90" ht="15.75" customHeight="1" x14ac:dyDescent="0.35"/>
    <row r="91" ht="16.5" customHeight="1" x14ac:dyDescent="0.35"/>
    <row r="92" ht="24.75" customHeight="1" x14ac:dyDescent="0.35"/>
    <row r="93" ht="24" customHeight="1" x14ac:dyDescent="0.35"/>
    <row r="94" ht="24.75" customHeight="1" x14ac:dyDescent="0.35"/>
    <row r="95" ht="24.75" customHeight="1" x14ac:dyDescent="0.35"/>
    <row r="96" ht="24" customHeight="1" x14ac:dyDescent="0.35"/>
    <row r="98" ht="15.75" customHeight="1" x14ac:dyDescent="0.35"/>
    <row r="99" ht="15.75" customHeight="1" x14ac:dyDescent="0.35"/>
    <row r="101" ht="15.75" customHeight="1" x14ac:dyDescent="0.35"/>
    <row r="102" ht="15.75" customHeight="1" x14ac:dyDescent="0.35"/>
    <row r="104" ht="15.75" customHeight="1" x14ac:dyDescent="0.35"/>
    <row r="105" ht="15.75" customHeight="1" x14ac:dyDescent="0.35"/>
    <row r="107" ht="15.75" customHeight="1" x14ac:dyDescent="0.35"/>
    <row r="108" ht="15.75" customHeight="1" x14ac:dyDescent="0.35"/>
    <row r="110" ht="15.75" customHeight="1" x14ac:dyDescent="0.35"/>
    <row r="111" ht="15.75" customHeight="1" x14ac:dyDescent="0.35"/>
    <row r="113" ht="15.75" customHeight="1" x14ac:dyDescent="0.35"/>
    <row r="114" ht="15.75" customHeight="1" x14ac:dyDescent="0.35"/>
  </sheetData>
  <mergeCells count="85">
    <mergeCell ref="J74:M74"/>
    <mergeCell ref="D75:F7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66:M66"/>
    <mergeCell ref="J63:M63"/>
    <mergeCell ref="D64:F64"/>
    <mergeCell ref="G64:I64"/>
    <mergeCell ref="J64:M64"/>
    <mergeCell ref="D65:F65"/>
    <mergeCell ref="G65:I65"/>
    <mergeCell ref="J65:M65"/>
    <mergeCell ref="J59:M60"/>
    <mergeCell ref="D61:D62"/>
    <mergeCell ref="E61:E62"/>
    <mergeCell ref="F61:F62"/>
    <mergeCell ref="G61:G62"/>
    <mergeCell ref="H61:H62"/>
    <mergeCell ref="I61:I62"/>
    <mergeCell ref="J61:M61"/>
    <mergeCell ref="J62:M62"/>
    <mergeCell ref="L53:M54"/>
    <mergeCell ref="J47:J48"/>
    <mergeCell ref="K47:K48"/>
    <mergeCell ref="L47:M48"/>
    <mergeCell ref="J50:J51"/>
    <mergeCell ref="K50:K51"/>
    <mergeCell ref="L50:M51"/>
    <mergeCell ref="J53:J54"/>
    <mergeCell ref="K53:K54"/>
    <mergeCell ref="J23:M25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C17:G18"/>
    <mergeCell ref="H17:H18"/>
    <mergeCell ref="I17:I18"/>
    <mergeCell ref="C19:G20"/>
    <mergeCell ref="H19:I20"/>
    <mergeCell ref="C59:C60"/>
    <mergeCell ref="C62:C66"/>
    <mergeCell ref="D63:F63"/>
    <mergeCell ref="G63:I63"/>
    <mergeCell ref="D66:F66"/>
    <mergeCell ref="G66:I66"/>
    <mergeCell ref="C4:H6"/>
    <mergeCell ref="I4:I6"/>
    <mergeCell ref="C9:G10"/>
    <mergeCell ref="H9:I10"/>
    <mergeCell ref="C7:G8"/>
    <mergeCell ref="H7:I8"/>
    <mergeCell ref="J11:J12"/>
    <mergeCell ref="C11:G12"/>
    <mergeCell ref="H11:I12"/>
    <mergeCell ref="C13:I14"/>
    <mergeCell ref="C15:F16"/>
    <mergeCell ref="G15:H16"/>
    <mergeCell ref="I15:I1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4D67-5ABA-8044-8820-8ACAA4C184AD}">
  <sheetPr codeName="Sheet3921"/>
  <dimension ref="B3:AB116"/>
  <sheetViews>
    <sheetView topLeftCell="B8" zoomScale="49" zoomScaleNormal="60" zoomScaleSheetLayoutView="100" workbookViewId="0">
      <selection activeCell="H9" sqref="H9:I10"/>
    </sheetView>
  </sheetViews>
  <sheetFormatPr defaultRowHeight="14.5" x14ac:dyDescent="0.35"/>
  <cols>
    <col min="2" max="2" width="24.179687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08984375" customWidth="1"/>
    <col min="12" max="12" width="9.90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186</v>
      </c>
      <c r="D4" s="507"/>
      <c r="E4" s="507"/>
      <c r="F4" s="507"/>
      <c r="G4" s="507"/>
      <c r="H4" s="508"/>
      <c r="I4" s="512">
        <v>1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529</v>
      </c>
      <c r="D7" s="419"/>
      <c r="E7" s="419"/>
      <c r="F7" s="419"/>
      <c r="G7" s="419"/>
      <c r="H7" s="422">
        <v>446.3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1060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1059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1674 cc</v>
      </c>
      <c r="D13" s="414"/>
      <c r="E13" s="414"/>
      <c r="F13" s="414"/>
      <c r="G13" s="414"/>
      <c r="H13" s="414"/>
      <c r="I13" s="415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528</v>
      </c>
      <c r="H15" s="433"/>
      <c r="I15" s="433">
        <v>166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2</v>
      </c>
      <c r="I17" s="518">
        <v>1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16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74" t="s">
        <v>560</v>
      </c>
      <c r="C25" s="7" t="s">
        <v>196</v>
      </c>
      <c r="D25" s="9" t="s">
        <v>225</v>
      </c>
      <c r="E25" s="100" t="s">
        <v>473</v>
      </c>
      <c r="F25" s="9" t="str">
        <f t="shared" ref="F25:F54" si="0">0.05 * VALUE(LEFT(D25, LEN(D25)-3)) &amp; " RC"</f>
        <v>3.9 RC</v>
      </c>
      <c r="G25" s="53"/>
      <c r="H25" s="73"/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78" t="s">
        <v>640</v>
      </c>
      <c r="C26" s="7" t="s">
        <v>254</v>
      </c>
      <c r="D26" s="9" t="s">
        <v>244</v>
      </c>
      <c r="E26" s="100" t="s">
        <v>473</v>
      </c>
      <c r="F26" s="9" t="str">
        <f t="shared" si="0"/>
        <v>5.3 RC</v>
      </c>
      <c r="G26" s="10"/>
      <c r="H26" s="73"/>
      <c r="I26" s="85"/>
      <c r="N26" s="84"/>
      <c r="O26" s="84"/>
    </row>
    <row r="27" spans="2:16" ht="15.75" customHeight="1" thickBot="1" x14ac:dyDescent="0.4">
      <c r="B27" s="90" t="s">
        <v>561</v>
      </c>
      <c r="C27" s="7" t="s">
        <v>196</v>
      </c>
      <c r="D27" s="9" t="s">
        <v>217</v>
      </c>
      <c r="E27" s="100" t="s">
        <v>454</v>
      </c>
      <c r="F27" s="9" t="str">
        <f t="shared" si="0"/>
        <v>6 RC</v>
      </c>
      <c r="G27" s="80" t="s">
        <v>136</v>
      </c>
      <c r="H27" s="73" t="s">
        <v>445</v>
      </c>
      <c r="N27" s="84"/>
      <c r="O27" s="84"/>
    </row>
    <row r="28" spans="2:16" ht="16.5" customHeight="1" thickTop="1" x14ac:dyDescent="0.35">
      <c r="B28" s="78" t="s">
        <v>406</v>
      </c>
      <c r="C28" s="7" t="s">
        <v>232</v>
      </c>
      <c r="D28" s="9" t="s">
        <v>209</v>
      </c>
      <c r="E28" s="100" t="s">
        <v>454</v>
      </c>
      <c r="F28" s="9" t="str">
        <f t="shared" si="0"/>
        <v>3.3 RC</v>
      </c>
      <c r="H28" s="73"/>
      <c r="I28" s="83"/>
      <c r="J28" s="479" t="s">
        <v>458</v>
      </c>
      <c r="K28" s="103"/>
      <c r="L28" s="463">
        <f>SUMIF(P28:P406, "A5A5A5", N28:N406) + SUMIF(P28:P406, "A5A5A5", O28:O406)</f>
        <v>98</v>
      </c>
      <c r="M28" s="464"/>
    </row>
    <row r="29" spans="2:16" ht="15.75" customHeight="1" x14ac:dyDescent="0.35">
      <c r="B29" s="74" t="s">
        <v>418</v>
      </c>
      <c r="C29" s="7" t="s">
        <v>248</v>
      </c>
      <c r="D29" s="9" t="s">
        <v>237</v>
      </c>
      <c r="E29" s="100" t="s">
        <v>454</v>
      </c>
      <c r="F29" s="9" t="str">
        <f t="shared" si="0"/>
        <v>2.7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78" t="s">
        <v>606</v>
      </c>
      <c r="C30" s="7" t="s">
        <v>240</v>
      </c>
      <c r="D30" s="9" t="s">
        <v>429</v>
      </c>
      <c r="E30" s="100" t="s">
        <v>454</v>
      </c>
      <c r="F30" s="9" t="str">
        <f t="shared" si="0"/>
        <v>7.7 RC</v>
      </c>
      <c r="G30" s="10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91" t="s">
        <v>605</v>
      </c>
      <c r="C31" s="7" t="s">
        <v>240</v>
      </c>
      <c r="D31" s="9" t="s">
        <v>201</v>
      </c>
      <c r="E31" s="100" t="s">
        <v>454</v>
      </c>
      <c r="F31" s="9" t="str">
        <f t="shared" si="0"/>
        <v>3 RC</v>
      </c>
      <c r="G31" s="80" t="s">
        <v>136</v>
      </c>
      <c r="H31" s="73" t="s">
        <v>445</v>
      </c>
    </row>
    <row r="32" spans="2:16" ht="14.25" customHeight="1" thickTop="1" x14ac:dyDescent="0.35">
      <c r="B32" s="74" t="s">
        <v>592</v>
      </c>
      <c r="C32" s="7" t="s">
        <v>251</v>
      </c>
      <c r="D32" s="9" t="s">
        <v>230</v>
      </c>
      <c r="E32" s="100" t="s">
        <v>454</v>
      </c>
      <c r="F32" s="9" t="str">
        <f t="shared" si="0"/>
        <v>5.5 RC</v>
      </c>
      <c r="G32" s="10"/>
      <c r="H32" s="73"/>
      <c r="J32" s="482" t="s">
        <v>1</v>
      </c>
      <c r="K32" s="103"/>
      <c r="L32" s="463">
        <f>SUMIF(P28:P406, "70AD47", N28:N406) + SUMIF(P28:P406, "70AD47", O28:O406)</f>
        <v>59</v>
      </c>
      <c r="M32" s="485"/>
    </row>
    <row r="33" spans="2:15" ht="15.75" customHeight="1" x14ac:dyDescent="0.35">
      <c r="B33" s="91" t="s">
        <v>641</v>
      </c>
      <c r="C33" s="7" t="s">
        <v>254</v>
      </c>
      <c r="D33" s="9" t="s">
        <v>238</v>
      </c>
      <c r="E33" s="100" t="s">
        <v>454</v>
      </c>
      <c r="F33" s="9" t="str">
        <f t="shared" si="0"/>
        <v>4.1 RC</v>
      </c>
      <c r="G33" s="80" t="s">
        <v>136</v>
      </c>
      <c r="H33" s="73" t="s">
        <v>445</v>
      </c>
      <c r="J33" s="483"/>
      <c r="K33" s="103"/>
      <c r="L33" s="465"/>
      <c r="M33" s="486"/>
    </row>
    <row r="34" spans="2:15" ht="18" customHeight="1" thickBot="1" x14ac:dyDescent="0.4">
      <c r="B34" s="91" t="s">
        <v>650</v>
      </c>
      <c r="C34" s="7" t="s">
        <v>257</v>
      </c>
      <c r="D34" s="9" t="s">
        <v>410</v>
      </c>
      <c r="E34" s="100" t="s">
        <v>454</v>
      </c>
      <c r="F34" s="9" t="str">
        <f t="shared" si="0"/>
        <v>6.2 RC</v>
      </c>
      <c r="G34" s="80" t="s">
        <v>136</v>
      </c>
      <c r="H34" s="73" t="s">
        <v>445</v>
      </c>
      <c r="J34" s="484"/>
      <c r="K34" s="103"/>
      <c r="L34" s="467"/>
      <c r="M34" s="487"/>
      <c r="N34" s="82"/>
      <c r="O34" s="82"/>
    </row>
    <row r="35" spans="2:15" ht="17" thickTop="1" thickBot="1" x14ac:dyDescent="0.4">
      <c r="B35" s="78" t="s">
        <v>620</v>
      </c>
      <c r="C35" s="7" t="s">
        <v>248</v>
      </c>
      <c r="D35" s="9" t="s">
        <v>214</v>
      </c>
      <c r="E35" s="100" t="s">
        <v>453</v>
      </c>
      <c r="F35" s="9" t="str">
        <f t="shared" si="0"/>
        <v>2.5 RC</v>
      </c>
      <c r="G35" s="10"/>
      <c r="H35" s="73"/>
      <c r="N35" s="83"/>
      <c r="O35" s="83"/>
    </row>
    <row r="36" spans="2:15" ht="15.75" customHeight="1" thickTop="1" x14ac:dyDescent="0.35">
      <c r="B36" s="88" t="s">
        <v>885</v>
      </c>
      <c r="C36" s="7" t="s">
        <v>232</v>
      </c>
      <c r="D36" s="9" t="s">
        <v>419</v>
      </c>
      <c r="E36" s="100" t="s">
        <v>732</v>
      </c>
      <c r="F36" s="9" t="str">
        <f t="shared" ref="F36:F44" si="1">0.05 * VALUE(LEFT(D36, LEN(D36)-3)) &amp; " RC"</f>
        <v>7.6 RC</v>
      </c>
      <c r="G36" s="10"/>
      <c r="H36" s="73"/>
      <c r="J36" s="460" t="s">
        <v>2</v>
      </c>
      <c r="K36" s="103"/>
      <c r="L36" s="463">
        <f>SUMIF(P28:P406, "FFC000", N28:N406) + SUMIF(P28:P406, "FFC000", O28:O406)</f>
        <v>15</v>
      </c>
      <c r="M36" s="464"/>
      <c r="N36" s="85"/>
      <c r="O36" s="85"/>
    </row>
    <row r="37" spans="2:15" ht="15.75" customHeight="1" x14ac:dyDescent="0.35">
      <c r="B37" s="88" t="s">
        <v>886</v>
      </c>
      <c r="C37" s="7" t="s">
        <v>232</v>
      </c>
      <c r="D37" s="9" t="s">
        <v>202</v>
      </c>
      <c r="E37" s="100" t="s">
        <v>732</v>
      </c>
      <c r="F37" s="9" t="str">
        <f t="shared" si="1"/>
        <v>5.1 RC</v>
      </c>
      <c r="G37" s="10"/>
      <c r="H37" s="73"/>
      <c r="J37" s="461"/>
      <c r="K37" s="103"/>
      <c r="L37" s="465"/>
      <c r="M37" s="466"/>
      <c r="N37" s="86"/>
      <c r="O37" s="86"/>
    </row>
    <row r="38" spans="2:15" ht="15.75" customHeight="1" thickBot="1" x14ac:dyDescent="0.4">
      <c r="B38" s="74" t="s">
        <v>988</v>
      </c>
      <c r="C38" s="7" t="s">
        <v>240</v>
      </c>
      <c r="D38" s="9" t="s">
        <v>402</v>
      </c>
      <c r="E38" s="100" t="s">
        <v>732</v>
      </c>
      <c r="F38" s="9" t="str">
        <f t="shared" si="1"/>
        <v>8.7 RC</v>
      </c>
      <c r="G38" s="10"/>
      <c r="H38" s="73"/>
      <c r="J38" s="462"/>
      <c r="K38" s="103"/>
      <c r="L38" s="467"/>
      <c r="M38" s="468"/>
    </row>
    <row r="39" spans="2:15" ht="16.5" customHeight="1" thickTop="1" thickBot="1" x14ac:dyDescent="0.4">
      <c r="B39" s="74" t="s">
        <v>989</v>
      </c>
      <c r="C39" s="7" t="s">
        <v>240</v>
      </c>
      <c r="D39" s="9" t="s">
        <v>410</v>
      </c>
      <c r="E39" s="100" t="s">
        <v>732</v>
      </c>
      <c r="F39" s="9" t="str">
        <f t="shared" si="1"/>
        <v>6.2 RC</v>
      </c>
      <c r="G39" s="10"/>
      <c r="H39" s="73"/>
      <c r="N39" s="83"/>
      <c r="O39" s="83"/>
    </row>
    <row r="40" spans="2:15" ht="15.75" customHeight="1" thickTop="1" x14ac:dyDescent="0.35">
      <c r="B40" s="74" t="s">
        <v>990</v>
      </c>
      <c r="C40" s="7" t="s">
        <v>240</v>
      </c>
      <c r="D40" s="9" t="s">
        <v>755</v>
      </c>
      <c r="E40" s="100" t="s">
        <v>732</v>
      </c>
      <c r="F40" s="9" t="str">
        <f t="shared" si="1"/>
        <v>5.9 RC</v>
      </c>
      <c r="G40" s="10"/>
      <c r="H40" s="73"/>
      <c r="J40" s="469" t="s">
        <v>3</v>
      </c>
      <c r="K40" s="103"/>
      <c r="L40" s="463">
        <f>SUMIF(P28:P406, "ED7D31", N28:N406) + SUMIF(P28:P406, "ED7D31", O28:O406)</f>
        <v>24</v>
      </c>
      <c r="M40" s="464"/>
      <c r="N40" s="85"/>
      <c r="O40" s="85"/>
    </row>
    <row r="41" spans="2:15" ht="14.2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10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10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1"/>
        <v>0 RC</v>
      </c>
      <c r="G43" s="10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1"/>
        <v>0 RC</v>
      </c>
      <c r="G44" s="10"/>
      <c r="H44" s="73"/>
      <c r="J44" s="472" t="s">
        <v>459</v>
      </c>
      <c r="K44" s="474"/>
      <c r="L44" s="475">
        <f>SUMIF(P28:P406, "A9D08E", N28:N406) + SUMIF(P28:P406, "A9D08E", O28:O406)</f>
        <v>213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10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93"/>
      <c r="H47" s="73"/>
      <c r="J47" s="490" t="s">
        <v>5</v>
      </c>
      <c r="K47" s="474"/>
      <c r="L47" s="475">
        <f>SUMIF(P28:P406, "F4B084", N28:N406) + SUMIF(P28:P406, "F4B084", O28:O406)</f>
        <v>116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74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97</v>
      </c>
      <c r="M50" s="476"/>
    </row>
    <row r="51" spans="2:28" ht="15.75" customHeight="1" thickBot="1" x14ac:dyDescent="0.4">
      <c r="B51" s="74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74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74"/>
      <c r="C53" s="7"/>
      <c r="D53" s="9" t="s">
        <v>200</v>
      </c>
      <c r="E53" s="37"/>
      <c r="F53" s="9" t="str">
        <f t="shared" si="0"/>
        <v>0 RC</v>
      </c>
      <c r="G53" s="53"/>
      <c r="H53" s="73"/>
      <c r="J53" s="488" t="s">
        <v>6</v>
      </c>
      <c r="K53" s="474"/>
      <c r="L53" s="475">
        <f>SUMIF(P28:P406, "9BC2E6", N28:N406) + SUMIF(P28:P406, "9BC2E6", O28:O406)</f>
        <v>22</v>
      </c>
      <c r="M53" s="476"/>
    </row>
    <row r="54" spans="2:28" ht="15" thickBot="1" x14ac:dyDescent="0.4">
      <c r="B54" s="74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83.700000000000017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39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21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487</v>
      </c>
      <c r="D61" s="504">
        <v>3</v>
      </c>
      <c r="E61" s="397">
        <v>136.1</v>
      </c>
      <c r="F61" s="397">
        <v>1392</v>
      </c>
      <c r="G61" s="397">
        <v>1740</v>
      </c>
      <c r="H61" s="399">
        <v>1077</v>
      </c>
      <c r="I61" s="401">
        <v>1425</v>
      </c>
      <c r="J61" s="403" t="s">
        <v>502</v>
      </c>
      <c r="K61" s="404"/>
      <c r="L61" s="404"/>
      <c r="M61" s="427"/>
      <c r="N61" s="106"/>
      <c r="O61" s="106">
        <v>5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13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458" t="s">
        <v>304</v>
      </c>
      <c r="E63" s="459"/>
      <c r="F63" s="496"/>
      <c r="G63" s="458" t="s">
        <v>115</v>
      </c>
      <c r="H63" s="459"/>
      <c r="I63" s="459"/>
      <c r="J63" s="384"/>
      <c r="K63" s="385"/>
      <c r="L63" s="385"/>
      <c r="M63" s="450"/>
      <c r="N63" s="108"/>
      <c r="O63" s="120">
        <v>88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455" t="s">
        <v>331</v>
      </c>
      <c r="E64" s="456"/>
      <c r="F64" s="457"/>
      <c r="G64" s="382" t="s">
        <v>278</v>
      </c>
      <c r="H64" s="383"/>
      <c r="I64" s="383"/>
      <c r="J64" s="388"/>
      <c r="K64" s="389"/>
      <c r="L64" s="389"/>
      <c r="M64" s="390"/>
      <c r="N64" s="121"/>
      <c r="O64" s="121">
        <v>57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31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8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17</v>
      </c>
      <c r="O69" s="104">
        <v>42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12</v>
      </c>
      <c r="O70" s="105">
        <v>26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487</v>
      </c>
      <c r="D71" s="395" t="s">
        <v>129</v>
      </c>
      <c r="E71" s="397">
        <v>310.2</v>
      </c>
      <c r="F71" s="397">
        <v>2219</v>
      </c>
      <c r="G71" s="397">
        <v>2762</v>
      </c>
      <c r="H71" s="399">
        <v>1432</v>
      </c>
      <c r="I71" s="401">
        <v>1975</v>
      </c>
      <c r="J71" s="403"/>
      <c r="K71" s="404"/>
      <c r="L71" s="404"/>
      <c r="M71" s="404"/>
      <c r="N71" s="106">
        <v>2</v>
      </c>
      <c r="O71" s="106">
        <v>8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3</v>
      </c>
      <c r="O72" s="107">
        <v>8</v>
      </c>
      <c r="P72" s="119" t="s">
        <v>462</v>
      </c>
    </row>
    <row r="73" spans="3:28" ht="24" customHeight="1" thickBot="1" x14ac:dyDescent="0.5">
      <c r="C73" s="376"/>
      <c r="D73" s="455" t="s">
        <v>303</v>
      </c>
      <c r="E73" s="456"/>
      <c r="F73" s="457"/>
      <c r="G73" s="522" t="s">
        <v>343</v>
      </c>
      <c r="H73" s="523"/>
      <c r="I73" s="523"/>
      <c r="J73" s="384"/>
      <c r="K73" s="385"/>
      <c r="L73" s="385"/>
      <c r="M73" s="385"/>
      <c r="N73" s="108">
        <v>30</v>
      </c>
      <c r="O73" s="120">
        <v>95</v>
      </c>
      <c r="P73" s="119" t="s">
        <v>464</v>
      </c>
    </row>
    <row r="74" spans="3:28" ht="23.5" thickBot="1" x14ac:dyDescent="0.5">
      <c r="C74" s="376"/>
      <c r="D74" s="455" t="s">
        <v>296</v>
      </c>
      <c r="E74" s="456"/>
      <c r="F74" s="457"/>
      <c r="G74" s="458" t="s">
        <v>519</v>
      </c>
      <c r="H74" s="459"/>
      <c r="I74" s="496"/>
      <c r="J74" s="388"/>
      <c r="K74" s="389"/>
      <c r="L74" s="389"/>
      <c r="M74" s="389"/>
      <c r="N74" s="121">
        <v>17</v>
      </c>
      <c r="O74" s="121">
        <v>42</v>
      </c>
      <c r="P74" s="119" t="s">
        <v>465</v>
      </c>
    </row>
    <row r="75" spans="3:28" ht="23.5" thickBot="1" x14ac:dyDescent="0.5">
      <c r="C75" s="376"/>
      <c r="D75" s="523" t="s">
        <v>477</v>
      </c>
      <c r="E75" s="523"/>
      <c r="F75" s="524"/>
      <c r="G75" s="458" t="s">
        <v>476</v>
      </c>
      <c r="H75" s="459"/>
      <c r="I75" s="459"/>
      <c r="J75" s="388"/>
      <c r="K75" s="389"/>
      <c r="L75" s="389"/>
      <c r="M75" s="389"/>
      <c r="N75" s="122">
        <v>13</v>
      </c>
      <c r="O75" s="122">
        <v>53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14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1" spans="3:16" ht="15.75" customHeight="1" x14ac:dyDescent="0.35"/>
    <row r="92" spans="3:16" ht="15.75" customHeight="1" x14ac:dyDescent="0.35"/>
    <row r="93" spans="3:16" ht="24.75" customHeight="1" x14ac:dyDescent="0.35"/>
    <row r="94" spans="3:16" ht="24.75" customHeight="1" x14ac:dyDescent="0.35"/>
    <row r="95" spans="3:16" ht="24" customHeight="1" x14ac:dyDescent="0.35"/>
    <row r="96" spans="3:16" ht="24.75" customHeight="1" x14ac:dyDescent="0.35"/>
    <row r="97" ht="16.5" customHeight="1" x14ac:dyDescent="0.35"/>
    <row r="98" ht="15.75" customHeight="1" x14ac:dyDescent="0.35"/>
    <row r="99" ht="16.5" customHeight="1" x14ac:dyDescent="0.35"/>
    <row r="100" ht="24.75" customHeight="1" x14ac:dyDescent="0.35"/>
    <row r="101" ht="24" customHeight="1" x14ac:dyDescent="0.35"/>
    <row r="102" ht="24.75" customHeight="1" x14ac:dyDescent="0.35"/>
    <row r="103" ht="24.75" customHeight="1" x14ac:dyDescent="0.35"/>
    <row r="104" ht="24" customHeight="1" x14ac:dyDescent="0.35"/>
    <row r="106" ht="15.75" customHeight="1" x14ac:dyDescent="0.35"/>
    <row r="107" ht="15.75" customHeight="1" x14ac:dyDescent="0.35"/>
    <row r="109" ht="15.75" customHeight="1" x14ac:dyDescent="0.35"/>
    <row r="110" ht="15.75" customHeight="1" x14ac:dyDescent="0.35"/>
    <row r="112" ht="15.75" customHeight="1" x14ac:dyDescent="0.35"/>
    <row r="113" ht="15.75" customHeight="1" x14ac:dyDescent="0.35"/>
    <row r="115" ht="15.75" customHeight="1" x14ac:dyDescent="0.35"/>
    <row r="116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L40:M42"/>
    <mergeCell ref="C4:H6"/>
    <mergeCell ref="I4:I6"/>
    <mergeCell ref="C9:G10"/>
    <mergeCell ref="H9:I10"/>
    <mergeCell ref="C7:G8"/>
    <mergeCell ref="H7:I8"/>
    <mergeCell ref="J11:J12"/>
    <mergeCell ref="J44:J45"/>
    <mergeCell ref="K44:K45"/>
    <mergeCell ref="L44:M45"/>
    <mergeCell ref="J23:M25"/>
    <mergeCell ref="J28:J30"/>
    <mergeCell ref="L28:M30"/>
    <mergeCell ref="J32:J34"/>
    <mergeCell ref="L32:M34"/>
    <mergeCell ref="I17:I18"/>
    <mergeCell ref="J36:J38"/>
    <mergeCell ref="L36:M38"/>
    <mergeCell ref="J40:J42"/>
    <mergeCell ref="C11:G12"/>
    <mergeCell ref="H11:I12"/>
    <mergeCell ref="C13:I14"/>
    <mergeCell ref="C15:F16"/>
    <mergeCell ref="G15:H16"/>
    <mergeCell ref="I15:I16"/>
    <mergeCell ref="C17:G18"/>
    <mergeCell ref="H17:H18"/>
    <mergeCell ref="G66:I66"/>
    <mergeCell ref="C59:C60"/>
    <mergeCell ref="D61:D62"/>
    <mergeCell ref="F61:F62"/>
    <mergeCell ref="G61:G62"/>
    <mergeCell ref="H61:H62"/>
    <mergeCell ref="C19:G20"/>
    <mergeCell ref="H19:I20"/>
    <mergeCell ref="J59:M60"/>
    <mergeCell ref="E61:E62"/>
    <mergeCell ref="J61:M61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J66:M66"/>
    <mergeCell ref="I61:I62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  <mergeCell ref="C69:C70"/>
  </mergeCells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E575-7B1C-5F40-9F05-B22E4DE0DA01}">
  <sheetPr codeName="Sheet392"/>
  <dimension ref="B3:AB121"/>
  <sheetViews>
    <sheetView topLeftCell="B6" zoomScale="49" zoomScaleNormal="60" zoomScaleSheetLayoutView="100" workbookViewId="0">
      <selection activeCell="H9" sqref="H9:I10"/>
    </sheetView>
  </sheetViews>
  <sheetFormatPr defaultRowHeight="14.5" x14ac:dyDescent="0.35"/>
  <cols>
    <col min="2" max="2" width="24.17968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170</v>
      </c>
      <c r="D4" s="406"/>
      <c r="E4" s="406"/>
      <c r="F4" s="406"/>
      <c r="G4" s="406"/>
      <c r="H4" s="407"/>
      <c r="I4" s="411">
        <v>3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525</v>
      </c>
      <c r="D7" s="419"/>
      <c r="E7" s="419"/>
      <c r="F7" s="419"/>
      <c r="G7" s="419"/>
      <c r="H7" s="422">
        <v>297.60000000000002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1062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1061</v>
      </c>
      <c r="I11" s="452"/>
      <c r="J11" s="495" t="s">
        <v>504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2012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528</v>
      </c>
      <c r="H15" s="433"/>
      <c r="I15" s="433">
        <v>129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1</v>
      </c>
      <c r="I17" s="436">
        <v>3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22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135" t="s">
        <v>604</v>
      </c>
      <c r="C25" s="6" t="s">
        <v>240</v>
      </c>
      <c r="D25" s="9" t="s">
        <v>215</v>
      </c>
      <c r="E25" s="100" t="s">
        <v>473</v>
      </c>
      <c r="F25" s="9" t="str">
        <f t="shared" ref="F25:F54" si="0">0.05 * VALUE(LEFT(D25, LEN(D25)-3)) &amp; " RC"</f>
        <v>3.4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91" t="s">
        <v>484</v>
      </c>
      <c r="C26" s="7" t="s">
        <v>250</v>
      </c>
      <c r="D26" s="9" t="s">
        <v>212</v>
      </c>
      <c r="E26" s="100" t="s">
        <v>473</v>
      </c>
      <c r="F26" s="9" t="str">
        <f t="shared" si="0"/>
        <v>4.3 RC</v>
      </c>
      <c r="G26" s="80" t="s">
        <v>136</v>
      </c>
      <c r="H26" s="73" t="s">
        <v>492</v>
      </c>
      <c r="I26" s="2"/>
      <c r="N26" s="46"/>
      <c r="O26" s="46"/>
    </row>
    <row r="27" spans="2:16" ht="15.75" customHeight="1" thickBot="1" x14ac:dyDescent="0.4">
      <c r="B27" s="78" t="s">
        <v>562</v>
      </c>
      <c r="C27" s="7" t="s">
        <v>196</v>
      </c>
      <c r="D27" s="9" t="s">
        <v>214</v>
      </c>
      <c r="E27" s="100" t="s">
        <v>473</v>
      </c>
      <c r="F27" s="9" t="str">
        <f t="shared" si="0"/>
        <v>2.5 RC</v>
      </c>
      <c r="G27" s="53"/>
      <c r="H27" s="73"/>
      <c r="N27" s="46"/>
      <c r="O27" s="46"/>
    </row>
    <row r="28" spans="2:16" ht="16.5" customHeight="1" thickTop="1" x14ac:dyDescent="0.35">
      <c r="B28" s="74" t="s">
        <v>400</v>
      </c>
      <c r="C28" s="7" t="s">
        <v>232</v>
      </c>
      <c r="D28" s="9" t="s">
        <v>214</v>
      </c>
      <c r="E28" s="100" t="s">
        <v>454</v>
      </c>
      <c r="F28" s="9" t="str">
        <f t="shared" si="0"/>
        <v>2.5 RC</v>
      </c>
      <c r="G28" s="10"/>
      <c r="H28" s="73"/>
      <c r="I28" s="4"/>
      <c r="J28" s="479" t="s">
        <v>458</v>
      </c>
      <c r="K28" s="103"/>
      <c r="L28" s="463">
        <f>SUMIF(P28:P406, "A5A5A5", N28:N406) + SUMIF(P28:P406, "A5A5A5", O28:O406)</f>
        <v>94</v>
      </c>
      <c r="M28" s="464"/>
    </row>
    <row r="29" spans="2:16" ht="16.5" customHeight="1" x14ac:dyDescent="0.35">
      <c r="B29" s="74" t="s">
        <v>625</v>
      </c>
      <c r="C29" s="7" t="s">
        <v>247</v>
      </c>
      <c r="D29" s="9" t="s">
        <v>214</v>
      </c>
      <c r="E29" s="100" t="s">
        <v>454</v>
      </c>
      <c r="F29" s="9" t="str">
        <f t="shared" si="0"/>
        <v>2.5 RC</v>
      </c>
      <c r="G29" s="10"/>
      <c r="H29" s="73"/>
      <c r="I29" s="2"/>
      <c r="J29" s="480"/>
      <c r="K29" s="103"/>
      <c r="L29" s="465"/>
      <c r="M29" s="466"/>
    </row>
    <row r="30" spans="2:16" ht="15.75" customHeight="1" thickBot="1" x14ac:dyDescent="0.4">
      <c r="B30" s="91" t="s">
        <v>579</v>
      </c>
      <c r="C30" s="7" t="s">
        <v>250</v>
      </c>
      <c r="D30" s="9" t="s">
        <v>220</v>
      </c>
      <c r="E30" s="100" t="s">
        <v>454</v>
      </c>
      <c r="F30" s="9" t="str">
        <f t="shared" si="0"/>
        <v>10.1 RC</v>
      </c>
      <c r="G30" s="80" t="s">
        <v>136</v>
      </c>
      <c r="H30" s="73" t="s">
        <v>445</v>
      </c>
      <c r="I30" s="2"/>
      <c r="J30" s="481"/>
      <c r="K30" s="103"/>
      <c r="L30" s="467"/>
      <c r="M30" s="468"/>
    </row>
    <row r="31" spans="2:16" ht="15.75" customHeight="1" thickTop="1" thickBot="1" x14ac:dyDescent="0.4">
      <c r="B31" s="91" t="s">
        <v>439</v>
      </c>
      <c r="C31" s="7" t="s">
        <v>250</v>
      </c>
      <c r="D31" s="9" t="s">
        <v>205</v>
      </c>
      <c r="E31" s="100" t="s">
        <v>454</v>
      </c>
      <c r="F31" s="9" t="str">
        <f t="shared" si="0"/>
        <v>4.2 RC</v>
      </c>
      <c r="G31" s="80" t="s">
        <v>136</v>
      </c>
      <c r="H31" s="73" t="s">
        <v>445</v>
      </c>
    </row>
    <row r="32" spans="2:16" ht="16.5" customHeight="1" thickTop="1" x14ac:dyDescent="0.35">
      <c r="B32" s="75" t="s">
        <v>563</v>
      </c>
      <c r="C32" s="6" t="s">
        <v>196</v>
      </c>
      <c r="D32" s="9" t="s">
        <v>203</v>
      </c>
      <c r="E32" s="100" t="s">
        <v>454</v>
      </c>
      <c r="F32" s="9" t="str">
        <f t="shared" si="0"/>
        <v>2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52</v>
      </c>
      <c r="M32" s="485"/>
    </row>
    <row r="33" spans="2:15" ht="15.75" customHeight="1" x14ac:dyDescent="0.35">
      <c r="B33" s="90" t="s">
        <v>565</v>
      </c>
      <c r="C33" s="7" t="s">
        <v>196</v>
      </c>
      <c r="D33" s="9" t="s">
        <v>239</v>
      </c>
      <c r="E33" s="100" t="s">
        <v>454</v>
      </c>
      <c r="F33" s="9" t="str">
        <f t="shared" si="0"/>
        <v>6.1 RC</v>
      </c>
      <c r="G33" s="80" t="s">
        <v>136</v>
      </c>
      <c r="H33" s="73" t="s">
        <v>445</v>
      </c>
      <c r="J33" s="483"/>
      <c r="K33" s="103"/>
      <c r="L33" s="465"/>
      <c r="M33" s="486"/>
    </row>
    <row r="34" spans="2:15" ht="18" customHeight="1" thickBot="1" x14ac:dyDescent="0.4">
      <c r="B34" s="74" t="s">
        <v>649</v>
      </c>
      <c r="C34" s="7" t="s">
        <v>257</v>
      </c>
      <c r="D34" s="9" t="s">
        <v>237</v>
      </c>
      <c r="E34" s="100" t="s">
        <v>453</v>
      </c>
      <c r="F34" s="9" t="str">
        <f t="shared" si="0"/>
        <v>2.7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88" t="s">
        <v>564</v>
      </c>
      <c r="C35" s="7" t="s">
        <v>196</v>
      </c>
      <c r="D35" s="9" t="s">
        <v>229</v>
      </c>
      <c r="E35" s="100" t="s">
        <v>453</v>
      </c>
      <c r="F35" s="9" t="str">
        <f t="shared" si="0"/>
        <v>5 RC</v>
      </c>
      <c r="G35" s="53"/>
      <c r="H35" s="73"/>
      <c r="N35" s="4"/>
      <c r="O35" s="4"/>
    </row>
    <row r="36" spans="2:15" ht="15.75" customHeight="1" thickTop="1" x14ac:dyDescent="0.35">
      <c r="B36" s="74" t="s">
        <v>805</v>
      </c>
      <c r="C36" s="7" t="s">
        <v>196</v>
      </c>
      <c r="D36" s="9" t="s">
        <v>203</v>
      </c>
      <c r="E36" s="100" t="s">
        <v>732</v>
      </c>
      <c r="F36" s="9" t="str">
        <f t="shared" si="0"/>
        <v>2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11</v>
      </c>
      <c r="M36" s="464"/>
      <c r="N36" s="2"/>
      <c r="O36" s="2"/>
    </row>
    <row r="37" spans="2:15" ht="15.75" customHeight="1" x14ac:dyDescent="0.35">
      <c r="B37" s="74" t="s">
        <v>887</v>
      </c>
      <c r="C37" s="7" t="s">
        <v>232</v>
      </c>
      <c r="D37" s="9" t="s">
        <v>198</v>
      </c>
      <c r="E37" s="100" t="s">
        <v>732</v>
      </c>
      <c r="F37" s="9" t="str">
        <f t="shared" si="0"/>
        <v>7.5 RC</v>
      </c>
      <c r="G37" s="53"/>
      <c r="H37" s="73"/>
      <c r="J37" s="461"/>
      <c r="K37" s="103"/>
      <c r="L37" s="465"/>
      <c r="M37" s="466"/>
      <c r="N37" s="3"/>
      <c r="O37" s="3"/>
    </row>
    <row r="38" spans="2:15" ht="18" customHeight="1" thickBot="1" x14ac:dyDescent="0.4">
      <c r="B38" s="88" t="s">
        <v>991</v>
      </c>
      <c r="C38" s="7" t="s">
        <v>240</v>
      </c>
      <c r="D38" s="9" t="s">
        <v>1022</v>
      </c>
      <c r="E38" s="100" t="s">
        <v>732</v>
      </c>
      <c r="F38" s="9" t="str">
        <f t="shared" si="0"/>
        <v>10.7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88" t="s">
        <v>992</v>
      </c>
      <c r="C39" s="7" t="s">
        <v>240</v>
      </c>
      <c r="D39" s="9" t="s">
        <v>402</v>
      </c>
      <c r="E39" s="100" t="s">
        <v>732</v>
      </c>
      <c r="F39" s="9" t="str">
        <f t="shared" si="0"/>
        <v>8.7 RC</v>
      </c>
      <c r="G39" s="53"/>
      <c r="H39" s="73"/>
      <c r="N39" s="4"/>
      <c r="O39" s="4"/>
    </row>
    <row r="40" spans="2:15" ht="15.75" customHeight="1" thickTop="1" x14ac:dyDescent="0.35">
      <c r="B40" s="74" t="s">
        <v>993</v>
      </c>
      <c r="C40" s="7" t="s">
        <v>240</v>
      </c>
      <c r="D40" s="9" t="s">
        <v>239</v>
      </c>
      <c r="E40" s="100" t="s">
        <v>732</v>
      </c>
      <c r="F40" s="9" t="str">
        <f t="shared" si="0"/>
        <v>6.1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31</v>
      </c>
      <c r="M40" s="464"/>
      <c r="N40" s="2"/>
      <c r="O40" s="2"/>
    </row>
    <row r="41" spans="2:15" ht="16.5" customHeight="1" x14ac:dyDescent="0.35">
      <c r="B41" s="74" t="s">
        <v>994</v>
      </c>
      <c r="C41" s="7" t="s">
        <v>240</v>
      </c>
      <c r="D41" s="9" t="s">
        <v>245</v>
      </c>
      <c r="E41" s="100" t="s">
        <v>732</v>
      </c>
      <c r="F41" s="9" t="str">
        <f t="shared" si="0"/>
        <v>3.7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74" t="s">
        <v>995</v>
      </c>
      <c r="C42" s="7" t="s">
        <v>240</v>
      </c>
      <c r="D42" s="9" t="s">
        <v>216</v>
      </c>
      <c r="E42" s="100" t="s">
        <v>732</v>
      </c>
      <c r="F42" s="9" t="str">
        <f t="shared" si="0"/>
        <v>3.5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 t="s">
        <v>996</v>
      </c>
      <c r="C43" s="7" t="s">
        <v>240</v>
      </c>
      <c r="D43" s="9" t="s">
        <v>203</v>
      </c>
      <c r="E43" s="100" t="s">
        <v>732</v>
      </c>
      <c r="F43" s="9" t="str">
        <f t="shared" si="0"/>
        <v>2 RC</v>
      </c>
      <c r="G43" s="53"/>
      <c r="H43" s="73"/>
    </row>
    <row r="44" spans="2:15" ht="15" thickTop="1" x14ac:dyDescent="0.35">
      <c r="B44" s="74" t="s">
        <v>997</v>
      </c>
      <c r="C44" s="7" t="s">
        <v>240</v>
      </c>
      <c r="D44" s="9" t="s">
        <v>233</v>
      </c>
      <c r="E44" s="100" t="s">
        <v>732</v>
      </c>
      <c r="F44" s="9" t="str">
        <f t="shared" si="0"/>
        <v>4.6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212</v>
      </c>
      <c r="M44" s="476"/>
    </row>
    <row r="45" spans="2:15" ht="15.75" customHeight="1" thickBot="1" x14ac:dyDescent="0.4">
      <c r="B45" s="74" t="s">
        <v>998</v>
      </c>
      <c r="C45" s="7" t="s">
        <v>240</v>
      </c>
      <c r="D45" s="9" t="s">
        <v>197</v>
      </c>
      <c r="E45" s="100" t="s">
        <v>732</v>
      </c>
      <c r="F45" s="9" t="str">
        <f t="shared" si="0"/>
        <v>4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 t="s">
        <v>999</v>
      </c>
      <c r="C46" s="7" t="s">
        <v>240</v>
      </c>
      <c r="D46" s="9" t="s">
        <v>214</v>
      </c>
      <c r="E46" s="100" t="s">
        <v>732</v>
      </c>
      <c r="F46" s="9" t="str">
        <f t="shared" si="0"/>
        <v>2.5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168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53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53"/>
      <c r="H49" s="73"/>
    </row>
    <row r="50" spans="2:28" ht="15" thickTop="1" x14ac:dyDescent="0.35">
      <c r="B50" s="74"/>
      <c r="C50" s="7"/>
      <c r="D50" s="9" t="s">
        <v>200</v>
      </c>
      <c r="E50" s="37"/>
      <c r="F50" s="9" t="str">
        <f t="shared" si="0"/>
        <v>0 RC</v>
      </c>
      <c r="G50" s="53"/>
      <c r="H50" s="73"/>
      <c r="J50" s="492" t="s">
        <v>85</v>
      </c>
      <c r="K50" s="474"/>
      <c r="L50" s="475">
        <f>SUMIF(P28:P406, "FFD966", N28:N406) + SUMIF(P28:P406, "FFD966", O28:O406)</f>
        <v>44</v>
      </c>
      <c r="M50" s="476"/>
    </row>
    <row r="51" spans="2:28" ht="15.75" customHeight="1" thickBot="1" x14ac:dyDescent="0.4">
      <c r="B51" s="74"/>
      <c r="C51" s="7"/>
      <c r="D51" s="9" t="s">
        <v>200</v>
      </c>
      <c r="E51" s="37"/>
      <c r="F51" s="9" t="str">
        <f t="shared" si="0"/>
        <v>0 RC</v>
      </c>
      <c r="G51" s="53"/>
      <c r="H51" s="73"/>
      <c r="J51" s="493"/>
      <c r="K51" s="474"/>
      <c r="L51" s="477"/>
      <c r="M51" s="478"/>
    </row>
    <row r="52" spans="2:28" ht="15.65" customHeight="1" thickTop="1" thickBot="1" x14ac:dyDescent="0.4">
      <c r="B52" s="74"/>
      <c r="C52" s="7"/>
      <c r="D52" s="9" t="s">
        <v>200</v>
      </c>
      <c r="E52" s="37"/>
      <c r="F52" s="9" t="str">
        <f t="shared" si="0"/>
        <v>0 RC</v>
      </c>
      <c r="G52" s="53"/>
      <c r="H52" s="73"/>
    </row>
    <row r="53" spans="2:28" ht="15" thickTop="1" x14ac:dyDescent="0.35">
      <c r="B53" s="74"/>
      <c r="C53" s="7"/>
      <c r="D53" s="9" t="s">
        <v>200</v>
      </c>
      <c r="E53" s="37"/>
      <c r="F53" s="9" t="str">
        <f t="shared" si="0"/>
        <v>0 RC</v>
      </c>
      <c r="G53" s="53"/>
      <c r="H53" s="73"/>
      <c r="J53" s="488" t="s">
        <v>6</v>
      </c>
      <c r="K53" s="474"/>
      <c r="L53" s="475">
        <f>SUMIF(P28:P406, "9BC2E6", N28:N406) + SUMIF(P28:P406, "9BC2E6", O28:O406)</f>
        <v>16</v>
      </c>
      <c r="M53" s="476"/>
    </row>
    <row r="54" spans="2:28" ht="15" thickBot="1" x14ac:dyDescent="0.4">
      <c r="B54" s="74"/>
      <c r="C54" s="6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28" ht="14.5" customHeight="1" thickTop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100.6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38</v>
      </c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21</v>
      </c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97" t="s">
        <v>486</v>
      </c>
      <c r="D61" s="395">
        <v>2</v>
      </c>
      <c r="E61" s="397">
        <v>136.80000000000001</v>
      </c>
      <c r="F61" s="397">
        <v>1373</v>
      </c>
      <c r="G61" s="397">
        <v>1543</v>
      </c>
      <c r="H61" s="399">
        <v>980</v>
      </c>
      <c r="I61" s="401">
        <v>1150</v>
      </c>
      <c r="J61" s="403" t="s">
        <v>334</v>
      </c>
      <c r="K61" s="404"/>
      <c r="L61" s="404"/>
      <c r="M61" s="427"/>
      <c r="N61" s="106"/>
      <c r="O61" s="106">
        <v>4</v>
      </c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4</v>
      </c>
      <c r="D62" s="426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13</v>
      </c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376"/>
      <c r="D63" s="458" t="s">
        <v>319</v>
      </c>
      <c r="E63" s="459"/>
      <c r="F63" s="496"/>
      <c r="G63" s="382" t="s">
        <v>130</v>
      </c>
      <c r="H63" s="383"/>
      <c r="I63" s="383"/>
      <c r="J63" s="384"/>
      <c r="K63" s="385"/>
      <c r="L63" s="385"/>
      <c r="M63" s="450"/>
      <c r="N63" s="108"/>
      <c r="O63" s="120">
        <v>79</v>
      </c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376"/>
      <c r="D64" s="522" t="s">
        <v>333</v>
      </c>
      <c r="E64" s="523"/>
      <c r="F64" s="524"/>
      <c r="G64" s="379" t="s">
        <v>276</v>
      </c>
      <c r="H64" s="380"/>
      <c r="I64" s="380"/>
      <c r="J64" s="388"/>
      <c r="K64" s="389"/>
      <c r="L64" s="389"/>
      <c r="M64" s="390"/>
      <c r="N64" s="121"/>
      <c r="O64" s="121">
        <v>68</v>
      </c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11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5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O67" s="87"/>
      <c r="P67" s="87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17</v>
      </c>
      <c r="O69" s="104">
        <v>39</v>
      </c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11</v>
      </c>
      <c r="O70" s="105">
        <v>20</v>
      </c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487</v>
      </c>
      <c r="D71" s="395" t="s">
        <v>129</v>
      </c>
      <c r="E71" s="397">
        <v>160.80000000000001</v>
      </c>
      <c r="F71" s="397">
        <v>2037</v>
      </c>
      <c r="G71" s="397">
        <v>2057</v>
      </c>
      <c r="H71" s="399">
        <v>1580</v>
      </c>
      <c r="I71" s="401">
        <v>1600</v>
      </c>
      <c r="J71" s="403" t="s">
        <v>503</v>
      </c>
      <c r="K71" s="404"/>
      <c r="L71" s="404"/>
      <c r="M71" s="404"/>
      <c r="N71" s="106">
        <v>1</v>
      </c>
      <c r="O71" s="106">
        <v>6</v>
      </c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 t="s">
        <v>506</v>
      </c>
      <c r="K72" s="378"/>
      <c r="L72" s="378"/>
      <c r="M72" s="378"/>
      <c r="N72" s="107">
        <v>5</v>
      </c>
      <c r="O72" s="107">
        <v>13</v>
      </c>
      <c r="P72" s="119" t="s">
        <v>462</v>
      </c>
    </row>
    <row r="73" spans="3:28" ht="24" customHeight="1" thickBot="1" x14ac:dyDescent="0.5">
      <c r="C73" s="376"/>
      <c r="D73" s="458" t="s">
        <v>494</v>
      </c>
      <c r="E73" s="459"/>
      <c r="F73" s="496"/>
      <c r="G73" s="458" t="s">
        <v>115</v>
      </c>
      <c r="H73" s="459"/>
      <c r="I73" s="459"/>
      <c r="J73" s="384"/>
      <c r="K73" s="385"/>
      <c r="L73" s="385"/>
      <c r="M73" s="385"/>
      <c r="N73" s="108">
        <v>31</v>
      </c>
      <c r="O73" s="120">
        <v>102</v>
      </c>
      <c r="P73" s="119" t="s">
        <v>464</v>
      </c>
    </row>
    <row r="74" spans="3:28" ht="23.5" thickBot="1" x14ac:dyDescent="0.5">
      <c r="C74" s="376"/>
      <c r="D74" s="455" t="s">
        <v>297</v>
      </c>
      <c r="E74" s="456"/>
      <c r="F74" s="457"/>
      <c r="G74" s="458" t="s">
        <v>497</v>
      </c>
      <c r="H74" s="459"/>
      <c r="I74" s="459"/>
      <c r="J74" s="388"/>
      <c r="K74" s="389"/>
      <c r="L74" s="389"/>
      <c r="M74" s="389"/>
      <c r="N74" s="121">
        <v>26</v>
      </c>
      <c r="O74" s="121">
        <v>74</v>
      </c>
      <c r="P74" s="119" t="s">
        <v>465</v>
      </c>
    </row>
    <row r="75" spans="3:28" ht="23.5" thickBot="1" x14ac:dyDescent="0.5">
      <c r="C75" s="376"/>
      <c r="D75" s="383" t="s">
        <v>470</v>
      </c>
      <c r="E75" s="383"/>
      <c r="F75" s="494"/>
      <c r="G75" s="455" t="s">
        <v>490</v>
      </c>
      <c r="H75" s="456"/>
      <c r="I75" s="456"/>
      <c r="J75" s="388"/>
      <c r="K75" s="389"/>
      <c r="L75" s="389"/>
      <c r="M75" s="389"/>
      <c r="N75" s="122">
        <v>5</v>
      </c>
      <c r="O75" s="122">
        <v>28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11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6" spans="3:16" ht="15.75" customHeight="1" x14ac:dyDescent="0.35"/>
    <row r="97" ht="15.75" customHeight="1" x14ac:dyDescent="0.35"/>
    <row r="99" ht="15.75" customHeight="1" x14ac:dyDescent="0.35"/>
    <row r="100" ht="15.75" customHeight="1" x14ac:dyDescent="0.35"/>
    <row r="101" ht="16.5" customHeight="1" x14ac:dyDescent="0.35"/>
    <row r="102" ht="16.5" customHeight="1" x14ac:dyDescent="0.35"/>
    <row r="103" ht="24" customHeight="1" x14ac:dyDescent="0.35"/>
    <row r="104" ht="24.75" customHeight="1" x14ac:dyDescent="0.35"/>
    <row r="105" ht="24.75" customHeight="1" x14ac:dyDescent="0.35"/>
    <row r="106" ht="24" customHeight="1" x14ac:dyDescent="0.35"/>
    <row r="108" ht="15.75" customHeight="1" x14ac:dyDescent="0.35"/>
    <row r="109" ht="15.75" customHeight="1" x14ac:dyDescent="0.35"/>
    <row r="110" ht="24.75" customHeight="1" x14ac:dyDescent="0.35"/>
    <row r="111" ht="24.75" customHeight="1" x14ac:dyDescent="0.35"/>
    <row r="112" ht="24" customHeight="1" x14ac:dyDescent="0.35"/>
    <row r="113" ht="24.75" customHeight="1" x14ac:dyDescent="0.35"/>
    <row r="114" ht="24.75" customHeight="1" x14ac:dyDescent="0.35"/>
    <row r="115" ht="15.75" customHeight="1" x14ac:dyDescent="0.35"/>
    <row r="117" ht="15.75" customHeight="1" x14ac:dyDescent="0.35"/>
    <row r="118" ht="15.75" customHeight="1" x14ac:dyDescent="0.35"/>
    <row r="120" ht="15.75" customHeight="1" x14ac:dyDescent="0.35"/>
    <row r="121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28:J30"/>
    <mergeCell ref="L28:M30"/>
    <mergeCell ref="J32:J34"/>
    <mergeCell ref="L32:M34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63:M63"/>
    <mergeCell ref="D64:F64"/>
    <mergeCell ref="G64:I64"/>
    <mergeCell ref="J64:M64"/>
    <mergeCell ref="D65:F65"/>
    <mergeCell ref="J36:J38"/>
    <mergeCell ref="L36:M38"/>
    <mergeCell ref="J40:J42"/>
    <mergeCell ref="L40:M42"/>
    <mergeCell ref="J44:J45"/>
    <mergeCell ref="K44:K45"/>
    <mergeCell ref="L44:M45"/>
    <mergeCell ref="J65:M65"/>
    <mergeCell ref="C69:C70"/>
    <mergeCell ref="C11:G12"/>
    <mergeCell ref="H11:I12"/>
    <mergeCell ref="C59:C60"/>
    <mergeCell ref="C19:G20"/>
    <mergeCell ref="H19:I20"/>
    <mergeCell ref="C62:C66"/>
    <mergeCell ref="D63:F63"/>
    <mergeCell ref="G63:I63"/>
    <mergeCell ref="D66:F66"/>
    <mergeCell ref="G66:I66"/>
    <mergeCell ref="G65:I65"/>
    <mergeCell ref="C4:H6"/>
    <mergeCell ref="I4:I6"/>
    <mergeCell ref="C9:G10"/>
    <mergeCell ref="H9:I10"/>
    <mergeCell ref="C7:G8"/>
    <mergeCell ref="H7:I8"/>
    <mergeCell ref="J59:M60"/>
    <mergeCell ref="D61:D62"/>
    <mergeCell ref="E61:E62"/>
    <mergeCell ref="F61:F62"/>
    <mergeCell ref="G61:G62"/>
    <mergeCell ref="H61:H62"/>
    <mergeCell ref="I61:I62"/>
    <mergeCell ref="J61:M61"/>
    <mergeCell ref="J62:M62"/>
    <mergeCell ref="J11:J12"/>
    <mergeCell ref="C13:I14"/>
    <mergeCell ref="C15:F16"/>
    <mergeCell ref="G15:H16"/>
    <mergeCell ref="I15:I16"/>
    <mergeCell ref="C17:G18"/>
    <mergeCell ref="H17:H18"/>
    <mergeCell ref="I17:I18"/>
    <mergeCell ref="J23:M25"/>
    <mergeCell ref="J66:M66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0F35-5088-EE4B-AACF-4ED3B21A8874}">
  <sheetPr codeName="Sheet3930"/>
  <dimension ref="B3:P87"/>
  <sheetViews>
    <sheetView topLeftCell="C1" zoomScale="76" zoomScaleNormal="70" zoomScaleSheetLayoutView="100" workbookViewId="0">
      <selection activeCell="H9" sqref="H9:I10"/>
    </sheetView>
  </sheetViews>
  <sheetFormatPr defaultRowHeight="14.5" x14ac:dyDescent="0.35"/>
  <cols>
    <col min="2" max="2" width="24.4531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179687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191</v>
      </c>
      <c r="D4" s="507"/>
      <c r="E4" s="507"/>
      <c r="F4" s="507"/>
      <c r="G4" s="507"/>
      <c r="H4" s="508"/>
      <c r="I4" s="512">
        <v>4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527</v>
      </c>
      <c r="D7" s="419"/>
      <c r="E7" s="419"/>
      <c r="F7" s="419"/>
      <c r="G7" s="419"/>
      <c r="H7" s="422">
        <v>289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1063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847</v>
      </c>
      <c r="I11" s="452"/>
      <c r="J11" s="82"/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82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1828 cc</v>
      </c>
      <c r="D13" s="414"/>
      <c r="E13" s="414"/>
      <c r="F13" s="414"/>
      <c r="G13" s="414"/>
      <c r="H13" s="414"/>
      <c r="I13" s="415"/>
      <c r="J13" s="495" t="s">
        <v>344</v>
      </c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495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528</v>
      </c>
      <c r="H15" s="433"/>
      <c r="I15" s="433">
        <v>105.7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2</v>
      </c>
      <c r="I17" s="518">
        <v>1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20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O24" s="84"/>
    </row>
    <row r="25" spans="2:16" ht="16.5" customHeight="1" thickBot="1" x14ac:dyDescent="0.4">
      <c r="B25" s="138" t="s">
        <v>566</v>
      </c>
      <c r="C25" s="7" t="s">
        <v>196</v>
      </c>
      <c r="D25" s="9" t="s">
        <v>253</v>
      </c>
      <c r="E25" s="100" t="s">
        <v>473</v>
      </c>
      <c r="F25" s="9" t="str">
        <f t="shared" ref="F25:F54" si="0">0.05 * VALUE(LEFT(D25, LEN(D25)-3)) &amp; " RC"</f>
        <v>5.6 RC</v>
      </c>
      <c r="G25" s="53"/>
      <c r="H25" s="73"/>
      <c r="I25" s="85"/>
      <c r="J25" s="444"/>
      <c r="K25" s="445"/>
      <c r="L25" s="445"/>
      <c r="M25" s="446"/>
      <c r="O25" s="84"/>
    </row>
    <row r="26" spans="2:16" ht="15" customHeight="1" thickTop="1" x14ac:dyDescent="0.35">
      <c r="B26" s="138" t="s">
        <v>603</v>
      </c>
      <c r="C26" s="6" t="s">
        <v>240</v>
      </c>
      <c r="D26" s="9" t="s">
        <v>197</v>
      </c>
      <c r="E26" s="100" t="s">
        <v>473</v>
      </c>
      <c r="F26" s="9" t="str">
        <f t="shared" si="0"/>
        <v>4 RC</v>
      </c>
      <c r="G26" s="53"/>
      <c r="H26" s="73"/>
      <c r="I26" s="85"/>
      <c r="O26" s="84"/>
    </row>
    <row r="27" spans="2:16" ht="15.75" customHeight="1" thickBot="1" x14ac:dyDescent="0.4">
      <c r="B27" s="138" t="s">
        <v>593</v>
      </c>
      <c r="C27" s="6" t="s">
        <v>251</v>
      </c>
      <c r="D27" s="9" t="s">
        <v>213</v>
      </c>
      <c r="E27" s="100" t="s">
        <v>473</v>
      </c>
      <c r="F27" s="9" t="str">
        <f t="shared" si="0"/>
        <v>2.9 RC</v>
      </c>
      <c r="G27" s="53"/>
      <c r="H27" s="73"/>
      <c r="O27" s="84"/>
    </row>
    <row r="28" spans="2:16" ht="16.5" customHeight="1" thickTop="1" x14ac:dyDescent="0.35">
      <c r="B28" s="138" t="s">
        <v>578</v>
      </c>
      <c r="C28" s="6" t="s">
        <v>250</v>
      </c>
      <c r="D28" s="9" t="s">
        <v>229</v>
      </c>
      <c r="E28" s="100" t="s">
        <v>454</v>
      </c>
      <c r="F28" s="9" t="str">
        <f t="shared" si="0"/>
        <v>5 RC</v>
      </c>
      <c r="G28" s="53"/>
      <c r="H28" s="73"/>
      <c r="I28" s="83"/>
      <c r="J28" s="479" t="s">
        <v>458</v>
      </c>
      <c r="K28" s="103"/>
      <c r="L28" s="463">
        <f>SUMIF(P28:P405, "A5A5A5", N28:N405) + SUMIF(P28:P405, "A5A5A5", O28:O405)</f>
        <v>93</v>
      </c>
      <c r="M28" s="464"/>
    </row>
    <row r="29" spans="2:16" ht="15" customHeight="1" x14ac:dyDescent="0.35">
      <c r="B29" s="138" t="s">
        <v>648</v>
      </c>
      <c r="C29" s="7" t="s">
        <v>257</v>
      </c>
      <c r="D29" s="9" t="s">
        <v>258</v>
      </c>
      <c r="E29" s="100" t="s">
        <v>454</v>
      </c>
      <c r="F29" s="9" t="str">
        <f t="shared" si="0"/>
        <v>5.8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138" t="s">
        <v>647</v>
      </c>
      <c r="C30" s="7" t="s">
        <v>257</v>
      </c>
      <c r="D30" s="9" t="s">
        <v>214</v>
      </c>
      <c r="E30" s="100" t="s">
        <v>454</v>
      </c>
      <c r="F30" s="9" t="str">
        <f t="shared" si="0"/>
        <v>2.5 RC</v>
      </c>
      <c r="G30" s="53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78" t="s">
        <v>567</v>
      </c>
      <c r="C31" s="7" t="s">
        <v>196</v>
      </c>
      <c r="D31" s="9" t="s">
        <v>214</v>
      </c>
      <c r="E31" s="100" t="s">
        <v>453</v>
      </c>
      <c r="F31" s="9" t="str">
        <f t="shared" si="0"/>
        <v>2.5 RC</v>
      </c>
      <c r="G31" s="53"/>
      <c r="H31" s="73"/>
    </row>
    <row r="32" spans="2:16" ht="18" customHeight="1" thickTop="1" x14ac:dyDescent="0.35">
      <c r="B32" s="74" t="s">
        <v>284</v>
      </c>
      <c r="C32" s="7" t="s">
        <v>232</v>
      </c>
      <c r="D32" s="9" t="s">
        <v>237</v>
      </c>
      <c r="E32" s="100" t="s">
        <v>453</v>
      </c>
      <c r="F32" s="9" t="str">
        <f t="shared" si="0"/>
        <v>2.7 RC</v>
      </c>
      <c r="G32" s="53"/>
      <c r="H32" s="73"/>
      <c r="J32" s="482" t="s">
        <v>1</v>
      </c>
      <c r="K32" s="103"/>
      <c r="L32" s="463">
        <f>SUMIF(P28:P405, "70AD47", N28:N405) + SUMIF(P28:P405, "70AD47", O28:O405)</f>
        <v>51</v>
      </c>
      <c r="M32" s="485"/>
    </row>
    <row r="33" spans="2:15" ht="15.75" customHeight="1" x14ac:dyDescent="0.35">
      <c r="B33" s="74" t="s">
        <v>621</v>
      </c>
      <c r="C33" s="7" t="s">
        <v>248</v>
      </c>
      <c r="D33" s="9" t="s">
        <v>214</v>
      </c>
      <c r="E33" s="100" t="s">
        <v>453</v>
      </c>
      <c r="F33" s="9" t="str">
        <f t="shared" si="0"/>
        <v>2.5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89" t="s">
        <v>802</v>
      </c>
      <c r="C34" s="7" t="s">
        <v>196</v>
      </c>
      <c r="D34" s="9" t="s">
        <v>788</v>
      </c>
      <c r="E34" s="100" t="s">
        <v>732</v>
      </c>
      <c r="F34" s="9" t="str">
        <f t="shared" ref="F34:F36" si="1">0.05 * VALUE(LEFT(D34, LEN(D34)-3)) &amp; " RC"</f>
        <v>6.7 RC</v>
      </c>
      <c r="G34" s="10"/>
      <c r="H34" s="73"/>
      <c r="J34" s="484"/>
      <c r="K34" s="103"/>
      <c r="L34" s="467"/>
      <c r="M34" s="487"/>
      <c r="O34" s="82"/>
    </row>
    <row r="35" spans="2:15" ht="17.25" customHeight="1" thickTop="1" thickBot="1" x14ac:dyDescent="0.4">
      <c r="B35" s="139" t="s">
        <v>803</v>
      </c>
      <c r="C35" s="7" t="s">
        <v>196</v>
      </c>
      <c r="D35" s="9" t="s">
        <v>243</v>
      </c>
      <c r="E35" s="100" t="s">
        <v>732</v>
      </c>
      <c r="F35" s="9" t="str">
        <f t="shared" si="1"/>
        <v>3.6 RC</v>
      </c>
      <c r="G35" s="10"/>
      <c r="H35" s="73"/>
      <c r="O35" s="83"/>
    </row>
    <row r="36" spans="2:15" ht="15.75" customHeight="1" thickTop="1" x14ac:dyDescent="0.35">
      <c r="B36" s="89" t="s">
        <v>804</v>
      </c>
      <c r="C36" s="7" t="s">
        <v>196</v>
      </c>
      <c r="D36" s="9" t="s">
        <v>233</v>
      </c>
      <c r="E36" s="100" t="s">
        <v>732</v>
      </c>
      <c r="F36" s="9" t="str">
        <f t="shared" si="1"/>
        <v>4.6 RC</v>
      </c>
      <c r="G36" s="10"/>
      <c r="H36" s="73"/>
      <c r="J36" s="460" t="s">
        <v>2</v>
      </c>
      <c r="K36" s="103"/>
      <c r="L36" s="463">
        <f>SUMIF(P28:P405, "FFC000", N28:N405) + SUMIF(P28:P405, "FFC000", O28:O405)</f>
        <v>9</v>
      </c>
      <c r="M36" s="464"/>
      <c r="O36" s="85"/>
    </row>
    <row r="37" spans="2:15" ht="15.75" customHeight="1" x14ac:dyDescent="0.35">
      <c r="B37" s="89" t="s">
        <v>888</v>
      </c>
      <c r="C37" s="7" t="s">
        <v>232</v>
      </c>
      <c r="D37" s="9" t="s">
        <v>218</v>
      </c>
      <c r="E37" s="100" t="s">
        <v>732</v>
      </c>
      <c r="F37" s="9" t="str">
        <f t="shared" ref="F37:F47" si="2">0.05 * VALUE(LEFT(D37, LEN(D37)-3)) &amp; " RC"</f>
        <v>3.2 RC</v>
      </c>
      <c r="G37" s="10"/>
      <c r="H37" s="73"/>
      <c r="J37" s="461"/>
      <c r="K37" s="103"/>
      <c r="L37" s="465"/>
      <c r="M37" s="466"/>
      <c r="O37" s="86"/>
    </row>
    <row r="38" spans="2:15" ht="18" customHeight="1" thickBot="1" x14ac:dyDescent="0.4">
      <c r="B38" s="89" t="s">
        <v>889</v>
      </c>
      <c r="C38" s="7" t="s">
        <v>232</v>
      </c>
      <c r="D38" s="9" t="s">
        <v>245</v>
      </c>
      <c r="E38" s="100" t="s">
        <v>732</v>
      </c>
      <c r="F38" s="9" t="str">
        <f t="shared" si="2"/>
        <v>3.7 RC</v>
      </c>
      <c r="G38" s="10"/>
      <c r="H38" s="73"/>
      <c r="J38" s="462"/>
      <c r="K38" s="103"/>
      <c r="L38" s="467"/>
      <c r="M38" s="468"/>
    </row>
    <row r="39" spans="2:15" ht="16.5" customHeight="1" thickTop="1" thickBot="1" x14ac:dyDescent="0.4">
      <c r="B39" s="89" t="s">
        <v>890</v>
      </c>
      <c r="C39" s="7" t="s">
        <v>232</v>
      </c>
      <c r="D39" s="9" t="s">
        <v>213</v>
      </c>
      <c r="E39" s="100" t="s">
        <v>732</v>
      </c>
      <c r="F39" s="9" t="str">
        <f t="shared" si="2"/>
        <v>2.9 RC</v>
      </c>
      <c r="G39" s="10"/>
      <c r="H39" s="73"/>
      <c r="O39" s="83"/>
    </row>
    <row r="40" spans="2:15" ht="15.75" customHeight="1" thickTop="1" x14ac:dyDescent="0.35">
      <c r="B40" s="89" t="s">
        <v>1000</v>
      </c>
      <c r="C40" s="7" t="s">
        <v>240</v>
      </c>
      <c r="D40" s="9" t="s">
        <v>214</v>
      </c>
      <c r="E40" s="100" t="s">
        <v>732</v>
      </c>
      <c r="F40" s="9" t="str">
        <f t="shared" si="2"/>
        <v>2.5 RC</v>
      </c>
      <c r="G40" s="10"/>
      <c r="H40" s="73"/>
      <c r="J40" s="469" t="s">
        <v>3</v>
      </c>
      <c r="K40" s="103"/>
      <c r="L40" s="463">
        <f>SUMIF(P28:P405, "ED7D31", N28:N405) + SUMIF(P28:P405, "ED7D31", O28:O405)</f>
        <v>33</v>
      </c>
      <c r="M40" s="464"/>
      <c r="O40" s="85"/>
    </row>
    <row r="41" spans="2:15" ht="18" customHeight="1" x14ac:dyDescent="0.35">
      <c r="B41" s="89" t="s">
        <v>1001</v>
      </c>
      <c r="C41" s="7" t="s">
        <v>240</v>
      </c>
      <c r="D41" s="9" t="s">
        <v>1020</v>
      </c>
      <c r="E41" s="100" t="s">
        <v>732</v>
      </c>
      <c r="F41" s="9" t="str">
        <f t="shared" si="2"/>
        <v>9 RC</v>
      </c>
      <c r="G41" s="10"/>
      <c r="H41" s="73"/>
      <c r="J41" s="470"/>
      <c r="K41" s="103"/>
      <c r="L41" s="465"/>
      <c r="M41" s="466"/>
      <c r="O41" s="86"/>
    </row>
    <row r="42" spans="2:15" ht="15.75" customHeight="1" thickBot="1" x14ac:dyDescent="0.4">
      <c r="B42" s="89" t="s">
        <v>1002</v>
      </c>
      <c r="C42" s="7" t="s">
        <v>240</v>
      </c>
      <c r="D42" s="9" t="s">
        <v>1021</v>
      </c>
      <c r="E42" s="100" t="s">
        <v>732</v>
      </c>
      <c r="F42" s="9" t="str">
        <f t="shared" si="2"/>
        <v>8.2 RC</v>
      </c>
      <c r="G42" s="10"/>
      <c r="H42" s="73"/>
      <c r="J42" s="471"/>
      <c r="K42" s="103"/>
      <c r="L42" s="467"/>
      <c r="M42" s="468"/>
    </row>
    <row r="43" spans="2:15" ht="15.75" customHeight="1" thickTop="1" thickBot="1" x14ac:dyDescent="0.4">
      <c r="B43" s="89" t="s">
        <v>1003</v>
      </c>
      <c r="C43" s="7" t="s">
        <v>240</v>
      </c>
      <c r="D43" s="9" t="s">
        <v>204</v>
      </c>
      <c r="E43" s="100" t="s">
        <v>732</v>
      </c>
      <c r="F43" s="9" t="str">
        <f t="shared" si="2"/>
        <v>6.9 RC</v>
      </c>
      <c r="G43" s="10"/>
      <c r="H43" s="73"/>
    </row>
    <row r="44" spans="2:15" ht="15.75" customHeight="1" thickTop="1" x14ac:dyDescent="0.35">
      <c r="B44" s="89" t="s">
        <v>1004</v>
      </c>
      <c r="C44" s="7" t="s">
        <v>240</v>
      </c>
      <c r="D44" s="9" t="s">
        <v>756</v>
      </c>
      <c r="E44" s="100" t="s">
        <v>732</v>
      </c>
      <c r="F44" s="9" t="str">
        <f t="shared" si="2"/>
        <v>6.6 RC</v>
      </c>
      <c r="G44" s="10"/>
      <c r="H44" s="73"/>
      <c r="J44" s="472" t="s">
        <v>459</v>
      </c>
      <c r="K44" s="474"/>
      <c r="L44" s="475">
        <f>SUMIF(P28:P405, "A9D08E", N28:N405) + SUMIF(P28:P405, "A9D08E", O28:O405)</f>
        <v>172</v>
      </c>
      <c r="M44" s="476"/>
    </row>
    <row r="45" spans="2:15" ht="15.75" customHeight="1" thickBot="1" x14ac:dyDescent="0.4">
      <c r="B45" s="89"/>
      <c r="C45" s="7"/>
      <c r="D45" s="9" t="s">
        <v>200</v>
      </c>
      <c r="E45" s="37"/>
      <c r="F45" s="9" t="str">
        <f t="shared" si="2"/>
        <v>0 RC</v>
      </c>
      <c r="G45" s="10"/>
      <c r="H45" s="73"/>
      <c r="J45" s="473"/>
      <c r="K45" s="474"/>
      <c r="L45" s="477"/>
      <c r="M45" s="478"/>
    </row>
    <row r="46" spans="2:15" ht="15.75" customHeight="1" thickTop="1" thickBot="1" x14ac:dyDescent="0.4">
      <c r="B46" s="89"/>
      <c r="C46" s="7"/>
      <c r="D46" s="9" t="s">
        <v>200</v>
      </c>
      <c r="E46" s="37"/>
      <c r="F46" s="9" t="str">
        <f t="shared" si="2"/>
        <v>0 RC</v>
      </c>
      <c r="G46" s="10"/>
      <c r="H46" s="73"/>
    </row>
    <row r="47" spans="2:15" ht="15.75" customHeight="1" thickTop="1" x14ac:dyDescent="0.35">
      <c r="B47" s="89"/>
      <c r="C47" s="7"/>
      <c r="D47" s="9" t="s">
        <v>200</v>
      </c>
      <c r="E47" s="37"/>
      <c r="F47" s="9" t="str">
        <f t="shared" si="2"/>
        <v>0 RC</v>
      </c>
      <c r="G47" s="10"/>
      <c r="H47" s="73"/>
      <c r="J47" s="490" t="s">
        <v>5</v>
      </c>
      <c r="K47" s="474"/>
      <c r="L47" s="475">
        <f>SUMIF(P28:P405, "F4B084", N28:N405) + SUMIF(P28:P405, "F4B084", O28:O405)</f>
        <v>130</v>
      </c>
      <c r="M47" s="476"/>
    </row>
    <row r="48" spans="2:15" ht="15.75" customHeight="1" thickBot="1" x14ac:dyDescent="0.4">
      <c r="B48" s="89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16" ht="15.75" customHeight="1" thickTop="1" thickBot="1" x14ac:dyDescent="0.4">
      <c r="B49" s="89"/>
      <c r="C49" s="7"/>
      <c r="D49" s="9" t="s">
        <v>200</v>
      </c>
      <c r="E49" s="37"/>
      <c r="F49" s="9" t="str">
        <f t="shared" si="0"/>
        <v>0 RC</v>
      </c>
      <c r="G49" s="53"/>
      <c r="H49" s="73"/>
    </row>
    <row r="50" spans="2:16" ht="15.75" customHeight="1" thickTop="1" x14ac:dyDescent="0.35">
      <c r="B50" s="89"/>
      <c r="C50" s="7"/>
      <c r="D50" s="9" t="s">
        <v>200</v>
      </c>
      <c r="E50" s="37"/>
      <c r="F50" s="9" t="str">
        <f t="shared" si="0"/>
        <v>0 RC</v>
      </c>
      <c r="G50" s="53"/>
      <c r="H50" s="73"/>
      <c r="J50" s="492" t="s">
        <v>85</v>
      </c>
      <c r="K50" s="474"/>
      <c r="L50" s="475">
        <f>SUMIF(P28:P405, "FFD966", N28:N405) + SUMIF(P28:P405, "FFD966", O28:O405)</f>
        <v>42</v>
      </c>
      <c r="M50" s="476"/>
    </row>
    <row r="51" spans="2:16" ht="15.75" customHeight="1" thickBot="1" x14ac:dyDescent="0.4">
      <c r="B51" s="89"/>
      <c r="C51" s="7"/>
      <c r="D51" s="9" t="s">
        <v>200</v>
      </c>
      <c r="E51" s="37"/>
      <c r="F51" s="9" t="str">
        <f t="shared" si="0"/>
        <v>0 RC</v>
      </c>
      <c r="H51" s="73"/>
      <c r="J51" s="493"/>
      <c r="K51" s="474"/>
      <c r="L51" s="477"/>
      <c r="M51" s="478"/>
    </row>
    <row r="52" spans="2:16" ht="15.65" customHeight="1" thickTop="1" thickBot="1" x14ac:dyDescent="0.4">
      <c r="B52" s="89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16" ht="15.75" customHeight="1" thickTop="1" x14ac:dyDescent="0.35">
      <c r="B53" s="89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SUMIF(P28:P405, "9BC2E6", N28:N405) + SUMIF(P28:P405, "9BC2E6", O28:O405)</f>
        <v>14</v>
      </c>
      <c r="M53" s="476"/>
    </row>
    <row r="54" spans="2:16" ht="15.75" customHeight="1" thickBot="1" x14ac:dyDescent="0.4">
      <c r="B54" s="89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16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91.40000000000002</v>
      </c>
      <c r="G55" s="80" t="s">
        <v>136</v>
      </c>
      <c r="H55" s="73" t="s">
        <v>346</v>
      </c>
    </row>
    <row r="56" spans="2:16" x14ac:dyDescent="0.35">
      <c r="B56" s="56"/>
      <c r="C56" s="57"/>
      <c r="D56" s="57"/>
      <c r="E56" s="57"/>
      <c r="F56" s="58"/>
      <c r="G56" s="58"/>
      <c r="H56" s="57"/>
    </row>
    <row r="57" spans="2:16" ht="15" thickBot="1" x14ac:dyDescent="0.4">
      <c r="B57" s="56"/>
      <c r="C57" s="57"/>
      <c r="D57" s="57"/>
      <c r="E57" s="57"/>
      <c r="F57" s="58"/>
      <c r="G57" s="58"/>
      <c r="H57" s="57"/>
    </row>
    <row r="58" spans="2:16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16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38</v>
      </c>
      <c r="P59" s="119" t="s">
        <v>460</v>
      </c>
    </row>
    <row r="60" spans="2:16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22</v>
      </c>
      <c r="P60" s="119" t="s">
        <v>463</v>
      </c>
    </row>
    <row r="61" spans="2:16" ht="24" customHeight="1" thickBot="1" x14ac:dyDescent="0.5">
      <c r="C61" s="97" t="s">
        <v>488</v>
      </c>
      <c r="D61" s="504">
        <v>13</v>
      </c>
      <c r="E61" s="397">
        <v>92.1</v>
      </c>
      <c r="F61" s="397">
        <v>1284</v>
      </c>
      <c r="G61" s="397">
        <v>1695</v>
      </c>
      <c r="H61" s="399">
        <v>789</v>
      </c>
      <c r="I61" s="401">
        <v>1200</v>
      </c>
      <c r="J61" s="403"/>
      <c r="K61" s="404"/>
      <c r="L61" s="404"/>
      <c r="M61" s="404"/>
      <c r="N61" s="106"/>
      <c r="O61" s="106">
        <v>1</v>
      </c>
      <c r="P61" s="119" t="s">
        <v>461</v>
      </c>
    </row>
    <row r="62" spans="2:16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378"/>
      <c r="N62" s="107"/>
      <c r="O62" s="107">
        <v>15</v>
      </c>
      <c r="P62" s="119" t="s">
        <v>462</v>
      </c>
    </row>
    <row r="63" spans="2:16" ht="23.25" customHeight="1" thickBot="1" x14ac:dyDescent="0.5">
      <c r="C63" s="376"/>
      <c r="D63" s="455" t="s">
        <v>311</v>
      </c>
      <c r="E63" s="456"/>
      <c r="F63" s="457"/>
      <c r="G63" s="458" t="s">
        <v>115</v>
      </c>
      <c r="H63" s="459"/>
      <c r="I63" s="459"/>
      <c r="J63" s="384"/>
      <c r="K63" s="385"/>
      <c r="L63" s="385"/>
      <c r="M63" s="385"/>
      <c r="N63" s="108"/>
      <c r="O63" s="120">
        <v>71</v>
      </c>
      <c r="P63" s="119" t="s">
        <v>464</v>
      </c>
    </row>
    <row r="64" spans="2:16" ht="24" customHeight="1" thickBot="1" x14ac:dyDescent="0.5">
      <c r="C64" s="376"/>
      <c r="D64" s="379" t="s">
        <v>332</v>
      </c>
      <c r="E64" s="380"/>
      <c r="F64" s="381"/>
      <c r="G64" s="458" t="s">
        <v>273</v>
      </c>
      <c r="H64" s="459"/>
      <c r="I64" s="459"/>
      <c r="J64" s="388"/>
      <c r="K64" s="389"/>
      <c r="L64" s="389"/>
      <c r="M64" s="389"/>
      <c r="N64" s="121"/>
      <c r="O64" s="121">
        <v>58</v>
      </c>
      <c r="P64" s="119" t="s">
        <v>465</v>
      </c>
    </row>
    <row r="65" spans="3:16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13</v>
      </c>
      <c r="P65" s="119" t="s">
        <v>466</v>
      </c>
    </row>
    <row r="66" spans="3:16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5</v>
      </c>
      <c r="P66" s="119" t="s">
        <v>467</v>
      </c>
    </row>
    <row r="67" spans="3:16" ht="26.25" customHeight="1" thickBot="1" x14ac:dyDescent="0.4">
      <c r="N67" s="87"/>
      <c r="O67" s="87"/>
      <c r="P67" s="87"/>
    </row>
    <row r="68" spans="3:16" ht="24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</row>
    <row r="69" spans="3:16" ht="23.25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14</v>
      </c>
      <c r="O69" s="104">
        <v>41</v>
      </c>
      <c r="P69" s="119" t="s">
        <v>460</v>
      </c>
    </row>
    <row r="70" spans="3:16" ht="24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6</v>
      </c>
      <c r="O70" s="105">
        <v>23</v>
      </c>
      <c r="P70" s="119" t="s">
        <v>463</v>
      </c>
    </row>
    <row r="71" spans="3:16" ht="24" customHeight="1" thickBot="1" x14ac:dyDescent="0.5">
      <c r="C71" s="97" t="s">
        <v>488</v>
      </c>
      <c r="D71" s="395" t="s">
        <v>129</v>
      </c>
      <c r="E71" s="397">
        <v>196.8</v>
      </c>
      <c r="F71" s="397">
        <v>2105</v>
      </c>
      <c r="G71" s="397">
        <v>2218</v>
      </c>
      <c r="H71" s="399">
        <v>1787</v>
      </c>
      <c r="I71" s="401">
        <v>1900</v>
      </c>
      <c r="J71" s="403" t="s">
        <v>516</v>
      </c>
      <c r="K71" s="404"/>
      <c r="L71" s="404"/>
      <c r="M71" s="404"/>
      <c r="N71" s="106">
        <v>2</v>
      </c>
      <c r="O71" s="106">
        <v>6</v>
      </c>
      <c r="P71" s="119" t="s">
        <v>461</v>
      </c>
    </row>
    <row r="72" spans="3:16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6</v>
      </c>
      <c r="O72" s="107">
        <v>12</v>
      </c>
      <c r="P72" s="119" t="s">
        <v>462</v>
      </c>
    </row>
    <row r="73" spans="3:16" ht="23.5" thickBot="1" x14ac:dyDescent="0.5">
      <c r="C73" s="376"/>
      <c r="D73" s="455" t="s">
        <v>311</v>
      </c>
      <c r="E73" s="456"/>
      <c r="F73" s="457"/>
      <c r="G73" s="382" t="s">
        <v>130</v>
      </c>
      <c r="H73" s="383"/>
      <c r="I73" s="383"/>
      <c r="J73" s="384"/>
      <c r="K73" s="385"/>
      <c r="L73" s="385"/>
      <c r="M73" s="385"/>
      <c r="N73" s="108">
        <v>16</v>
      </c>
      <c r="O73" s="120">
        <v>85</v>
      </c>
      <c r="P73" s="119" t="s">
        <v>464</v>
      </c>
    </row>
    <row r="74" spans="3:16" ht="23.5" thickBot="1" x14ac:dyDescent="0.5">
      <c r="C74" s="376"/>
      <c r="D74" s="522" t="s">
        <v>330</v>
      </c>
      <c r="E74" s="523"/>
      <c r="F74" s="524"/>
      <c r="G74" s="522" t="s">
        <v>515</v>
      </c>
      <c r="H74" s="523"/>
      <c r="I74" s="523"/>
      <c r="J74" s="388"/>
      <c r="K74" s="389"/>
      <c r="L74" s="389"/>
      <c r="M74" s="389"/>
      <c r="N74" s="121">
        <v>15</v>
      </c>
      <c r="O74" s="121">
        <v>57</v>
      </c>
      <c r="P74" s="119" t="s">
        <v>465</v>
      </c>
    </row>
    <row r="75" spans="3:16" ht="23.5" thickBot="1" x14ac:dyDescent="0.5">
      <c r="C75" s="376"/>
      <c r="D75" s="380" t="s">
        <v>469</v>
      </c>
      <c r="E75" s="380"/>
      <c r="F75" s="381"/>
      <c r="G75" s="382" t="s">
        <v>278</v>
      </c>
      <c r="H75" s="383"/>
      <c r="I75" s="383"/>
      <c r="J75" s="388"/>
      <c r="K75" s="389"/>
      <c r="L75" s="389"/>
      <c r="M75" s="389"/>
      <c r="N75" s="122">
        <v>1</v>
      </c>
      <c r="O75" s="122">
        <v>28</v>
      </c>
      <c r="P75" s="119" t="s">
        <v>466</v>
      </c>
    </row>
    <row r="76" spans="3:16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9</v>
      </c>
      <c r="P76" s="119" t="s">
        <v>467</v>
      </c>
    </row>
    <row r="78" spans="3:16" ht="15" thickBot="1" x14ac:dyDescent="0.4"/>
    <row r="79" spans="3:16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16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C4:H6"/>
    <mergeCell ref="I4:I6"/>
    <mergeCell ref="C9:G10"/>
    <mergeCell ref="H9:I10"/>
    <mergeCell ref="C7:G8"/>
    <mergeCell ref="H7:I8"/>
    <mergeCell ref="J28:J30"/>
    <mergeCell ref="L28:M30"/>
    <mergeCell ref="J32:J34"/>
    <mergeCell ref="L32:M34"/>
    <mergeCell ref="J13:J14"/>
    <mergeCell ref="C17:G18"/>
    <mergeCell ref="J23:M25"/>
    <mergeCell ref="H17:H18"/>
    <mergeCell ref="I17:I18"/>
    <mergeCell ref="C19:G20"/>
    <mergeCell ref="H19:I20"/>
    <mergeCell ref="C11:G12"/>
    <mergeCell ref="H11:I12"/>
    <mergeCell ref="C13:I14"/>
    <mergeCell ref="C15:F16"/>
    <mergeCell ref="G15:H16"/>
    <mergeCell ref="I15:I16"/>
    <mergeCell ref="J64:M64"/>
    <mergeCell ref="D65:F65"/>
    <mergeCell ref="G65:I65"/>
    <mergeCell ref="J36:J38"/>
    <mergeCell ref="L36:M38"/>
    <mergeCell ref="J40:J42"/>
    <mergeCell ref="L40:M42"/>
    <mergeCell ref="J44:J45"/>
    <mergeCell ref="K44:K45"/>
    <mergeCell ref="L44:M45"/>
    <mergeCell ref="L47:M48"/>
    <mergeCell ref="J50:J51"/>
    <mergeCell ref="K50:K51"/>
    <mergeCell ref="L50:M51"/>
    <mergeCell ref="D75:F75"/>
    <mergeCell ref="G75:I75"/>
    <mergeCell ref="J75:M75"/>
    <mergeCell ref="J53:J54"/>
    <mergeCell ref="K53:K54"/>
    <mergeCell ref="L53:M54"/>
    <mergeCell ref="J47:J48"/>
    <mergeCell ref="K47:K48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D76:F76"/>
    <mergeCell ref="G76:I76"/>
    <mergeCell ref="J76:M76"/>
    <mergeCell ref="J65:M65"/>
    <mergeCell ref="D66:F66"/>
    <mergeCell ref="G66:I66"/>
    <mergeCell ref="J66:M6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</mergeCells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051F-8CEB-BB4B-9D3D-5FBA8C7FFB1B}">
  <sheetPr codeName="Sheet39325"/>
  <dimension ref="B3:AB112"/>
  <sheetViews>
    <sheetView topLeftCell="B1" zoomScale="62" zoomScaleNormal="60" zoomScaleSheetLayoutView="100" workbookViewId="0">
      <selection activeCell="H9" sqref="H9:I10"/>
    </sheetView>
  </sheetViews>
  <sheetFormatPr defaultRowHeight="14.5" x14ac:dyDescent="0.35"/>
  <cols>
    <col min="2" max="2" width="25.816406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90625" customWidth="1"/>
    <col min="12" max="12" width="12.81640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292</v>
      </c>
      <c r="D4" s="406"/>
      <c r="E4" s="406"/>
      <c r="F4" s="406"/>
      <c r="G4" s="406"/>
      <c r="H4" s="407"/>
      <c r="I4" s="411">
        <v>25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384</v>
      </c>
      <c r="D7" s="419"/>
      <c r="E7" s="419"/>
      <c r="F7" s="419"/>
      <c r="G7" s="419"/>
      <c r="H7" s="422">
        <v>61.6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1064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511</v>
      </c>
      <c r="I11" s="452"/>
      <c r="J11" s="495" t="s">
        <v>504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1884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36</v>
      </c>
      <c r="H15" s="433"/>
      <c r="I15" s="433">
        <v>39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1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23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75" t="s">
        <v>679</v>
      </c>
      <c r="C25" s="7" t="s">
        <v>255</v>
      </c>
      <c r="D25" s="9" t="s">
        <v>236</v>
      </c>
      <c r="E25" s="100" t="s">
        <v>454</v>
      </c>
      <c r="F25" s="9" t="str">
        <f t="shared" ref="F25:F54" si="0">0.05 * VALUE(LEFT(D25, LEN(D25)-3)) &amp; " RC"</f>
        <v>2.8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74" t="s">
        <v>432</v>
      </c>
      <c r="C26" s="7" t="s">
        <v>240</v>
      </c>
      <c r="D26" s="9" t="s">
        <v>215</v>
      </c>
      <c r="E26" s="100" t="s">
        <v>454</v>
      </c>
      <c r="F26" s="9" t="str">
        <f t="shared" si="0"/>
        <v>3.4 RC</v>
      </c>
      <c r="G26" s="53"/>
      <c r="H26" s="73"/>
      <c r="I26" s="2"/>
      <c r="N26" s="46"/>
      <c r="O26" s="46"/>
    </row>
    <row r="27" spans="2:16" ht="15.75" customHeight="1" thickBot="1" x14ac:dyDescent="0.4">
      <c r="B27" s="74" t="s">
        <v>433</v>
      </c>
      <c r="C27" s="7" t="s">
        <v>240</v>
      </c>
      <c r="D27" s="9" t="s">
        <v>253</v>
      </c>
      <c r="E27" s="100" t="s">
        <v>454</v>
      </c>
      <c r="F27" s="9" t="str">
        <f t="shared" si="0"/>
        <v>5.6 RC</v>
      </c>
      <c r="G27" s="53"/>
      <c r="H27" s="73"/>
      <c r="N27" s="46"/>
      <c r="O27" s="46"/>
    </row>
    <row r="28" spans="2:16" ht="16.5" customHeight="1" thickTop="1" x14ac:dyDescent="0.35">
      <c r="B28" s="74" t="s">
        <v>434</v>
      </c>
      <c r="C28" s="7" t="s">
        <v>240</v>
      </c>
      <c r="D28" s="9" t="s">
        <v>227</v>
      </c>
      <c r="E28" s="100" t="s">
        <v>454</v>
      </c>
      <c r="F28" s="9" t="str">
        <f t="shared" si="0"/>
        <v>4.4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28</v>
      </c>
      <c r="M28" s="464"/>
      <c r="N28" s="46"/>
    </row>
    <row r="29" spans="2:16" ht="13.5" customHeight="1" x14ac:dyDescent="0.35">
      <c r="B29" s="74" t="s">
        <v>602</v>
      </c>
      <c r="C29" s="7" t="s">
        <v>240</v>
      </c>
      <c r="D29" s="9" t="s">
        <v>236</v>
      </c>
      <c r="E29" s="100" t="s">
        <v>454</v>
      </c>
      <c r="F29" s="9" t="str">
        <f t="shared" si="0"/>
        <v>2.8 RC</v>
      </c>
      <c r="G29" s="53"/>
      <c r="H29" s="73"/>
      <c r="I29" s="2"/>
      <c r="J29" s="480"/>
      <c r="K29" s="103"/>
      <c r="L29" s="465"/>
      <c r="M29" s="466"/>
      <c r="N29" s="46"/>
    </row>
    <row r="30" spans="2:16" ht="15.75" customHeight="1" thickBot="1" x14ac:dyDescent="0.4">
      <c r="B30" s="74" t="s">
        <v>435</v>
      </c>
      <c r="C30" s="7" t="s">
        <v>240</v>
      </c>
      <c r="D30" s="9" t="s">
        <v>224</v>
      </c>
      <c r="E30" s="100" t="s">
        <v>454</v>
      </c>
      <c r="F30" s="9" t="str">
        <f t="shared" si="0"/>
        <v>3.8 RC</v>
      </c>
      <c r="G30" s="53"/>
      <c r="H30" s="73"/>
      <c r="I30" s="2"/>
      <c r="J30" s="481"/>
      <c r="K30" s="103"/>
      <c r="L30" s="467"/>
      <c r="M30" s="468"/>
      <c r="N30" s="46"/>
    </row>
    <row r="31" spans="2:16" ht="15.75" customHeight="1" thickTop="1" thickBot="1" x14ac:dyDescent="0.4">
      <c r="B31" s="74" t="s">
        <v>645</v>
      </c>
      <c r="C31" s="7" t="s">
        <v>257</v>
      </c>
      <c r="D31" s="9" t="s">
        <v>203</v>
      </c>
      <c r="E31" s="100" t="s">
        <v>454</v>
      </c>
      <c r="F31" s="9" t="str">
        <f t="shared" si="0"/>
        <v>2 RC</v>
      </c>
      <c r="G31" s="53"/>
      <c r="H31" s="73"/>
      <c r="N31" s="46"/>
    </row>
    <row r="32" spans="2:16" ht="15.75" customHeight="1" thickTop="1" x14ac:dyDescent="0.35">
      <c r="B32" s="88" t="s">
        <v>450</v>
      </c>
      <c r="C32" s="7" t="s">
        <v>254</v>
      </c>
      <c r="D32" s="9" t="s">
        <v>229</v>
      </c>
      <c r="E32" s="100" t="s">
        <v>454</v>
      </c>
      <c r="F32" s="9" t="str">
        <f t="shared" si="0"/>
        <v>5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12</v>
      </c>
      <c r="M32" s="485"/>
      <c r="N32" s="46"/>
    </row>
    <row r="33" spans="2:15" ht="15.75" customHeight="1" x14ac:dyDescent="0.35">
      <c r="B33" s="78" t="s">
        <v>531</v>
      </c>
      <c r="C33" s="7" t="s">
        <v>232</v>
      </c>
      <c r="D33" s="9" t="s">
        <v>217</v>
      </c>
      <c r="E33" s="100" t="s">
        <v>454</v>
      </c>
      <c r="F33" s="9" t="str">
        <f t="shared" si="0"/>
        <v>6 RC</v>
      </c>
      <c r="G33" s="53"/>
      <c r="H33" s="73"/>
      <c r="J33" s="483"/>
      <c r="K33" s="103"/>
      <c r="L33" s="465"/>
      <c r="M33" s="486"/>
      <c r="N33" s="46"/>
    </row>
    <row r="34" spans="2:15" ht="18" customHeight="1" thickBot="1" x14ac:dyDescent="0.4">
      <c r="B34" s="74" t="s">
        <v>412</v>
      </c>
      <c r="C34" s="7" t="s">
        <v>232</v>
      </c>
      <c r="D34" s="9" t="s">
        <v>218</v>
      </c>
      <c r="E34" s="100" t="s">
        <v>454</v>
      </c>
      <c r="F34" s="9" t="str">
        <f t="shared" si="0"/>
        <v>3.2 RC</v>
      </c>
      <c r="G34" s="53"/>
      <c r="H34" s="73"/>
      <c r="J34" s="484"/>
      <c r="K34" s="103"/>
      <c r="L34" s="467"/>
      <c r="M34" s="487"/>
      <c r="N34" s="46"/>
      <c r="O34" s="1"/>
    </row>
    <row r="35" spans="2:15" ht="17" thickTop="1" thickBot="1" x14ac:dyDescent="0.4">
      <c r="B35" s="74" t="s">
        <v>414</v>
      </c>
      <c r="C35" s="7" t="s">
        <v>247</v>
      </c>
      <c r="D35" s="9" t="s">
        <v>243</v>
      </c>
      <c r="E35" s="100" t="s">
        <v>454</v>
      </c>
      <c r="F35" s="9" t="str">
        <f t="shared" si="0"/>
        <v>3.6 RC</v>
      </c>
      <c r="G35" s="53"/>
      <c r="H35" s="73"/>
      <c r="N35" s="46"/>
      <c r="O35" s="4"/>
    </row>
    <row r="36" spans="2:15" ht="15.75" customHeight="1" thickTop="1" x14ac:dyDescent="0.35">
      <c r="B36" s="74" t="s">
        <v>594</v>
      </c>
      <c r="C36" s="7" t="s">
        <v>251</v>
      </c>
      <c r="D36" s="9" t="s">
        <v>197</v>
      </c>
      <c r="E36" s="100" t="s">
        <v>454</v>
      </c>
      <c r="F36" s="9" t="str">
        <f t="shared" si="0"/>
        <v>4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6</v>
      </c>
      <c r="M36" s="464"/>
      <c r="N36" s="46"/>
      <c r="O36" s="2"/>
    </row>
    <row r="37" spans="2:15" ht="15.75" customHeight="1" x14ac:dyDescent="0.35">
      <c r="B37" s="74" t="s">
        <v>595</v>
      </c>
      <c r="C37" s="7" t="s">
        <v>251</v>
      </c>
      <c r="D37" s="9" t="s">
        <v>201</v>
      </c>
      <c r="E37" s="100" t="s">
        <v>454</v>
      </c>
      <c r="F37" s="9" t="str">
        <f t="shared" si="0"/>
        <v>3 RC</v>
      </c>
      <c r="G37" s="53"/>
      <c r="H37" s="73"/>
      <c r="J37" s="461"/>
      <c r="K37" s="103"/>
      <c r="L37" s="465"/>
      <c r="M37" s="466"/>
      <c r="N37" s="46"/>
      <c r="O37" s="3"/>
    </row>
    <row r="38" spans="2:15" ht="15.75" customHeight="1" thickBot="1" x14ac:dyDescent="0.4">
      <c r="B38" s="74" t="s">
        <v>596</v>
      </c>
      <c r="C38" s="7" t="s">
        <v>251</v>
      </c>
      <c r="D38" s="9" t="s">
        <v>214</v>
      </c>
      <c r="E38" s="100" t="s">
        <v>454</v>
      </c>
      <c r="F38" s="9" t="str">
        <f t="shared" si="0"/>
        <v>2.5 RC</v>
      </c>
      <c r="G38" s="53"/>
      <c r="H38" s="73"/>
      <c r="J38" s="462"/>
      <c r="K38" s="103"/>
      <c r="L38" s="467"/>
      <c r="M38" s="468"/>
      <c r="N38" s="46"/>
    </row>
    <row r="39" spans="2:15" ht="16.5" customHeight="1" thickTop="1" thickBot="1" x14ac:dyDescent="0.4">
      <c r="B39" s="74" t="s">
        <v>622</v>
      </c>
      <c r="C39" s="7" t="s">
        <v>248</v>
      </c>
      <c r="D39" s="9" t="s">
        <v>219</v>
      </c>
      <c r="E39" s="100" t="s">
        <v>454</v>
      </c>
      <c r="F39" s="9" t="str">
        <f t="shared" si="0"/>
        <v>3.1 RC</v>
      </c>
      <c r="G39" s="53"/>
      <c r="H39" s="73"/>
      <c r="N39" s="46"/>
      <c r="O39" s="4"/>
    </row>
    <row r="40" spans="2:15" ht="15.75" customHeight="1" thickTop="1" x14ac:dyDescent="0.35">
      <c r="B40" s="74" t="s">
        <v>577</v>
      </c>
      <c r="C40" s="7" t="s">
        <v>250</v>
      </c>
      <c r="D40" s="9" t="s">
        <v>233</v>
      </c>
      <c r="E40" s="100" t="s">
        <v>454</v>
      </c>
      <c r="F40" s="9" t="str">
        <f t="shared" si="0"/>
        <v>4.6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10</v>
      </c>
      <c r="M40" s="464"/>
      <c r="N40" s="46"/>
      <c r="O40" s="2"/>
    </row>
    <row r="41" spans="2:15" ht="15.75" customHeight="1" x14ac:dyDescent="0.35">
      <c r="B41" s="74" t="s">
        <v>576</v>
      </c>
      <c r="C41" s="7" t="s">
        <v>250</v>
      </c>
      <c r="D41" s="9" t="s">
        <v>223</v>
      </c>
      <c r="E41" s="100" t="s">
        <v>454</v>
      </c>
      <c r="F41" s="9" t="str">
        <f t="shared" si="0"/>
        <v>2.6 RC</v>
      </c>
      <c r="G41" s="53"/>
      <c r="H41" s="73"/>
      <c r="J41" s="470"/>
      <c r="K41" s="103"/>
      <c r="L41" s="465"/>
      <c r="M41" s="466"/>
      <c r="N41" s="46"/>
      <c r="O41" s="3"/>
    </row>
    <row r="42" spans="2:15" ht="15.75" customHeight="1" thickBot="1" x14ac:dyDescent="0.4">
      <c r="B42" s="88" t="s">
        <v>570</v>
      </c>
      <c r="C42" s="7" t="s">
        <v>196</v>
      </c>
      <c r="D42" s="9" t="s">
        <v>230</v>
      </c>
      <c r="E42" s="100" t="s">
        <v>454</v>
      </c>
      <c r="F42" s="9" t="str">
        <f t="shared" si="0"/>
        <v>5.5 RC</v>
      </c>
      <c r="G42" s="53"/>
      <c r="H42" s="73"/>
      <c r="J42" s="471"/>
      <c r="K42" s="103"/>
      <c r="L42" s="467"/>
      <c r="M42" s="468"/>
      <c r="N42" s="46"/>
    </row>
    <row r="43" spans="2:15" ht="15.75" customHeight="1" thickTop="1" thickBot="1" x14ac:dyDescent="0.4">
      <c r="B43" s="78" t="s">
        <v>571</v>
      </c>
      <c r="C43" s="7" t="s">
        <v>196</v>
      </c>
      <c r="D43" s="9" t="s">
        <v>238</v>
      </c>
      <c r="E43" s="100" t="s">
        <v>454</v>
      </c>
      <c r="F43" s="9" t="str">
        <f t="shared" si="0"/>
        <v>4.1 RC</v>
      </c>
      <c r="G43" s="53"/>
      <c r="H43" s="73"/>
      <c r="N43" s="46"/>
    </row>
    <row r="44" spans="2:15" ht="15.5" thickTop="1" x14ac:dyDescent="0.35">
      <c r="B44" s="74" t="s">
        <v>411</v>
      </c>
      <c r="C44" s="7" t="s">
        <v>196</v>
      </c>
      <c r="D44" s="9" t="s">
        <v>213</v>
      </c>
      <c r="E44" s="100" t="s">
        <v>454</v>
      </c>
      <c r="F44" s="9" t="str">
        <f t="shared" si="0"/>
        <v>2.9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44</v>
      </c>
      <c r="M44" s="476"/>
      <c r="N44" s="46"/>
    </row>
    <row r="45" spans="2:15" ht="15.75" customHeight="1" thickBot="1" x14ac:dyDescent="0.4">
      <c r="B45" s="74" t="s">
        <v>800</v>
      </c>
      <c r="C45" s="7" t="s">
        <v>196</v>
      </c>
      <c r="D45" s="9" t="s">
        <v>230</v>
      </c>
      <c r="E45" s="100" t="s">
        <v>732</v>
      </c>
      <c r="F45" s="9" t="str">
        <f t="shared" si="0"/>
        <v>5.5 RC</v>
      </c>
      <c r="G45" s="53"/>
      <c r="H45" s="73"/>
      <c r="J45" s="473"/>
      <c r="K45" s="474"/>
      <c r="L45" s="477"/>
      <c r="M45" s="478"/>
      <c r="N45" s="46"/>
    </row>
    <row r="46" spans="2:15" ht="15.75" customHeight="1" thickTop="1" thickBot="1" x14ac:dyDescent="0.4">
      <c r="B46" s="74" t="s">
        <v>801</v>
      </c>
      <c r="C46" s="7" t="s">
        <v>196</v>
      </c>
      <c r="D46" s="9" t="s">
        <v>207</v>
      </c>
      <c r="E46" s="100" t="s">
        <v>732</v>
      </c>
      <c r="F46" s="9" t="str">
        <f t="shared" si="0"/>
        <v>5.2 RC</v>
      </c>
      <c r="G46" s="53"/>
      <c r="H46" s="73"/>
      <c r="N46" s="46"/>
    </row>
    <row r="47" spans="2:15" ht="15.5" thickTop="1" x14ac:dyDescent="0.35">
      <c r="B47" s="74" t="s">
        <v>1005</v>
      </c>
      <c r="C47" s="7" t="s">
        <v>240</v>
      </c>
      <c r="D47" s="9" t="s">
        <v>845</v>
      </c>
      <c r="E47" s="100" t="s">
        <v>732</v>
      </c>
      <c r="F47" s="9" t="str">
        <f t="shared" si="0"/>
        <v>8.6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40</v>
      </c>
      <c r="M47" s="476"/>
      <c r="N47" s="4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N48" s="4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N49" s="46"/>
    </row>
    <row r="50" spans="2:28" ht="15.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4</v>
      </c>
      <c r="M50" s="476"/>
      <c r="N50" s="4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N51" s="4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H52" s="73"/>
      <c r="N52" s="46"/>
    </row>
    <row r="53" spans="2:28" ht="15.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7</v>
      </c>
      <c r="M53" s="476"/>
      <c r="N53" s="46"/>
    </row>
    <row r="54" spans="2:28" ht="15.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N54" s="46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94.2</v>
      </c>
      <c r="G55" s="80" t="s">
        <v>136</v>
      </c>
      <c r="H55" s="73" t="s">
        <v>346</v>
      </c>
      <c r="N55" s="46"/>
    </row>
    <row r="56" spans="2:28" ht="15" x14ac:dyDescent="0.35">
      <c r="B56" s="56"/>
      <c r="C56" s="57"/>
      <c r="D56" s="57"/>
      <c r="E56" s="57"/>
      <c r="F56" s="58"/>
      <c r="G56" s="58"/>
      <c r="H56" s="57"/>
      <c r="J56" s="46"/>
      <c r="K56" s="46"/>
      <c r="L56" s="46"/>
      <c r="M56" s="46"/>
      <c r="N56" s="46"/>
    </row>
    <row r="57" spans="2:28" ht="15.5" thickBot="1" x14ac:dyDescent="0.4">
      <c r="B57" s="56"/>
      <c r="J57" s="46"/>
      <c r="K57" s="46"/>
      <c r="L57" s="46"/>
      <c r="M57" s="46"/>
      <c r="N57" s="46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28</v>
      </c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12</v>
      </c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97" t="s">
        <v>489</v>
      </c>
      <c r="D61" s="395" t="s">
        <v>129</v>
      </c>
      <c r="E61" s="397">
        <v>61.6</v>
      </c>
      <c r="F61" s="397">
        <v>1420</v>
      </c>
      <c r="G61" s="397">
        <v>1714</v>
      </c>
      <c r="H61" s="399">
        <v>651</v>
      </c>
      <c r="I61" s="401">
        <v>945</v>
      </c>
      <c r="J61" s="403" t="s">
        <v>502</v>
      </c>
      <c r="K61" s="404"/>
      <c r="L61" s="404"/>
      <c r="M61" s="404"/>
      <c r="N61" s="106"/>
      <c r="O61" s="106">
        <v>6</v>
      </c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5</v>
      </c>
      <c r="D62" s="396"/>
      <c r="E62" s="398"/>
      <c r="F62" s="398"/>
      <c r="G62" s="398"/>
      <c r="H62" s="400"/>
      <c r="I62" s="402"/>
      <c r="J62" s="377"/>
      <c r="K62" s="378"/>
      <c r="L62" s="378"/>
      <c r="M62" s="378"/>
      <c r="N62" s="107"/>
      <c r="O62" s="107">
        <v>10</v>
      </c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376"/>
      <c r="D63" s="458" t="s">
        <v>326</v>
      </c>
      <c r="E63" s="459"/>
      <c r="F63" s="496"/>
      <c r="G63" s="382" t="s">
        <v>130</v>
      </c>
      <c r="H63" s="383"/>
      <c r="I63" s="383"/>
      <c r="J63" s="384"/>
      <c r="K63" s="385"/>
      <c r="L63" s="385"/>
      <c r="M63" s="385"/>
      <c r="N63" s="108"/>
      <c r="O63" s="120">
        <v>44</v>
      </c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376"/>
      <c r="D64" s="379" t="s">
        <v>287</v>
      </c>
      <c r="E64" s="380"/>
      <c r="F64" s="381"/>
      <c r="G64" s="386" t="s">
        <v>27</v>
      </c>
      <c r="H64" s="387"/>
      <c r="I64" s="387"/>
      <c r="J64" s="388"/>
      <c r="K64" s="389"/>
      <c r="L64" s="389"/>
      <c r="M64" s="389"/>
      <c r="N64" s="121"/>
      <c r="O64" s="121">
        <v>40</v>
      </c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376"/>
      <c r="D65" s="387" t="s">
        <v>471</v>
      </c>
      <c r="E65" s="387"/>
      <c r="F65" s="527"/>
      <c r="G65" s="386" t="s">
        <v>274</v>
      </c>
      <c r="H65" s="387"/>
      <c r="I65" s="387"/>
      <c r="J65" s="388"/>
      <c r="K65" s="389"/>
      <c r="L65" s="389"/>
      <c r="M65" s="389"/>
      <c r="N65" s="122"/>
      <c r="O65" s="122">
        <v>4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7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4">
      <c r="C69" s="57"/>
      <c r="D69" s="57"/>
      <c r="E69" s="57"/>
      <c r="F69" s="58"/>
      <c r="G69" s="58"/>
      <c r="H69" s="57"/>
      <c r="N69" s="102" t="s">
        <v>456</v>
      </c>
      <c r="O69" s="102" t="s">
        <v>457</v>
      </c>
      <c r="P69" s="123" t="s">
        <v>468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7" t="s">
        <v>4</v>
      </c>
      <c r="D70" s="47" t="s">
        <v>13</v>
      </c>
      <c r="E70" s="49" t="s">
        <v>87</v>
      </c>
      <c r="F70" s="110" t="s">
        <v>88</v>
      </c>
      <c r="G70" s="112" t="s">
        <v>88</v>
      </c>
      <c r="H70" s="114" t="s">
        <v>88</v>
      </c>
      <c r="I70" s="116" t="s">
        <v>4</v>
      </c>
      <c r="J70" s="391" t="s">
        <v>166</v>
      </c>
      <c r="K70" s="392"/>
      <c r="L70" s="392"/>
      <c r="M70" s="392"/>
      <c r="N70" s="118"/>
      <c r="O70" s="104"/>
      <c r="P70" s="119" t="s">
        <v>460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448"/>
      <c r="D71" s="48" t="s">
        <v>87</v>
      </c>
      <c r="E71" s="50" t="s">
        <v>131</v>
      </c>
      <c r="F71" s="111" t="s">
        <v>124</v>
      </c>
      <c r="G71" s="113" t="s">
        <v>125</v>
      </c>
      <c r="H71" s="115" t="s">
        <v>126</v>
      </c>
      <c r="I71" s="117" t="s">
        <v>17</v>
      </c>
      <c r="J71" s="393"/>
      <c r="K71" s="394"/>
      <c r="L71" s="394"/>
      <c r="M71" s="394"/>
      <c r="N71" s="105"/>
      <c r="O71" s="105"/>
      <c r="P71" s="119" t="s">
        <v>463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97" t="s">
        <v>488</v>
      </c>
      <c r="D72" s="395" t="s">
        <v>129</v>
      </c>
      <c r="E72" s="397">
        <v>0</v>
      </c>
      <c r="F72" s="397">
        <v>0</v>
      </c>
      <c r="G72" s="397">
        <v>0</v>
      </c>
      <c r="H72" s="397" t="s">
        <v>129</v>
      </c>
      <c r="I72" s="401">
        <v>0</v>
      </c>
      <c r="J72" s="403"/>
      <c r="K72" s="404"/>
      <c r="L72" s="404"/>
      <c r="M72" s="404"/>
      <c r="N72" s="106"/>
      <c r="O72" s="106"/>
      <c r="P72" s="119" t="s">
        <v>461</v>
      </c>
    </row>
    <row r="73" spans="3:28" ht="24" customHeight="1" thickBot="1" x14ac:dyDescent="0.5">
      <c r="C73" s="376">
        <v>6</v>
      </c>
      <c r="D73" s="396"/>
      <c r="E73" s="398"/>
      <c r="F73" s="398"/>
      <c r="G73" s="398"/>
      <c r="H73" s="398"/>
      <c r="I73" s="402"/>
      <c r="J73" s="377"/>
      <c r="K73" s="378"/>
      <c r="L73" s="378"/>
      <c r="M73" s="378"/>
      <c r="N73" s="107"/>
      <c r="O73" s="107"/>
      <c r="P73" s="119" t="s">
        <v>462</v>
      </c>
    </row>
    <row r="74" spans="3:28" ht="23.5" thickBot="1" x14ac:dyDescent="0.5">
      <c r="C74" s="376"/>
      <c r="D74" s="389" t="s">
        <v>160</v>
      </c>
      <c r="E74" s="389"/>
      <c r="F74" s="390"/>
      <c r="G74" s="388" t="s">
        <v>28</v>
      </c>
      <c r="H74" s="389"/>
      <c r="I74" s="389"/>
      <c r="J74" s="384"/>
      <c r="K74" s="385"/>
      <c r="L74" s="385"/>
      <c r="M74" s="385"/>
      <c r="N74" s="108"/>
      <c r="O74" s="120"/>
      <c r="P74" s="119" t="s">
        <v>464</v>
      </c>
    </row>
    <row r="75" spans="3:28" ht="23.5" thickBot="1" x14ac:dyDescent="0.5">
      <c r="C75" s="376"/>
      <c r="D75" s="389" t="s">
        <v>89</v>
      </c>
      <c r="E75" s="389"/>
      <c r="F75" s="390"/>
      <c r="G75" s="388" t="s">
        <v>27</v>
      </c>
      <c r="H75" s="389"/>
      <c r="I75" s="389"/>
      <c r="J75" s="388"/>
      <c r="K75" s="389"/>
      <c r="L75" s="389"/>
      <c r="M75" s="389"/>
      <c r="N75" s="121"/>
      <c r="O75" s="121"/>
      <c r="P75" s="119" t="s">
        <v>465</v>
      </c>
    </row>
    <row r="76" spans="3:28" ht="23.5" thickBot="1" x14ac:dyDescent="0.5">
      <c r="C76" s="376"/>
      <c r="D76" s="389" t="s">
        <v>381</v>
      </c>
      <c r="E76" s="389"/>
      <c r="F76" s="390"/>
      <c r="G76" s="388" t="s">
        <v>161</v>
      </c>
      <c r="H76" s="389"/>
      <c r="I76" s="389"/>
      <c r="J76" s="388"/>
      <c r="K76" s="389"/>
      <c r="L76" s="389"/>
      <c r="M76" s="389"/>
      <c r="N76" s="122"/>
      <c r="O76" s="122"/>
      <c r="P76" s="119" t="s">
        <v>466</v>
      </c>
    </row>
    <row r="77" spans="3:28" ht="23.5" thickBot="1" x14ac:dyDescent="0.4">
      <c r="C77" s="376"/>
      <c r="D77" s="389"/>
      <c r="E77" s="389"/>
      <c r="F77" s="390"/>
      <c r="G77" s="388"/>
      <c r="H77" s="389"/>
      <c r="I77" s="389"/>
      <c r="J77" s="388"/>
      <c r="K77" s="389"/>
      <c r="L77" s="389"/>
      <c r="M77" s="389"/>
      <c r="N77" s="109"/>
      <c r="O77" s="109"/>
      <c r="P77" s="119" t="s">
        <v>467</v>
      </c>
    </row>
    <row r="87" ht="15.75" customHeight="1" x14ac:dyDescent="0.35"/>
    <row r="88" ht="15.75" customHeight="1" x14ac:dyDescent="0.35"/>
    <row r="90" ht="15.75" customHeight="1" x14ac:dyDescent="0.35"/>
    <row r="91" ht="15.75" customHeight="1" x14ac:dyDescent="0.35"/>
    <row r="92" ht="24.75" customHeight="1" x14ac:dyDescent="0.35"/>
    <row r="93" ht="24.75" customHeight="1" x14ac:dyDescent="0.35"/>
    <row r="94" ht="24" customHeight="1" x14ac:dyDescent="0.35"/>
    <row r="95" ht="24.75" customHeight="1" x14ac:dyDescent="0.35"/>
    <row r="96" ht="24.75" customHeight="1" x14ac:dyDescent="0.35"/>
    <row r="97" ht="15.75" customHeight="1" x14ac:dyDescent="0.35"/>
    <row r="99" ht="16.5" customHeight="1" x14ac:dyDescent="0.35"/>
    <row r="100" ht="15.75" customHeight="1" x14ac:dyDescent="0.35"/>
    <row r="102" ht="15.75" customHeight="1" x14ac:dyDescent="0.35"/>
    <row r="103" ht="15.75" customHeight="1" x14ac:dyDescent="0.35"/>
    <row r="105" ht="15.75" customHeight="1" x14ac:dyDescent="0.35"/>
    <row r="106" ht="15.75" customHeight="1" x14ac:dyDescent="0.35"/>
    <row r="108" ht="15.75" customHeight="1" x14ac:dyDescent="0.35"/>
    <row r="109" ht="15.75" customHeight="1" x14ac:dyDescent="0.35"/>
    <row r="111" ht="15.75" customHeight="1" x14ac:dyDescent="0.35"/>
    <row r="112" ht="15.75" customHeight="1" x14ac:dyDescent="0.35"/>
  </sheetData>
  <mergeCells count="85">
    <mergeCell ref="J75:M75"/>
    <mergeCell ref="D76:F76"/>
    <mergeCell ref="G76:I76"/>
    <mergeCell ref="J76:M76"/>
    <mergeCell ref="D77:F77"/>
    <mergeCell ref="G77:I77"/>
    <mergeCell ref="J77:M77"/>
    <mergeCell ref="C70:C71"/>
    <mergeCell ref="J70:M71"/>
    <mergeCell ref="D72:D73"/>
    <mergeCell ref="E72:E73"/>
    <mergeCell ref="F72:F73"/>
    <mergeCell ref="G72:G73"/>
    <mergeCell ref="H72:H73"/>
    <mergeCell ref="I72:I73"/>
    <mergeCell ref="J72:M72"/>
    <mergeCell ref="C73:C77"/>
    <mergeCell ref="J73:M73"/>
    <mergeCell ref="D74:F74"/>
    <mergeCell ref="G74:I74"/>
    <mergeCell ref="J74:M74"/>
    <mergeCell ref="D75:F75"/>
    <mergeCell ref="G75:I75"/>
    <mergeCell ref="C15:F16"/>
    <mergeCell ref="G15:H16"/>
    <mergeCell ref="I15:I16"/>
    <mergeCell ref="C17:G18"/>
    <mergeCell ref="H17:H18"/>
    <mergeCell ref="I17:I18"/>
    <mergeCell ref="C19:G20"/>
    <mergeCell ref="H19:I20"/>
    <mergeCell ref="G64:I64"/>
    <mergeCell ref="C4:H6"/>
    <mergeCell ref="I4:I6"/>
    <mergeCell ref="C9:G10"/>
    <mergeCell ref="H9:I10"/>
    <mergeCell ref="C7:G8"/>
    <mergeCell ref="H7:I8"/>
    <mergeCell ref="C11:G12"/>
    <mergeCell ref="H11:I12"/>
    <mergeCell ref="C13:I14"/>
    <mergeCell ref="C59:C60"/>
    <mergeCell ref="C62:C66"/>
    <mergeCell ref="D63:F63"/>
    <mergeCell ref="G63:I63"/>
    <mergeCell ref="J64:M64"/>
    <mergeCell ref="D65:F65"/>
    <mergeCell ref="G65:I65"/>
    <mergeCell ref="J65:M65"/>
    <mergeCell ref="D66:F66"/>
    <mergeCell ref="G66:I66"/>
    <mergeCell ref="J66:M66"/>
    <mergeCell ref="J59:M60"/>
    <mergeCell ref="D61:D62"/>
    <mergeCell ref="E61:E62"/>
    <mergeCell ref="F61:F62"/>
    <mergeCell ref="G61:G62"/>
    <mergeCell ref="H61:H62"/>
    <mergeCell ref="I61:I62"/>
    <mergeCell ref="J61:M61"/>
    <mergeCell ref="J62:M62"/>
    <mergeCell ref="J63:M63"/>
    <mergeCell ref="D64:F64"/>
    <mergeCell ref="J36:J38"/>
    <mergeCell ref="L36:M38"/>
    <mergeCell ref="J40:J42"/>
    <mergeCell ref="L40:M42"/>
    <mergeCell ref="J44:J45"/>
    <mergeCell ref="K44:K45"/>
    <mergeCell ref="L44:M45"/>
    <mergeCell ref="J53:J54"/>
    <mergeCell ref="K53:K54"/>
    <mergeCell ref="L53:M54"/>
    <mergeCell ref="J47:J48"/>
    <mergeCell ref="K47:K48"/>
    <mergeCell ref="L47:M48"/>
    <mergeCell ref="J50:J51"/>
    <mergeCell ref="J11:J12"/>
    <mergeCell ref="K50:K51"/>
    <mergeCell ref="L50:M51"/>
    <mergeCell ref="J23:M25"/>
    <mergeCell ref="J28:J30"/>
    <mergeCell ref="L28:M30"/>
    <mergeCell ref="J32:J34"/>
    <mergeCell ref="L32:M34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596F-A23C-CD4E-97F0-9244D6BB3713}">
  <sheetPr codeName="Sheet39326"/>
  <dimension ref="B3:AB87"/>
  <sheetViews>
    <sheetView topLeftCell="D2" zoomScale="68" zoomScaleNormal="60" zoomScaleSheetLayoutView="100" workbookViewId="0">
      <selection activeCell="H9" sqref="H9:I10"/>
    </sheetView>
  </sheetViews>
  <sheetFormatPr defaultRowHeight="14.5" x14ac:dyDescent="0.35"/>
  <cols>
    <col min="2" max="2" width="24.72656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696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697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1065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695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428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8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">
      <c r="B25" s="75" t="s">
        <v>795</v>
      </c>
      <c r="C25" s="6" t="s">
        <v>196</v>
      </c>
      <c r="D25" s="9" t="s">
        <v>219</v>
      </c>
      <c r="E25" s="100" t="s">
        <v>732</v>
      </c>
      <c r="F25" s="9" t="str">
        <f>0.05 * VALUE(LEFT(D25, LEN(D25)-3)) &amp; " RC"</f>
        <v>3.1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35">
      <c r="B26" s="78" t="s">
        <v>796</v>
      </c>
      <c r="C26" s="7" t="s">
        <v>196</v>
      </c>
      <c r="D26" s="9" t="s">
        <v>223</v>
      </c>
      <c r="E26" s="100" t="s">
        <v>732</v>
      </c>
      <c r="F26" s="9" t="str">
        <f t="shared" ref="F26:F54" si="0">0.05 * VALUE(LEFT(D26, LEN(D26)-3)) &amp; " RC"</f>
        <v>2.6 RC</v>
      </c>
      <c r="G26" s="53"/>
      <c r="H26" s="73"/>
      <c r="I26" s="2"/>
      <c r="N26" s="46"/>
      <c r="O26" s="46"/>
    </row>
    <row r="27" spans="2:22" ht="15.75" customHeight="1" thickBot="1" x14ac:dyDescent="0.4">
      <c r="B27" s="74" t="s">
        <v>797</v>
      </c>
      <c r="C27" s="7" t="s">
        <v>196</v>
      </c>
      <c r="D27" s="9" t="s">
        <v>203</v>
      </c>
      <c r="E27" s="100" t="s">
        <v>732</v>
      </c>
      <c r="F27" s="9" t="str">
        <f t="shared" si="0"/>
        <v>2 RC</v>
      </c>
      <c r="G27" s="53"/>
      <c r="H27" s="73"/>
      <c r="N27" s="46"/>
      <c r="O27" s="46"/>
    </row>
    <row r="28" spans="2:22" ht="16.5" customHeight="1" thickTop="1" x14ac:dyDescent="0.35">
      <c r="B28" s="74" t="s">
        <v>798</v>
      </c>
      <c r="C28" s="7" t="s">
        <v>196</v>
      </c>
      <c r="D28" s="9" t="s">
        <v>203</v>
      </c>
      <c r="E28" s="100" t="s">
        <v>732</v>
      </c>
      <c r="F28" s="9" t="str">
        <f t="shared" si="0"/>
        <v>2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35">
      <c r="B29" s="74" t="s">
        <v>799</v>
      </c>
      <c r="C29" s="7" t="s">
        <v>196</v>
      </c>
      <c r="D29" s="9" t="s">
        <v>246</v>
      </c>
      <c r="E29" s="100" t="s">
        <v>732</v>
      </c>
      <c r="F29" s="9" t="str">
        <f t="shared" si="0"/>
        <v>2.1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74" t="s">
        <v>1011</v>
      </c>
      <c r="C30" s="7" t="s">
        <v>240</v>
      </c>
      <c r="D30" s="9" t="s">
        <v>203</v>
      </c>
      <c r="E30" s="100" t="s">
        <v>732</v>
      </c>
      <c r="F30" s="9" t="str">
        <f t="shared" si="0"/>
        <v>2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 t="s">
        <v>1012</v>
      </c>
      <c r="C31" s="7" t="s">
        <v>240</v>
      </c>
      <c r="D31" s="9" t="s">
        <v>205</v>
      </c>
      <c r="E31" s="100" t="s">
        <v>732</v>
      </c>
      <c r="F31" s="9" t="str">
        <f t="shared" si="0"/>
        <v>4.2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 t="s">
        <v>1013</v>
      </c>
      <c r="C32" s="7" t="s">
        <v>240</v>
      </c>
      <c r="D32" s="9" t="s">
        <v>215</v>
      </c>
      <c r="E32" s="100" t="s">
        <v>732</v>
      </c>
      <c r="F32" s="9" t="str">
        <f t="shared" si="0"/>
        <v>3.4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/>
      <c r="C33" s="7"/>
      <c r="D33" s="9" t="s">
        <v>200</v>
      </c>
      <c r="E33" s="37"/>
      <c r="F33" s="9" t="str">
        <f t="shared" si="0"/>
        <v>0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21.4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 t="s">
        <v>489</v>
      </c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mergeCells count="63"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50:J51"/>
    <mergeCell ref="K50:K51"/>
    <mergeCell ref="L50:M51"/>
    <mergeCell ref="J53:J54"/>
    <mergeCell ref="K53:K54"/>
    <mergeCell ref="L53:M54"/>
    <mergeCell ref="J47:J48"/>
    <mergeCell ref="K47:K48"/>
    <mergeCell ref="L47:M48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23:M25"/>
    <mergeCell ref="J9:J10"/>
    <mergeCell ref="C11:G12"/>
    <mergeCell ref="H11:I12"/>
    <mergeCell ref="J11:J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7:G8"/>
    <mergeCell ref="H7:I8"/>
    <mergeCell ref="C9:G10"/>
    <mergeCell ref="H9:I10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934-F235-A545-AB55-4C81CF55AFB9}">
  <sheetPr codeName="Sheet3928"/>
  <dimension ref="B3:AB129"/>
  <sheetViews>
    <sheetView topLeftCell="C7" zoomScale="50" zoomScaleNormal="60" zoomScaleSheetLayoutView="100" workbookViewId="0">
      <selection activeCell="H9" sqref="H9:I10"/>
    </sheetView>
  </sheetViews>
  <sheetFormatPr defaultRowHeight="14.5" x14ac:dyDescent="0.35"/>
  <cols>
    <col min="2" max="2" width="23.906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4" customWidth="1"/>
    <col min="12" max="12" width="12.81640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189</v>
      </c>
      <c r="D4" s="507"/>
      <c r="E4" s="507"/>
      <c r="F4" s="507"/>
      <c r="G4" s="507"/>
      <c r="H4" s="508"/>
      <c r="I4" s="512">
        <v>10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378</v>
      </c>
      <c r="D7" s="419"/>
      <c r="E7" s="419"/>
      <c r="F7" s="419"/>
      <c r="G7" s="419"/>
      <c r="H7" s="422">
        <v>173.4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1066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848</v>
      </c>
      <c r="I11" s="452"/>
      <c r="J11" s="495" t="s">
        <v>504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1232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</v>
      </c>
      <c r="H15" s="433"/>
      <c r="I15" s="433">
        <v>56.5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1</v>
      </c>
      <c r="I17" s="518">
        <v>2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11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O24" s="84"/>
    </row>
    <row r="25" spans="2:16" ht="16.5" customHeight="1" thickBot="1" x14ac:dyDescent="0.4">
      <c r="B25" s="75" t="s">
        <v>436</v>
      </c>
      <c r="C25" s="6" t="s">
        <v>240</v>
      </c>
      <c r="D25" s="9" t="s">
        <v>211</v>
      </c>
      <c r="E25" s="100" t="s">
        <v>454</v>
      </c>
      <c r="F25" s="9" t="str">
        <f t="shared" ref="F25:F54" si="0">0.05 * VALUE(LEFT(D25, LEN(D25)-3)) &amp; " RC"</f>
        <v>6.4 RC</v>
      </c>
      <c r="G25" s="53"/>
      <c r="H25" s="73"/>
      <c r="I25" s="85"/>
      <c r="J25" s="444"/>
      <c r="K25" s="445"/>
      <c r="L25" s="445"/>
      <c r="M25" s="446"/>
      <c r="O25" s="84"/>
    </row>
    <row r="26" spans="2:16" ht="15" customHeight="1" thickTop="1" x14ac:dyDescent="0.35">
      <c r="B26" s="74" t="s">
        <v>437</v>
      </c>
      <c r="C26" s="7" t="s">
        <v>240</v>
      </c>
      <c r="D26" s="9" t="s">
        <v>227</v>
      </c>
      <c r="E26" s="100" t="s">
        <v>454</v>
      </c>
      <c r="F26" s="9" t="str">
        <f t="shared" si="0"/>
        <v>4.4 RC</v>
      </c>
      <c r="G26" s="53"/>
      <c r="H26" s="73"/>
      <c r="I26" s="85"/>
      <c r="O26" s="84"/>
    </row>
    <row r="27" spans="2:16" ht="15.75" customHeight="1" thickBot="1" x14ac:dyDescent="0.4">
      <c r="B27" s="74" t="s">
        <v>572</v>
      </c>
      <c r="C27" s="7" t="s">
        <v>196</v>
      </c>
      <c r="D27" s="9" t="s">
        <v>282</v>
      </c>
      <c r="E27" s="100" t="s">
        <v>453</v>
      </c>
      <c r="F27" s="9" t="str">
        <f t="shared" si="0"/>
        <v>4.8 RC</v>
      </c>
      <c r="G27" s="53"/>
      <c r="H27" s="73"/>
      <c r="O27" s="84"/>
    </row>
    <row r="28" spans="2:16" ht="16.5" customHeight="1" thickTop="1" x14ac:dyDescent="0.4">
      <c r="B28" s="154" t="s">
        <v>789</v>
      </c>
      <c r="C28" s="7" t="s">
        <v>196</v>
      </c>
      <c r="D28" s="9" t="s">
        <v>202</v>
      </c>
      <c r="E28" s="100" t="s">
        <v>732</v>
      </c>
      <c r="F28" s="9" t="str">
        <f t="shared" ref="F28:F44" si="1">0.05 * VALUE(LEFT(D28, LEN(D28)-3)) &amp; " RC"</f>
        <v>5.1 RC</v>
      </c>
      <c r="G28" s="10"/>
      <c r="H28" s="73"/>
      <c r="I28" s="83"/>
      <c r="J28" s="479" t="s">
        <v>458</v>
      </c>
      <c r="K28" s="103"/>
      <c r="L28" s="463">
        <f>SUMIF(P28:P406, "A5A5A5", N28:N406) + SUMIF(P28:P406, "A5A5A5", O28:O406)</f>
        <v>78</v>
      </c>
      <c r="M28" s="464"/>
    </row>
    <row r="29" spans="2:16" ht="16.5" customHeight="1" x14ac:dyDescent="0.4">
      <c r="B29" s="154" t="s">
        <v>790</v>
      </c>
      <c r="C29" s="7" t="s">
        <v>196</v>
      </c>
      <c r="D29" s="9" t="s">
        <v>794</v>
      </c>
      <c r="E29" s="100" t="s">
        <v>732</v>
      </c>
      <c r="F29" s="9" t="str">
        <f t="shared" si="1"/>
        <v>9.1 RC</v>
      </c>
      <c r="G29" s="10"/>
      <c r="H29" s="73"/>
      <c r="I29" s="85"/>
      <c r="J29" s="480"/>
      <c r="K29" s="103"/>
      <c r="L29" s="465"/>
      <c r="M29" s="466"/>
    </row>
    <row r="30" spans="2:16" ht="15.75" customHeight="1" thickBot="1" x14ac:dyDescent="0.45">
      <c r="B30" s="153" t="s">
        <v>791</v>
      </c>
      <c r="C30" s="7" t="s">
        <v>196</v>
      </c>
      <c r="D30" s="9" t="s">
        <v>208</v>
      </c>
      <c r="E30" s="100" t="s">
        <v>732</v>
      </c>
      <c r="F30" s="9" t="str">
        <f t="shared" si="1"/>
        <v>4.5 RC</v>
      </c>
      <c r="G30" s="10"/>
      <c r="H30" s="73"/>
      <c r="I30" s="85"/>
      <c r="J30" s="481"/>
      <c r="K30" s="103"/>
      <c r="L30" s="467"/>
      <c r="M30" s="468"/>
    </row>
    <row r="31" spans="2:16" ht="15.75" customHeight="1" thickTop="1" thickBot="1" x14ac:dyDescent="0.45">
      <c r="B31" s="153" t="s">
        <v>792</v>
      </c>
      <c r="C31" s="7" t="s">
        <v>196</v>
      </c>
      <c r="D31" s="9" t="s">
        <v>213</v>
      </c>
      <c r="E31" s="100" t="s">
        <v>732</v>
      </c>
      <c r="F31" s="9" t="str">
        <f t="shared" si="1"/>
        <v>2.9 RC</v>
      </c>
      <c r="G31" s="10"/>
      <c r="H31" s="73"/>
    </row>
    <row r="32" spans="2:16" ht="16.5" customHeight="1" thickTop="1" x14ac:dyDescent="0.4">
      <c r="B32" s="153" t="s">
        <v>793</v>
      </c>
      <c r="C32" s="7" t="s">
        <v>196</v>
      </c>
      <c r="D32" s="9" t="s">
        <v>227</v>
      </c>
      <c r="E32" s="100" t="s">
        <v>732</v>
      </c>
      <c r="F32" s="9" t="str">
        <f t="shared" si="1"/>
        <v>4.4 RC</v>
      </c>
      <c r="G32" s="10"/>
      <c r="H32" s="73"/>
      <c r="J32" s="482" t="s">
        <v>1</v>
      </c>
      <c r="K32" s="103"/>
      <c r="L32" s="463">
        <f>SUMIF(P28:P406, "70AD47", N28:N406) + SUMIF(P28:P406, "70AD47", O28:O406)</f>
        <v>30</v>
      </c>
      <c r="M32" s="485"/>
    </row>
    <row r="33" spans="2:15" ht="15.75" customHeight="1" x14ac:dyDescent="0.35">
      <c r="B33" s="65" t="s">
        <v>893</v>
      </c>
      <c r="C33" s="7" t="s">
        <v>232</v>
      </c>
      <c r="D33" s="9" t="s">
        <v>898</v>
      </c>
      <c r="E33" s="100" t="s">
        <v>732</v>
      </c>
      <c r="F33" s="9" t="str">
        <f t="shared" si="1"/>
        <v>8 RC</v>
      </c>
      <c r="G33" s="10"/>
      <c r="H33" s="73"/>
      <c r="J33" s="483"/>
      <c r="K33" s="103"/>
      <c r="L33" s="465"/>
      <c r="M33" s="486"/>
    </row>
    <row r="34" spans="2:15" ht="18" customHeight="1" thickBot="1" x14ac:dyDescent="0.4">
      <c r="B34" s="65" t="s">
        <v>1009</v>
      </c>
      <c r="C34" s="7" t="s">
        <v>240</v>
      </c>
      <c r="D34" s="9" t="s">
        <v>198</v>
      </c>
      <c r="E34" s="100" t="s">
        <v>732</v>
      </c>
      <c r="F34" s="9" t="str">
        <f t="shared" si="1"/>
        <v>7.5 RC</v>
      </c>
      <c r="G34" s="10"/>
      <c r="H34" s="73"/>
      <c r="J34" s="484"/>
      <c r="K34" s="103"/>
      <c r="L34" s="467"/>
      <c r="M34" s="487"/>
      <c r="O34" s="82"/>
    </row>
    <row r="35" spans="2:15" ht="17" thickTop="1" thickBot="1" x14ac:dyDescent="0.4">
      <c r="B35" s="65" t="s">
        <v>1010</v>
      </c>
      <c r="C35" s="7" t="s">
        <v>240</v>
      </c>
      <c r="D35" s="9" t="s">
        <v>208</v>
      </c>
      <c r="E35" s="100" t="s">
        <v>732</v>
      </c>
      <c r="F35" s="9" t="str">
        <f t="shared" si="1"/>
        <v>4.5 RC</v>
      </c>
      <c r="G35" s="10"/>
      <c r="H35" s="73"/>
      <c r="O35" s="83"/>
    </row>
    <row r="36" spans="2:15" ht="15.75" customHeight="1" thickTop="1" x14ac:dyDescent="0.35">
      <c r="B36" s="65"/>
      <c r="C36" s="7"/>
      <c r="D36" s="9" t="s">
        <v>200</v>
      </c>
      <c r="E36" s="37"/>
      <c r="F36" s="9" t="str">
        <f t="shared" si="1"/>
        <v>0 RC</v>
      </c>
      <c r="G36" s="10"/>
      <c r="H36" s="73"/>
      <c r="J36" s="460" t="s">
        <v>2</v>
      </c>
      <c r="K36" s="103"/>
      <c r="L36" s="463">
        <f>SUMIF(P28:P406, "FFC000", N28:N406) + SUMIF(P28:P406, "FFC000", O28:O406)</f>
        <v>14</v>
      </c>
      <c r="M36" s="464"/>
      <c r="O36" s="85"/>
    </row>
    <row r="37" spans="2:15" ht="15.75" customHeight="1" x14ac:dyDescent="0.35">
      <c r="B37" s="65"/>
      <c r="C37" s="7"/>
      <c r="D37" s="9" t="s">
        <v>200</v>
      </c>
      <c r="E37" s="37"/>
      <c r="F37" s="9" t="str">
        <f t="shared" si="1"/>
        <v>0 RC</v>
      </c>
      <c r="G37" s="10"/>
      <c r="H37" s="73"/>
      <c r="J37" s="461"/>
      <c r="K37" s="103"/>
      <c r="L37" s="465"/>
      <c r="M37" s="466"/>
      <c r="O37" s="86"/>
    </row>
    <row r="38" spans="2:15" ht="14.25" customHeight="1" thickBot="1" x14ac:dyDescent="0.4">
      <c r="B38" s="65"/>
      <c r="C38" s="7"/>
      <c r="D38" s="9" t="s">
        <v>200</v>
      </c>
      <c r="E38" s="37"/>
      <c r="F38" s="9" t="str">
        <f t="shared" si="1"/>
        <v>0 RC</v>
      </c>
      <c r="G38" s="10"/>
      <c r="H38" s="73"/>
      <c r="J38" s="462"/>
      <c r="K38" s="103"/>
      <c r="L38" s="467"/>
      <c r="M38" s="468"/>
    </row>
    <row r="39" spans="2:15" ht="16.5" customHeight="1" thickTop="1" thickBot="1" x14ac:dyDescent="0.4">
      <c r="B39" s="65"/>
      <c r="C39" s="7"/>
      <c r="D39" s="9" t="s">
        <v>200</v>
      </c>
      <c r="E39" s="37"/>
      <c r="F39" s="9" t="str">
        <f t="shared" si="1"/>
        <v>0 RC</v>
      </c>
      <c r="G39" s="10"/>
      <c r="H39" s="73"/>
      <c r="O39" s="83"/>
    </row>
    <row r="40" spans="2:15" ht="15.75" customHeight="1" thickTop="1" x14ac:dyDescent="0.35">
      <c r="B40" s="65"/>
      <c r="C40" s="7"/>
      <c r="D40" s="9" t="s">
        <v>200</v>
      </c>
      <c r="E40" s="37"/>
      <c r="F40" s="9" t="str">
        <f t="shared" si="1"/>
        <v>0 RC</v>
      </c>
      <c r="G40" s="10"/>
      <c r="H40" s="73"/>
      <c r="J40" s="469" t="s">
        <v>3</v>
      </c>
      <c r="K40" s="103"/>
      <c r="L40" s="463">
        <f>SUMIF(P28:P406, "ED7D31", N28:N406) + SUMIF(P28:P406, "ED7D31", O28:O406)</f>
        <v>34</v>
      </c>
      <c r="M40" s="464"/>
      <c r="O40" s="85"/>
    </row>
    <row r="41" spans="2:15" ht="14.25" customHeight="1" x14ac:dyDescent="0.35">
      <c r="B41" s="65"/>
      <c r="C41" s="7"/>
      <c r="D41" s="9" t="s">
        <v>200</v>
      </c>
      <c r="E41" s="37"/>
      <c r="F41" s="9" t="str">
        <f t="shared" si="1"/>
        <v>0 RC</v>
      </c>
      <c r="G41" s="10"/>
      <c r="H41" s="73"/>
      <c r="J41" s="470"/>
      <c r="K41" s="103"/>
      <c r="L41" s="465"/>
      <c r="M41" s="466"/>
      <c r="O41" s="86"/>
    </row>
    <row r="42" spans="2:15" ht="15.75" customHeight="1" thickBot="1" x14ac:dyDescent="0.4">
      <c r="B42" s="65"/>
      <c r="C42" s="7"/>
      <c r="D42" s="9" t="s">
        <v>200</v>
      </c>
      <c r="E42" s="37"/>
      <c r="F42" s="9" t="str">
        <f t="shared" si="1"/>
        <v>0 RC</v>
      </c>
      <c r="G42" s="10"/>
      <c r="H42" s="73"/>
      <c r="J42" s="471"/>
      <c r="K42" s="103"/>
      <c r="L42" s="467"/>
      <c r="M42" s="468"/>
    </row>
    <row r="43" spans="2:15" ht="15.75" customHeight="1" thickTop="1" thickBot="1" x14ac:dyDescent="0.4">
      <c r="B43" s="65"/>
      <c r="C43" s="7"/>
      <c r="D43" s="9" t="s">
        <v>200</v>
      </c>
      <c r="E43" s="37"/>
      <c r="F43" s="9" t="str">
        <f t="shared" si="1"/>
        <v>0 RC</v>
      </c>
      <c r="G43" s="10"/>
      <c r="H43" s="73"/>
    </row>
    <row r="44" spans="2:15" ht="15" thickTop="1" x14ac:dyDescent="0.35">
      <c r="B44" s="65"/>
      <c r="C44" s="7"/>
      <c r="D44" s="9" t="s">
        <v>200</v>
      </c>
      <c r="E44" s="37"/>
      <c r="F44" s="9" t="str">
        <f t="shared" si="1"/>
        <v>0 RC</v>
      </c>
      <c r="G44" s="10"/>
      <c r="H44" s="73"/>
      <c r="J44" s="472" t="s">
        <v>459</v>
      </c>
      <c r="K44" s="474"/>
      <c r="L44" s="475">
        <f>SUMIF(P28:P406, "A9D08E", N28:N406) + SUMIF(P28:P406, "A9D08E", O28:O406)</f>
        <v>97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110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65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-13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20</v>
      </c>
      <c r="M53" s="476"/>
    </row>
    <row r="54" spans="2:28" ht="15" thickBot="1" x14ac:dyDescent="0.4">
      <c r="B54" s="94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61.6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39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17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489</v>
      </c>
      <c r="D61" s="504">
        <v>7</v>
      </c>
      <c r="E61" s="397">
        <v>111.6</v>
      </c>
      <c r="F61" s="397">
        <v>1396</v>
      </c>
      <c r="G61" s="397">
        <v>2278</v>
      </c>
      <c r="H61" s="525">
        <v>-32</v>
      </c>
      <c r="I61" s="401">
        <v>850</v>
      </c>
      <c r="J61" s="403" t="s">
        <v>502</v>
      </c>
      <c r="K61" s="404"/>
      <c r="L61" s="404"/>
      <c r="M61" s="427"/>
      <c r="N61" s="106"/>
      <c r="O61" s="106">
        <v>8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526"/>
      <c r="I62" s="402"/>
      <c r="J62" s="377" t="s">
        <v>517</v>
      </c>
      <c r="K62" s="378"/>
      <c r="L62" s="378"/>
      <c r="M62" s="428"/>
      <c r="N62" s="107"/>
      <c r="O62" s="107">
        <v>14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458" t="s">
        <v>327</v>
      </c>
      <c r="E63" s="459"/>
      <c r="F63" s="496"/>
      <c r="G63" s="382" t="s">
        <v>339</v>
      </c>
      <c r="H63" s="383"/>
      <c r="I63" s="383"/>
      <c r="J63" s="384"/>
      <c r="K63" s="385"/>
      <c r="L63" s="385"/>
      <c r="M63" s="450"/>
      <c r="N63" s="108"/>
      <c r="O63" s="120">
        <v>47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522" t="s">
        <v>337</v>
      </c>
      <c r="E64" s="523"/>
      <c r="F64" s="524"/>
      <c r="G64" s="379" t="s">
        <v>276</v>
      </c>
      <c r="H64" s="380"/>
      <c r="I64" s="380"/>
      <c r="J64" s="388"/>
      <c r="K64" s="389"/>
      <c r="L64" s="389"/>
      <c r="M64" s="390"/>
      <c r="N64" s="121"/>
      <c r="O64" s="121">
        <v>45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2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11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6</v>
      </c>
      <c r="O69" s="104">
        <v>33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1</v>
      </c>
      <c r="O70" s="105">
        <v>12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487</v>
      </c>
      <c r="D71" s="395" t="s">
        <v>129</v>
      </c>
      <c r="E71" s="397">
        <v>61.8</v>
      </c>
      <c r="F71" s="397">
        <v>1652</v>
      </c>
      <c r="G71" s="397">
        <v>2180</v>
      </c>
      <c r="H71" s="399">
        <v>697</v>
      </c>
      <c r="I71" s="401">
        <v>1225</v>
      </c>
      <c r="J71" s="403"/>
      <c r="K71" s="404"/>
      <c r="L71" s="404"/>
      <c r="M71" s="404"/>
      <c r="N71" s="106">
        <v>0</v>
      </c>
      <c r="O71" s="106">
        <v>6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5</v>
      </c>
      <c r="O72" s="107">
        <v>15</v>
      </c>
      <c r="P72" s="119" t="s">
        <v>462</v>
      </c>
    </row>
    <row r="73" spans="3:28" ht="24" customHeight="1" thickBot="1" x14ac:dyDescent="0.5">
      <c r="C73" s="376"/>
      <c r="D73" s="379" t="s">
        <v>308</v>
      </c>
      <c r="E73" s="380"/>
      <c r="F73" s="381"/>
      <c r="G73" s="382" t="s">
        <v>130</v>
      </c>
      <c r="H73" s="383"/>
      <c r="I73" s="383"/>
      <c r="J73" s="384"/>
      <c r="K73" s="385"/>
      <c r="L73" s="385"/>
      <c r="M73" s="385"/>
      <c r="N73" s="108">
        <v>3</v>
      </c>
      <c r="O73" s="120">
        <v>47</v>
      </c>
      <c r="P73" s="119" t="s">
        <v>464</v>
      </c>
    </row>
    <row r="74" spans="3:28" ht="23.5" thickBot="1" x14ac:dyDescent="0.5">
      <c r="C74" s="376"/>
      <c r="D74" s="459" t="s">
        <v>524</v>
      </c>
      <c r="E74" s="459"/>
      <c r="F74" s="496"/>
      <c r="G74" s="386" t="s">
        <v>27</v>
      </c>
      <c r="H74" s="387"/>
      <c r="I74" s="387"/>
      <c r="J74" s="388"/>
      <c r="K74" s="389"/>
      <c r="L74" s="389"/>
      <c r="M74" s="389"/>
      <c r="N74" s="121">
        <v>12</v>
      </c>
      <c r="O74" s="121">
        <v>53</v>
      </c>
      <c r="P74" s="119" t="s">
        <v>465</v>
      </c>
    </row>
    <row r="75" spans="3:28" ht="23.5" thickBot="1" x14ac:dyDescent="0.5">
      <c r="C75" s="376"/>
      <c r="D75" s="387" t="s">
        <v>471</v>
      </c>
      <c r="E75" s="387"/>
      <c r="F75" s="527"/>
      <c r="G75" s="379" t="s">
        <v>276</v>
      </c>
      <c r="H75" s="380"/>
      <c r="I75" s="380"/>
      <c r="J75" s="388"/>
      <c r="K75" s="389"/>
      <c r="L75" s="389"/>
      <c r="M75" s="389"/>
      <c r="N75" s="122">
        <v>-9</v>
      </c>
      <c r="O75" s="122">
        <v>-6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9</v>
      </c>
      <c r="P76" s="119" t="s">
        <v>467</v>
      </c>
    </row>
    <row r="78" spans="3:28" ht="15" thickBot="1" x14ac:dyDescent="0.4"/>
    <row r="79" spans="3:28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28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488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119" ht="15.75" customHeight="1" x14ac:dyDescent="0.35"/>
    <row r="120" ht="15.75" customHeight="1" x14ac:dyDescent="0.35"/>
    <row r="122" ht="15.75" customHeight="1" x14ac:dyDescent="0.35"/>
    <row r="123" ht="15.75" customHeight="1" x14ac:dyDescent="0.35"/>
    <row r="125" ht="15.75" customHeight="1" x14ac:dyDescent="0.35"/>
    <row r="126" ht="15.75" customHeight="1" x14ac:dyDescent="0.35"/>
    <row r="128" ht="15.75" customHeight="1" x14ac:dyDescent="0.35"/>
    <row r="129" ht="15.75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C4:H6"/>
    <mergeCell ref="I4:I6"/>
    <mergeCell ref="C9:G10"/>
    <mergeCell ref="H9:I10"/>
    <mergeCell ref="C7:G8"/>
    <mergeCell ref="H7:I8"/>
    <mergeCell ref="J23:M25"/>
    <mergeCell ref="J28:J30"/>
    <mergeCell ref="L28:M30"/>
    <mergeCell ref="J11:J12"/>
    <mergeCell ref="C17:G18"/>
    <mergeCell ref="H17:H18"/>
    <mergeCell ref="I17:I18"/>
    <mergeCell ref="C19:G20"/>
    <mergeCell ref="H19:I20"/>
    <mergeCell ref="C11:G12"/>
    <mergeCell ref="H11:I12"/>
    <mergeCell ref="C13:I14"/>
    <mergeCell ref="C15:F16"/>
    <mergeCell ref="G15:H16"/>
    <mergeCell ref="I15:I16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C59:C60"/>
    <mergeCell ref="J59:M60"/>
    <mergeCell ref="J47:J48"/>
    <mergeCell ref="K47:K48"/>
    <mergeCell ref="L47:M48"/>
    <mergeCell ref="J50:J51"/>
    <mergeCell ref="K50:K51"/>
    <mergeCell ref="L50:M51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  <mergeCell ref="D61:D62"/>
    <mergeCell ref="E61:E62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4:M74"/>
    <mergeCell ref="D75:F75"/>
    <mergeCell ref="G75:I75"/>
    <mergeCell ref="J75:M75"/>
    <mergeCell ref="J73:M73"/>
    <mergeCell ref="D74:F74"/>
    <mergeCell ref="G74:I74"/>
    <mergeCell ref="I61:I62"/>
    <mergeCell ref="J61:M61"/>
    <mergeCell ref="F61:F62"/>
    <mergeCell ref="G61:G62"/>
    <mergeCell ref="H61:H62"/>
    <mergeCell ref="J53:J54"/>
    <mergeCell ref="K53:K54"/>
    <mergeCell ref="L53:M54"/>
    <mergeCell ref="D76:F76"/>
    <mergeCell ref="G76:I76"/>
    <mergeCell ref="J76:M76"/>
  </mergeCells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C9C2-63CF-1343-99C3-2D7F17A5816E}">
  <sheetPr codeName="Sheet39326"/>
  <dimension ref="B3:AB87"/>
  <sheetViews>
    <sheetView topLeftCell="B1" zoomScale="68" zoomScaleNormal="60" zoomScaleSheetLayoutView="100" workbookViewId="0">
      <selection activeCell="H9" sqref="H9:I10"/>
    </sheetView>
  </sheetViews>
  <sheetFormatPr defaultRowHeight="14.5" x14ac:dyDescent="0.35"/>
  <cols>
    <col min="2" max="2" width="23.542968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712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711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1067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164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692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9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">
      <c r="B25" s="75" t="s">
        <v>784</v>
      </c>
      <c r="C25" s="6" t="s">
        <v>196</v>
      </c>
      <c r="D25" s="9" t="s">
        <v>252</v>
      </c>
      <c r="E25" s="100" t="s">
        <v>732</v>
      </c>
      <c r="F25" s="9" t="str">
        <f>0.05 * VALUE(LEFT(D25, LEN(D25)-3)) &amp; " RC"</f>
        <v>4.8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35">
      <c r="B26" s="78" t="s">
        <v>785</v>
      </c>
      <c r="C26" s="7" t="s">
        <v>196</v>
      </c>
      <c r="D26" s="9" t="s">
        <v>197</v>
      </c>
      <c r="E26" s="100" t="s">
        <v>732</v>
      </c>
      <c r="F26" s="9" t="str">
        <f t="shared" ref="F26:F54" si="0">0.05 * VALUE(LEFT(D26, LEN(D26)-3)) &amp; " RC"</f>
        <v>4 RC</v>
      </c>
      <c r="G26" s="53"/>
      <c r="H26" s="73"/>
      <c r="I26" s="2"/>
      <c r="N26" s="46"/>
      <c r="O26" s="46"/>
    </row>
    <row r="27" spans="2:22" ht="15.75" customHeight="1" thickBot="1" x14ac:dyDescent="0.4">
      <c r="B27" s="74" t="s">
        <v>786</v>
      </c>
      <c r="C27" s="7" t="s">
        <v>196</v>
      </c>
      <c r="D27" s="9" t="s">
        <v>216</v>
      </c>
      <c r="E27" s="100" t="s">
        <v>732</v>
      </c>
      <c r="F27" s="9" t="str">
        <f t="shared" si="0"/>
        <v>3.5 RC</v>
      </c>
      <c r="G27" s="53"/>
      <c r="H27" s="73"/>
      <c r="N27" s="46"/>
      <c r="O27" s="46"/>
    </row>
    <row r="28" spans="2:22" ht="16.5" customHeight="1" thickTop="1" x14ac:dyDescent="0.35">
      <c r="B28" s="74" t="s">
        <v>787</v>
      </c>
      <c r="C28" s="7" t="s">
        <v>196</v>
      </c>
      <c r="D28" s="9" t="s">
        <v>788</v>
      </c>
      <c r="E28" s="100" t="s">
        <v>732</v>
      </c>
      <c r="F28" s="9" t="str">
        <f t="shared" si="0"/>
        <v>6.7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35">
      <c r="B29" s="74" t="s">
        <v>891</v>
      </c>
      <c r="C29" s="7" t="s">
        <v>232</v>
      </c>
      <c r="D29" s="9" t="s">
        <v>203</v>
      </c>
      <c r="E29" s="100" t="s">
        <v>732</v>
      </c>
      <c r="F29" s="9" t="str">
        <f t="shared" si="0"/>
        <v>2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74" t="s">
        <v>892</v>
      </c>
      <c r="C30" s="7" t="s">
        <v>232</v>
      </c>
      <c r="D30" s="9" t="s">
        <v>219</v>
      </c>
      <c r="E30" s="100" t="s">
        <v>732</v>
      </c>
      <c r="F30" s="9" t="str">
        <f t="shared" si="0"/>
        <v>3.1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 t="s">
        <v>1006</v>
      </c>
      <c r="C31" s="7" t="s">
        <v>240</v>
      </c>
      <c r="D31" s="9" t="s">
        <v>238</v>
      </c>
      <c r="E31" s="100" t="s">
        <v>732</v>
      </c>
      <c r="F31" s="9" t="str">
        <f t="shared" si="0"/>
        <v>4.1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 t="s">
        <v>1007</v>
      </c>
      <c r="C32" s="7" t="s">
        <v>240</v>
      </c>
      <c r="D32" s="9" t="s">
        <v>243</v>
      </c>
      <c r="E32" s="100" t="s">
        <v>732</v>
      </c>
      <c r="F32" s="9" t="str">
        <f t="shared" si="0"/>
        <v>3.6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 t="s">
        <v>1008</v>
      </c>
      <c r="C33" s="7" t="s">
        <v>240</v>
      </c>
      <c r="D33" s="9" t="s">
        <v>236</v>
      </c>
      <c r="E33" s="100" t="s">
        <v>732</v>
      </c>
      <c r="F33" s="9" t="str">
        <f t="shared" si="0"/>
        <v>2.8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34.6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/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mergeCells count="63"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50:J51"/>
    <mergeCell ref="K50:K51"/>
    <mergeCell ref="L50:M51"/>
    <mergeCell ref="J53:J54"/>
    <mergeCell ref="K53:K54"/>
    <mergeCell ref="L53:M54"/>
    <mergeCell ref="J47:J48"/>
    <mergeCell ref="K47:K48"/>
    <mergeCell ref="L47:M48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23:M25"/>
    <mergeCell ref="J9:J10"/>
    <mergeCell ref="C11:G12"/>
    <mergeCell ref="H11:I12"/>
    <mergeCell ref="J11:J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7:G8"/>
    <mergeCell ref="H7:I8"/>
    <mergeCell ref="C9:G10"/>
    <mergeCell ref="H9:I10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0EBB-55AC-5D4C-B126-E5E7B027C135}">
  <sheetPr codeName="Sheet3929"/>
  <dimension ref="B3:P106"/>
  <sheetViews>
    <sheetView zoomScale="93" zoomScaleNormal="60" zoomScaleSheetLayoutView="100" workbookViewId="0">
      <selection activeCell="H9" sqref="H9:I10"/>
    </sheetView>
  </sheetViews>
  <sheetFormatPr defaultRowHeight="14.5" x14ac:dyDescent="0.35"/>
  <cols>
    <col min="2" max="2" width="24.72656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4.26953125" customWidth="1"/>
    <col min="12" max="12" width="11.269531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190</v>
      </c>
      <c r="D4" s="507"/>
      <c r="E4" s="507"/>
      <c r="F4" s="507"/>
      <c r="G4" s="507"/>
      <c r="H4" s="508"/>
      <c r="I4" s="512">
        <v>6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379</v>
      </c>
      <c r="D7" s="419"/>
      <c r="E7" s="419"/>
      <c r="F7" s="419"/>
      <c r="G7" s="419"/>
      <c r="H7" s="422">
        <v>245.4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1068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721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1600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135</v>
      </c>
      <c r="H15" s="433"/>
      <c r="I15" s="433">
        <v>101.5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2</v>
      </c>
      <c r="I17" s="518">
        <v>3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15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O24" s="84"/>
    </row>
    <row r="25" spans="2:16" ht="16.5" customHeight="1" thickBot="1" x14ac:dyDescent="0.4">
      <c r="B25" s="101" t="s">
        <v>573</v>
      </c>
      <c r="C25" s="6" t="s">
        <v>196</v>
      </c>
      <c r="D25" s="9" t="s">
        <v>228</v>
      </c>
      <c r="E25" s="100" t="s">
        <v>454</v>
      </c>
      <c r="F25" s="9" t="str">
        <f t="shared" ref="F25:F54" si="0">0.05 * VALUE(LEFT(D25, LEN(D25)-3)) &amp; " RC"</f>
        <v>6.5 RC</v>
      </c>
      <c r="G25" s="53"/>
      <c r="H25" s="73"/>
      <c r="I25" s="85"/>
      <c r="J25" s="444"/>
      <c r="K25" s="445"/>
      <c r="L25" s="445"/>
      <c r="M25" s="446"/>
      <c r="O25" s="84"/>
    </row>
    <row r="26" spans="2:16" ht="15" customHeight="1" thickTop="1" x14ac:dyDescent="0.35">
      <c r="B26" s="88" t="s">
        <v>415</v>
      </c>
      <c r="C26" s="7" t="s">
        <v>247</v>
      </c>
      <c r="D26" s="9" t="s">
        <v>402</v>
      </c>
      <c r="E26" s="100" t="s">
        <v>454</v>
      </c>
      <c r="F26" s="9" t="str">
        <f t="shared" si="0"/>
        <v>8.7 RC</v>
      </c>
      <c r="G26" s="53"/>
      <c r="H26" s="73"/>
      <c r="I26" s="85"/>
      <c r="O26" s="84"/>
    </row>
    <row r="27" spans="2:16" ht="15.75" customHeight="1" thickBot="1" x14ac:dyDescent="0.4">
      <c r="B27" s="78" t="s">
        <v>597</v>
      </c>
      <c r="C27" s="7" t="s">
        <v>251</v>
      </c>
      <c r="D27" s="9" t="s">
        <v>229</v>
      </c>
      <c r="E27" s="100" t="s">
        <v>454</v>
      </c>
      <c r="F27" s="9" t="str">
        <f t="shared" si="0"/>
        <v>5 RC</v>
      </c>
      <c r="G27" s="53"/>
      <c r="H27" s="73"/>
      <c r="O27" s="84"/>
    </row>
    <row r="28" spans="2:16" ht="16.5" customHeight="1" thickTop="1" x14ac:dyDescent="0.35">
      <c r="B28" s="88" t="s">
        <v>680</v>
      </c>
      <c r="C28" s="7" t="s">
        <v>255</v>
      </c>
      <c r="D28" s="9" t="s">
        <v>202</v>
      </c>
      <c r="E28" s="100" t="s">
        <v>454</v>
      </c>
      <c r="F28" s="9" t="str">
        <f t="shared" si="0"/>
        <v>5.1 RC</v>
      </c>
      <c r="G28" s="53"/>
      <c r="H28" s="73"/>
      <c r="I28" s="83"/>
      <c r="J28" s="479" t="s">
        <v>458</v>
      </c>
      <c r="K28" s="103"/>
      <c r="L28" s="463">
        <f>SUMIF(P28:P406, "A5A5A5", N28:N406) + SUMIF(P28:P406, "A5A5A5", O28:O406)</f>
        <v>79</v>
      </c>
      <c r="M28" s="464"/>
    </row>
    <row r="29" spans="2:16" ht="15" customHeight="1" x14ac:dyDescent="0.35">
      <c r="B29" s="74" t="s">
        <v>644</v>
      </c>
      <c r="C29" s="7" t="s">
        <v>257</v>
      </c>
      <c r="D29" s="9" t="s">
        <v>243</v>
      </c>
      <c r="E29" s="100" t="s">
        <v>453</v>
      </c>
      <c r="F29" s="9" t="str">
        <f t="shared" si="0"/>
        <v>3.6 RC</v>
      </c>
      <c r="G29" s="53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88" t="s">
        <v>778</v>
      </c>
      <c r="C30" s="7" t="s">
        <v>196</v>
      </c>
      <c r="D30" s="9" t="s">
        <v>253</v>
      </c>
      <c r="E30" s="100" t="s">
        <v>732</v>
      </c>
      <c r="F30" s="9" t="str">
        <f t="shared" ref="F30:F46" si="1">0.05 * VALUE(LEFT(D30, LEN(D30)-3)) &amp; " RC"</f>
        <v>5.6 RC</v>
      </c>
      <c r="G30" s="53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88" t="s">
        <v>779</v>
      </c>
      <c r="C31" s="7" t="s">
        <v>196</v>
      </c>
      <c r="D31" s="9" t="s">
        <v>202</v>
      </c>
      <c r="E31" s="100" t="s">
        <v>732</v>
      </c>
      <c r="F31" s="9" t="str">
        <f t="shared" si="1"/>
        <v>5.1 RC</v>
      </c>
      <c r="G31" s="53"/>
      <c r="H31" s="73"/>
    </row>
    <row r="32" spans="2:16" ht="15" customHeight="1" thickTop="1" x14ac:dyDescent="0.35">
      <c r="B32" s="88" t="s">
        <v>780</v>
      </c>
      <c r="C32" s="7" t="s">
        <v>196</v>
      </c>
      <c r="D32" s="9" t="s">
        <v>229</v>
      </c>
      <c r="E32" s="100" t="s">
        <v>732</v>
      </c>
      <c r="F32" s="9" t="str">
        <f t="shared" si="1"/>
        <v>5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46</v>
      </c>
      <c r="M32" s="485"/>
    </row>
    <row r="33" spans="2:15" ht="15.75" customHeight="1" x14ac:dyDescent="0.35">
      <c r="B33" s="74" t="s">
        <v>781</v>
      </c>
      <c r="C33" s="7" t="s">
        <v>196</v>
      </c>
      <c r="D33" s="9" t="s">
        <v>243</v>
      </c>
      <c r="E33" s="100" t="s">
        <v>732</v>
      </c>
      <c r="F33" s="9" t="str">
        <f t="shared" si="1"/>
        <v>3.6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 t="s">
        <v>782</v>
      </c>
      <c r="C34" s="7" t="s">
        <v>196</v>
      </c>
      <c r="D34" s="9" t="s">
        <v>237</v>
      </c>
      <c r="E34" s="100" t="s">
        <v>732</v>
      </c>
      <c r="F34" s="9" t="str">
        <f t="shared" si="1"/>
        <v>2.7 RC</v>
      </c>
      <c r="G34" s="53"/>
      <c r="H34" s="73"/>
      <c r="J34" s="484"/>
      <c r="K34" s="103"/>
      <c r="L34" s="467"/>
      <c r="M34" s="487"/>
      <c r="O34" s="82"/>
    </row>
    <row r="35" spans="2:15" ht="17" thickTop="1" thickBot="1" x14ac:dyDescent="0.4">
      <c r="B35" s="74" t="s">
        <v>783</v>
      </c>
      <c r="C35" s="7" t="s">
        <v>196</v>
      </c>
      <c r="D35" s="9" t="s">
        <v>223</v>
      </c>
      <c r="E35" s="100" t="s">
        <v>732</v>
      </c>
      <c r="F35" s="9" t="str">
        <f t="shared" si="1"/>
        <v>2.6 RC</v>
      </c>
      <c r="G35" s="53"/>
      <c r="H35" s="73"/>
      <c r="O35" s="83"/>
    </row>
    <row r="36" spans="2:15" ht="15.75" customHeight="1" thickTop="1" x14ac:dyDescent="0.35">
      <c r="B36" s="74" t="s">
        <v>894</v>
      </c>
      <c r="C36" s="7" t="s">
        <v>232</v>
      </c>
      <c r="D36" s="9" t="s">
        <v>223</v>
      </c>
      <c r="E36" s="100" t="s">
        <v>732</v>
      </c>
      <c r="F36" s="9" t="str">
        <f t="shared" si="1"/>
        <v>2.6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7</v>
      </c>
      <c r="M36" s="464"/>
      <c r="O36" s="85"/>
    </row>
    <row r="37" spans="2:15" ht="15.75" customHeight="1" x14ac:dyDescent="0.35">
      <c r="B37" s="74" t="s">
        <v>895</v>
      </c>
      <c r="C37" s="7" t="s">
        <v>232</v>
      </c>
      <c r="D37" s="9" t="s">
        <v>897</v>
      </c>
      <c r="E37" s="100" t="s">
        <v>732</v>
      </c>
      <c r="F37" s="9" t="str">
        <f t="shared" si="1"/>
        <v>7.1 RC</v>
      </c>
      <c r="G37" s="53"/>
      <c r="H37" s="73"/>
      <c r="J37" s="461"/>
      <c r="K37" s="103"/>
      <c r="L37" s="465"/>
      <c r="M37" s="466"/>
      <c r="O37" s="86"/>
    </row>
    <row r="38" spans="2:15" ht="15" customHeight="1" thickBot="1" x14ac:dyDescent="0.4">
      <c r="B38" s="74" t="s">
        <v>1014</v>
      </c>
      <c r="C38" s="7" t="s">
        <v>240</v>
      </c>
      <c r="D38" s="9" t="s">
        <v>1019</v>
      </c>
      <c r="E38" s="100" t="s">
        <v>732</v>
      </c>
      <c r="F38" s="9" t="str">
        <f t="shared" si="1"/>
        <v>11.6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 t="s">
        <v>1015</v>
      </c>
      <c r="C39" s="7" t="s">
        <v>240</v>
      </c>
      <c r="D39" s="9" t="s">
        <v>207</v>
      </c>
      <c r="E39" s="100" t="s">
        <v>732</v>
      </c>
      <c r="F39" s="9" t="str">
        <f t="shared" si="1"/>
        <v>5.2 RC</v>
      </c>
      <c r="G39" s="53"/>
      <c r="H39" s="7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26</v>
      </c>
      <c r="M40" s="464"/>
      <c r="O40" s="85"/>
    </row>
    <row r="41" spans="2:15" ht="1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53"/>
      <c r="H41" s="73"/>
      <c r="J41" s="470"/>
      <c r="K41" s="103"/>
      <c r="L41" s="465"/>
      <c r="M41" s="46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1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1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196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1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1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123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16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16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73</v>
      </c>
      <c r="M50" s="476"/>
    </row>
    <row r="51" spans="2:16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16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16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11</v>
      </c>
      <c r="M53" s="476"/>
    </row>
    <row r="54" spans="2:16" ht="16.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16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80.000000000000014</v>
      </c>
      <c r="G55" s="80" t="s">
        <v>136</v>
      </c>
      <c r="H55" s="73" t="s">
        <v>346</v>
      </c>
    </row>
    <row r="56" spans="2:16" x14ac:dyDescent="0.35">
      <c r="B56" s="56"/>
      <c r="C56" s="57"/>
      <c r="D56" s="57"/>
      <c r="E56" s="57"/>
      <c r="F56" s="58"/>
      <c r="G56" s="58"/>
      <c r="H56" s="57"/>
    </row>
    <row r="57" spans="2:16" ht="16.5" customHeight="1" thickBot="1" x14ac:dyDescent="0.4">
      <c r="B57" s="56"/>
      <c r="C57" s="57"/>
      <c r="D57" s="57"/>
      <c r="E57" s="57"/>
      <c r="F57" s="58"/>
      <c r="G57" s="58"/>
      <c r="H57" s="57"/>
    </row>
    <row r="58" spans="2:16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16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32</v>
      </c>
      <c r="P59" s="119" t="s">
        <v>460</v>
      </c>
    </row>
    <row r="60" spans="2:16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17</v>
      </c>
      <c r="P60" s="119" t="s">
        <v>463</v>
      </c>
    </row>
    <row r="61" spans="2:16" ht="24" customHeight="1" thickBot="1" x14ac:dyDescent="0.5">
      <c r="C61" s="97" t="s">
        <v>486</v>
      </c>
      <c r="D61" s="504">
        <v>10</v>
      </c>
      <c r="E61" s="397">
        <v>106.7</v>
      </c>
      <c r="F61" s="397">
        <v>1307</v>
      </c>
      <c r="G61" s="397">
        <v>1869</v>
      </c>
      <c r="H61" s="399">
        <v>458</v>
      </c>
      <c r="I61" s="401">
        <v>1020</v>
      </c>
      <c r="J61" s="403" t="s">
        <v>501</v>
      </c>
      <c r="K61" s="404"/>
      <c r="L61" s="404"/>
      <c r="M61" s="427"/>
      <c r="N61" s="106"/>
      <c r="O61" s="106">
        <v>5</v>
      </c>
      <c r="P61" s="119" t="s">
        <v>461</v>
      </c>
    </row>
    <row r="62" spans="2:16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10</v>
      </c>
      <c r="P62" s="119" t="s">
        <v>462</v>
      </c>
    </row>
    <row r="63" spans="2:16" ht="23.25" customHeight="1" thickBot="1" x14ac:dyDescent="0.5">
      <c r="C63" s="376"/>
      <c r="D63" s="522" t="s">
        <v>317</v>
      </c>
      <c r="E63" s="523"/>
      <c r="F63" s="524"/>
      <c r="G63" s="455" t="s">
        <v>340</v>
      </c>
      <c r="H63" s="456"/>
      <c r="I63" s="456"/>
      <c r="J63" s="384"/>
      <c r="K63" s="385"/>
      <c r="L63" s="385"/>
      <c r="M63" s="450"/>
      <c r="N63" s="108"/>
      <c r="O63" s="120">
        <v>79</v>
      </c>
      <c r="P63" s="119" t="s">
        <v>464</v>
      </c>
    </row>
    <row r="64" spans="2:16" ht="24" customHeight="1" thickBot="1" x14ac:dyDescent="0.5">
      <c r="C64" s="376"/>
      <c r="D64" s="379" t="s">
        <v>287</v>
      </c>
      <c r="E64" s="380"/>
      <c r="F64" s="381"/>
      <c r="G64" s="386" t="s">
        <v>161</v>
      </c>
      <c r="H64" s="387"/>
      <c r="I64" s="387"/>
      <c r="J64" s="388"/>
      <c r="K64" s="389"/>
      <c r="L64" s="389"/>
      <c r="M64" s="390"/>
      <c r="N64" s="121"/>
      <c r="O64" s="121">
        <v>48</v>
      </c>
      <c r="P64" s="119" t="s">
        <v>465</v>
      </c>
    </row>
    <row r="65" spans="3:16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31</v>
      </c>
      <c r="P65" s="119" t="s">
        <v>466</v>
      </c>
    </row>
    <row r="66" spans="3:16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4</v>
      </c>
      <c r="P66" s="119" t="s">
        <v>467</v>
      </c>
    </row>
    <row r="67" spans="3:16" ht="26.25" customHeight="1" thickBot="1" x14ac:dyDescent="0.4">
      <c r="O67" s="87"/>
      <c r="P67" s="87"/>
    </row>
    <row r="68" spans="3:16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</row>
    <row r="69" spans="3:16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13</v>
      </c>
      <c r="O69" s="104">
        <v>34</v>
      </c>
      <c r="P69" s="119" t="s">
        <v>460</v>
      </c>
    </row>
    <row r="70" spans="3:16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7</v>
      </c>
      <c r="O70" s="105">
        <v>22</v>
      </c>
      <c r="P70" s="119" t="s">
        <v>463</v>
      </c>
    </row>
    <row r="71" spans="3:16" ht="24" customHeight="1" thickBot="1" x14ac:dyDescent="0.5">
      <c r="C71" s="97" t="s">
        <v>488</v>
      </c>
      <c r="D71" s="395" t="s">
        <v>129</v>
      </c>
      <c r="E71" s="397">
        <v>138.69999999999999</v>
      </c>
      <c r="F71" s="397">
        <v>1788</v>
      </c>
      <c r="G71" s="397">
        <v>2693</v>
      </c>
      <c r="H71" s="399">
        <v>695</v>
      </c>
      <c r="I71" s="401">
        <v>1600</v>
      </c>
      <c r="J71" s="403" t="s">
        <v>501</v>
      </c>
      <c r="K71" s="404"/>
      <c r="L71" s="404"/>
      <c r="M71" s="404"/>
      <c r="N71" s="106">
        <v>1</v>
      </c>
      <c r="O71" s="106">
        <v>1</v>
      </c>
      <c r="P71" s="119" t="s">
        <v>461</v>
      </c>
    </row>
    <row r="72" spans="3:16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 t="s">
        <v>505</v>
      </c>
      <c r="K72" s="378"/>
      <c r="L72" s="378"/>
      <c r="M72" s="378"/>
      <c r="N72" s="107">
        <v>5</v>
      </c>
      <c r="O72" s="107">
        <v>11</v>
      </c>
      <c r="P72" s="119" t="s">
        <v>462</v>
      </c>
    </row>
    <row r="73" spans="3:16" ht="24" customHeight="1" thickBot="1" x14ac:dyDescent="0.5">
      <c r="C73" s="376"/>
      <c r="D73" s="522" t="s">
        <v>310</v>
      </c>
      <c r="E73" s="523"/>
      <c r="F73" s="524"/>
      <c r="G73" s="458" t="s">
        <v>115</v>
      </c>
      <c r="H73" s="459"/>
      <c r="I73" s="459"/>
      <c r="J73" s="384"/>
      <c r="K73" s="385"/>
      <c r="L73" s="385"/>
      <c r="M73" s="385"/>
      <c r="N73" s="108">
        <v>30</v>
      </c>
      <c r="O73" s="120">
        <v>87</v>
      </c>
      <c r="P73" s="119" t="s">
        <v>464</v>
      </c>
    </row>
    <row r="74" spans="3:16" ht="24" customHeight="1" thickBot="1" x14ac:dyDescent="0.5">
      <c r="C74" s="376"/>
      <c r="D74" s="382" t="s">
        <v>498</v>
      </c>
      <c r="E74" s="383"/>
      <c r="F74" s="494"/>
      <c r="G74" s="458" t="s">
        <v>497</v>
      </c>
      <c r="H74" s="459"/>
      <c r="I74" s="459"/>
      <c r="J74" s="388"/>
      <c r="K74" s="389"/>
      <c r="L74" s="389"/>
      <c r="M74" s="389"/>
      <c r="N74" s="121">
        <v>20</v>
      </c>
      <c r="O74" s="121">
        <v>55</v>
      </c>
      <c r="P74" s="119" t="s">
        <v>465</v>
      </c>
    </row>
    <row r="75" spans="3:16" ht="27" customHeight="1" thickBot="1" x14ac:dyDescent="0.5">
      <c r="C75" s="376"/>
      <c r="D75" s="459" t="s">
        <v>475</v>
      </c>
      <c r="E75" s="459"/>
      <c r="F75" s="496"/>
      <c r="G75" s="379" t="s">
        <v>276</v>
      </c>
      <c r="H75" s="380"/>
      <c r="I75" s="380"/>
      <c r="J75" s="388"/>
      <c r="K75" s="389"/>
      <c r="L75" s="389"/>
      <c r="M75" s="389"/>
      <c r="N75" s="122">
        <v>10</v>
      </c>
      <c r="O75" s="122">
        <v>32</v>
      </c>
      <c r="P75" s="119" t="s">
        <v>466</v>
      </c>
    </row>
    <row r="76" spans="3:16" ht="24" customHeight="1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7</v>
      </c>
      <c r="P76" s="119" t="s">
        <v>467</v>
      </c>
    </row>
    <row r="77" spans="3:16" ht="24" customHeight="1" x14ac:dyDescent="0.35"/>
    <row r="78" spans="3:16" ht="15" thickBot="1" x14ac:dyDescent="0.4"/>
    <row r="79" spans="3:16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16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  <row r="99" ht="18" customHeight="1" x14ac:dyDescent="0.35"/>
    <row r="100" ht="18" customHeight="1" x14ac:dyDescent="0.35"/>
    <row r="101" ht="24" customHeight="1" x14ac:dyDescent="0.35"/>
    <row r="102" ht="24" customHeight="1" x14ac:dyDescent="0.35"/>
    <row r="103" ht="24" customHeight="1" x14ac:dyDescent="0.35"/>
    <row r="104" ht="24" customHeight="1" x14ac:dyDescent="0.35"/>
    <row r="105" ht="24" customHeight="1" x14ac:dyDescent="0.35"/>
    <row r="106" ht="24" customHeight="1" x14ac:dyDescent="0.35"/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23:M25"/>
    <mergeCell ref="J28:J30"/>
    <mergeCell ref="C4:H6"/>
    <mergeCell ref="I4:I6"/>
    <mergeCell ref="C9:G10"/>
    <mergeCell ref="H9:I10"/>
    <mergeCell ref="C7:G8"/>
    <mergeCell ref="H7:I8"/>
    <mergeCell ref="L28:M30"/>
    <mergeCell ref="C17:G18"/>
    <mergeCell ref="H17:H18"/>
    <mergeCell ref="I17:I18"/>
    <mergeCell ref="C19:G20"/>
    <mergeCell ref="H19:I20"/>
    <mergeCell ref="J11:J12"/>
    <mergeCell ref="C11:G12"/>
    <mergeCell ref="D61:D62"/>
    <mergeCell ref="E61:E62"/>
    <mergeCell ref="F61:F62"/>
    <mergeCell ref="G61:G62"/>
    <mergeCell ref="H61:H62"/>
    <mergeCell ref="H11:I12"/>
    <mergeCell ref="C13:I14"/>
    <mergeCell ref="C15:F16"/>
    <mergeCell ref="G15:H16"/>
    <mergeCell ref="I15:I16"/>
    <mergeCell ref="C59:C60"/>
    <mergeCell ref="C62:C66"/>
    <mergeCell ref="D63:F63"/>
    <mergeCell ref="G63:I63"/>
    <mergeCell ref="J32:J34"/>
    <mergeCell ref="L32:M34"/>
    <mergeCell ref="J36:J38"/>
    <mergeCell ref="L36:M38"/>
    <mergeCell ref="J53:J54"/>
    <mergeCell ref="K53:K54"/>
    <mergeCell ref="L53:M54"/>
    <mergeCell ref="J40:J42"/>
    <mergeCell ref="L40:M42"/>
    <mergeCell ref="J44:J45"/>
    <mergeCell ref="K44:K45"/>
    <mergeCell ref="L44:M45"/>
    <mergeCell ref="J59:M60"/>
    <mergeCell ref="J47:J48"/>
    <mergeCell ref="K47:K48"/>
    <mergeCell ref="L47:M48"/>
    <mergeCell ref="J50:J51"/>
    <mergeCell ref="K50:K51"/>
    <mergeCell ref="L50:M51"/>
    <mergeCell ref="I61:I62"/>
    <mergeCell ref="J61:M61"/>
    <mergeCell ref="J62:M62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D73:F73"/>
    <mergeCell ref="G73:I73"/>
    <mergeCell ref="J75:M75"/>
    <mergeCell ref="D76:F76"/>
    <mergeCell ref="G76:I76"/>
    <mergeCell ref="J76:M76"/>
    <mergeCell ref="D75:F75"/>
    <mergeCell ref="G75:I75"/>
    <mergeCell ref="J72:M72"/>
    <mergeCell ref="J73:M73"/>
    <mergeCell ref="D74:F74"/>
    <mergeCell ref="G74:I74"/>
    <mergeCell ref="J74:M74"/>
  </mergeCells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7C92-2DB9-3E4E-8BFE-B6ABC557458D}">
  <sheetPr codeName="Sheet39326"/>
  <dimension ref="B3:AB87"/>
  <sheetViews>
    <sheetView zoomScale="68" zoomScaleNormal="60" zoomScaleSheetLayoutView="100" workbookViewId="0">
      <selection activeCell="C7" sqref="C7:G8"/>
    </sheetView>
  </sheetViews>
  <sheetFormatPr defaultRowHeight="14.5" x14ac:dyDescent="0.35"/>
  <cols>
    <col min="2" max="2" width="22.36328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714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713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717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718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0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">
      <c r="B25" s="75"/>
      <c r="C25" s="6"/>
      <c r="D25" s="9" t="s">
        <v>200</v>
      </c>
      <c r="E25" s="37"/>
      <c r="F25" s="9" t="str">
        <f>0.05 * VALUE(LEFT(D25, LEN(D25)-3)) &amp; " RC"</f>
        <v>0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35">
      <c r="B26" s="78"/>
      <c r="C26" s="7"/>
      <c r="D26" s="9" t="s">
        <v>200</v>
      </c>
      <c r="E26" s="37"/>
      <c r="F26" s="9" t="str">
        <f t="shared" ref="F26:F54" si="0">0.05 * VALUE(LEFT(D26, LEN(D26)-3)) &amp; " RC"</f>
        <v>0 RC</v>
      </c>
      <c r="G26" s="53"/>
      <c r="H26" s="73"/>
      <c r="I26" s="2"/>
      <c r="N26" s="46"/>
      <c r="O26" s="46"/>
    </row>
    <row r="27" spans="2:22" ht="15.75" customHeight="1" thickBot="1" x14ac:dyDescent="0.4">
      <c r="B27" s="74"/>
      <c r="C27" s="7"/>
      <c r="D27" s="9" t="s">
        <v>200</v>
      </c>
      <c r="E27" s="37"/>
      <c r="F27" s="9" t="str">
        <f t="shared" si="0"/>
        <v>0 RC</v>
      </c>
      <c r="G27" s="53"/>
      <c r="H27" s="73"/>
      <c r="N27" s="46"/>
      <c r="O27" s="46"/>
    </row>
    <row r="28" spans="2:22" ht="16.5" customHeight="1" thickTop="1" x14ac:dyDescent="0.35">
      <c r="B28" s="74"/>
      <c r="C28" s="7"/>
      <c r="D28" s="9" t="s">
        <v>200</v>
      </c>
      <c r="E28" s="37"/>
      <c r="F28" s="9" t="str">
        <f t="shared" si="0"/>
        <v>0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35">
      <c r="B29" s="74"/>
      <c r="C29" s="7"/>
      <c r="D29" s="9" t="s">
        <v>200</v>
      </c>
      <c r="E29" s="37"/>
      <c r="F29" s="9" t="str">
        <f t="shared" si="0"/>
        <v>0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74"/>
      <c r="C30" s="7"/>
      <c r="D30" s="9" t="s">
        <v>200</v>
      </c>
      <c r="E30" s="37"/>
      <c r="F30" s="9" t="str">
        <f t="shared" si="0"/>
        <v>0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/>
      <c r="C31" s="7"/>
      <c r="D31" s="9" t="s">
        <v>200</v>
      </c>
      <c r="E31" s="37"/>
      <c r="F31" s="9" t="str">
        <f t="shared" si="0"/>
        <v>0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/>
      <c r="C32" s="7"/>
      <c r="D32" s="9" t="s">
        <v>200</v>
      </c>
      <c r="E32" s="37"/>
      <c r="F32" s="9" t="str">
        <f t="shared" si="0"/>
        <v>0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/>
      <c r="C33" s="7"/>
      <c r="D33" s="9" t="s">
        <v>200</v>
      </c>
      <c r="E33" s="37"/>
      <c r="F33" s="9" t="str">
        <f t="shared" si="0"/>
        <v>0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0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/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mergeCells count="63"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50:J51"/>
    <mergeCell ref="K50:K51"/>
    <mergeCell ref="L50:M51"/>
    <mergeCell ref="J53:J54"/>
    <mergeCell ref="K53:K54"/>
    <mergeCell ref="L53:M54"/>
    <mergeCell ref="J47:J48"/>
    <mergeCell ref="K47:K48"/>
    <mergeCell ref="L47:M48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J23:M25"/>
    <mergeCell ref="J9:J10"/>
    <mergeCell ref="C11:G12"/>
    <mergeCell ref="H11:I12"/>
    <mergeCell ref="J11:J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C4:H6"/>
    <mergeCell ref="I4:I6"/>
    <mergeCell ref="C7:G8"/>
    <mergeCell ref="H7:I8"/>
    <mergeCell ref="C9:G10"/>
    <mergeCell ref="H9:I10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F7B8-A623-0A46-B418-99A73BB71214}">
  <sheetPr codeName="Sheet3931"/>
  <dimension ref="B3:AF87"/>
  <sheetViews>
    <sheetView zoomScale="73" zoomScaleNormal="60" zoomScaleSheetLayoutView="100" workbookViewId="0">
      <selection activeCell="C7" sqref="C7:G8"/>
    </sheetView>
  </sheetViews>
  <sheetFormatPr defaultRowHeight="14.5" x14ac:dyDescent="0.35"/>
  <cols>
    <col min="2" max="2" width="23.906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3.4531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192</v>
      </c>
      <c r="D4" s="507"/>
      <c r="E4" s="507"/>
      <c r="F4" s="507"/>
      <c r="G4" s="507"/>
      <c r="H4" s="508"/>
      <c r="I4" s="512">
        <v>11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380</v>
      </c>
      <c r="D7" s="419"/>
      <c r="E7" s="419"/>
      <c r="F7" s="419"/>
      <c r="G7" s="419"/>
      <c r="H7" s="422">
        <v>165.8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1069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849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1522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</v>
      </c>
      <c r="H15" s="433"/>
      <c r="I15" s="433">
        <v>71.7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32" ht="17.25" customHeight="1" x14ac:dyDescent="0.35">
      <c r="C17" s="430" t="s">
        <v>165</v>
      </c>
      <c r="D17" s="431"/>
      <c r="E17" s="431"/>
      <c r="F17" s="431"/>
      <c r="G17" s="431"/>
      <c r="H17" s="518">
        <v>1</v>
      </c>
      <c r="I17" s="518">
        <v>0</v>
      </c>
      <c r="J17" s="82"/>
      <c r="K17" s="82"/>
      <c r="L17" s="82"/>
      <c r="M17" s="81"/>
      <c r="N17" s="81"/>
      <c r="O17" s="81"/>
      <c r="P17" s="81"/>
    </row>
    <row r="18" spans="2:32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3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25</v>
      </c>
      <c r="I19" s="452"/>
      <c r="J19" s="82"/>
      <c r="K19" s="82"/>
      <c r="L19" s="82"/>
      <c r="M19" s="81"/>
      <c r="N19" s="81"/>
      <c r="O19" s="81"/>
      <c r="P19" s="81"/>
    </row>
    <row r="20" spans="2:32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32" ht="19" thickBot="1" x14ac:dyDescent="0.4">
      <c r="I22" s="82"/>
    </row>
    <row r="23" spans="2:3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O23" s="84"/>
    </row>
    <row r="24" spans="2:32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O24" s="84"/>
    </row>
    <row r="25" spans="2:32" ht="16.5" customHeight="1" thickBot="1" x14ac:dyDescent="0.4">
      <c r="B25" s="75" t="s">
        <v>474</v>
      </c>
      <c r="C25" s="6" t="s">
        <v>255</v>
      </c>
      <c r="D25" s="9" t="s">
        <v>203</v>
      </c>
      <c r="E25" s="100" t="s">
        <v>473</v>
      </c>
      <c r="F25" s="9" t="str">
        <f t="shared" ref="F25:F54" si="0">0.05 * VALUE(LEFT(D25, LEN(D25)-3)) &amp; " RC"</f>
        <v>2 RC</v>
      </c>
      <c r="G25" s="53"/>
      <c r="H25" s="73"/>
      <c r="I25" s="85"/>
      <c r="J25" s="444"/>
      <c r="K25" s="445"/>
      <c r="L25" s="445"/>
      <c r="M25" s="446"/>
      <c r="O25" s="84"/>
    </row>
    <row r="26" spans="2:32" ht="15" customHeight="1" thickTop="1" x14ac:dyDescent="0.35">
      <c r="B26" s="74" t="s">
        <v>601</v>
      </c>
      <c r="C26" s="6" t="s">
        <v>240</v>
      </c>
      <c r="D26" s="9" t="s">
        <v>214</v>
      </c>
      <c r="E26" s="100" t="s">
        <v>473</v>
      </c>
      <c r="F26" s="9" t="str">
        <f t="shared" si="0"/>
        <v>2.5 RC</v>
      </c>
      <c r="G26" s="10"/>
      <c r="H26" s="73"/>
      <c r="I26" s="85"/>
      <c r="O26" s="84"/>
    </row>
    <row r="27" spans="2:32" ht="15.75" customHeight="1" thickBot="1" x14ac:dyDescent="0.4">
      <c r="B27" s="74" t="s">
        <v>600</v>
      </c>
      <c r="C27" s="6" t="s">
        <v>240</v>
      </c>
      <c r="D27" s="9" t="s">
        <v>214</v>
      </c>
      <c r="E27" s="100" t="s">
        <v>473</v>
      </c>
      <c r="F27" s="9" t="str">
        <f t="shared" si="0"/>
        <v>2.5 RC</v>
      </c>
      <c r="G27" s="10"/>
      <c r="H27" s="73"/>
      <c r="O27" s="84"/>
    </row>
    <row r="28" spans="2:32" ht="16.5" customHeight="1" thickTop="1" x14ac:dyDescent="0.35">
      <c r="B28" s="74" t="s">
        <v>624</v>
      </c>
      <c r="C28" s="6" t="s">
        <v>247</v>
      </c>
      <c r="D28" s="9" t="s">
        <v>214</v>
      </c>
      <c r="E28" s="100" t="s">
        <v>473</v>
      </c>
      <c r="F28" s="9" t="str">
        <f t="shared" si="0"/>
        <v>2.5 RC</v>
      </c>
      <c r="G28" s="53"/>
      <c r="H28" s="73"/>
      <c r="I28" s="83"/>
      <c r="J28" s="479" t="s">
        <v>458</v>
      </c>
      <c r="K28" s="103">
        <v>0</v>
      </c>
      <c r="L28" s="463">
        <f>SUMIF(P28:P405, "A5A5A5", N28:N405) + SUMIF(P28:P405, "A5A5A5", O28:O405)</f>
        <v>82</v>
      </c>
      <c r="M28" s="464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</row>
    <row r="29" spans="2:32" ht="15" customHeight="1" x14ac:dyDescent="0.35">
      <c r="B29" s="74" t="s">
        <v>623</v>
      </c>
      <c r="C29" s="6" t="s">
        <v>248</v>
      </c>
      <c r="D29" s="9" t="s">
        <v>214</v>
      </c>
      <c r="E29" s="100" t="s">
        <v>473</v>
      </c>
      <c r="F29" s="9" t="str">
        <f t="shared" si="0"/>
        <v>2.5 RC</v>
      </c>
      <c r="G29" s="53"/>
      <c r="H29" s="73"/>
      <c r="I29" s="85"/>
      <c r="J29" s="480"/>
      <c r="K29" s="103"/>
      <c r="L29" s="465"/>
      <c r="M29" s="466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</row>
    <row r="30" spans="2:32" ht="15.75" customHeight="1" thickBot="1" x14ac:dyDescent="0.4">
      <c r="B30" s="90" t="s">
        <v>472</v>
      </c>
      <c r="C30" s="7" t="s">
        <v>196</v>
      </c>
      <c r="D30" s="9" t="s">
        <v>229</v>
      </c>
      <c r="E30" s="100" t="s">
        <v>473</v>
      </c>
      <c r="F30" s="9" t="str">
        <f t="shared" si="0"/>
        <v>5 RC</v>
      </c>
      <c r="G30" s="80" t="s">
        <v>136</v>
      </c>
      <c r="H30" s="73" t="s">
        <v>491</v>
      </c>
      <c r="I30" s="85"/>
      <c r="J30" s="481"/>
      <c r="K30" s="103"/>
      <c r="L30" s="467"/>
      <c r="M30" s="468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</row>
    <row r="31" spans="2:32" ht="15.75" customHeight="1" thickTop="1" thickBot="1" x14ac:dyDescent="0.4">
      <c r="B31" s="74" t="s">
        <v>681</v>
      </c>
      <c r="C31" s="7" t="s">
        <v>255</v>
      </c>
      <c r="D31" s="9" t="s">
        <v>216</v>
      </c>
      <c r="E31" s="100" t="s">
        <v>454</v>
      </c>
      <c r="F31" s="9" t="str">
        <f t="shared" si="0"/>
        <v>3.5 RC</v>
      </c>
      <c r="G31" s="10"/>
      <c r="H31" s="73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</row>
    <row r="32" spans="2:32" ht="18" customHeight="1" thickTop="1" x14ac:dyDescent="0.35">
      <c r="B32" s="74" t="s">
        <v>682</v>
      </c>
      <c r="C32" s="7" t="s">
        <v>255</v>
      </c>
      <c r="D32" s="9" t="s">
        <v>213</v>
      </c>
      <c r="E32" s="100" t="s">
        <v>454</v>
      </c>
      <c r="F32" s="9" t="str">
        <f t="shared" si="0"/>
        <v>2.9 RC</v>
      </c>
      <c r="G32" s="10"/>
      <c r="H32" s="73"/>
      <c r="J32" s="482" t="s">
        <v>1</v>
      </c>
      <c r="K32" s="103">
        <v>0</v>
      </c>
      <c r="L32" s="463">
        <f>SUMIF(P28:P405, "70AD47", N28:N405) + SUMIF(P28:P405, "70AD47", O28:O405)</f>
        <v>39</v>
      </c>
      <c r="M32" s="485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</row>
    <row r="33" spans="2:32" ht="15.75" customHeight="1" x14ac:dyDescent="0.35">
      <c r="B33" s="74" t="s">
        <v>599</v>
      </c>
      <c r="C33" s="7" t="s">
        <v>240</v>
      </c>
      <c r="D33" s="9" t="s">
        <v>225</v>
      </c>
      <c r="E33" s="100" t="s">
        <v>454</v>
      </c>
      <c r="F33" s="9" t="str">
        <f t="shared" si="0"/>
        <v>3.9 RC</v>
      </c>
      <c r="G33" s="10"/>
      <c r="H33" s="73"/>
      <c r="J33" s="483"/>
      <c r="K33" s="103"/>
      <c r="L33" s="465"/>
      <c r="M33" s="486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</row>
    <row r="34" spans="2:32" ht="18" customHeight="1" thickBot="1" x14ac:dyDescent="0.4">
      <c r="B34" s="74" t="s">
        <v>530</v>
      </c>
      <c r="C34" s="7" t="s">
        <v>232</v>
      </c>
      <c r="D34" s="9" t="s">
        <v>246</v>
      </c>
      <c r="E34" s="100" t="s">
        <v>454</v>
      </c>
      <c r="F34" s="9" t="str">
        <f t="shared" si="0"/>
        <v>2.1 RC</v>
      </c>
      <c r="G34" s="53"/>
      <c r="H34" s="73"/>
      <c r="J34" s="484"/>
      <c r="K34" s="103"/>
      <c r="L34" s="467"/>
      <c r="M34" s="487"/>
      <c r="O34" s="82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</row>
    <row r="35" spans="2:32" ht="17.25" customHeight="1" thickTop="1" thickBot="1" x14ac:dyDescent="0.4">
      <c r="B35" s="74" t="s">
        <v>416</v>
      </c>
      <c r="C35" s="7" t="s">
        <v>247</v>
      </c>
      <c r="D35" s="9" t="s">
        <v>203</v>
      </c>
      <c r="E35" s="100" t="s">
        <v>454</v>
      </c>
      <c r="F35" s="9" t="str">
        <f t="shared" si="0"/>
        <v>2 RC</v>
      </c>
      <c r="G35" s="53"/>
      <c r="H35" s="73"/>
      <c r="O35" s="83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</row>
    <row r="36" spans="2:32" ht="15.75" customHeight="1" thickTop="1" x14ac:dyDescent="0.35">
      <c r="B36" s="74" t="s">
        <v>417</v>
      </c>
      <c r="C36" s="7" t="s">
        <v>248</v>
      </c>
      <c r="D36" s="9" t="s">
        <v>214</v>
      </c>
      <c r="E36" s="100" t="s">
        <v>454</v>
      </c>
      <c r="F36" s="9" t="str">
        <f t="shared" si="0"/>
        <v>2.5 RC</v>
      </c>
      <c r="G36" s="10"/>
      <c r="H36" s="73"/>
      <c r="J36" s="460" t="s">
        <v>2</v>
      </c>
      <c r="K36" s="103">
        <v>0</v>
      </c>
      <c r="L36" s="463">
        <f>SUMIF(P28:P405, "FFC000", N28:N405) + SUMIF(P28:P405, "FFC000", O28:O405)</f>
        <v>10</v>
      </c>
      <c r="M36" s="464"/>
      <c r="O36" s="85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</row>
    <row r="37" spans="2:32" ht="15.75" customHeight="1" x14ac:dyDescent="0.35">
      <c r="B37" s="74" t="s">
        <v>574</v>
      </c>
      <c r="C37" s="7" t="s">
        <v>196</v>
      </c>
      <c r="D37" s="9" t="s">
        <v>203</v>
      </c>
      <c r="E37" s="100" t="s">
        <v>454</v>
      </c>
      <c r="F37" s="9" t="str">
        <f t="shared" si="0"/>
        <v>2 RC</v>
      </c>
      <c r="G37" s="53"/>
      <c r="H37" s="73"/>
      <c r="J37" s="461"/>
      <c r="K37" s="103"/>
      <c r="L37" s="465"/>
      <c r="M37" s="466"/>
      <c r="O37" s="86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</row>
    <row r="38" spans="2:32" ht="18" customHeight="1" thickBot="1" x14ac:dyDescent="0.4">
      <c r="B38" s="74" t="s">
        <v>683</v>
      </c>
      <c r="C38" s="7" t="s">
        <v>255</v>
      </c>
      <c r="D38" s="9" t="s">
        <v>214</v>
      </c>
      <c r="E38" s="100" t="s">
        <v>453</v>
      </c>
      <c r="F38" s="9" t="str">
        <f t="shared" si="0"/>
        <v>2.5 RC</v>
      </c>
      <c r="G38" s="53"/>
      <c r="H38" s="73"/>
      <c r="J38" s="462"/>
      <c r="K38" s="103"/>
      <c r="L38" s="467"/>
      <c r="M38" s="468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</row>
    <row r="39" spans="2:32" ht="16.5" customHeight="1" thickTop="1" thickBot="1" x14ac:dyDescent="0.4">
      <c r="B39" s="74" t="s">
        <v>598</v>
      </c>
      <c r="C39" s="7" t="s">
        <v>240</v>
      </c>
      <c r="D39" s="9" t="s">
        <v>203</v>
      </c>
      <c r="E39" s="100" t="s">
        <v>453</v>
      </c>
      <c r="F39" s="9" t="str">
        <f t="shared" si="0"/>
        <v>2 RC</v>
      </c>
      <c r="G39" s="53"/>
      <c r="H39" s="73"/>
      <c r="O39" s="83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</row>
    <row r="40" spans="2:32" ht="15.75" customHeight="1" thickTop="1" x14ac:dyDescent="0.35">
      <c r="B40" s="74" t="s">
        <v>643</v>
      </c>
      <c r="C40" s="7" t="s">
        <v>257</v>
      </c>
      <c r="D40" s="9" t="s">
        <v>237</v>
      </c>
      <c r="E40" s="100" t="s">
        <v>453</v>
      </c>
      <c r="F40" s="9" t="str">
        <f t="shared" si="0"/>
        <v>2.7 RC</v>
      </c>
      <c r="G40" s="53"/>
      <c r="H40" s="73"/>
      <c r="J40" s="469" t="s">
        <v>3</v>
      </c>
      <c r="K40" s="103">
        <v>0</v>
      </c>
      <c r="L40" s="463">
        <f>SUMIF(P28:P405, "ED7D31", N28:N405) + SUMIF(P28:P405, "ED7D31", O28:O405)</f>
        <v>33</v>
      </c>
      <c r="M40" s="464"/>
      <c r="O40" s="85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</row>
    <row r="41" spans="2:32" ht="18" customHeight="1" x14ac:dyDescent="0.35">
      <c r="B41" s="78" t="s">
        <v>642</v>
      </c>
      <c r="C41" s="7" t="s">
        <v>257</v>
      </c>
      <c r="D41" s="9" t="s">
        <v>201</v>
      </c>
      <c r="E41" s="100" t="s">
        <v>453</v>
      </c>
      <c r="F41" s="9" t="str">
        <f t="shared" si="0"/>
        <v>3 RC</v>
      </c>
      <c r="G41" s="53"/>
      <c r="H41" s="73"/>
      <c r="J41" s="470"/>
      <c r="K41" s="103"/>
      <c r="L41" s="465"/>
      <c r="M41" s="466"/>
      <c r="O41" s="86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</row>
    <row r="42" spans="2:32" ht="15.75" customHeight="1" thickBot="1" x14ac:dyDescent="0.4">
      <c r="B42" s="139" t="s">
        <v>774</v>
      </c>
      <c r="C42" s="7" t="s">
        <v>196</v>
      </c>
      <c r="D42" s="9" t="s">
        <v>219</v>
      </c>
      <c r="E42" s="100" t="s">
        <v>732</v>
      </c>
      <c r="F42" s="9" t="str">
        <f t="shared" si="0"/>
        <v>3.1 RC</v>
      </c>
      <c r="G42" s="53"/>
      <c r="H42" s="73"/>
      <c r="J42" s="471"/>
      <c r="K42" s="103"/>
      <c r="L42" s="467"/>
      <c r="M42" s="468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</row>
    <row r="43" spans="2:32" ht="15.75" customHeight="1" thickTop="1" thickBot="1" x14ac:dyDescent="0.4">
      <c r="B43" s="89" t="s">
        <v>775</v>
      </c>
      <c r="C43" s="7" t="s">
        <v>196</v>
      </c>
      <c r="D43" s="9" t="s">
        <v>213</v>
      </c>
      <c r="E43" s="100" t="s">
        <v>732</v>
      </c>
      <c r="F43" s="9" t="str">
        <f t="shared" si="0"/>
        <v>2.9 RC</v>
      </c>
      <c r="G43" s="53"/>
      <c r="H43" s="73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</row>
    <row r="44" spans="2:32" ht="16.5" customHeight="1" thickTop="1" x14ac:dyDescent="0.35">
      <c r="B44" s="139" t="s">
        <v>776</v>
      </c>
      <c r="C44" s="7" t="s">
        <v>196</v>
      </c>
      <c r="D44" s="9" t="s">
        <v>207</v>
      </c>
      <c r="E44" s="100" t="s">
        <v>732</v>
      </c>
      <c r="F44" s="9" t="str">
        <f t="shared" si="0"/>
        <v>5.2 RC</v>
      </c>
      <c r="G44" s="53"/>
      <c r="H44" s="73"/>
      <c r="J44" s="472" t="s">
        <v>459</v>
      </c>
      <c r="K44" s="474">
        <v>0</v>
      </c>
      <c r="L44" s="475">
        <f>SUMIF(P28:P405, "A9D08E", N28:N405) + SUMIF(P28:P405, "A9D08E", O28:O405)</f>
        <v>143</v>
      </c>
      <c r="M44" s="476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</row>
    <row r="45" spans="2:32" ht="15.75" customHeight="1" thickBot="1" x14ac:dyDescent="0.4">
      <c r="B45" s="139" t="s">
        <v>777</v>
      </c>
      <c r="C45" s="7" t="s">
        <v>196</v>
      </c>
      <c r="D45" s="9" t="s">
        <v>253</v>
      </c>
      <c r="E45" s="100" t="s">
        <v>732</v>
      </c>
      <c r="F45" s="9" t="str">
        <f t="shared" si="0"/>
        <v>5.6 RC</v>
      </c>
      <c r="G45" s="53"/>
      <c r="H45" s="73"/>
      <c r="J45" s="473"/>
      <c r="K45" s="474"/>
      <c r="L45" s="477"/>
      <c r="M45" s="478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</row>
    <row r="46" spans="2:32" ht="15.75" customHeight="1" thickTop="1" thickBot="1" x14ac:dyDescent="0.4">
      <c r="B46" s="89" t="s">
        <v>896</v>
      </c>
      <c r="C46" s="7" t="s">
        <v>232</v>
      </c>
      <c r="D46" s="9" t="s">
        <v>218</v>
      </c>
      <c r="E46" s="100" t="s">
        <v>732</v>
      </c>
      <c r="F46" s="9" t="str">
        <f t="shared" si="0"/>
        <v>3.2 RC</v>
      </c>
      <c r="G46" s="53"/>
      <c r="H46" s="73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</row>
    <row r="47" spans="2:32" ht="16.5" customHeight="1" thickTop="1" x14ac:dyDescent="0.35">
      <c r="B47" s="89" t="s">
        <v>1016</v>
      </c>
      <c r="C47" s="7" t="s">
        <v>240</v>
      </c>
      <c r="D47" s="9" t="s">
        <v>202</v>
      </c>
      <c r="E47" s="100" t="s">
        <v>732</v>
      </c>
      <c r="F47" s="9" t="str">
        <f t="shared" si="0"/>
        <v>5.1 RC</v>
      </c>
      <c r="G47" s="53"/>
      <c r="H47" s="73"/>
      <c r="J47" s="490" t="s">
        <v>5</v>
      </c>
      <c r="K47" s="474">
        <v>0</v>
      </c>
      <c r="L47" s="475">
        <f>SUMIF(P28:P405, "F4B084", N28:N405) + SUMIF(P28:P405, "F4B084", O28:O405)</f>
        <v>117</v>
      </c>
      <c r="M47" s="476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</row>
    <row r="48" spans="2:32" ht="15.75" customHeight="1" thickBot="1" x14ac:dyDescent="0.4">
      <c r="B48" s="89" t="s">
        <v>1017</v>
      </c>
      <c r="C48" s="7" t="s">
        <v>240</v>
      </c>
      <c r="D48" s="9" t="s">
        <v>213</v>
      </c>
      <c r="E48" s="100" t="s">
        <v>732</v>
      </c>
      <c r="F48" s="9" t="str">
        <f t="shared" si="0"/>
        <v>2.9 RC</v>
      </c>
      <c r="G48" s="53"/>
      <c r="H48" s="73"/>
      <c r="J48" s="491"/>
      <c r="K48" s="474"/>
      <c r="L48" s="477"/>
      <c r="M48" s="478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</row>
    <row r="49" spans="2:32" ht="15.75" customHeight="1" thickTop="1" thickBot="1" x14ac:dyDescent="0.4">
      <c r="B49" s="89" t="s">
        <v>1018</v>
      </c>
      <c r="C49" s="7" t="s">
        <v>240</v>
      </c>
      <c r="D49" s="9" t="s">
        <v>203</v>
      </c>
      <c r="E49" s="100" t="s">
        <v>732</v>
      </c>
      <c r="F49" s="9" t="str">
        <f t="shared" si="0"/>
        <v>2 RC</v>
      </c>
      <c r="G49" s="53"/>
      <c r="H49" s="73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</row>
    <row r="50" spans="2:32" ht="16.5" customHeight="1" thickTop="1" x14ac:dyDescent="0.35">
      <c r="B50" s="89"/>
      <c r="C50" s="7"/>
      <c r="D50" s="9" t="s">
        <v>200</v>
      </c>
      <c r="E50" s="37"/>
      <c r="F50" s="9" t="str">
        <f t="shared" si="0"/>
        <v>0 RC</v>
      </c>
      <c r="G50" s="53"/>
      <c r="H50" s="73"/>
      <c r="J50" s="492" t="s">
        <v>85</v>
      </c>
      <c r="K50" s="474">
        <v>0</v>
      </c>
      <c r="L50" s="475">
        <f>SUMIF(P28:P405, "FFD966", N28:N405) + SUMIF(P28:P405, "FFD966", O28:O405)</f>
        <v>26</v>
      </c>
      <c r="M50" s="476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</row>
    <row r="51" spans="2:32" ht="15.75" customHeight="1" thickBot="1" x14ac:dyDescent="0.4">
      <c r="B51" s="89"/>
      <c r="C51" s="7"/>
      <c r="D51" s="9" t="s">
        <v>200</v>
      </c>
      <c r="E51" s="37"/>
      <c r="F51" s="9" t="str">
        <f t="shared" si="0"/>
        <v>0 RC</v>
      </c>
      <c r="G51" s="53"/>
      <c r="H51" s="73"/>
      <c r="J51" s="493"/>
      <c r="K51" s="474"/>
      <c r="L51" s="477"/>
      <c r="M51" s="478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</row>
    <row r="52" spans="2:32" ht="15.65" customHeight="1" thickTop="1" thickBot="1" x14ac:dyDescent="0.4">
      <c r="B52" s="89"/>
      <c r="C52" s="7"/>
      <c r="D52" s="9" t="s">
        <v>200</v>
      </c>
      <c r="E52" s="37"/>
      <c r="F52" s="9" t="str">
        <f t="shared" si="0"/>
        <v>0 RC</v>
      </c>
      <c r="G52" s="53"/>
      <c r="H52" s="73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</row>
    <row r="53" spans="2:32" ht="16.5" customHeight="1" thickTop="1" x14ac:dyDescent="0.35">
      <c r="B53" s="89"/>
      <c r="C53" s="7"/>
      <c r="D53" s="9" t="s">
        <v>200</v>
      </c>
      <c r="E53" s="37"/>
      <c r="F53" s="9" t="str">
        <f t="shared" si="0"/>
        <v>0 RC</v>
      </c>
      <c r="G53" s="53"/>
      <c r="H53" s="73"/>
      <c r="J53" s="488" t="s">
        <v>6</v>
      </c>
      <c r="K53" s="474">
        <v>0</v>
      </c>
      <c r="L53" s="475">
        <f>SUMIF(P28:P405, "9BC2E6", N28:N405) + SUMIF(P28:P405, "9BC2E6", O28:O405)</f>
        <v>10</v>
      </c>
      <c r="M53" s="476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</row>
    <row r="54" spans="2:32" ht="15.75" customHeight="1" thickBot="1" x14ac:dyDescent="0.4">
      <c r="B54" s="89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</row>
    <row r="55" spans="2:32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76.100000000000009</v>
      </c>
      <c r="G55" s="80" t="s">
        <v>136</v>
      </c>
      <c r="H55" s="73" t="s">
        <v>346</v>
      </c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</row>
    <row r="56" spans="2:32" ht="15.75" customHeight="1" x14ac:dyDescent="0.35">
      <c r="B56" s="56"/>
      <c r="C56" s="57"/>
      <c r="D56" s="57"/>
      <c r="E56" s="57"/>
      <c r="F56" s="58"/>
      <c r="G56" s="58"/>
      <c r="H56" s="57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</row>
    <row r="57" spans="2:32" ht="15.75" customHeight="1" thickBot="1" x14ac:dyDescent="0.4">
      <c r="B57" s="56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</row>
    <row r="58" spans="2:32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</row>
    <row r="59" spans="2:32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38</v>
      </c>
      <c r="P59" s="119" t="s">
        <v>460</v>
      </c>
      <c r="Q59" s="87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</row>
    <row r="60" spans="2:32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18</v>
      </c>
      <c r="P60" s="119" t="s">
        <v>463</v>
      </c>
      <c r="Q60" s="87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</row>
    <row r="61" spans="2:32" ht="24" customHeight="1" thickBot="1" x14ac:dyDescent="0.5">
      <c r="C61" s="97" t="s">
        <v>487</v>
      </c>
      <c r="D61" s="504">
        <v>15</v>
      </c>
      <c r="E61" s="397">
        <v>86.6</v>
      </c>
      <c r="F61" s="397">
        <v>1302</v>
      </c>
      <c r="G61" s="397">
        <v>1521</v>
      </c>
      <c r="H61" s="397">
        <v>1156</v>
      </c>
      <c r="I61" s="401">
        <v>1375</v>
      </c>
      <c r="J61" s="403"/>
      <c r="K61" s="404"/>
      <c r="L61" s="404"/>
      <c r="M61" s="404"/>
      <c r="N61" s="106"/>
      <c r="O61" s="106">
        <v>6</v>
      </c>
      <c r="P61" s="119" t="s">
        <v>461</v>
      </c>
      <c r="Q61" s="87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</row>
    <row r="62" spans="2:32" ht="24" customHeight="1" thickBot="1" x14ac:dyDescent="0.5">
      <c r="C62" s="376">
        <v>4</v>
      </c>
      <c r="D62" s="505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>
        <v>14</v>
      </c>
      <c r="P62" s="119" t="s">
        <v>462</v>
      </c>
      <c r="Q62" s="87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</row>
    <row r="63" spans="2:32" ht="23.25" customHeight="1" thickBot="1" x14ac:dyDescent="0.5">
      <c r="C63" s="376"/>
      <c r="D63" s="382" t="s">
        <v>306</v>
      </c>
      <c r="E63" s="383"/>
      <c r="F63" s="494"/>
      <c r="G63" s="522" t="s">
        <v>343</v>
      </c>
      <c r="H63" s="523"/>
      <c r="I63" s="523"/>
      <c r="J63" s="384"/>
      <c r="K63" s="385"/>
      <c r="L63" s="385"/>
      <c r="M63" s="385"/>
      <c r="N63" s="108"/>
      <c r="O63" s="120">
        <v>58</v>
      </c>
      <c r="P63" s="119" t="s">
        <v>464</v>
      </c>
      <c r="Q63" s="87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</row>
    <row r="64" spans="2:32" ht="24" customHeight="1" thickBot="1" x14ac:dyDescent="0.5">
      <c r="C64" s="376"/>
      <c r="D64" s="379" t="s">
        <v>332</v>
      </c>
      <c r="E64" s="380"/>
      <c r="F64" s="381"/>
      <c r="G64" s="382" t="s">
        <v>278</v>
      </c>
      <c r="H64" s="383"/>
      <c r="I64" s="383"/>
      <c r="J64" s="388"/>
      <c r="K64" s="389"/>
      <c r="L64" s="389"/>
      <c r="M64" s="389"/>
      <c r="N64" s="121"/>
      <c r="O64" s="121">
        <v>51</v>
      </c>
      <c r="P64" s="119" t="s">
        <v>465</v>
      </c>
      <c r="Q64" s="87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</row>
    <row r="65" spans="3:32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7</v>
      </c>
      <c r="P65" s="119" t="s">
        <v>466</v>
      </c>
      <c r="Q65" s="87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</row>
    <row r="66" spans="3:32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5</v>
      </c>
      <c r="P66" s="119" t="s">
        <v>467</v>
      </c>
      <c r="Q66" s="87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</row>
    <row r="67" spans="3:32" ht="26.25" customHeight="1" thickBot="1" x14ac:dyDescent="0.4">
      <c r="N67" s="87"/>
      <c r="O67" s="87"/>
      <c r="P67" s="87"/>
      <c r="Q67" s="87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</row>
    <row r="68" spans="3:32" ht="24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</row>
    <row r="69" spans="3:32" ht="23.25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14</v>
      </c>
      <c r="O69" s="104">
        <v>30</v>
      </c>
      <c r="P69" s="119" t="s">
        <v>460</v>
      </c>
      <c r="Q69" s="87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</row>
    <row r="70" spans="3:32" ht="24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5</v>
      </c>
      <c r="O70" s="105">
        <v>16</v>
      </c>
      <c r="P70" s="119" t="s">
        <v>463</v>
      </c>
      <c r="Q70" s="87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</row>
    <row r="71" spans="3:32" ht="24" customHeight="1" thickBot="1" x14ac:dyDescent="0.5">
      <c r="C71" s="97" t="s">
        <v>488</v>
      </c>
      <c r="D71" s="395" t="s">
        <v>129</v>
      </c>
      <c r="E71" s="397">
        <v>79.2</v>
      </c>
      <c r="F71" s="397">
        <v>1549</v>
      </c>
      <c r="G71" s="397">
        <v>1161</v>
      </c>
      <c r="H71" s="399">
        <v>1473</v>
      </c>
      <c r="I71" s="401">
        <v>1085</v>
      </c>
      <c r="J71" s="403"/>
      <c r="K71" s="404"/>
      <c r="L71" s="404"/>
      <c r="M71" s="404"/>
      <c r="N71" s="106">
        <v>2</v>
      </c>
      <c r="O71" s="106">
        <v>2</v>
      </c>
      <c r="P71" s="119" t="s">
        <v>461</v>
      </c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</row>
    <row r="72" spans="3:32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7</v>
      </c>
      <c r="O72" s="107">
        <v>12</v>
      </c>
      <c r="P72" s="119" t="s">
        <v>462</v>
      </c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</row>
    <row r="73" spans="3:32" ht="24" customHeight="1" thickBot="1" x14ac:dyDescent="0.5">
      <c r="C73" s="376"/>
      <c r="D73" s="458" t="s">
        <v>313</v>
      </c>
      <c r="E73" s="459"/>
      <c r="F73" s="496"/>
      <c r="G73" s="382" t="s">
        <v>130</v>
      </c>
      <c r="H73" s="383"/>
      <c r="I73" s="383"/>
      <c r="J73" s="384"/>
      <c r="K73" s="385"/>
      <c r="L73" s="385"/>
      <c r="M73" s="385"/>
      <c r="N73" s="108">
        <v>14</v>
      </c>
      <c r="O73" s="120">
        <v>71</v>
      </c>
      <c r="P73" s="119" t="s">
        <v>464</v>
      </c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</row>
    <row r="74" spans="3:32" ht="24" customHeight="1" thickBot="1" x14ac:dyDescent="0.5">
      <c r="C74" s="376"/>
      <c r="D74" s="379" t="s">
        <v>287</v>
      </c>
      <c r="E74" s="380"/>
      <c r="F74" s="381"/>
      <c r="G74" s="386" t="s">
        <v>27</v>
      </c>
      <c r="H74" s="387"/>
      <c r="I74" s="387"/>
      <c r="J74" s="388"/>
      <c r="K74" s="389"/>
      <c r="L74" s="389"/>
      <c r="M74" s="389"/>
      <c r="N74" s="121">
        <v>17</v>
      </c>
      <c r="O74" s="121">
        <v>49</v>
      </c>
      <c r="P74" s="119" t="s">
        <v>465</v>
      </c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</row>
    <row r="75" spans="3:32" ht="24" customHeight="1" thickBot="1" x14ac:dyDescent="0.5">
      <c r="C75" s="376"/>
      <c r="D75" s="383" t="s">
        <v>470</v>
      </c>
      <c r="E75" s="383"/>
      <c r="F75" s="494"/>
      <c r="G75" s="382" t="s">
        <v>278</v>
      </c>
      <c r="H75" s="383"/>
      <c r="I75" s="383"/>
      <c r="J75" s="388"/>
      <c r="K75" s="389"/>
      <c r="L75" s="389"/>
      <c r="M75" s="389"/>
      <c r="N75" s="122">
        <v>-3</v>
      </c>
      <c r="O75" s="122">
        <v>22</v>
      </c>
      <c r="P75" s="119" t="s">
        <v>466</v>
      </c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</row>
    <row r="76" spans="3:32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5</v>
      </c>
      <c r="P76" s="119" t="s">
        <v>467</v>
      </c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</row>
    <row r="78" spans="3:32" ht="15" thickBot="1" x14ac:dyDescent="0.4"/>
    <row r="79" spans="3:32" ht="15" thickBot="1" x14ac:dyDescent="0.4">
      <c r="C79" s="57"/>
      <c r="D79" s="57"/>
      <c r="E79" s="57"/>
      <c r="F79" s="58"/>
      <c r="G79" s="58"/>
      <c r="H79" s="57"/>
      <c r="N79" s="102" t="s">
        <v>456</v>
      </c>
      <c r="O79" s="102" t="s">
        <v>457</v>
      </c>
      <c r="P79" s="123" t="s">
        <v>468</v>
      </c>
    </row>
    <row r="80" spans="3:32" ht="19" thickBot="1" x14ac:dyDescent="0.5">
      <c r="C80" s="447" t="s">
        <v>4</v>
      </c>
      <c r="D80" s="47" t="s">
        <v>13</v>
      </c>
      <c r="E80" s="49" t="s">
        <v>87</v>
      </c>
      <c r="F80" s="110" t="s">
        <v>88</v>
      </c>
      <c r="G80" s="112" t="s">
        <v>88</v>
      </c>
      <c r="H80" s="114" t="s">
        <v>88</v>
      </c>
      <c r="I80" s="116" t="s">
        <v>4</v>
      </c>
      <c r="J80" s="391" t="s">
        <v>166</v>
      </c>
      <c r="K80" s="392"/>
      <c r="L80" s="392"/>
      <c r="M80" s="392"/>
      <c r="N80" s="118"/>
      <c r="O80" s="104"/>
      <c r="P80" s="119" t="s">
        <v>460</v>
      </c>
    </row>
    <row r="81" spans="3:16" ht="19" thickBot="1" x14ac:dyDescent="0.5">
      <c r="C81" s="448"/>
      <c r="D81" s="48" t="s">
        <v>87</v>
      </c>
      <c r="E81" s="50" t="s">
        <v>131</v>
      </c>
      <c r="F81" s="111" t="s">
        <v>124</v>
      </c>
      <c r="G81" s="113" t="s">
        <v>125</v>
      </c>
      <c r="H81" s="115" t="s">
        <v>126</v>
      </c>
      <c r="I81" s="117" t="s">
        <v>17</v>
      </c>
      <c r="J81" s="393"/>
      <c r="K81" s="394"/>
      <c r="L81" s="394"/>
      <c r="M81" s="394"/>
      <c r="N81" s="105"/>
      <c r="O81" s="105"/>
      <c r="P81" s="119" t="s">
        <v>463</v>
      </c>
    </row>
    <row r="82" spans="3:16" ht="24.5" thickBot="1" x14ac:dyDescent="0.5">
      <c r="C82" s="97" t="s">
        <v>487</v>
      </c>
      <c r="D82" s="395" t="s">
        <v>129</v>
      </c>
      <c r="E82" s="397">
        <v>0</v>
      </c>
      <c r="F82" s="397">
        <v>0</v>
      </c>
      <c r="G82" s="397">
        <v>0</v>
      </c>
      <c r="H82" s="397" t="s">
        <v>129</v>
      </c>
      <c r="I82" s="401">
        <v>0</v>
      </c>
      <c r="J82" s="403"/>
      <c r="K82" s="404"/>
      <c r="L82" s="404"/>
      <c r="M82" s="404"/>
      <c r="N82" s="106"/>
      <c r="O82" s="106"/>
      <c r="P82" s="119" t="s">
        <v>461</v>
      </c>
    </row>
    <row r="83" spans="3:16" ht="24.5" thickBot="1" x14ac:dyDescent="0.5">
      <c r="C83" s="376">
        <v>6</v>
      </c>
      <c r="D83" s="396"/>
      <c r="E83" s="398"/>
      <c r="F83" s="398"/>
      <c r="G83" s="398"/>
      <c r="H83" s="398"/>
      <c r="I83" s="402"/>
      <c r="J83" s="377"/>
      <c r="K83" s="378"/>
      <c r="L83" s="378"/>
      <c r="M83" s="378"/>
      <c r="N83" s="107"/>
      <c r="O83" s="107"/>
      <c r="P83" s="119" t="s">
        <v>462</v>
      </c>
    </row>
    <row r="84" spans="3:16" ht="23.5" thickBot="1" x14ac:dyDescent="0.5">
      <c r="C84" s="376"/>
      <c r="D84" s="389" t="s">
        <v>160</v>
      </c>
      <c r="E84" s="389"/>
      <c r="F84" s="390"/>
      <c r="G84" s="388" t="s">
        <v>28</v>
      </c>
      <c r="H84" s="389"/>
      <c r="I84" s="389"/>
      <c r="J84" s="384"/>
      <c r="K84" s="385"/>
      <c r="L84" s="385"/>
      <c r="M84" s="385"/>
      <c r="N84" s="108"/>
      <c r="O84" s="120"/>
      <c r="P84" s="119" t="s">
        <v>464</v>
      </c>
    </row>
    <row r="85" spans="3:16" ht="23.5" thickBot="1" x14ac:dyDescent="0.5">
      <c r="C85" s="376"/>
      <c r="D85" s="389" t="s">
        <v>89</v>
      </c>
      <c r="E85" s="389"/>
      <c r="F85" s="390"/>
      <c r="G85" s="388" t="s">
        <v>27</v>
      </c>
      <c r="H85" s="389"/>
      <c r="I85" s="389"/>
      <c r="J85" s="388"/>
      <c r="K85" s="389"/>
      <c r="L85" s="389"/>
      <c r="M85" s="389"/>
      <c r="N85" s="121"/>
      <c r="O85" s="121"/>
      <c r="P85" s="119" t="s">
        <v>465</v>
      </c>
    </row>
    <row r="86" spans="3:16" ht="23.5" thickBot="1" x14ac:dyDescent="0.5">
      <c r="C86" s="376"/>
      <c r="D86" s="389" t="s">
        <v>381</v>
      </c>
      <c r="E86" s="389"/>
      <c r="F86" s="390"/>
      <c r="G86" s="388" t="s">
        <v>161</v>
      </c>
      <c r="H86" s="389"/>
      <c r="I86" s="389"/>
      <c r="J86" s="388"/>
      <c r="K86" s="389"/>
      <c r="L86" s="389"/>
      <c r="M86" s="389"/>
      <c r="N86" s="122"/>
      <c r="O86" s="122"/>
      <c r="P86" s="119" t="s">
        <v>466</v>
      </c>
    </row>
    <row r="87" spans="3:16" ht="23.5" thickBot="1" x14ac:dyDescent="0.4">
      <c r="C87" s="376"/>
      <c r="D87" s="389"/>
      <c r="E87" s="389"/>
      <c r="F87" s="390"/>
      <c r="G87" s="388"/>
      <c r="H87" s="389"/>
      <c r="I87" s="389"/>
      <c r="J87" s="388"/>
      <c r="K87" s="389"/>
      <c r="L87" s="389"/>
      <c r="M87" s="389"/>
      <c r="N87" s="109"/>
      <c r="O87" s="109"/>
      <c r="P87" s="119" t="s">
        <v>467</v>
      </c>
    </row>
  </sheetData>
  <mergeCells count="108">
    <mergeCell ref="J85:M85"/>
    <mergeCell ref="D86:F86"/>
    <mergeCell ref="G86:I86"/>
    <mergeCell ref="J86:M86"/>
    <mergeCell ref="D87:F87"/>
    <mergeCell ref="G87:I87"/>
    <mergeCell ref="J87:M87"/>
    <mergeCell ref="C80:C81"/>
    <mergeCell ref="J80:M81"/>
    <mergeCell ref="D82:D83"/>
    <mergeCell ref="E82:E83"/>
    <mergeCell ref="F82:F83"/>
    <mergeCell ref="G82:G83"/>
    <mergeCell ref="H82:H83"/>
    <mergeCell ref="I82:I83"/>
    <mergeCell ref="J82:M82"/>
    <mergeCell ref="C83:C87"/>
    <mergeCell ref="J83:M83"/>
    <mergeCell ref="D84:F84"/>
    <mergeCell ref="G84:I84"/>
    <mergeCell ref="J84:M84"/>
    <mergeCell ref="D85:F85"/>
    <mergeCell ref="G85:I85"/>
    <mergeCell ref="J53:J54"/>
    <mergeCell ref="J28:J30"/>
    <mergeCell ref="J40:J42"/>
    <mergeCell ref="J50:J51"/>
    <mergeCell ref="K53:K54"/>
    <mergeCell ref="J32:J34"/>
    <mergeCell ref="J47:J48"/>
    <mergeCell ref="K47:K48"/>
    <mergeCell ref="L32:M34"/>
    <mergeCell ref="J36:J38"/>
    <mergeCell ref="L36:M38"/>
    <mergeCell ref="L40:M42"/>
    <mergeCell ref="J44:J45"/>
    <mergeCell ref="K44:K45"/>
    <mergeCell ref="C4:H6"/>
    <mergeCell ref="I4:I6"/>
    <mergeCell ref="C9:G10"/>
    <mergeCell ref="H9:I10"/>
    <mergeCell ref="C7:G8"/>
    <mergeCell ref="H7:I8"/>
    <mergeCell ref="L44:M45"/>
    <mergeCell ref="L47:M48"/>
    <mergeCell ref="K50:K51"/>
    <mergeCell ref="L50:M51"/>
    <mergeCell ref="J23:M25"/>
    <mergeCell ref="L28:M30"/>
    <mergeCell ref="J11:J12"/>
    <mergeCell ref="H17:H18"/>
    <mergeCell ref="I17:I18"/>
    <mergeCell ref="C19:G20"/>
    <mergeCell ref="H19:I20"/>
    <mergeCell ref="C17:G18"/>
    <mergeCell ref="C11:G12"/>
    <mergeCell ref="H11:I12"/>
    <mergeCell ref="C13:I14"/>
    <mergeCell ref="C15:F16"/>
    <mergeCell ref="G15:H16"/>
    <mergeCell ref="I15:I16"/>
    <mergeCell ref="C59:C60"/>
    <mergeCell ref="J59:M60"/>
    <mergeCell ref="L53:M54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</mergeCells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3937-22E7-C84E-B426-6824C7218EBA}">
  <sheetPr codeName="Sheet395"/>
  <dimension ref="B3:AB123"/>
  <sheetViews>
    <sheetView zoomScale="68" zoomScaleNormal="85" zoomScaleSheetLayoutView="100" workbookViewId="0">
      <selection activeCell="C7" sqref="C7:G8"/>
    </sheetView>
  </sheetViews>
  <sheetFormatPr defaultRowHeight="14.5" x14ac:dyDescent="0.35"/>
  <cols>
    <col min="2" max="2" width="24.17968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179687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173</v>
      </c>
      <c r="D4" s="406"/>
      <c r="E4" s="406"/>
      <c r="F4" s="406"/>
      <c r="G4" s="406"/>
      <c r="H4" s="407"/>
      <c r="I4" s="411">
        <v>17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362</v>
      </c>
      <c r="D7" s="419"/>
      <c r="E7" s="419"/>
      <c r="F7" s="419"/>
      <c r="G7" s="419"/>
      <c r="H7" s="422">
        <v>118.8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691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685</v>
      </c>
      <c r="I11" s="452"/>
      <c r="J11" s="429" t="s">
        <v>507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29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626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351</v>
      </c>
      <c r="H15" s="433"/>
      <c r="I15" s="433">
        <v>-3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1</v>
      </c>
      <c r="I17" s="436">
        <v>1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7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75" t="s">
        <v>543</v>
      </c>
      <c r="C25" s="6" t="s">
        <v>196</v>
      </c>
      <c r="D25" s="9" t="s">
        <v>234</v>
      </c>
      <c r="E25" s="100" t="s">
        <v>454</v>
      </c>
      <c r="F25" s="9" t="str">
        <f t="shared" ref="F25:F54" si="0">0.05 * VALUE(LEFT(D25, LEN(D25)-3)) &amp; " RC"</f>
        <v>6.3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74" t="s">
        <v>628</v>
      </c>
      <c r="C26" s="7" t="s">
        <v>247</v>
      </c>
      <c r="D26" s="9" t="s">
        <v>237</v>
      </c>
      <c r="E26" s="100" t="s">
        <v>454</v>
      </c>
      <c r="F26" s="9" t="str">
        <f t="shared" si="0"/>
        <v>2.7 RC</v>
      </c>
      <c r="G26" s="53"/>
      <c r="H26" s="73"/>
      <c r="I26" s="2"/>
      <c r="N26" s="46"/>
      <c r="O26" s="46"/>
    </row>
    <row r="27" spans="2:16" ht="15.75" customHeight="1" thickBot="1" x14ac:dyDescent="0.4">
      <c r="B27" s="74" t="s">
        <v>422</v>
      </c>
      <c r="C27" s="7" t="s">
        <v>240</v>
      </c>
      <c r="D27" s="9" t="s">
        <v>205</v>
      </c>
      <c r="E27" s="100" t="s">
        <v>454</v>
      </c>
      <c r="F27" s="9" t="str">
        <f t="shared" si="0"/>
        <v>4.2 RC</v>
      </c>
      <c r="G27" s="53"/>
      <c r="H27" s="73"/>
      <c r="N27" s="46"/>
      <c r="O27" s="46"/>
    </row>
    <row r="28" spans="2:16" ht="16.5" customHeight="1" thickTop="1" x14ac:dyDescent="0.35">
      <c r="B28" s="88" t="s">
        <v>442</v>
      </c>
      <c r="C28" s="7" t="s">
        <v>251</v>
      </c>
      <c r="D28" s="9" t="s">
        <v>219</v>
      </c>
      <c r="E28" s="100" t="s">
        <v>454</v>
      </c>
      <c r="F28" s="9" t="str">
        <f t="shared" si="0"/>
        <v>3.1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78</v>
      </c>
      <c r="M28" s="464"/>
    </row>
    <row r="29" spans="2:16" ht="18" customHeight="1" x14ac:dyDescent="0.35">
      <c r="B29" s="74" t="s">
        <v>668</v>
      </c>
      <c r="C29" s="7" t="s">
        <v>255</v>
      </c>
      <c r="D29" s="9" t="s">
        <v>215</v>
      </c>
      <c r="E29" s="100" t="s">
        <v>454</v>
      </c>
      <c r="F29" s="9" t="str">
        <f t="shared" si="0"/>
        <v>3.4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">
      <c r="B30" s="88" t="s">
        <v>631</v>
      </c>
      <c r="C30" s="7" t="s">
        <v>254</v>
      </c>
      <c r="D30" s="9" t="s">
        <v>239</v>
      </c>
      <c r="E30" s="100" t="s">
        <v>454</v>
      </c>
      <c r="F30" s="9" t="str">
        <f t="shared" si="0"/>
        <v>6.1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">
      <c r="B31" s="78" t="s">
        <v>446</v>
      </c>
      <c r="C31" s="7" t="s">
        <v>257</v>
      </c>
      <c r="D31" s="9" t="s">
        <v>230</v>
      </c>
      <c r="E31" s="100" t="s">
        <v>454</v>
      </c>
      <c r="F31" s="9" t="str">
        <f t="shared" si="0"/>
        <v>5.5 RC</v>
      </c>
      <c r="G31" s="53"/>
      <c r="H31" s="73"/>
    </row>
    <row r="32" spans="2:16" ht="18" customHeight="1" thickTop="1" x14ac:dyDescent="0.35">
      <c r="B32" s="74"/>
      <c r="C32" s="7"/>
      <c r="D32" s="9" t="s">
        <v>200</v>
      </c>
      <c r="E32" s="37"/>
      <c r="F32" s="9" t="str">
        <f t="shared" ref="F32:F45" si="1">0.05 * VALUE(LEFT(D32, LEN(D32)-3)) &amp; " RC"</f>
        <v>0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29</v>
      </c>
      <c r="M32" s="485"/>
    </row>
    <row r="33" spans="2:15" ht="15.75" customHeight="1" x14ac:dyDescent="0.35">
      <c r="B33" s="74"/>
      <c r="C33" s="7"/>
      <c r="D33" s="9" t="s">
        <v>200</v>
      </c>
      <c r="E33" s="37"/>
      <c r="F33" s="9" t="str">
        <f t="shared" si="1"/>
        <v>0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/>
      <c r="C34" s="7"/>
      <c r="D34" s="9" t="s">
        <v>200</v>
      </c>
      <c r="E34" s="37"/>
      <c r="F34" s="9" t="str">
        <f t="shared" si="1"/>
        <v>0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74"/>
      <c r="C35" s="7"/>
      <c r="D35" s="9" t="s">
        <v>200</v>
      </c>
      <c r="E35" s="37"/>
      <c r="F35" s="9" t="str">
        <f t="shared" si="1"/>
        <v>0 RC</v>
      </c>
      <c r="G35" s="53"/>
      <c r="H35" s="73"/>
      <c r="N35" s="4"/>
      <c r="O35" s="4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1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8</v>
      </c>
      <c r="M36" s="464"/>
      <c r="N36" s="2"/>
      <c r="O36" s="2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1"/>
        <v>0 RC</v>
      </c>
      <c r="G37" s="53"/>
      <c r="H37" s="73"/>
      <c r="J37" s="461"/>
      <c r="K37" s="103"/>
      <c r="L37" s="465"/>
      <c r="M37" s="466"/>
      <c r="N37" s="3"/>
      <c r="O37" s="3"/>
    </row>
    <row r="38" spans="2:15" ht="15" customHeight="1" thickBot="1" x14ac:dyDescent="0.4">
      <c r="B38" s="74"/>
      <c r="C38" s="7"/>
      <c r="D38" s="9" t="s">
        <v>200</v>
      </c>
      <c r="E38" s="37"/>
      <c r="F38" s="9" t="str">
        <f t="shared" si="1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1"/>
        <v>0 RC</v>
      </c>
      <c r="G39" s="53"/>
      <c r="H39" s="73"/>
      <c r="N39" s="4"/>
      <c r="O39" s="4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41</v>
      </c>
      <c r="M40" s="464"/>
      <c r="N40" s="2"/>
      <c r="O40" s="2"/>
    </row>
    <row r="41" spans="2:15" ht="17.2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1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1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122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1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142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-20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11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31.299999999999997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41</v>
      </c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23</v>
      </c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97" t="s">
        <v>489</v>
      </c>
      <c r="D61" s="395">
        <v>6</v>
      </c>
      <c r="E61" s="397">
        <v>118.8</v>
      </c>
      <c r="F61" s="397">
        <v>1457</v>
      </c>
      <c r="G61" s="397">
        <v>1890</v>
      </c>
      <c r="H61" s="399">
        <v>502</v>
      </c>
      <c r="I61" s="401">
        <v>935</v>
      </c>
      <c r="J61" s="403" t="s">
        <v>501</v>
      </c>
      <c r="K61" s="404"/>
      <c r="L61" s="404"/>
      <c r="M61" s="427"/>
      <c r="N61" s="106"/>
      <c r="O61" s="106">
        <v>3</v>
      </c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4</v>
      </c>
      <c r="D62" s="426"/>
      <c r="E62" s="398"/>
      <c r="F62" s="398"/>
      <c r="G62" s="398"/>
      <c r="H62" s="400"/>
      <c r="I62" s="402"/>
      <c r="J62" s="377"/>
      <c r="K62" s="378"/>
      <c r="L62" s="378"/>
      <c r="M62" s="428"/>
      <c r="N62" s="107"/>
      <c r="O62" s="107">
        <v>15</v>
      </c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376"/>
      <c r="D63" s="522" t="s">
        <v>324</v>
      </c>
      <c r="E63" s="523"/>
      <c r="F63" s="524"/>
      <c r="G63" s="458" t="s">
        <v>115</v>
      </c>
      <c r="H63" s="459"/>
      <c r="I63" s="459"/>
      <c r="J63" s="384"/>
      <c r="K63" s="385"/>
      <c r="L63" s="385"/>
      <c r="M63" s="450"/>
      <c r="N63" s="108"/>
      <c r="O63" s="120">
        <v>81</v>
      </c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376"/>
      <c r="D64" s="458" t="s">
        <v>299</v>
      </c>
      <c r="E64" s="459"/>
      <c r="F64" s="496"/>
      <c r="G64" s="382" t="s">
        <v>278</v>
      </c>
      <c r="H64" s="383"/>
      <c r="I64" s="383"/>
      <c r="J64" s="388"/>
      <c r="K64" s="389"/>
      <c r="L64" s="389"/>
      <c r="M64" s="390"/>
      <c r="N64" s="121"/>
      <c r="O64" s="121">
        <v>54</v>
      </c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27</v>
      </c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8</v>
      </c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thickBot="1" x14ac:dyDescent="0.4">
      <c r="O67" s="87"/>
      <c r="P67" s="87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6</v>
      </c>
      <c r="O69" s="104">
        <v>31</v>
      </c>
      <c r="P69" s="119" t="s">
        <v>460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1</v>
      </c>
      <c r="O70" s="105">
        <v>5</v>
      </c>
      <c r="P70" s="119" t="s">
        <v>463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thickBot="1" x14ac:dyDescent="0.5">
      <c r="C71" s="97" t="s">
        <v>487</v>
      </c>
      <c r="D71" s="395" t="s">
        <v>129</v>
      </c>
      <c r="E71" s="397">
        <v>-18.600000000000001</v>
      </c>
      <c r="F71" s="397">
        <v>1484</v>
      </c>
      <c r="G71" s="397">
        <v>1957</v>
      </c>
      <c r="H71" s="399">
        <v>702</v>
      </c>
      <c r="I71" s="401">
        <v>1175</v>
      </c>
      <c r="J71" s="403"/>
      <c r="K71" s="404"/>
      <c r="L71" s="404"/>
      <c r="M71" s="404"/>
      <c r="N71" s="106">
        <v>1</v>
      </c>
      <c r="O71" s="106">
        <v>4</v>
      </c>
      <c r="P71" s="119" t="s">
        <v>461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4</v>
      </c>
      <c r="O72" s="107">
        <v>22</v>
      </c>
      <c r="P72" s="119" t="s">
        <v>462</v>
      </c>
    </row>
    <row r="73" spans="3:28" ht="24" customHeight="1" thickBot="1" x14ac:dyDescent="0.5">
      <c r="C73" s="376"/>
      <c r="D73" s="379" t="s">
        <v>309</v>
      </c>
      <c r="E73" s="380"/>
      <c r="F73" s="381"/>
      <c r="G73" s="379" t="s">
        <v>286</v>
      </c>
      <c r="H73" s="380"/>
      <c r="I73" s="380"/>
      <c r="J73" s="384"/>
      <c r="K73" s="385"/>
      <c r="L73" s="385"/>
      <c r="M73" s="385"/>
      <c r="N73" s="108">
        <v>5</v>
      </c>
      <c r="O73" s="120">
        <v>36</v>
      </c>
      <c r="P73" s="119" t="s">
        <v>464</v>
      </c>
    </row>
    <row r="74" spans="3:28" ht="23.5" thickBot="1" x14ac:dyDescent="0.5">
      <c r="C74" s="376"/>
      <c r="D74" s="379" t="s">
        <v>332</v>
      </c>
      <c r="E74" s="380"/>
      <c r="F74" s="381"/>
      <c r="G74" s="386" t="s">
        <v>27</v>
      </c>
      <c r="H74" s="387"/>
      <c r="I74" s="387"/>
      <c r="J74" s="388"/>
      <c r="K74" s="389"/>
      <c r="L74" s="389"/>
      <c r="M74" s="389"/>
      <c r="N74" s="121">
        <v>10</v>
      </c>
      <c r="O74" s="121">
        <v>78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79" t="s">
        <v>276</v>
      </c>
      <c r="H75" s="380"/>
      <c r="I75" s="380"/>
      <c r="J75" s="388"/>
      <c r="K75" s="389"/>
      <c r="L75" s="389"/>
      <c r="M75" s="389"/>
      <c r="N75" s="122">
        <v>-5</v>
      </c>
      <c r="O75" s="122">
        <v>-42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3</v>
      </c>
      <c r="P76" s="119" t="s">
        <v>467</v>
      </c>
    </row>
    <row r="98" ht="15.75" customHeight="1" x14ac:dyDescent="0.35"/>
    <row r="99" ht="15.75" customHeight="1" x14ac:dyDescent="0.35"/>
    <row r="101" ht="15.75" customHeight="1" x14ac:dyDescent="0.35"/>
    <row r="102" ht="15.75" customHeight="1" x14ac:dyDescent="0.35"/>
    <row r="103" ht="24.75" customHeight="1" x14ac:dyDescent="0.35"/>
    <row r="104" ht="24.75" customHeight="1" x14ac:dyDescent="0.35"/>
    <row r="105" ht="24" customHeight="1" x14ac:dyDescent="0.35"/>
    <row r="106" ht="24.75" customHeight="1" x14ac:dyDescent="0.35"/>
    <row r="107" ht="16.5" customHeight="1" x14ac:dyDescent="0.35"/>
    <row r="108" ht="15.75" customHeight="1" x14ac:dyDescent="0.35"/>
    <row r="109" ht="17.25" customHeight="1" x14ac:dyDescent="0.35"/>
    <row r="110" ht="24.75" customHeight="1" x14ac:dyDescent="0.35"/>
    <row r="111" ht="24" customHeight="1" x14ac:dyDescent="0.35"/>
    <row r="112" ht="24.75" customHeight="1" x14ac:dyDescent="0.35"/>
    <row r="113" ht="24.75" customHeight="1" x14ac:dyDescent="0.35"/>
    <row r="114" ht="24" customHeight="1" x14ac:dyDescent="0.35"/>
    <row r="116" ht="15.75" customHeight="1" x14ac:dyDescent="0.35"/>
    <row r="117" ht="15.75" customHeight="1" x14ac:dyDescent="0.35"/>
    <row r="119" ht="15.75" customHeight="1" x14ac:dyDescent="0.35"/>
    <row r="120" ht="15.75" customHeight="1" x14ac:dyDescent="0.35"/>
    <row r="122" ht="15.75" customHeight="1" x14ac:dyDescent="0.35"/>
    <row r="123" ht="15.75" customHeight="1" x14ac:dyDescent="0.35"/>
  </sheetData>
  <mergeCells count="85"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36:J38"/>
    <mergeCell ref="L36:M38"/>
    <mergeCell ref="J40:J42"/>
    <mergeCell ref="L40:M42"/>
    <mergeCell ref="J44:J45"/>
    <mergeCell ref="K44:K45"/>
    <mergeCell ref="L44:M45"/>
    <mergeCell ref="J23:M25"/>
    <mergeCell ref="J28:J30"/>
    <mergeCell ref="L28:M30"/>
    <mergeCell ref="J32:J34"/>
    <mergeCell ref="L32:M34"/>
    <mergeCell ref="C19:G20"/>
    <mergeCell ref="H19:I20"/>
    <mergeCell ref="C13:I14"/>
    <mergeCell ref="C15:F16"/>
    <mergeCell ref="G15:H16"/>
    <mergeCell ref="I15:I16"/>
    <mergeCell ref="C17:G18"/>
    <mergeCell ref="H17:H18"/>
    <mergeCell ref="I17:I18"/>
    <mergeCell ref="C59:C60"/>
    <mergeCell ref="C69:C70"/>
    <mergeCell ref="J11:J12"/>
    <mergeCell ref="C11:G12"/>
    <mergeCell ref="H11:I12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C4:H6"/>
    <mergeCell ref="I4:I6"/>
    <mergeCell ref="C9:G10"/>
    <mergeCell ref="H9:I10"/>
    <mergeCell ref="C7:G8"/>
    <mergeCell ref="H7:I8"/>
    <mergeCell ref="G63:I63"/>
    <mergeCell ref="J63:M63"/>
    <mergeCell ref="D64:F64"/>
    <mergeCell ref="G64:I64"/>
    <mergeCell ref="J64:M64"/>
    <mergeCell ref="D65:F65"/>
    <mergeCell ref="G65:I65"/>
    <mergeCell ref="J65:M65"/>
    <mergeCell ref="D66:F66"/>
    <mergeCell ref="G66:I66"/>
    <mergeCell ref="J66:M66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  <mergeCell ref="J74:M74"/>
    <mergeCell ref="D75:F75"/>
    <mergeCell ref="G75:I75"/>
    <mergeCell ref="J75:M75"/>
    <mergeCell ref="D76:F76"/>
    <mergeCell ref="G76:I76"/>
    <mergeCell ref="J76:M7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2395-A4A4-A64B-AC62-B7D4847223F1}">
  <sheetPr codeName="Sheet399"/>
  <dimension ref="B3:AB90"/>
  <sheetViews>
    <sheetView topLeftCell="C1" zoomScaleNormal="60" zoomScaleSheetLayoutView="100" workbookViewId="0">
      <selection activeCell="C7" sqref="C7:G8"/>
    </sheetView>
  </sheetViews>
  <sheetFormatPr defaultRowHeight="14.5" x14ac:dyDescent="0.35"/>
  <cols>
    <col min="2" max="2" width="24.4531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726562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176</v>
      </c>
      <c r="D4" s="507"/>
      <c r="E4" s="507"/>
      <c r="F4" s="507"/>
      <c r="G4" s="507"/>
      <c r="H4" s="508"/>
      <c r="I4" s="512">
        <v>23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365</v>
      </c>
      <c r="D7" s="419"/>
      <c r="E7" s="419"/>
      <c r="F7" s="419"/>
      <c r="G7" s="419"/>
      <c r="H7" s="422">
        <v>65.2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366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347</v>
      </c>
      <c r="I11" s="452"/>
      <c r="J11" s="495" t="s">
        <v>344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0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0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23" ht="17.25" customHeight="1" x14ac:dyDescent="0.35">
      <c r="C17" s="430" t="s">
        <v>165</v>
      </c>
      <c r="D17" s="431"/>
      <c r="E17" s="431"/>
      <c r="F17" s="431"/>
      <c r="G17" s="431"/>
      <c r="H17" s="518">
        <v>0</v>
      </c>
      <c r="I17" s="518">
        <v>0</v>
      </c>
      <c r="J17" s="82"/>
      <c r="K17" s="82"/>
      <c r="L17" s="82"/>
      <c r="M17" s="81"/>
      <c r="N17" s="81"/>
      <c r="O17" s="81"/>
      <c r="P17" s="81"/>
    </row>
    <row r="18" spans="2:23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23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0</v>
      </c>
      <c r="I19" s="452"/>
      <c r="J19" s="82"/>
      <c r="K19" s="82"/>
      <c r="L19" s="82"/>
      <c r="M19" s="81"/>
      <c r="N19" s="81"/>
      <c r="O19" s="81"/>
      <c r="P19" s="81"/>
    </row>
    <row r="20" spans="2:23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131"/>
      <c r="Q20" s="131"/>
      <c r="R20" s="131"/>
      <c r="S20" s="131"/>
      <c r="T20" s="131"/>
      <c r="U20" s="131"/>
      <c r="V20" s="131"/>
      <c r="W20" s="131"/>
    </row>
    <row r="21" spans="2:23" ht="15" customHeight="1" x14ac:dyDescent="0.35">
      <c r="P21" s="131"/>
      <c r="Q21" s="131"/>
      <c r="R21" s="131"/>
      <c r="S21" s="131"/>
      <c r="T21" s="131"/>
      <c r="U21" s="131"/>
      <c r="V21" s="131"/>
      <c r="W21" s="131"/>
    </row>
    <row r="22" spans="2:23" ht="18" customHeight="1" thickBot="1" x14ac:dyDescent="0.4">
      <c r="I22" s="82"/>
      <c r="P22" s="131"/>
      <c r="Q22" s="131"/>
      <c r="R22" s="131"/>
      <c r="S22" s="131"/>
      <c r="T22" s="131"/>
      <c r="U22" s="131"/>
      <c r="V22" s="131"/>
      <c r="W22" s="131"/>
    </row>
    <row r="23" spans="2:23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  <c r="P23" s="131"/>
      <c r="Q23" s="131"/>
      <c r="R23" s="131"/>
      <c r="S23" s="131"/>
      <c r="T23" s="131"/>
      <c r="U23" s="131"/>
      <c r="V23" s="131"/>
      <c r="W23" s="131"/>
    </row>
    <row r="24" spans="2:23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  <c r="P24" s="131"/>
      <c r="Q24" s="131"/>
      <c r="R24" s="131"/>
      <c r="S24" s="131"/>
      <c r="T24" s="131"/>
      <c r="U24" s="131"/>
      <c r="V24" s="131"/>
      <c r="W24" s="131"/>
    </row>
    <row r="25" spans="2:23" ht="16.5" customHeight="1" thickBot="1" x14ac:dyDescent="0.4">
      <c r="B25" s="74"/>
      <c r="C25" s="7"/>
      <c r="D25" s="9" t="s">
        <v>200</v>
      </c>
      <c r="E25" s="37"/>
      <c r="F25" s="9" t="str">
        <f t="shared" ref="F25:F26" si="0">0.05 * VALUE(LEFT(D25, LEN(D25)-3)) &amp; " RC"</f>
        <v>0 RC</v>
      </c>
      <c r="G25" s="53"/>
      <c r="H25" s="73"/>
      <c r="I25" s="85"/>
      <c r="J25" s="444"/>
      <c r="K25" s="445"/>
      <c r="L25" s="445"/>
      <c r="M25" s="446"/>
      <c r="N25" s="84"/>
      <c r="O25" s="84"/>
      <c r="P25" s="131"/>
      <c r="Q25" s="131"/>
      <c r="R25" s="131"/>
      <c r="S25" s="131"/>
      <c r="T25" s="131"/>
      <c r="U25" s="131"/>
      <c r="V25" s="131"/>
      <c r="W25" s="131"/>
    </row>
    <row r="26" spans="2:23" ht="15" customHeight="1" thickTop="1" x14ac:dyDescent="0.35">
      <c r="B26" s="74"/>
      <c r="C26" s="7"/>
      <c r="D26" s="9" t="s">
        <v>200</v>
      </c>
      <c r="E26" s="37"/>
      <c r="F26" s="9" t="str">
        <f t="shared" si="0"/>
        <v>0 RC</v>
      </c>
      <c r="G26" s="53"/>
      <c r="H26" s="73"/>
      <c r="I26" s="85"/>
      <c r="N26" s="84"/>
      <c r="O26" s="84"/>
      <c r="P26" s="131"/>
      <c r="Q26" s="131"/>
      <c r="R26" s="131"/>
      <c r="S26" s="131"/>
      <c r="T26" s="131"/>
      <c r="U26" s="131"/>
      <c r="V26" s="131"/>
      <c r="W26" s="131"/>
    </row>
    <row r="27" spans="2:23" ht="15.75" customHeight="1" thickBot="1" x14ac:dyDescent="0.4">
      <c r="B27" s="74"/>
      <c r="C27" s="7"/>
      <c r="D27" s="9" t="s">
        <v>200</v>
      </c>
      <c r="E27" s="37"/>
      <c r="F27" s="9" t="str">
        <f t="shared" ref="F27:F54" si="1">0.05 * VALUE(LEFT(D27, LEN(D27)-3)) &amp; " RC"</f>
        <v>0 RC</v>
      </c>
      <c r="G27" s="53"/>
      <c r="H27" s="73"/>
      <c r="N27" s="84"/>
      <c r="O27" s="84"/>
      <c r="P27" s="131"/>
      <c r="Q27" s="131"/>
      <c r="R27" s="131"/>
      <c r="S27" s="131"/>
      <c r="T27" s="131"/>
      <c r="U27" s="131"/>
      <c r="V27" s="131"/>
      <c r="W27" s="131"/>
    </row>
    <row r="28" spans="2:23" ht="16.5" customHeight="1" thickTop="1" x14ac:dyDescent="0.35">
      <c r="B28" s="74"/>
      <c r="C28" s="7"/>
      <c r="D28" s="9" t="s">
        <v>200</v>
      </c>
      <c r="E28" s="37"/>
      <c r="F28" s="9" t="str">
        <f t="shared" si="1"/>
        <v>0 RC</v>
      </c>
      <c r="G28" s="53"/>
      <c r="H28" s="73"/>
      <c r="I28" s="83"/>
      <c r="J28" s="479" t="s">
        <v>458</v>
      </c>
      <c r="K28" s="103"/>
      <c r="L28" s="463">
        <f>SUMIF(P28:P405, "A5A5A5", N28:N405) + SUMIF(P28:P405, "A5A5A5", O28:O405)</f>
        <v>34</v>
      </c>
      <c r="M28" s="485"/>
      <c r="P28" s="131"/>
      <c r="Q28" s="131"/>
      <c r="R28" s="131"/>
      <c r="S28" s="131"/>
      <c r="T28" s="131"/>
      <c r="U28" s="131"/>
      <c r="V28" s="131"/>
      <c r="W28" s="131"/>
    </row>
    <row r="29" spans="2:23" ht="15" customHeight="1" x14ac:dyDescent="0.35">
      <c r="B29" s="74"/>
      <c r="C29" s="7"/>
      <c r="D29" s="9" t="s">
        <v>200</v>
      </c>
      <c r="E29" s="37"/>
      <c r="F29" s="9" t="str">
        <f t="shared" si="1"/>
        <v>0 RC</v>
      </c>
      <c r="G29" s="53"/>
      <c r="H29" s="73"/>
      <c r="I29" s="85"/>
      <c r="J29" s="480"/>
      <c r="K29" s="103"/>
      <c r="L29" s="465"/>
      <c r="M29" s="486"/>
      <c r="P29" s="131"/>
      <c r="Q29" s="131"/>
      <c r="R29" s="131"/>
      <c r="S29" s="131"/>
      <c r="T29" s="131"/>
      <c r="U29" s="131"/>
      <c r="V29" s="131"/>
      <c r="W29" s="131"/>
    </row>
    <row r="30" spans="2:23" ht="15.75" customHeight="1" thickBot="1" x14ac:dyDescent="0.4">
      <c r="B30" s="74"/>
      <c r="C30" s="7"/>
      <c r="D30" s="9" t="s">
        <v>200</v>
      </c>
      <c r="E30" s="37"/>
      <c r="F30" s="9" t="str">
        <f t="shared" si="1"/>
        <v>0 RC</v>
      </c>
      <c r="G30" s="53"/>
      <c r="H30" s="73"/>
      <c r="I30" s="85"/>
      <c r="J30" s="481"/>
      <c r="K30" s="103"/>
      <c r="L30" s="467"/>
      <c r="M30" s="487"/>
      <c r="P30" s="131"/>
      <c r="Q30" s="131"/>
      <c r="R30" s="131"/>
      <c r="S30" s="131"/>
      <c r="T30" s="131"/>
      <c r="U30" s="131"/>
      <c r="V30" s="131"/>
      <c r="W30" s="131"/>
    </row>
    <row r="31" spans="2:23" ht="15.75" customHeight="1" thickTop="1" thickBot="1" x14ac:dyDescent="0.4">
      <c r="B31" s="74"/>
      <c r="C31" s="7"/>
      <c r="D31" s="9" t="s">
        <v>200</v>
      </c>
      <c r="E31" s="37"/>
      <c r="F31" s="9" t="str">
        <f t="shared" si="1"/>
        <v>0 RC</v>
      </c>
      <c r="G31" s="53"/>
      <c r="H31" s="73"/>
      <c r="P31" s="131"/>
      <c r="Q31" s="131"/>
      <c r="R31" s="131"/>
      <c r="S31" s="131"/>
      <c r="T31" s="131"/>
      <c r="U31" s="131"/>
      <c r="V31" s="131"/>
      <c r="W31" s="131"/>
    </row>
    <row r="32" spans="2:23" ht="15.75" customHeight="1" thickTop="1" x14ac:dyDescent="0.35">
      <c r="B32" s="74"/>
      <c r="C32" s="7"/>
      <c r="D32" s="9" t="s">
        <v>200</v>
      </c>
      <c r="E32" s="37"/>
      <c r="F32" s="9" t="str">
        <f t="shared" si="1"/>
        <v>0 RC</v>
      </c>
      <c r="G32" s="53"/>
      <c r="H32" s="73"/>
      <c r="J32" s="482" t="s">
        <v>1</v>
      </c>
      <c r="K32" s="103"/>
      <c r="L32" s="463">
        <f>SUMIF(P28:P405, "70AD47", N28:N405) + SUMIF(P28:P405, "70AD47", O28:O405)</f>
        <v>17</v>
      </c>
      <c r="M32" s="485"/>
      <c r="P32" s="131"/>
      <c r="Q32" s="131"/>
      <c r="R32" s="131"/>
      <c r="S32" s="131"/>
      <c r="T32" s="131"/>
      <c r="U32" s="131"/>
      <c r="V32" s="131"/>
      <c r="W32" s="131"/>
    </row>
    <row r="33" spans="2:23" ht="15.75" customHeight="1" x14ac:dyDescent="0.35">
      <c r="B33" s="74"/>
      <c r="C33" s="7"/>
      <c r="D33" s="9" t="s">
        <v>200</v>
      </c>
      <c r="E33" s="37"/>
      <c r="F33" s="9" t="str">
        <f t="shared" si="1"/>
        <v>0 RC</v>
      </c>
      <c r="G33" s="53"/>
      <c r="H33" s="73"/>
      <c r="J33" s="483"/>
      <c r="K33" s="103"/>
      <c r="L33" s="465"/>
      <c r="M33" s="486"/>
      <c r="P33" s="131"/>
      <c r="Q33" s="131"/>
      <c r="R33" s="131"/>
      <c r="S33" s="131"/>
      <c r="T33" s="131"/>
      <c r="U33" s="131"/>
      <c r="V33" s="131"/>
      <c r="W33" s="131"/>
    </row>
    <row r="34" spans="2:23" ht="18" customHeight="1" thickBot="1" x14ac:dyDescent="0.4">
      <c r="B34" s="74"/>
      <c r="C34" s="7"/>
      <c r="D34" s="9" t="s">
        <v>200</v>
      </c>
      <c r="E34" s="37"/>
      <c r="F34" s="9" t="str">
        <f t="shared" si="1"/>
        <v>0 RC</v>
      </c>
      <c r="G34" s="53"/>
      <c r="H34" s="73"/>
      <c r="J34" s="484"/>
      <c r="K34" s="103"/>
      <c r="L34" s="467"/>
      <c r="M34" s="487"/>
      <c r="N34" s="82"/>
      <c r="O34" s="82"/>
      <c r="P34" s="131"/>
      <c r="Q34" s="131"/>
      <c r="R34" s="131"/>
      <c r="S34" s="131"/>
      <c r="T34" s="131"/>
      <c r="U34" s="131"/>
      <c r="V34" s="131"/>
      <c r="W34" s="131"/>
    </row>
    <row r="35" spans="2:23" ht="17.25" customHeight="1" thickTop="1" thickBot="1" x14ac:dyDescent="0.4">
      <c r="B35" s="74"/>
      <c r="C35" s="7"/>
      <c r="D35" s="9" t="s">
        <v>200</v>
      </c>
      <c r="E35" s="37"/>
      <c r="F35" s="9" t="str">
        <f t="shared" si="1"/>
        <v>0 RC</v>
      </c>
      <c r="G35" s="53"/>
      <c r="H35" s="73"/>
      <c r="N35" s="83"/>
      <c r="O35" s="83"/>
      <c r="P35" s="131"/>
      <c r="Q35" s="131"/>
      <c r="R35" s="131"/>
      <c r="S35" s="131"/>
      <c r="T35" s="131"/>
      <c r="U35" s="131"/>
      <c r="V35" s="131"/>
      <c r="W35" s="131"/>
    </row>
    <row r="36" spans="2:23" ht="15.75" customHeight="1" thickTop="1" x14ac:dyDescent="0.35">
      <c r="B36" s="74"/>
      <c r="C36" s="7"/>
      <c r="D36" s="9" t="s">
        <v>200</v>
      </c>
      <c r="E36" s="37"/>
      <c r="F36" s="9" t="str">
        <f t="shared" si="1"/>
        <v>0 RC</v>
      </c>
      <c r="G36" s="53"/>
      <c r="H36" s="73"/>
      <c r="J36" s="460" t="s">
        <v>2</v>
      </c>
      <c r="K36" s="103"/>
      <c r="L36" s="463">
        <f>SUMIF(P28:P405, "FFC000", N28:N405) + SUMIF(P28:P405, "FFC000", O28:O405)</f>
        <v>4</v>
      </c>
      <c r="M36" s="485"/>
      <c r="N36" s="85"/>
      <c r="O36" s="85"/>
      <c r="P36" s="131"/>
      <c r="Q36" s="131"/>
      <c r="R36" s="131"/>
      <c r="S36" s="131"/>
      <c r="T36" s="131"/>
      <c r="U36" s="131"/>
      <c r="V36" s="131"/>
      <c r="W36" s="131"/>
    </row>
    <row r="37" spans="2:23" ht="15.75" customHeight="1" x14ac:dyDescent="0.35">
      <c r="B37" s="74"/>
      <c r="C37" s="7"/>
      <c r="D37" s="9" t="s">
        <v>200</v>
      </c>
      <c r="E37" s="37"/>
      <c r="F37" s="9" t="str">
        <f t="shared" si="1"/>
        <v>0 RC</v>
      </c>
      <c r="G37" s="53"/>
      <c r="H37" s="73"/>
      <c r="J37" s="461"/>
      <c r="K37" s="103"/>
      <c r="L37" s="465"/>
      <c r="M37" s="486"/>
      <c r="N37" s="86"/>
      <c r="O37" s="86"/>
      <c r="P37" s="131"/>
      <c r="Q37" s="131"/>
      <c r="R37" s="131"/>
      <c r="S37" s="131"/>
      <c r="T37" s="131"/>
      <c r="U37" s="131"/>
      <c r="V37" s="131"/>
      <c r="W37" s="131"/>
    </row>
    <row r="38" spans="2:23" ht="15.75" customHeight="1" thickBot="1" x14ac:dyDescent="0.4">
      <c r="B38" s="74"/>
      <c r="C38" s="7"/>
      <c r="D38" s="9" t="s">
        <v>200</v>
      </c>
      <c r="E38" s="37"/>
      <c r="F38" s="9" t="str">
        <f t="shared" si="1"/>
        <v>0 RC</v>
      </c>
      <c r="G38" s="53"/>
      <c r="H38" s="73"/>
      <c r="J38" s="462"/>
      <c r="K38" s="103"/>
      <c r="L38" s="467"/>
      <c r="M38" s="487"/>
      <c r="P38" s="131"/>
      <c r="Q38" s="131"/>
      <c r="R38" s="131"/>
      <c r="S38" s="131"/>
      <c r="T38" s="131"/>
      <c r="U38" s="131"/>
      <c r="V38" s="131"/>
      <c r="W38" s="131"/>
    </row>
    <row r="39" spans="2:23" ht="16.5" customHeight="1" thickTop="1" thickBot="1" x14ac:dyDescent="0.4">
      <c r="B39" s="74"/>
      <c r="C39" s="7"/>
      <c r="D39" s="9" t="s">
        <v>200</v>
      </c>
      <c r="E39" s="37"/>
      <c r="F39" s="9" t="str">
        <f t="shared" si="1"/>
        <v>0 RC</v>
      </c>
      <c r="G39" s="53"/>
      <c r="H39" s="73"/>
      <c r="N39" s="83"/>
      <c r="O39" s="83"/>
      <c r="P39" s="131"/>
      <c r="Q39" s="131"/>
      <c r="R39" s="131"/>
      <c r="S39" s="131"/>
      <c r="T39" s="131"/>
      <c r="U39" s="131"/>
      <c r="V39" s="131"/>
      <c r="W39" s="131"/>
    </row>
    <row r="40" spans="2:23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53"/>
      <c r="H40" s="73"/>
      <c r="J40" s="469" t="s">
        <v>3</v>
      </c>
      <c r="K40" s="103"/>
      <c r="L40" s="463">
        <f>SUMIF(P28:P405, "ED7D31", N28:N405) + SUMIF(P28:P405, "ED7D31", O28:O405)</f>
        <v>13</v>
      </c>
      <c r="M40" s="485"/>
      <c r="N40" s="85"/>
      <c r="O40" s="85"/>
      <c r="P40" s="131"/>
      <c r="Q40" s="131"/>
      <c r="R40" s="131"/>
      <c r="S40" s="131"/>
      <c r="T40" s="131"/>
      <c r="U40" s="131"/>
      <c r="V40" s="131"/>
      <c r="W40" s="131"/>
    </row>
    <row r="41" spans="2:23" ht="15.7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53"/>
      <c r="H41" s="73"/>
      <c r="J41" s="470"/>
      <c r="K41" s="103"/>
      <c r="L41" s="465"/>
      <c r="M41" s="486"/>
      <c r="N41" s="86"/>
      <c r="O41" s="86"/>
      <c r="P41" s="131"/>
      <c r="Q41" s="131"/>
      <c r="R41" s="131"/>
      <c r="S41" s="131"/>
      <c r="T41" s="131"/>
      <c r="U41" s="131"/>
      <c r="V41" s="131"/>
      <c r="W41" s="131"/>
    </row>
    <row r="42" spans="2:23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53"/>
      <c r="H42" s="73"/>
      <c r="J42" s="471"/>
      <c r="K42" s="103"/>
      <c r="L42" s="467"/>
      <c r="M42" s="487"/>
      <c r="P42" s="131"/>
      <c r="Q42" s="131"/>
      <c r="R42" s="131"/>
      <c r="S42" s="131"/>
      <c r="T42" s="131"/>
      <c r="U42" s="131"/>
      <c r="V42" s="131"/>
      <c r="W42" s="131"/>
    </row>
    <row r="43" spans="2:23" ht="15.75" customHeight="1" thickTop="1" thickBot="1" x14ac:dyDescent="0.4">
      <c r="B43" s="74"/>
      <c r="C43" s="7"/>
      <c r="D43" s="9" t="s">
        <v>200</v>
      </c>
      <c r="E43" s="37"/>
      <c r="F43" s="9" t="str">
        <f t="shared" si="1"/>
        <v>0 RC</v>
      </c>
      <c r="G43" s="53"/>
      <c r="H43" s="73"/>
      <c r="P43" s="131"/>
      <c r="Q43" s="131"/>
      <c r="R43" s="131"/>
      <c r="S43" s="131"/>
      <c r="T43" s="131"/>
      <c r="U43" s="131"/>
      <c r="V43" s="131"/>
      <c r="W43" s="131"/>
    </row>
    <row r="44" spans="2:23" ht="16.5" customHeight="1" thickTop="1" x14ac:dyDescent="0.35">
      <c r="B44" s="74"/>
      <c r="C44" s="7"/>
      <c r="D44" s="9" t="s">
        <v>200</v>
      </c>
      <c r="E44" s="37"/>
      <c r="F44" s="9" t="str">
        <f t="shared" si="1"/>
        <v>0 RC</v>
      </c>
      <c r="G44" s="53"/>
      <c r="H44" s="73"/>
      <c r="J44" s="472" t="s">
        <v>459</v>
      </c>
      <c r="K44" s="474"/>
      <c r="L44" s="475">
        <f>SUMIF(P28:P405, "A9D08E", N28:N405) + SUMIF(P28:P405, "A9D08E", O28:O405)</f>
        <v>64</v>
      </c>
      <c r="M44" s="532"/>
      <c r="P44" s="131"/>
      <c r="Q44" s="131"/>
      <c r="R44" s="131"/>
      <c r="S44" s="131"/>
      <c r="T44" s="131"/>
      <c r="U44" s="131"/>
      <c r="V44" s="131"/>
      <c r="W44" s="131"/>
    </row>
    <row r="45" spans="2:23" ht="15.75" customHeight="1" thickBot="1" x14ac:dyDescent="0.4">
      <c r="B45" s="74"/>
      <c r="C45" s="7"/>
      <c r="D45" s="9" t="s">
        <v>200</v>
      </c>
      <c r="E45" s="37"/>
      <c r="F45" s="9" t="str">
        <f t="shared" si="1"/>
        <v>0 RC</v>
      </c>
      <c r="G45" s="53"/>
      <c r="H45" s="73"/>
      <c r="J45" s="473"/>
      <c r="K45" s="474"/>
      <c r="L45" s="477"/>
      <c r="M45" s="533"/>
      <c r="P45" s="131"/>
      <c r="Q45" s="131"/>
      <c r="R45" s="131"/>
      <c r="S45" s="131"/>
      <c r="T45" s="131"/>
      <c r="U45" s="131"/>
      <c r="V45" s="131"/>
      <c r="W45" s="131"/>
    </row>
    <row r="46" spans="2:23" ht="15.75" customHeight="1" thickTop="1" thickBot="1" x14ac:dyDescent="0.4">
      <c r="B46" s="74"/>
      <c r="C46" s="7"/>
      <c r="D46" s="9" t="s">
        <v>200</v>
      </c>
      <c r="E46" s="37"/>
      <c r="F46" s="9" t="str">
        <f t="shared" si="1"/>
        <v>0 RC</v>
      </c>
      <c r="G46" s="53"/>
      <c r="H46" s="73"/>
      <c r="P46" s="131"/>
      <c r="Q46" s="131"/>
      <c r="R46" s="131"/>
      <c r="S46" s="131"/>
      <c r="T46" s="131"/>
      <c r="U46" s="131"/>
      <c r="V46" s="131"/>
      <c r="W46" s="131"/>
    </row>
    <row r="47" spans="2:23" ht="16.5" customHeight="1" thickTop="1" x14ac:dyDescent="0.35">
      <c r="B47" s="74"/>
      <c r="C47" s="7"/>
      <c r="D47" s="9" t="s">
        <v>200</v>
      </c>
      <c r="E47" s="37"/>
      <c r="F47" s="9" t="str">
        <f t="shared" si="1"/>
        <v>0 RC</v>
      </c>
      <c r="G47" s="53"/>
      <c r="H47" s="73"/>
      <c r="J47" s="490" t="s">
        <v>5</v>
      </c>
      <c r="K47" s="474"/>
      <c r="L47" s="475">
        <f>SUMIF(P28:P405, "F4B084", N28:N405) + SUMIF(P28:P405, "F4B084", O28:O405)</f>
        <v>46</v>
      </c>
      <c r="M47" s="532"/>
      <c r="P47" s="131"/>
      <c r="Q47" s="131"/>
      <c r="R47" s="131"/>
      <c r="S47" s="131"/>
      <c r="T47" s="131"/>
      <c r="U47" s="131"/>
      <c r="V47" s="131"/>
      <c r="W47" s="131"/>
    </row>
    <row r="48" spans="2:23" ht="15.75" customHeight="1" thickBot="1" x14ac:dyDescent="0.4">
      <c r="B48" s="74"/>
      <c r="C48" s="7"/>
      <c r="D48" s="9" t="s">
        <v>200</v>
      </c>
      <c r="E48" s="37"/>
      <c r="F48" s="9" t="str">
        <f t="shared" si="1"/>
        <v>0 RC</v>
      </c>
      <c r="G48" s="10"/>
      <c r="H48" s="73"/>
      <c r="J48" s="491"/>
      <c r="K48" s="474"/>
      <c r="L48" s="477"/>
      <c r="M48" s="533"/>
      <c r="P48" s="131"/>
      <c r="Q48" s="131"/>
      <c r="R48" s="131"/>
      <c r="S48" s="131"/>
      <c r="T48" s="131"/>
      <c r="U48" s="131"/>
      <c r="V48" s="131"/>
      <c r="W48" s="131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1"/>
        <v>0 RC</v>
      </c>
      <c r="G49" s="10"/>
      <c r="H49" s="73"/>
      <c r="P49" s="131"/>
      <c r="Q49" s="131"/>
      <c r="R49" s="131"/>
      <c r="S49" s="131"/>
      <c r="T49" s="131"/>
      <c r="U49" s="131"/>
      <c r="V49" s="131"/>
      <c r="W49" s="131"/>
    </row>
    <row r="50" spans="2:28" ht="16.5" customHeight="1" thickTop="1" x14ac:dyDescent="0.35">
      <c r="B50" s="65"/>
      <c r="C50" s="7"/>
      <c r="D50" s="9" t="s">
        <v>200</v>
      </c>
      <c r="E50" s="37"/>
      <c r="F50" s="9" t="str">
        <f t="shared" si="1"/>
        <v>0 RC</v>
      </c>
      <c r="G50" s="10"/>
      <c r="H50" s="73"/>
      <c r="J50" s="492" t="s">
        <v>85</v>
      </c>
      <c r="K50" s="474"/>
      <c r="L50" s="475">
        <f>SUMIF(P28:P405, "FFD966", N28:N405) + SUMIF(P28:P405, "FFD966", O28:O405)</f>
        <v>18</v>
      </c>
      <c r="M50" s="532"/>
      <c r="P50" s="131"/>
      <c r="Q50" s="131"/>
      <c r="R50" s="131"/>
      <c r="S50" s="131"/>
      <c r="T50" s="131"/>
      <c r="U50" s="131"/>
      <c r="V50" s="131"/>
      <c r="W50" s="131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1"/>
        <v>0 RC</v>
      </c>
      <c r="G51" s="10"/>
      <c r="H51" s="73"/>
      <c r="J51" s="493"/>
      <c r="K51" s="474"/>
      <c r="L51" s="477"/>
      <c r="M51" s="533"/>
      <c r="P51" s="131"/>
      <c r="Q51" s="131"/>
      <c r="R51" s="131"/>
      <c r="S51" s="131"/>
      <c r="T51" s="131"/>
      <c r="U51" s="131"/>
      <c r="V51" s="131"/>
      <c r="W51" s="131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1"/>
        <v>0 RC</v>
      </c>
      <c r="G52" s="10"/>
      <c r="H52" s="73"/>
      <c r="P52" s="131"/>
      <c r="Q52" s="131"/>
      <c r="R52" s="131"/>
      <c r="S52" s="131"/>
      <c r="T52" s="131"/>
      <c r="U52" s="131"/>
      <c r="V52" s="131"/>
      <c r="W52" s="131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1"/>
        <v>0 RC</v>
      </c>
      <c r="G53" s="10"/>
      <c r="H53" s="73"/>
      <c r="J53" s="488" t="s">
        <v>6</v>
      </c>
      <c r="K53" s="474"/>
      <c r="L53" s="475">
        <f>SUMIF(P28:P405, "9BC2E6", N28:N405) + SUMIF(P28:P405, "9BC2E6", O28:O405)</f>
        <v>8</v>
      </c>
      <c r="M53" s="532"/>
      <c r="P53" s="131"/>
      <c r="Q53" s="131"/>
      <c r="R53" s="131"/>
      <c r="S53" s="131"/>
      <c r="T53" s="131"/>
      <c r="U53" s="131"/>
      <c r="V53" s="131"/>
      <c r="W53" s="131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1"/>
        <v>0 RC</v>
      </c>
      <c r="G54" s="10"/>
      <c r="H54" s="73"/>
      <c r="J54" s="489"/>
      <c r="K54" s="474"/>
      <c r="L54" s="477"/>
      <c r="M54" s="533"/>
      <c r="P54" s="131"/>
      <c r="Q54" s="131"/>
      <c r="R54" s="131"/>
      <c r="S54" s="131"/>
      <c r="T54" s="131"/>
      <c r="U54" s="131"/>
      <c r="V54" s="131"/>
      <c r="W54" s="131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0</v>
      </c>
      <c r="G55" s="80" t="s">
        <v>136</v>
      </c>
      <c r="H55" s="73" t="s">
        <v>346</v>
      </c>
      <c r="P55" s="131"/>
      <c r="Q55" s="131"/>
      <c r="R55" s="131"/>
      <c r="S55" s="131"/>
      <c r="T55" s="131"/>
      <c r="U55" s="131"/>
      <c r="V55" s="131"/>
      <c r="W55" s="131"/>
    </row>
    <row r="56" spans="2:28" ht="15" customHeight="1" x14ac:dyDescent="0.35">
      <c r="B56" s="56"/>
      <c r="C56" s="57"/>
      <c r="D56" s="57"/>
      <c r="E56" s="57"/>
      <c r="F56" s="58"/>
      <c r="G56" s="58"/>
      <c r="H56" s="57"/>
      <c r="P56" s="131"/>
      <c r="Q56" s="131"/>
      <c r="R56" s="131"/>
      <c r="S56" s="131"/>
      <c r="T56" s="131"/>
      <c r="U56" s="131"/>
      <c r="V56" s="131"/>
      <c r="W56" s="131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535"/>
      <c r="N59" s="118"/>
      <c r="O59" s="104">
        <v>34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534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536"/>
      <c r="N60" s="105"/>
      <c r="O60" s="105">
        <v>17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487</v>
      </c>
      <c r="D61" s="395">
        <v>-19</v>
      </c>
      <c r="E61" s="397">
        <v>65.2</v>
      </c>
      <c r="F61" s="397">
        <v>1159</v>
      </c>
      <c r="G61" s="397">
        <v>1316</v>
      </c>
      <c r="H61" s="497">
        <v>1003</v>
      </c>
      <c r="I61" s="537">
        <v>1160</v>
      </c>
      <c r="J61" s="377"/>
      <c r="K61" s="378"/>
      <c r="L61" s="378"/>
      <c r="M61" s="428"/>
      <c r="N61" s="106"/>
      <c r="O61" s="106">
        <v>4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539">
        <v>4</v>
      </c>
      <c r="D62" s="426"/>
      <c r="E62" s="398"/>
      <c r="F62" s="398"/>
      <c r="G62" s="398"/>
      <c r="H62" s="498"/>
      <c r="I62" s="538"/>
      <c r="J62" s="377"/>
      <c r="K62" s="378"/>
      <c r="L62" s="378"/>
      <c r="M62" s="428"/>
      <c r="N62" s="107"/>
      <c r="O62" s="107">
        <v>13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130"/>
      <c r="Y62" s="87"/>
      <c r="Z62" s="87"/>
      <c r="AA62" s="87"/>
      <c r="AB62" s="87"/>
    </row>
    <row r="63" spans="2:28" ht="23.25" customHeight="1" thickBot="1" x14ac:dyDescent="0.5">
      <c r="C63" s="540"/>
      <c r="D63" s="458" t="s">
        <v>305</v>
      </c>
      <c r="E63" s="459"/>
      <c r="F63" s="496"/>
      <c r="G63" s="382" t="s">
        <v>130</v>
      </c>
      <c r="H63" s="383"/>
      <c r="I63" s="494"/>
      <c r="J63" s="388"/>
      <c r="K63" s="389"/>
      <c r="L63" s="389"/>
      <c r="M63" s="390"/>
      <c r="N63" s="108"/>
      <c r="O63" s="120">
        <v>64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540"/>
      <c r="D64" s="379" t="s">
        <v>332</v>
      </c>
      <c r="E64" s="380"/>
      <c r="F64" s="381"/>
      <c r="G64" s="458" t="s">
        <v>275</v>
      </c>
      <c r="H64" s="459"/>
      <c r="I64" s="496"/>
      <c r="J64" s="388"/>
      <c r="K64" s="389"/>
      <c r="L64" s="389"/>
      <c r="M64" s="390"/>
      <c r="N64" s="121"/>
      <c r="O64" s="121">
        <v>46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540"/>
      <c r="D65" s="388"/>
      <c r="E65" s="389"/>
      <c r="F65" s="390"/>
      <c r="G65" s="388"/>
      <c r="H65" s="389"/>
      <c r="I65" s="390"/>
      <c r="J65" s="388"/>
      <c r="K65" s="389"/>
      <c r="L65" s="389"/>
      <c r="M65" s="390"/>
      <c r="N65" s="122"/>
      <c r="O65" s="122">
        <v>18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541"/>
      <c r="D66" s="388"/>
      <c r="E66" s="389"/>
      <c r="F66" s="390"/>
      <c r="G66" s="388"/>
      <c r="H66" s="389"/>
      <c r="I66" s="390"/>
      <c r="J66" s="388"/>
      <c r="K66" s="389"/>
      <c r="L66" s="389"/>
      <c r="M66" s="390"/>
      <c r="N66" s="109"/>
      <c r="O66" s="109">
        <v>8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x14ac:dyDescent="0.35"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x14ac:dyDescent="0.35"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x14ac:dyDescent="0.35"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x14ac:dyDescent="0.35"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x14ac:dyDescent="0.35"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x14ac:dyDescent="0.35"/>
    <row r="73" spans="3:28" ht="24" customHeight="1" x14ac:dyDescent="0.35"/>
    <row r="83" spans="4:20" ht="15" x14ac:dyDescent="0.35"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</row>
    <row r="84" spans="4:20" ht="15" x14ac:dyDescent="0.35"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</row>
    <row r="85" spans="4:20" ht="15" customHeight="1" x14ac:dyDescent="0.35"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</row>
    <row r="86" spans="4:20" ht="15.75" customHeight="1" x14ac:dyDescent="0.35"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</row>
    <row r="87" spans="4:20" ht="24" customHeight="1" x14ac:dyDescent="0.35"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</row>
    <row r="88" spans="4:20" ht="24" customHeight="1" x14ac:dyDescent="0.35"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</row>
    <row r="89" spans="4:20" ht="24" customHeight="1" x14ac:dyDescent="0.35"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</row>
    <row r="90" spans="4:20" ht="24" customHeight="1" x14ac:dyDescent="0.35"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</row>
  </sheetData>
  <mergeCells count="62">
    <mergeCell ref="J11:J12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G64:I64"/>
    <mergeCell ref="J44:J45"/>
    <mergeCell ref="K44:K45"/>
    <mergeCell ref="L44:M45"/>
    <mergeCell ref="J47:J48"/>
    <mergeCell ref="K47:K48"/>
    <mergeCell ref="L47:M48"/>
    <mergeCell ref="J50:J51"/>
    <mergeCell ref="K50:K51"/>
    <mergeCell ref="L50:M51"/>
    <mergeCell ref="J53:J54"/>
    <mergeCell ref="K53:K54"/>
    <mergeCell ref="L53:M54"/>
    <mergeCell ref="J64:M64"/>
    <mergeCell ref="C11:G12"/>
    <mergeCell ref="H11:I12"/>
    <mergeCell ref="C4:H6"/>
    <mergeCell ref="I4:I6"/>
    <mergeCell ref="C9:G10"/>
    <mergeCell ref="H9:I10"/>
    <mergeCell ref="C7:G8"/>
    <mergeCell ref="H7:I8"/>
    <mergeCell ref="C13:I14"/>
    <mergeCell ref="C15:F16"/>
    <mergeCell ref="G15:H16"/>
    <mergeCell ref="I15:I16"/>
    <mergeCell ref="C17:G18"/>
    <mergeCell ref="H17:H18"/>
    <mergeCell ref="I17:I18"/>
    <mergeCell ref="D65:F65"/>
    <mergeCell ref="G65:I65"/>
    <mergeCell ref="J65:M65"/>
    <mergeCell ref="D66:F66"/>
    <mergeCell ref="C19:G20"/>
    <mergeCell ref="H19:I20"/>
    <mergeCell ref="J23:M25"/>
    <mergeCell ref="J28:J30"/>
    <mergeCell ref="L28:M30"/>
    <mergeCell ref="J32:J34"/>
    <mergeCell ref="L32:M34"/>
    <mergeCell ref="J36:J38"/>
    <mergeCell ref="L36:M38"/>
    <mergeCell ref="J40:J42"/>
    <mergeCell ref="L40:M42"/>
    <mergeCell ref="D64:F64"/>
  </mergeCells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C99-528B-4548-BF75-46F1D9B79793}">
  <sheetPr codeName="Sheet39321"/>
  <dimension ref="B3:AB107"/>
  <sheetViews>
    <sheetView zoomScale="70" zoomScaleNormal="60" zoomScaleSheetLayoutView="100" workbookViewId="0">
      <selection activeCell="C7" sqref="C7:G8"/>
    </sheetView>
  </sheetViews>
  <sheetFormatPr defaultRowHeight="14.5" x14ac:dyDescent="0.35"/>
  <cols>
    <col min="2" max="2" width="22.0898437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7265625" customWidth="1"/>
    <col min="12" max="12" width="10.17968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290</v>
      </c>
      <c r="D4" s="406"/>
      <c r="E4" s="406"/>
      <c r="F4" s="406"/>
      <c r="G4" s="406"/>
      <c r="H4" s="407"/>
      <c r="I4" s="411">
        <v>19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382</v>
      </c>
      <c r="D7" s="419"/>
      <c r="E7" s="419"/>
      <c r="F7" s="419"/>
      <c r="G7" s="419"/>
      <c r="H7" s="422">
        <v>105.2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692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508</v>
      </c>
      <c r="I11" s="452"/>
      <c r="J11" s="495" t="s">
        <v>504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36</v>
      </c>
      <c r="H15" s="433"/>
      <c r="I15" s="433">
        <v>73.2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0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65"/>
      <c r="C25" s="7"/>
      <c r="D25" s="9" t="s">
        <v>200</v>
      </c>
      <c r="E25" s="37"/>
      <c r="F25" s="9" t="str">
        <f t="shared" ref="F25:F54" si="0">0.05 * VALUE(LEFT(D25, LEN(D25)-3)) &amp; " RC"</f>
        <v>0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65"/>
      <c r="C26" s="7"/>
      <c r="D26" s="9" t="s">
        <v>200</v>
      </c>
      <c r="E26" s="37"/>
      <c r="F26" s="9" t="str">
        <f t="shared" si="0"/>
        <v>0 RC</v>
      </c>
      <c r="G26" s="53"/>
      <c r="H26" s="73"/>
      <c r="I26" s="2"/>
      <c r="N26" s="46"/>
      <c r="O26" s="46"/>
    </row>
    <row r="27" spans="2:16" ht="15.75" customHeight="1" thickBot="1" x14ac:dyDescent="0.4">
      <c r="B27" s="65"/>
      <c r="C27" s="7"/>
      <c r="D27" s="9" t="s">
        <v>200</v>
      </c>
      <c r="E27" s="37"/>
      <c r="F27" s="9" t="str">
        <f t="shared" si="0"/>
        <v>0 RC</v>
      </c>
      <c r="G27" s="53"/>
      <c r="H27" s="73"/>
      <c r="N27" s="46"/>
      <c r="O27" s="46"/>
    </row>
    <row r="28" spans="2:16" ht="16.5" customHeight="1" thickTop="1" x14ac:dyDescent="0.35">
      <c r="B28" s="65"/>
      <c r="C28" s="7"/>
      <c r="D28" s="9" t="s">
        <v>200</v>
      </c>
      <c r="E28" s="37"/>
      <c r="F28" s="9" t="str">
        <f t="shared" si="0"/>
        <v>0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38</v>
      </c>
      <c r="M28" s="464"/>
    </row>
    <row r="29" spans="2:16" ht="17.25" customHeight="1" x14ac:dyDescent="0.35">
      <c r="B29" s="65"/>
      <c r="C29" s="7"/>
      <c r="D29" s="9" t="s">
        <v>200</v>
      </c>
      <c r="E29" s="37"/>
      <c r="F29" s="9" t="str">
        <f t="shared" si="0"/>
        <v>0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">
      <c r="B30" s="65"/>
      <c r="C30" s="7"/>
      <c r="D30" s="9" t="s">
        <v>200</v>
      </c>
      <c r="E30" s="37"/>
      <c r="F30" s="9" t="str">
        <f t="shared" si="0"/>
        <v>0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">
      <c r="B31" s="65"/>
      <c r="C31" s="7"/>
      <c r="D31" s="9" t="s">
        <v>200</v>
      </c>
      <c r="E31" s="37"/>
      <c r="F31" s="9" t="str">
        <f t="shared" si="0"/>
        <v>0 RC</v>
      </c>
      <c r="G31" s="53"/>
      <c r="H31" s="73"/>
    </row>
    <row r="32" spans="2:16" ht="17.25" customHeight="1" thickTop="1" x14ac:dyDescent="0.35">
      <c r="B32" s="65"/>
      <c r="C32" s="7"/>
      <c r="D32" s="9" t="s">
        <v>200</v>
      </c>
      <c r="E32" s="37"/>
      <c r="F32" s="9" t="str">
        <f t="shared" si="0"/>
        <v>0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22</v>
      </c>
      <c r="M32" s="485"/>
    </row>
    <row r="33" spans="2:15" ht="15.75" customHeight="1" x14ac:dyDescent="0.35">
      <c r="B33" s="65"/>
      <c r="C33" s="7"/>
      <c r="D33" s="9" t="s">
        <v>200</v>
      </c>
      <c r="E33" s="37"/>
      <c r="F33" s="9" t="str">
        <f t="shared" si="0"/>
        <v>0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65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65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4"/>
    </row>
    <row r="36" spans="2:15" ht="15.75" customHeight="1" thickTop="1" x14ac:dyDescent="0.35">
      <c r="B36" s="65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8</v>
      </c>
      <c r="M36" s="464"/>
      <c r="N36" s="2"/>
      <c r="O36" s="2"/>
    </row>
    <row r="37" spans="2:15" ht="15.75" customHeight="1" x14ac:dyDescent="0.35">
      <c r="B37" s="65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3"/>
    </row>
    <row r="38" spans="2:15" ht="17.25" customHeight="1" thickBot="1" x14ac:dyDescent="0.4">
      <c r="B38" s="65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65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4"/>
    </row>
    <row r="40" spans="2:15" ht="15.75" customHeight="1" thickTop="1" x14ac:dyDescent="0.35">
      <c r="B40" s="65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8</v>
      </c>
      <c r="M40" s="464"/>
      <c r="N40" s="2"/>
      <c r="O40" s="2"/>
    </row>
    <row r="41" spans="2:15" ht="17.25" customHeight="1" x14ac:dyDescent="0.35">
      <c r="B41" s="65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65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65"/>
      <c r="C43" s="7"/>
      <c r="D43" s="9" t="s">
        <v>200</v>
      </c>
      <c r="E43" s="37"/>
      <c r="F43" s="9" t="str">
        <f t="shared" ref="F43:F44" si="1">0.05 * VALUE(LEFT(D43, LEN(D43)-3)) &amp; " RC"</f>
        <v>0 RC</v>
      </c>
      <c r="G43" s="53"/>
      <c r="H43" s="73"/>
    </row>
    <row r="44" spans="2:15" ht="15" thickTop="1" x14ac:dyDescent="0.35">
      <c r="B44" s="65"/>
      <c r="C44" s="7"/>
      <c r="D44" s="9" t="s">
        <v>200</v>
      </c>
      <c r="E44" s="37"/>
      <c r="F44" s="9" t="str">
        <f t="shared" si="1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96</v>
      </c>
      <c r="M44" s="476"/>
    </row>
    <row r="45" spans="2:15" ht="15.75" customHeight="1" thickBot="1" x14ac:dyDescent="0.4">
      <c r="B45" s="65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65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65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53</v>
      </c>
      <c r="M47" s="476"/>
    </row>
    <row r="48" spans="2:15" ht="15.75" customHeight="1" thickBot="1" x14ac:dyDescent="0.4">
      <c r="B48" s="65"/>
      <c r="C48" s="7"/>
      <c r="D48" s="9" t="s">
        <v>200</v>
      </c>
      <c r="E48" s="37"/>
      <c r="F48" s="9" t="str">
        <f t="shared" si="0"/>
        <v>0 RC</v>
      </c>
      <c r="G48" s="53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43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7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0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>
        <v>9</v>
      </c>
      <c r="O59" s="104">
        <v>29</v>
      </c>
      <c r="P59" s="124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>
        <v>6</v>
      </c>
      <c r="O60" s="105">
        <v>16</v>
      </c>
      <c r="P60" s="124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133" t="s">
        <v>489</v>
      </c>
      <c r="D61" s="504" t="s">
        <v>129</v>
      </c>
      <c r="E61" s="397">
        <v>105.2</v>
      </c>
      <c r="F61" s="397">
        <v>1527</v>
      </c>
      <c r="G61" s="397">
        <v>1129</v>
      </c>
      <c r="H61" s="399">
        <v>1373</v>
      </c>
      <c r="I61" s="401">
        <v>975</v>
      </c>
      <c r="J61" s="403"/>
      <c r="K61" s="404"/>
      <c r="L61" s="404"/>
      <c r="M61" s="404"/>
      <c r="N61" s="106">
        <v>1</v>
      </c>
      <c r="O61" s="106">
        <v>7</v>
      </c>
      <c r="P61" s="124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520">
        <v>5</v>
      </c>
      <c r="D62" s="521"/>
      <c r="E62" s="398"/>
      <c r="F62" s="398"/>
      <c r="G62" s="398"/>
      <c r="H62" s="400"/>
      <c r="I62" s="402"/>
      <c r="J62" s="377"/>
      <c r="K62" s="378"/>
      <c r="L62" s="378"/>
      <c r="M62" s="378"/>
      <c r="N62" s="107">
        <v>2</v>
      </c>
      <c r="O62" s="107">
        <v>6</v>
      </c>
      <c r="P62" s="124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520"/>
      <c r="D63" s="455" t="s">
        <v>325</v>
      </c>
      <c r="E63" s="456"/>
      <c r="F63" s="457"/>
      <c r="G63" s="382" t="s">
        <v>339</v>
      </c>
      <c r="H63" s="383"/>
      <c r="I63" s="383"/>
      <c r="J63" s="384"/>
      <c r="K63" s="385"/>
      <c r="L63" s="385"/>
      <c r="M63" s="385"/>
      <c r="N63" s="108">
        <v>21</v>
      </c>
      <c r="O63" s="120">
        <v>75</v>
      </c>
      <c r="P63" s="124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520"/>
      <c r="D64" s="459" t="s">
        <v>300</v>
      </c>
      <c r="E64" s="459"/>
      <c r="F64" s="496"/>
      <c r="G64" s="386" t="s">
        <v>27</v>
      </c>
      <c r="H64" s="387"/>
      <c r="I64" s="387"/>
      <c r="J64" s="388"/>
      <c r="K64" s="389"/>
      <c r="L64" s="389"/>
      <c r="M64" s="389"/>
      <c r="N64" s="121">
        <v>10</v>
      </c>
      <c r="O64" s="121">
        <v>43</v>
      </c>
      <c r="P64" s="124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520"/>
      <c r="D65" s="387" t="s">
        <v>471</v>
      </c>
      <c r="E65" s="387"/>
      <c r="F65" s="527"/>
      <c r="G65" s="382" t="s">
        <v>273</v>
      </c>
      <c r="H65" s="383"/>
      <c r="I65" s="383"/>
      <c r="J65" s="388"/>
      <c r="K65" s="389"/>
      <c r="L65" s="389"/>
      <c r="M65" s="389"/>
      <c r="N65" s="122">
        <v>11</v>
      </c>
      <c r="O65" s="122">
        <v>32</v>
      </c>
      <c r="P65" s="124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520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>
        <v>0</v>
      </c>
      <c r="O66" s="109">
        <v>7</v>
      </c>
      <c r="P66" s="124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x14ac:dyDescent="0.35"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x14ac:dyDescent="0.35"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x14ac:dyDescent="0.35"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/>
    <row r="73" spans="3:28" ht="24" customHeight="1" x14ac:dyDescent="0.35"/>
    <row r="82" ht="15.75" customHeight="1" x14ac:dyDescent="0.35"/>
    <row r="83" ht="15.75" customHeight="1" x14ac:dyDescent="0.35"/>
    <row r="85" ht="16.5" customHeight="1" x14ac:dyDescent="0.35"/>
    <row r="86" ht="15.75" customHeight="1" x14ac:dyDescent="0.35"/>
    <row r="87" ht="16.5" customHeight="1" x14ac:dyDescent="0.35"/>
    <row r="88" ht="24.75" customHeight="1" x14ac:dyDescent="0.35"/>
    <row r="89" ht="24" customHeight="1" x14ac:dyDescent="0.35"/>
    <row r="90" ht="24.75" customHeight="1" x14ac:dyDescent="0.35"/>
    <row r="91" ht="24.75" customHeight="1" x14ac:dyDescent="0.35"/>
    <row r="92" ht="24" customHeight="1" x14ac:dyDescent="0.35"/>
    <row r="94" ht="15.75" customHeight="1" x14ac:dyDescent="0.35"/>
    <row r="95" ht="15.75" customHeight="1" x14ac:dyDescent="0.35"/>
    <row r="97" ht="15.75" customHeight="1" x14ac:dyDescent="0.35"/>
    <row r="98" ht="15.75" customHeight="1" x14ac:dyDescent="0.35"/>
    <row r="100" ht="15.75" customHeight="1" x14ac:dyDescent="0.35"/>
    <row r="101" ht="15.75" customHeight="1" x14ac:dyDescent="0.35"/>
    <row r="103" ht="15.75" customHeight="1" x14ac:dyDescent="0.35"/>
    <row r="104" ht="15.75" customHeight="1" x14ac:dyDescent="0.35"/>
    <row r="106" ht="15.75" customHeight="1" x14ac:dyDescent="0.35"/>
    <row r="107" ht="15.75" customHeight="1" x14ac:dyDescent="0.35"/>
  </sheetData>
  <mergeCells count="62">
    <mergeCell ref="J11:J12"/>
    <mergeCell ref="J66:M66"/>
    <mergeCell ref="J63:M63"/>
    <mergeCell ref="D64:F64"/>
    <mergeCell ref="G64:I64"/>
    <mergeCell ref="J64:M64"/>
    <mergeCell ref="D65:F65"/>
    <mergeCell ref="G65:I65"/>
    <mergeCell ref="J65:M65"/>
    <mergeCell ref="J59:M60"/>
    <mergeCell ref="D61:D62"/>
    <mergeCell ref="E61:E62"/>
    <mergeCell ref="F61:F62"/>
    <mergeCell ref="G61:G62"/>
    <mergeCell ref="H61:H62"/>
    <mergeCell ref="I61:I62"/>
    <mergeCell ref="J61:M61"/>
    <mergeCell ref="J62:M62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36:J38"/>
    <mergeCell ref="L36:M38"/>
    <mergeCell ref="J40:J42"/>
    <mergeCell ref="L40:M42"/>
    <mergeCell ref="J44:J45"/>
    <mergeCell ref="K44:K45"/>
    <mergeCell ref="L44:M45"/>
    <mergeCell ref="J23:M25"/>
    <mergeCell ref="J28:J30"/>
    <mergeCell ref="L28:M30"/>
    <mergeCell ref="J32:J34"/>
    <mergeCell ref="L32:M34"/>
    <mergeCell ref="C17:G18"/>
    <mergeCell ref="H17:H18"/>
    <mergeCell ref="I17:I18"/>
    <mergeCell ref="C19:G20"/>
    <mergeCell ref="H19:I20"/>
    <mergeCell ref="C59:C60"/>
    <mergeCell ref="C62:C66"/>
    <mergeCell ref="D63:F63"/>
    <mergeCell ref="G63:I63"/>
    <mergeCell ref="D66:F66"/>
    <mergeCell ref="G66:I66"/>
    <mergeCell ref="C4:H6"/>
    <mergeCell ref="I4:I6"/>
    <mergeCell ref="C9:G10"/>
    <mergeCell ref="H9:I10"/>
    <mergeCell ref="C7:G8"/>
    <mergeCell ref="H7:I8"/>
    <mergeCell ref="C11:G12"/>
    <mergeCell ref="H11:I12"/>
    <mergeCell ref="C13:I14"/>
    <mergeCell ref="C15:F16"/>
    <mergeCell ref="G15:H16"/>
    <mergeCell ref="I15:I16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3875-8AAA-654C-9EDD-A2AD30CA2A71}">
  <sheetPr codeName="Sheet39323"/>
  <dimension ref="B3:AB106"/>
  <sheetViews>
    <sheetView zoomScale="68" zoomScaleNormal="60" zoomScaleSheetLayoutView="100" workbookViewId="0">
      <selection activeCell="C7" sqref="C7:G8"/>
    </sheetView>
  </sheetViews>
  <sheetFormatPr defaultRowHeight="14.5" x14ac:dyDescent="0.35"/>
  <cols>
    <col min="2" max="2" width="22.6328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08984375" customWidth="1"/>
    <col min="12" max="12" width="10.363281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291</v>
      </c>
      <c r="D4" s="406"/>
      <c r="E4" s="406"/>
      <c r="F4" s="406"/>
      <c r="G4" s="406"/>
      <c r="H4" s="407"/>
      <c r="I4" s="411">
        <v>16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383</v>
      </c>
      <c r="D7" s="419"/>
      <c r="E7" s="419"/>
      <c r="F7" s="419"/>
      <c r="G7" s="419"/>
      <c r="H7" s="422">
        <v>119.6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693</v>
      </c>
      <c r="I9" s="417"/>
      <c r="J9" s="1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1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345</v>
      </c>
      <c r="I11" s="452"/>
      <c r="J11" s="495" t="s">
        <v>504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</v>
      </c>
      <c r="H15" s="433"/>
      <c r="I15" s="433">
        <v>72.099999999999994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436">
        <v>1</v>
      </c>
      <c r="I17" s="436">
        <v>1</v>
      </c>
      <c r="J17" s="1"/>
      <c r="K17" s="1"/>
      <c r="L17" s="1"/>
      <c r="M17" s="51"/>
      <c r="N17" s="51"/>
      <c r="O17" s="51"/>
      <c r="P17" s="51"/>
    </row>
    <row r="18" spans="2:16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0</v>
      </c>
      <c r="I19" s="452"/>
      <c r="J19" s="1"/>
      <c r="K19" s="1"/>
      <c r="L19" s="1"/>
      <c r="M19" s="51"/>
      <c r="N19" s="51"/>
      <c r="O19" s="51"/>
      <c r="P19" s="5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16" ht="19" thickBot="1" x14ac:dyDescent="0.4">
      <c r="I22" s="1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16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16" ht="16.5" customHeight="1" thickBot="1" x14ac:dyDescent="0.4">
      <c r="B25" s="74"/>
      <c r="C25" s="7"/>
      <c r="D25" s="9" t="s">
        <v>200</v>
      </c>
      <c r="E25" s="37"/>
      <c r="F25" s="9" t="str">
        <f t="shared" ref="F25:F54" si="0">0.05 * VALUE(LEFT(D25, LEN(D25)-3)) &amp; " RC"</f>
        <v>0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16" ht="15" customHeight="1" thickTop="1" x14ac:dyDescent="0.35">
      <c r="B26" s="74"/>
      <c r="C26" s="7"/>
      <c r="D26" s="9" t="s">
        <v>200</v>
      </c>
      <c r="E26" s="37"/>
      <c r="F26" s="9" t="str">
        <f t="shared" si="0"/>
        <v>0 RC</v>
      </c>
      <c r="G26" s="53"/>
      <c r="H26" s="73"/>
      <c r="I26" s="2"/>
      <c r="N26" s="46"/>
      <c r="O26" s="46"/>
    </row>
    <row r="27" spans="2:16" ht="15.75" customHeight="1" thickBot="1" x14ac:dyDescent="0.4">
      <c r="B27" s="74"/>
      <c r="C27" s="7"/>
      <c r="D27" s="9" t="s">
        <v>200</v>
      </c>
      <c r="E27" s="37"/>
      <c r="F27" s="9" t="str">
        <f t="shared" si="0"/>
        <v>0 RC</v>
      </c>
      <c r="G27" s="53"/>
      <c r="H27" s="73"/>
      <c r="N27" s="46"/>
      <c r="O27" s="46"/>
    </row>
    <row r="28" spans="2:16" ht="16.5" customHeight="1" thickTop="1" x14ac:dyDescent="0.35">
      <c r="B28" s="74"/>
      <c r="C28" s="7"/>
      <c r="D28" s="9" t="s">
        <v>200</v>
      </c>
      <c r="E28" s="37"/>
      <c r="F28" s="9" t="str">
        <f t="shared" si="0"/>
        <v>0 RC</v>
      </c>
      <c r="G28" s="53"/>
      <c r="H28" s="73"/>
      <c r="I28" s="4"/>
      <c r="J28" s="479" t="s">
        <v>458</v>
      </c>
      <c r="K28" s="103"/>
      <c r="L28" s="463">
        <f>SUMIF(P28:P406, "A5A5A5", N28:N406) + SUMIF(P28:P406, "A5A5A5", O28:O406)</f>
        <v>32</v>
      </c>
      <c r="M28" s="464"/>
    </row>
    <row r="29" spans="2:16" ht="16.5" customHeight="1" x14ac:dyDescent="0.35">
      <c r="B29" s="74"/>
      <c r="C29" s="7"/>
      <c r="D29" s="9" t="s">
        <v>200</v>
      </c>
      <c r="E29" s="37"/>
      <c r="F29" s="9" t="str">
        <f t="shared" si="0"/>
        <v>0 RC</v>
      </c>
      <c r="G29" s="53"/>
      <c r="H29" s="73"/>
      <c r="I29" s="2"/>
      <c r="J29" s="480"/>
      <c r="K29" s="103"/>
      <c r="L29" s="465"/>
      <c r="M29" s="466"/>
    </row>
    <row r="30" spans="2:16" ht="15.75" customHeight="1" thickBot="1" x14ac:dyDescent="0.4">
      <c r="B30" s="74"/>
      <c r="C30" s="7"/>
      <c r="D30" s="9" t="s">
        <v>200</v>
      </c>
      <c r="E30" s="37"/>
      <c r="F30" s="9" t="str">
        <f t="shared" si="0"/>
        <v>0 RC</v>
      </c>
      <c r="G30" s="53"/>
      <c r="H30" s="73"/>
      <c r="I30" s="2"/>
      <c r="J30" s="481"/>
      <c r="K30" s="103"/>
      <c r="L30" s="467"/>
      <c r="M30" s="468"/>
    </row>
    <row r="31" spans="2:16" ht="15.75" customHeight="1" thickTop="1" thickBot="1" x14ac:dyDescent="0.4">
      <c r="B31" s="74"/>
      <c r="C31" s="7"/>
      <c r="D31" s="9" t="s">
        <v>200</v>
      </c>
      <c r="E31" s="37"/>
      <c r="F31" s="9" t="str">
        <f t="shared" si="0"/>
        <v>0 RC</v>
      </c>
      <c r="G31" s="53"/>
      <c r="H31" s="73"/>
    </row>
    <row r="32" spans="2:16" ht="18" customHeight="1" thickTop="1" x14ac:dyDescent="0.35">
      <c r="B32" s="74"/>
      <c r="C32" s="7"/>
      <c r="D32" s="9" t="s">
        <v>200</v>
      </c>
      <c r="E32" s="37"/>
      <c r="F32" s="9" t="str">
        <f t="shared" si="0"/>
        <v>0 RC</v>
      </c>
      <c r="G32" s="53"/>
      <c r="H32" s="73"/>
      <c r="J32" s="482" t="s">
        <v>1</v>
      </c>
      <c r="K32" s="103"/>
      <c r="L32" s="463">
        <f>SUMIF(P28:P406, "70AD47", N28:N406) + SUMIF(P28:P406, "70AD47", O28:O406)</f>
        <v>18</v>
      </c>
      <c r="M32" s="485"/>
    </row>
    <row r="33" spans="2:15" ht="15.75" customHeight="1" x14ac:dyDescent="0.35">
      <c r="B33" s="74"/>
      <c r="C33" s="7"/>
      <c r="D33" s="9" t="s">
        <v>200</v>
      </c>
      <c r="E33" s="37"/>
      <c r="F33" s="9" t="str">
        <f t="shared" si="0"/>
        <v>0 RC</v>
      </c>
      <c r="G33" s="53"/>
      <c r="H33" s="73"/>
      <c r="J33" s="483"/>
      <c r="K33" s="103"/>
      <c r="L33" s="465"/>
      <c r="M33" s="486"/>
    </row>
    <row r="34" spans="2:15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487"/>
      <c r="N34" s="1"/>
      <c r="O34" s="1"/>
    </row>
    <row r="35" spans="2:15" ht="17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4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/>
      <c r="L36" s="463">
        <f>SUMIF(P28:P406, "FFC000", N28:N406) + SUMIF(P28:P406, "FFC000", O28:O406)</f>
        <v>6</v>
      </c>
      <c r="M36" s="464"/>
      <c r="N36" s="2"/>
      <c r="O36" s="2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3"/>
    </row>
    <row r="38" spans="2:15" ht="16.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4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/>
      <c r="L40" s="463">
        <f>SUMIF(P28:P406, "ED7D31", N28:N406) + SUMIF(P28:P406, "ED7D31", O28:O406)</f>
        <v>8</v>
      </c>
      <c r="M40" s="464"/>
      <c r="N40" s="2"/>
      <c r="O40" s="2"/>
    </row>
    <row r="41" spans="2:15" ht="16.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3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0"/>
        <v>0 RC</v>
      </c>
      <c r="G43" s="53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/>
      <c r="L44" s="475">
        <f>SUMIF(P28:P406, "A9D08E", N28:N406) + SUMIF(P28:P406, "A9D08E", O28:O406)</f>
        <v>75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53"/>
      <c r="H47" s="73"/>
      <c r="J47" s="490" t="s">
        <v>5</v>
      </c>
      <c r="K47" s="474"/>
      <c r="L47" s="475">
        <f>SUMIF(P28:P406, "F4B084", N28:N406) + SUMIF(P28:P406, "F4B084", O28:O406)</f>
        <v>42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H50" s="73"/>
      <c r="J50" s="492" t="s">
        <v>85</v>
      </c>
      <c r="K50" s="474"/>
      <c r="L50" s="475">
        <f>SUMIF(P28:P406, "FFD966", N28:N406) + SUMIF(P28:P406, "FFD966", O28:O406)</f>
        <v>33</v>
      </c>
      <c r="M50" s="47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3</v>
      </c>
      <c r="M53" s="476"/>
    </row>
    <row r="54" spans="2:28" ht="15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0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32</v>
      </c>
      <c r="P59" s="124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18</v>
      </c>
      <c r="P60" s="124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4" customHeight="1" thickBot="1" x14ac:dyDescent="0.5">
      <c r="C61" s="133" t="s">
        <v>489</v>
      </c>
      <c r="D61" s="504" t="s">
        <v>129</v>
      </c>
      <c r="E61" s="397">
        <v>119.6</v>
      </c>
      <c r="F61" s="397">
        <v>1665</v>
      </c>
      <c r="G61" s="397">
        <v>1825</v>
      </c>
      <c r="H61" s="399">
        <v>1065</v>
      </c>
      <c r="I61" s="401">
        <v>1225</v>
      </c>
      <c r="J61" s="403" t="s">
        <v>501</v>
      </c>
      <c r="K61" s="404"/>
      <c r="L61" s="404"/>
      <c r="M61" s="404"/>
      <c r="N61" s="106"/>
      <c r="O61" s="106">
        <v>6</v>
      </c>
      <c r="P61" s="124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520">
        <v>5</v>
      </c>
      <c r="D62" s="521"/>
      <c r="E62" s="398"/>
      <c r="F62" s="398"/>
      <c r="G62" s="398"/>
      <c r="H62" s="400"/>
      <c r="I62" s="402"/>
      <c r="J62" s="377"/>
      <c r="K62" s="378"/>
      <c r="L62" s="378"/>
      <c r="M62" s="378"/>
      <c r="N62" s="107"/>
      <c r="O62" s="107">
        <v>8</v>
      </c>
      <c r="P62" s="124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3.25" customHeight="1" thickBot="1" x14ac:dyDescent="0.5">
      <c r="C63" s="520"/>
      <c r="D63" s="522" t="s">
        <v>324</v>
      </c>
      <c r="E63" s="523"/>
      <c r="F63" s="524"/>
      <c r="G63" s="382" t="s">
        <v>339</v>
      </c>
      <c r="H63" s="383"/>
      <c r="I63" s="383"/>
      <c r="J63" s="384"/>
      <c r="K63" s="385"/>
      <c r="L63" s="385"/>
      <c r="M63" s="385"/>
      <c r="N63" s="108"/>
      <c r="O63" s="120">
        <v>75</v>
      </c>
      <c r="P63" s="124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4" customHeight="1" thickBot="1" x14ac:dyDescent="0.5">
      <c r="C64" s="520"/>
      <c r="D64" s="459" t="s">
        <v>524</v>
      </c>
      <c r="E64" s="459"/>
      <c r="F64" s="496"/>
      <c r="G64" s="458" t="s">
        <v>497</v>
      </c>
      <c r="H64" s="459"/>
      <c r="I64" s="459"/>
      <c r="J64" s="388"/>
      <c r="K64" s="389"/>
      <c r="L64" s="389"/>
      <c r="M64" s="389"/>
      <c r="N64" s="121"/>
      <c r="O64" s="121">
        <v>42</v>
      </c>
      <c r="P64" s="124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3.25" customHeight="1" thickBot="1" x14ac:dyDescent="0.5">
      <c r="C65" s="520"/>
      <c r="D65" s="387" t="s">
        <v>471</v>
      </c>
      <c r="E65" s="387"/>
      <c r="F65" s="527"/>
      <c r="G65" s="386" t="s">
        <v>274</v>
      </c>
      <c r="H65" s="387"/>
      <c r="I65" s="387"/>
      <c r="J65" s="388"/>
      <c r="K65" s="389"/>
      <c r="L65" s="389"/>
      <c r="M65" s="389"/>
      <c r="N65" s="122"/>
      <c r="O65" s="122">
        <v>33</v>
      </c>
      <c r="P65" s="124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4" customHeight="1" thickBot="1" x14ac:dyDescent="0.4">
      <c r="C66" s="520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3</v>
      </c>
      <c r="P66" s="124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6.25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4" customHeight="1" x14ac:dyDescent="0.35"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3.25" customHeight="1" x14ac:dyDescent="0.35"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4" customHeight="1" x14ac:dyDescent="0.35"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/>
    <row r="73" spans="3:28" ht="24" customHeight="1" x14ac:dyDescent="0.35"/>
    <row r="81" ht="15.75" customHeight="1" x14ac:dyDescent="0.35"/>
    <row r="82" ht="15.75" customHeight="1" x14ac:dyDescent="0.35"/>
    <row r="84" ht="15.75" customHeight="1" x14ac:dyDescent="0.35"/>
    <row r="85" ht="15.75" customHeight="1" x14ac:dyDescent="0.35"/>
    <row r="87" ht="15.75" customHeight="1" x14ac:dyDescent="0.35"/>
    <row r="88" ht="15.75" customHeight="1" x14ac:dyDescent="0.35"/>
    <row r="89" ht="16.5" customHeight="1" x14ac:dyDescent="0.35"/>
    <row r="90" ht="16.5" customHeight="1" x14ac:dyDescent="0.35"/>
    <row r="91" ht="24" customHeight="1" x14ac:dyDescent="0.35"/>
    <row r="92" ht="24.75" customHeight="1" x14ac:dyDescent="0.35"/>
    <row r="93" ht="24.75" customHeight="1" x14ac:dyDescent="0.35"/>
    <row r="94" ht="24" customHeight="1" x14ac:dyDescent="0.35"/>
    <row r="95" ht="24.75" customHeight="1" x14ac:dyDescent="0.35"/>
    <row r="96" ht="15.75" customHeight="1" x14ac:dyDescent="0.35"/>
    <row r="97" ht="15.75" customHeight="1" x14ac:dyDescent="0.35"/>
    <row r="99" ht="15.75" customHeight="1" x14ac:dyDescent="0.35"/>
    <row r="100" ht="15.75" customHeight="1" x14ac:dyDescent="0.35"/>
    <row r="102" ht="15.75" customHeight="1" x14ac:dyDescent="0.35"/>
    <row r="103" ht="15.75" customHeight="1" x14ac:dyDescent="0.35"/>
    <row r="105" ht="15.75" customHeight="1" x14ac:dyDescent="0.35"/>
    <row r="106" ht="15.75" customHeight="1" x14ac:dyDescent="0.35"/>
  </sheetData>
  <mergeCells count="62">
    <mergeCell ref="J11:J12"/>
    <mergeCell ref="J66:M66"/>
    <mergeCell ref="J63:M63"/>
    <mergeCell ref="D64:F64"/>
    <mergeCell ref="G64:I64"/>
    <mergeCell ref="J64:M64"/>
    <mergeCell ref="D65:F65"/>
    <mergeCell ref="G65:I65"/>
    <mergeCell ref="J65:M65"/>
    <mergeCell ref="J59:M60"/>
    <mergeCell ref="D61:D62"/>
    <mergeCell ref="E61:E62"/>
    <mergeCell ref="F61:F62"/>
    <mergeCell ref="G61:G62"/>
    <mergeCell ref="H61:H62"/>
    <mergeCell ref="I61:I62"/>
    <mergeCell ref="J61:M61"/>
    <mergeCell ref="J62:M62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36:J38"/>
    <mergeCell ref="L36:M38"/>
    <mergeCell ref="J40:J42"/>
    <mergeCell ref="L40:M42"/>
    <mergeCell ref="J44:J45"/>
    <mergeCell ref="K44:K45"/>
    <mergeCell ref="L44:M45"/>
    <mergeCell ref="J23:M25"/>
    <mergeCell ref="J28:J30"/>
    <mergeCell ref="L28:M30"/>
    <mergeCell ref="J32:J34"/>
    <mergeCell ref="L32:M34"/>
    <mergeCell ref="C17:G18"/>
    <mergeCell ref="H17:H18"/>
    <mergeCell ref="I17:I18"/>
    <mergeCell ref="C19:G20"/>
    <mergeCell ref="H19:I20"/>
    <mergeCell ref="C59:C60"/>
    <mergeCell ref="C62:C66"/>
    <mergeCell ref="D63:F63"/>
    <mergeCell ref="G63:I63"/>
    <mergeCell ref="D66:F66"/>
    <mergeCell ref="G66:I66"/>
    <mergeCell ref="C11:G12"/>
    <mergeCell ref="H11:I12"/>
    <mergeCell ref="C13:I14"/>
    <mergeCell ref="C15:F16"/>
    <mergeCell ref="G15:H16"/>
    <mergeCell ref="I15:I16"/>
    <mergeCell ref="C4:H6"/>
    <mergeCell ref="I4:I6"/>
    <mergeCell ref="C9:G10"/>
    <mergeCell ref="H9:I10"/>
    <mergeCell ref="C7:G8"/>
    <mergeCell ref="H7:I8"/>
  </mergeCells>
  <phoneticPr fontId="34" alignment="center"/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9594-F2A1-964A-8503-248ADF70461E}">
  <sheetPr codeName="Sheet3926"/>
  <dimension ref="B3:AB114"/>
  <sheetViews>
    <sheetView zoomScale="60" zoomScaleNormal="60" zoomScaleSheetLayoutView="100" workbookViewId="0">
      <selection activeCell="C7" sqref="C7:G8"/>
    </sheetView>
  </sheetViews>
  <sheetFormatPr defaultRowHeight="14.5" x14ac:dyDescent="0.35"/>
  <cols>
    <col min="2" max="2" width="26.36328125" customWidth="1"/>
    <col min="3" max="3" width="8.6328125" bestFit="1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3.36328125" customWidth="1"/>
    <col min="12" max="12" width="10.0898437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506" t="s">
        <v>188</v>
      </c>
      <c r="D4" s="507"/>
      <c r="E4" s="507"/>
      <c r="F4" s="507"/>
      <c r="G4" s="507"/>
      <c r="H4" s="508"/>
      <c r="I4" s="512">
        <v>8</v>
      </c>
      <c r="M4" s="81"/>
      <c r="N4" s="81"/>
      <c r="O4" s="81"/>
      <c r="P4" s="81"/>
    </row>
    <row r="5" spans="3:16" ht="18" customHeight="1" x14ac:dyDescent="0.35">
      <c r="C5" s="509"/>
      <c r="D5" s="510"/>
      <c r="E5" s="510"/>
      <c r="F5" s="510"/>
      <c r="G5" s="510"/>
      <c r="H5" s="511"/>
      <c r="I5" s="513"/>
      <c r="J5" s="82"/>
      <c r="K5" s="82"/>
      <c r="L5" s="82"/>
      <c r="M5" s="81"/>
      <c r="N5" s="81"/>
      <c r="O5" s="81"/>
      <c r="P5" s="81"/>
    </row>
    <row r="6" spans="3:16" ht="18" customHeight="1" thickBot="1" x14ac:dyDescent="0.4">
      <c r="C6" s="509"/>
      <c r="D6" s="510"/>
      <c r="E6" s="510"/>
      <c r="F6" s="510"/>
      <c r="G6" s="510"/>
      <c r="H6" s="511"/>
      <c r="I6" s="513"/>
      <c r="J6" s="82"/>
      <c r="K6" s="82"/>
      <c r="L6" s="82"/>
      <c r="M6" s="81"/>
      <c r="N6" s="81"/>
      <c r="O6" s="81"/>
      <c r="P6" s="81"/>
    </row>
    <row r="7" spans="3:16" ht="18" customHeight="1" x14ac:dyDescent="0.35">
      <c r="C7" s="418" t="s">
        <v>377</v>
      </c>
      <c r="D7" s="419"/>
      <c r="E7" s="419"/>
      <c r="F7" s="419"/>
      <c r="G7" s="419"/>
      <c r="H7" s="422">
        <v>189</v>
      </c>
      <c r="I7" s="423"/>
      <c r="J7" s="82"/>
      <c r="K7" s="82"/>
      <c r="L7" s="82"/>
      <c r="M7" s="81"/>
      <c r="N7" s="81"/>
      <c r="O7" s="81"/>
      <c r="P7" s="8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82"/>
      <c r="K8" s="82"/>
      <c r="L8" s="82"/>
      <c r="M8" s="81"/>
      <c r="N8" s="81"/>
      <c r="O8" s="81"/>
      <c r="P8" s="8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694</v>
      </c>
      <c r="I9" s="417"/>
      <c r="J9" s="82"/>
      <c r="K9" s="82"/>
      <c r="L9" s="82"/>
      <c r="M9" s="81"/>
      <c r="N9" s="81"/>
      <c r="O9" s="81"/>
      <c r="P9" s="8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82"/>
      <c r="K10" s="82"/>
      <c r="L10" s="82"/>
      <c r="M10" s="81"/>
      <c r="N10" s="81"/>
      <c r="O10" s="81"/>
      <c r="P10" s="8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684</v>
      </c>
      <c r="I11" s="452"/>
      <c r="J11" s="495" t="s">
        <v>504</v>
      </c>
      <c r="K11" s="82"/>
      <c r="L11" s="82"/>
      <c r="M11" s="81"/>
      <c r="N11" s="81"/>
      <c r="O11" s="81"/>
      <c r="P11" s="8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82"/>
      <c r="L12" s="82"/>
      <c r="M12" s="81"/>
      <c r="N12" s="81"/>
      <c r="O12" s="81"/>
      <c r="P12" s="8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420 cc</v>
      </c>
      <c r="D13" s="414"/>
      <c r="E13" s="414"/>
      <c r="F13" s="414"/>
      <c r="G13" s="414"/>
      <c r="H13" s="414"/>
      <c r="I13" s="415"/>
      <c r="J13" s="82"/>
      <c r="K13" s="82"/>
      <c r="L13" s="82"/>
      <c r="M13" s="81"/>
      <c r="N13" s="81"/>
      <c r="O13" s="81"/>
      <c r="P13" s="8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82"/>
      <c r="K14" s="82"/>
      <c r="L14" s="82"/>
      <c r="M14" s="81"/>
      <c r="N14" s="81"/>
      <c r="O14" s="81"/>
      <c r="P14" s="8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35</v>
      </c>
      <c r="H15" s="433"/>
      <c r="I15" s="433">
        <v>82.7</v>
      </c>
      <c r="J15" s="82"/>
      <c r="K15" s="82"/>
      <c r="L15" s="82"/>
      <c r="M15" s="81"/>
      <c r="N15" s="81"/>
      <c r="O15" s="81"/>
      <c r="P15" s="8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82"/>
      <c r="K16" s="82"/>
      <c r="L16" s="82"/>
      <c r="M16" s="81"/>
      <c r="N16" s="81"/>
      <c r="O16" s="81"/>
      <c r="P16" s="81"/>
    </row>
    <row r="17" spans="2:16" ht="17.25" customHeight="1" x14ac:dyDescent="0.35">
      <c r="C17" s="430" t="s">
        <v>165</v>
      </c>
      <c r="D17" s="431"/>
      <c r="E17" s="431"/>
      <c r="F17" s="431"/>
      <c r="G17" s="431"/>
      <c r="H17" s="518">
        <v>1</v>
      </c>
      <c r="I17" s="518">
        <v>1</v>
      </c>
      <c r="J17" s="82"/>
      <c r="K17" s="82"/>
      <c r="L17" s="82"/>
      <c r="M17" s="81"/>
      <c r="N17" s="81"/>
      <c r="O17" s="81"/>
      <c r="P17" s="81"/>
    </row>
    <row r="18" spans="2:16" ht="18" customHeight="1" thickBot="1" x14ac:dyDescent="0.4">
      <c r="C18" s="384"/>
      <c r="D18" s="385"/>
      <c r="E18" s="385"/>
      <c r="F18" s="385"/>
      <c r="G18" s="385"/>
      <c r="H18" s="519"/>
      <c r="I18" s="519"/>
      <c r="J18" s="82"/>
      <c r="K18" s="82"/>
      <c r="L18" s="82"/>
      <c r="M18" s="81"/>
      <c r="N18" s="81"/>
      <c r="O18" s="81"/>
      <c r="P18" s="81"/>
    </row>
    <row r="19" spans="2:16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4</v>
      </c>
      <c r="I19" s="452"/>
      <c r="J19" s="82"/>
      <c r="K19" s="82"/>
      <c r="L19" s="82"/>
      <c r="M19" s="81"/>
      <c r="N19" s="81"/>
      <c r="O19" s="81"/>
      <c r="P19" s="81"/>
    </row>
    <row r="20" spans="2:16" ht="18" customHeight="1" thickBot="1" x14ac:dyDescent="0.4">
      <c r="C20" s="384"/>
      <c r="D20" s="385"/>
      <c r="E20" s="385"/>
      <c r="F20" s="385"/>
      <c r="G20" s="385"/>
      <c r="H20" s="453"/>
      <c r="I20" s="454"/>
      <c r="J20" s="82"/>
      <c r="K20" s="82"/>
      <c r="L20" s="82"/>
      <c r="M20" s="81"/>
      <c r="N20" s="81"/>
      <c r="O20" s="81"/>
      <c r="P20" s="81"/>
    </row>
    <row r="22" spans="2:16" ht="19" thickBot="1" x14ac:dyDescent="0.4">
      <c r="I22" s="82"/>
    </row>
    <row r="23" spans="2:16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83"/>
      <c r="J23" s="438" t="s">
        <v>0</v>
      </c>
      <c r="K23" s="439"/>
      <c r="L23" s="439"/>
      <c r="M23" s="440"/>
      <c r="N23" s="84"/>
      <c r="O23" s="84"/>
    </row>
    <row r="24" spans="2:16" ht="17.5" customHeight="1" thickTop="1" x14ac:dyDescent="0.35">
      <c r="B24" s="79" t="s">
        <v>140</v>
      </c>
      <c r="C24" s="7" t="s">
        <v>138</v>
      </c>
      <c r="D24" s="9" t="s">
        <v>200</v>
      </c>
      <c r="E24" s="54" t="s">
        <v>139</v>
      </c>
      <c r="F24" s="9" t="s">
        <v>199</v>
      </c>
      <c r="G24" s="55" t="s">
        <v>138</v>
      </c>
      <c r="H24" s="73"/>
      <c r="I24" s="83"/>
      <c r="J24" s="441"/>
      <c r="K24" s="442"/>
      <c r="L24" s="442"/>
      <c r="M24" s="443"/>
      <c r="N24" s="84"/>
      <c r="O24" s="84"/>
    </row>
    <row r="25" spans="2:16" ht="16.5" customHeight="1" thickBot="1" x14ac:dyDescent="0.4">
      <c r="B25" s="75" t="s">
        <v>568</v>
      </c>
      <c r="C25" s="6" t="s">
        <v>196</v>
      </c>
      <c r="D25" s="9" t="s">
        <v>214</v>
      </c>
      <c r="E25" s="100" t="s">
        <v>473</v>
      </c>
      <c r="F25" s="9" t="str">
        <f t="shared" ref="F25:F54" si="0">0.05 * VALUE(LEFT(D25, LEN(D25)-3)) &amp; " RC"</f>
        <v>2.5 RC</v>
      </c>
      <c r="G25" s="10"/>
      <c r="H25" s="73"/>
      <c r="I25" s="85"/>
      <c r="J25" s="444"/>
      <c r="K25" s="445"/>
      <c r="L25" s="445"/>
      <c r="M25" s="446"/>
      <c r="N25" s="84"/>
      <c r="O25" s="84"/>
    </row>
    <row r="26" spans="2:16" ht="15" customHeight="1" thickTop="1" x14ac:dyDescent="0.35">
      <c r="B26" s="74" t="s">
        <v>569</v>
      </c>
      <c r="C26" s="6" t="s">
        <v>196</v>
      </c>
      <c r="D26" s="9" t="s">
        <v>410</v>
      </c>
      <c r="E26" s="100" t="s">
        <v>454</v>
      </c>
      <c r="F26" s="9" t="str">
        <f t="shared" si="0"/>
        <v>6.2 RC</v>
      </c>
      <c r="G26" s="10"/>
      <c r="H26" s="73"/>
      <c r="I26" s="85"/>
      <c r="N26" s="84"/>
      <c r="O26" s="84"/>
    </row>
    <row r="27" spans="2:16" ht="15.75" customHeight="1" thickBot="1" x14ac:dyDescent="0.4">
      <c r="B27" s="78" t="s">
        <v>532</v>
      </c>
      <c r="C27" s="7" t="s">
        <v>232</v>
      </c>
      <c r="D27" s="9" t="s">
        <v>206</v>
      </c>
      <c r="E27" s="100" t="s">
        <v>454</v>
      </c>
      <c r="F27" s="9" t="str">
        <f t="shared" si="0"/>
        <v>5.4 RC</v>
      </c>
      <c r="G27" s="10"/>
      <c r="H27" s="73"/>
      <c r="N27" s="84"/>
      <c r="O27" s="84"/>
    </row>
    <row r="28" spans="2:16" ht="16.5" customHeight="1" thickTop="1" x14ac:dyDescent="0.35">
      <c r="B28" s="90" t="s">
        <v>646</v>
      </c>
      <c r="C28" s="6" t="s">
        <v>257</v>
      </c>
      <c r="D28" s="9" t="s">
        <v>204</v>
      </c>
      <c r="E28" s="100" t="s">
        <v>454</v>
      </c>
      <c r="F28" s="9" t="str">
        <f t="shared" si="0"/>
        <v>6.9 RC</v>
      </c>
      <c r="G28" s="80" t="s">
        <v>136</v>
      </c>
      <c r="H28" s="73" t="s">
        <v>491</v>
      </c>
      <c r="I28" s="83"/>
      <c r="J28" s="479" t="s">
        <v>458</v>
      </c>
      <c r="K28" s="103"/>
      <c r="L28" s="463">
        <f>SUMIF(P28:P406, "A5A5A5", N28:N406) + SUMIF(P28:P406, "A5A5A5", O28:O406)</f>
        <v>83</v>
      </c>
      <c r="M28" s="464"/>
    </row>
    <row r="29" spans="2:16" ht="18.75" customHeight="1" x14ac:dyDescent="0.35">
      <c r="B29" s="74"/>
      <c r="C29" s="7"/>
      <c r="D29" s="9" t="s">
        <v>200</v>
      </c>
      <c r="E29" s="37"/>
      <c r="F29" s="9" t="str">
        <f t="shared" ref="F29:F43" si="1">0.05 * VALUE(LEFT(D29, LEN(D29)-3)) &amp; " RC"</f>
        <v>0 RC</v>
      </c>
      <c r="G29" s="10"/>
      <c r="H29" s="73"/>
      <c r="I29" s="85"/>
      <c r="J29" s="480"/>
      <c r="K29" s="103"/>
      <c r="L29" s="465"/>
      <c r="M29" s="466"/>
    </row>
    <row r="30" spans="2:16" ht="15.75" customHeight="1" thickBot="1" x14ac:dyDescent="0.4">
      <c r="B30" s="74"/>
      <c r="C30" s="7"/>
      <c r="D30" s="9" t="s">
        <v>200</v>
      </c>
      <c r="E30" s="37"/>
      <c r="F30" s="9" t="str">
        <f t="shared" si="1"/>
        <v>0 RC</v>
      </c>
      <c r="G30" s="10"/>
      <c r="H30" s="73"/>
      <c r="I30" s="85"/>
      <c r="J30" s="481"/>
      <c r="K30" s="103"/>
      <c r="L30" s="467"/>
      <c r="M30" s="468"/>
    </row>
    <row r="31" spans="2:16" ht="15.75" customHeight="1" thickTop="1" thickBot="1" x14ac:dyDescent="0.4">
      <c r="B31" s="74"/>
      <c r="C31" s="7"/>
      <c r="D31" s="9" t="s">
        <v>200</v>
      </c>
      <c r="E31" s="37"/>
      <c r="F31" s="9" t="str">
        <f t="shared" si="1"/>
        <v>0 RC</v>
      </c>
      <c r="G31" s="10"/>
      <c r="H31" s="73"/>
    </row>
    <row r="32" spans="2:16" ht="16.5" customHeight="1" thickTop="1" x14ac:dyDescent="0.35">
      <c r="B32" s="74"/>
      <c r="C32" s="7"/>
      <c r="D32" s="9" t="s">
        <v>200</v>
      </c>
      <c r="E32" s="37"/>
      <c r="F32" s="9" t="str">
        <f t="shared" si="1"/>
        <v>0 RC</v>
      </c>
      <c r="G32" s="10"/>
      <c r="H32" s="73"/>
      <c r="J32" s="482" t="s">
        <v>1</v>
      </c>
      <c r="K32" s="103"/>
      <c r="L32" s="463">
        <f>SUMIF(P28:P406, "70AD47", N28:N406) + SUMIF(P28:P406, "70AD47", O28:O406)</f>
        <v>38</v>
      </c>
      <c r="M32" s="485"/>
    </row>
    <row r="33" spans="2:15" ht="15.75" customHeight="1" x14ac:dyDescent="0.35">
      <c r="B33" s="74"/>
      <c r="C33" s="7"/>
      <c r="D33" s="9" t="s">
        <v>200</v>
      </c>
      <c r="E33" s="37"/>
      <c r="F33" s="9" t="str">
        <f t="shared" si="1"/>
        <v>0 RC</v>
      </c>
      <c r="G33" s="10"/>
      <c r="H33" s="73"/>
      <c r="J33" s="483"/>
      <c r="K33" s="103"/>
      <c r="L33" s="465"/>
      <c r="M33" s="486"/>
    </row>
    <row r="34" spans="2:15" ht="18" customHeight="1" thickBot="1" x14ac:dyDescent="0.4">
      <c r="B34" s="74"/>
      <c r="C34" s="7"/>
      <c r="D34" s="9" t="s">
        <v>200</v>
      </c>
      <c r="E34" s="37"/>
      <c r="F34" s="9" t="str">
        <f t="shared" si="1"/>
        <v>0 RC</v>
      </c>
      <c r="G34" s="10"/>
      <c r="H34" s="73"/>
      <c r="J34" s="484"/>
      <c r="K34" s="103"/>
      <c r="L34" s="467"/>
      <c r="M34" s="487"/>
      <c r="N34" s="82"/>
      <c r="O34" s="82"/>
    </row>
    <row r="35" spans="2:15" ht="17" thickTop="1" thickBot="1" x14ac:dyDescent="0.4">
      <c r="B35" s="74"/>
      <c r="C35" s="7"/>
      <c r="D35" s="9" t="s">
        <v>200</v>
      </c>
      <c r="E35" s="37"/>
      <c r="F35" s="9" t="str">
        <f t="shared" si="1"/>
        <v>0 RC</v>
      </c>
      <c r="G35" s="10"/>
      <c r="H35" s="73"/>
      <c r="N35" s="83"/>
      <c r="O35" s="83"/>
    </row>
    <row r="36" spans="2:15" ht="15.75" customHeight="1" thickTop="1" x14ac:dyDescent="0.35">
      <c r="B36" s="74"/>
      <c r="C36" s="7"/>
      <c r="D36" s="9" t="s">
        <v>200</v>
      </c>
      <c r="E36" s="37"/>
      <c r="F36" s="9" t="str">
        <f t="shared" si="1"/>
        <v>0 RC</v>
      </c>
      <c r="G36" s="10"/>
      <c r="H36" s="73"/>
      <c r="J36" s="460" t="s">
        <v>2</v>
      </c>
      <c r="K36" s="103"/>
      <c r="L36" s="463">
        <f>SUMIF(P28:P406, "FFC000", N28:N406) + SUMIF(P28:P406, "FFC000", O28:O406)</f>
        <v>12</v>
      </c>
      <c r="M36" s="464"/>
      <c r="N36" s="85"/>
      <c r="O36" s="85"/>
    </row>
    <row r="37" spans="2:15" ht="15.75" customHeight="1" x14ac:dyDescent="0.35">
      <c r="B37" s="74"/>
      <c r="C37" s="7"/>
      <c r="D37" s="9" t="s">
        <v>200</v>
      </c>
      <c r="E37" s="37"/>
      <c r="F37" s="9" t="str">
        <f t="shared" si="1"/>
        <v>0 RC</v>
      </c>
      <c r="G37" s="10"/>
      <c r="H37" s="73"/>
      <c r="J37" s="461"/>
      <c r="K37" s="103"/>
      <c r="L37" s="465"/>
      <c r="M37" s="466"/>
      <c r="N37" s="86"/>
      <c r="O37" s="86"/>
    </row>
    <row r="38" spans="2:15" ht="16.5" customHeight="1" thickBot="1" x14ac:dyDescent="0.4">
      <c r="B38" s="74"/>
      <c r="C38" s="7"/>
      <c r="D38" s="9" t="s">
        <v>200</v>
      </c>
      <c r="E38" s="37"/>
      <c r="F38" s="9" t="str">
        <f t="shared" si="1"/>
        <v>0 RC</v>
      </c>
      <c r="G38" s="10"/>
      <c r="H38" s="73"/>
      <c r="J38" s="462"/>
      <c r="K38" s="103"/>
      <c r="L38" s="467"/>
      <c r="M38" s="468"/>
    </row>
    <row r="39" spans="2:15" ht="16.5" customHeight="1" thickTop="1" thickBot="1" x14ac:dyDescent="0.4">
      <c r="B39" s="74"/>
      <c r="C39" s="7"/>
      <c r="D39" s="9" t="s">
        <v>200</v>
      </c>
      <c r="E39" s="37"/>
      <c r="F39" s="9" t="str">
        <f t="shared" si="1"/>
        <v>0 RC</v>
      </c>
      <c r="G39" s="10"/>
      <c r="H39" s="73"/>
      <c r="N39" s="83"/>
      <c r="O39" s="83"/>
    </row>
    <row r="40" spans="2:15" ht="15.75" customHeight="1" thickTop="1" x14ac:dyDescent="0.35">
      <c r="B40" s="74"/>
      <c r="C40" s="7"/>
      <c r="D40" s="9" t="s">
        <v>200</v>
      </c>
      <c r="E40" s="37"/>
      <c r="F40" s="9" t="str">
        <f t="shared" si="1"/>
        <v>0 RC</v>
      </c>
      <c r="G40" s="10"/>
      <c r="H40" s="73"/>
      <c r="J40" s="469" t="s">
        <v>3</v>
      </c>
      <c r="K40" s="103"/>
      <c r="L40" s="463">
        <f>SUMIF(P28:P406, "ED7D31", N28:N406) + SUMIF(P28:P406, "ED7D31", O28:O406)</f>
        <v>33</v>
      </c>
      <c r="M40" s="464"/>
      <c r="N40" s="85"/>
      <c r="O40" s="85"/>
    </row>
    <row r="41" spans="2:15" ht="16.5" customHeight="1" x14ac:dyDescent="0.35">
      <c r="B41" s="74"/>
      <c r="C41" s="7"/>
      <c r="D41" s="9" t="s">
        <v>200</v>
      </c>
      <c r="E41" s="37"/>
      <c r="F41" s="9" t="str">
        <f t="shared" si="1"/>
        <v>0 RC</v>
      </c>
      <c r="G41" s="10"/>
      <c r="H41" s="73"/>
      <c r="J41" s="470"/>
      <c r="K41" s="103"/>
      <c r="L41" s="465"/>
      <c r="M41" s="466"/>
      <c r="N41" s="86"/>
      <c r="O41" s="86"/>
    </row>
    <row r="42" spans="2:15" ht="15.75" customHeight="1" thickBot="1" x14ac:dyDescent="0.4">
      <c r="B42" s="74"/>
      <c r="C42" s="7"/>
      <c r="D42" s="9" t="s">
        <v>200</v>
      </c>
      <c r="E42" s="37"/>
      <c r="F42" s="9" t="str">
        <f t="shared" si="1"/>
        <v>0 RC</v>
      </c>
      <c r="G42" s="10"/>
      <c r="H42" s="73"/>
      <c r="J42" s="471"/>
      <c r="K42" s="103"/>
      <c r="L42" s="467"/>
      <c r="M42" s="468"/>
    </row>
    <row r="43" spans="2:15" ht="15.75" customHeight="1" thickTop="1" thickBot="1" x14ac:dyDescent="0.4">
      <c r="B43" s="74"/>
      <c r="C43" s="7"/>
      <c r="D43" s="9" t="s">
        <v>200</v>
      </c>
      <c r="E43" s="37"/>
      <c r="F43" s="9" t="str">
        <f t="shared" si="1"/>
        <v>0 RC</v>
      </c>
      <c r="G43" s="10"/>
      <c r="H43" s="73"/>
    </row>
    <row r="44" spans="2:15" ht="15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10"/>
      <c r="H44" s="73"/>
      <c r="J44" s="472" t="s">
        <v>459</v>
      </c>
      <c r="K44" s="474"/>
      <c r="L44" s="475">
        <f>SUMIF(P28:P406, "A9D08E", N28:N406) + SUMIF(P28:P406, "A9D08E", O28:O406)</f>
        <v>151</v>
      </c>
      <c r="M44" s="476"/>
    </row>
    <row r="45" spans="2:15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10"/>
      <c r="H45" s="73"/>
      <c r="J45" s="473"/>
      <c r="K45" s="474"/>
      <c r="L45" s="477"/>
      <c r="M45" s="478"/>
    </row>
    <row r="46" spans="2:15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10"/>
      <c r="H46" s="73"/>
    </row>
    <row r="47" spans="2:15" ht="15" thickTop="1" x14ac:dyDescent="0.35">
      <c r="B47" s="74"/>
      <c r="C47" s="7"/>
      <c r="D47" s="9" t="s">
        <v>200</v>
      </c>
      <c r="E47" s="37"/>
      <c r="F47" s="9" t="str">
        <f t="shared" si="0"/>
        <v>0 RC</v>
      </c>
      <c r="G47" s="10"/>
      <c r="H47" s="73"/>
      <c r="J47" s="490" t="s">
        <v>5</v>
      </c>
      <c r="K47" s="474"/>
      <c r="L47" s="475">
        <f>SUMIF(P28:P406, "F4B084", N28:N406) + SUMIF(P28:P406, "F4B084", O28:O406)</f>
        <v>151</v>
      </c>
      <c r="M47" s="476"/>
    </row>
    <row r="48" spans="2:15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</row>
    <row r="50" spans="2:28" ht="15" thickTop="1" x14ac:dyDescent="0.35">
      <c r="B50" s="74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/>
      <c r="L50" s="475">
        <f>SUMIF(P28:P406, "FFD966", N28:N406) + SUMIF(P28:P406, "FFD966", O28:O406)</f>
        <v>0</v>
      </c>
      <c r="M50" s="476"/>
    </row>
    <row r="51" spans="2:28" ht="15.75" customHeight="1" thickBot="1" x14ac:dyDescent="0.4">
      <c r="B51" s="74"/>
      <c r="C51" s="7"/>
      <c r="D51" s="9" t="s">
        <v>200</v>
      </c>
      <c r="E51" s="37"/>
      <c r="F51" s="9" t="str">
        <f t="shared" si="0"/>
        <v>0 RC</v>
      </c>
      <c r="H51" s="73"/>
      <c r="J51" s="493"/>
      <c r="K51" s="474"/>
      <c r="L51" s="477"/>
      <c r="M51" s="478"/>
    </row>
    <row r="52" spans="2:28" ht="15.65" customHeight="1" thickTop="1" thickBot="1" x14ac:dyDescent="0.4">
      <c r="B52" s="74"/>
      <c r="C52" s="7"/>
      <c r="D52" s="9" t="s">
        <v>200</v>
      </c>
      <c r="E52" s="37"/>
      <c r="F52" s="9" t="str">
        <f t="shared" si="0"/>
        <v>0 RC</v>
      </c>
      <c r="G52" s="10"/>
      <c r="H52" s="73"/>
    </row>
    <row r="53" spans="2:28" ht="15" thickTop="1" x14ac:dyDescent="0.35">
      <c r="B53" s="74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/>
      <c r="L53" s="475">
        <f>SUMIF(P28:P406, "9BC2E6", N28:N406) + SUMIF(P28:P406, "9BC2E6", O28:O406)</f>
        <v>16</v>
      </c>
      <c r="M53" s="476"/>
    </row>
    <row r="54" spans="2:28" ht="15" thickBot="1" x14ac:dyDescent="0.4">
      <c r="B54" s="74"/>
      <c r="C54" s="5"/>
      <c r="D54" s="9" t="s">
        <v>200</v>
      </c>
      <c r="E54" s="37"/>
      <c r="F54" s="9" t="str">
        <f t="shared" si="0"/>
        <v>0 RC</v>
      </c>
      <c r="G54" s="53"/>
      <c r="H54" s="73"/>
      <c r="J54" s="489"/>
      <c r="K54" s="474"/>
      <c r="L54" s="477"/>
      <c r="M54" s="478"/>
    </row>
    <row r="55" spans="2:28" ht="14.5" customHeight="1" x14ac:dyDescent="0.35">
      <c r="B55" s="69" t="s">
        <v>14</v>
      </c>
      <c r="C55" s="70"/>
      <c r="D55" s="71"/>
      <c r="E55" s="71"/>
      <c r="F55" s="72" cm="1">
        <f t="array" ref="F55">SUM(IF(ISNUMBER(VALUE(LEFT(F25:F54, LEN(F25:F54)-2))), VALUE(LEFT(F25:F54, LEN(F25:F54)-2)), 0))</f>
        <v>21</v>
      </c>
      <c r="G55" s="80" t="s">
        <v>136</v>
      </c>
      <c r="H55" s="73" t="s">
        <v>346</v>
      </c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customHeight="1" thickBot="1" x14ac:dyDescent="0.4"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spans="2:28" ht="15.7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>
        <v>37</v>
      </c>
      <c r="P59" s="119" t="s">
        <v>460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spans="2:28" ht="23.2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>
        <v>12</v>
      </c>
      <c r="P60" s="119" t="s">
        <v>463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spans="2:28" ht="24" customHeight="1" thickBot="1" x14ac:dyDescent="0.5">
      <c r="C61" s="97" t="s">
        <v>487</v>
      </c>
      <c r="D61" s="504">
        <v>21</v>
      </c>
      <c r="E61" s="397">
        <v>40</v>
      </c>
      <c r="F61" s="397">
        <v>1251</v>
      </c>
      <c r="G61" s="397">
        <v>1884</v>
      </c>
      <c r="H61" s="399">
        <v>402</v>
      </c>
      <c r="I61" s="401">
        <v>1125</v>
      </c>
      <c r="J61" s="403"/>
      <c r="K61" s="404"/>
      <c r="L61" s="404"/>
      <c r="M61" s="404"/>
      <c r="N61" s="106"/>
      <c r="O61" s="106">
        <v>8</v>
      </c>
      <c r="P61" s="119" t="s">
        <v>461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spans="2:28" ht="24" customHeight="1" thickBot="1" x14ac:dyDescent="0.5">
      <c r="C62" s="376">
        <v>4</v>
      </c>
      <c r="D62" s="505"/>
      <c r="E62" s="398"/>
      <c r="F62" s="398"/>
      <c r="G62" s="398"/>
      <c r="H62" s="400"/>
      <c r="I62" s="402"/>
      <c r="J62" s="377"/>
      <c r="K62" s="378"/>
      <c r="L62" s="378"/>
      <c r="M62" s="378"/>
      <c r="N62" s="107"/>
      <c r="O62" s="107">
        <v>17</v>
      </c>
      <c r="P62" s="119" t="s">
        <v>462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spans="2:28" ht="23.25" customHeight="1" thickBot="1" x14ac:dyDescent="0.5">
      <c r="C63" s="376"/>
      <c r="D63" s="379" t="s">
        <v>309</v>
      </c>
      <c r="E63" s="380"/>
      <c r="F63" s="381"/>
      <c r="G63" s="458" t="s">
        <v>115</v>
      </c>
      <c r="H63" s="459"/>
      <c r="I63" s="459"/>
      <c r="J63" s="384"/>
      <c r="K63" s="385"/>
      <c r="L63" s="385"/>
      <c r="M63" s="385"/>
      <c r="N63" s="108"/>
      <c r="O63" s="120">
        <v>64</v>
      </c>
      <c r="P63" s="119" t="s">
        <v>464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spans="2:28" ht="24" customHeight="1" thickBot="1" x14ac:dyDescent="0.5">
      <c r="C64" s="376"/>
      <c r="D64" s="379" t="s">
        <v>332</v>
      </c>
      <c r="E64" s="380"/>
      <c r="F64" s="381"/>
      <c r="G64" s="382" t="s">
        <v>278</v>
      </c>
      <c r="H64" s="383"/>
      <c r="I64" s="383"/>
      <c r="J64" s="388"/>
      <c r="K64" s="389"/>
      <c r="L64" s="389"/>
      <c r="M64" s="389"/>
      <c r="N64" s="121"/>
      <c r="O64" s="121">
        <v>81</v>
      </c>
      <c r="P64" s="119" t="s">
        <v>465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spans="3:28" ht="23.25" customHeight="1" thickBot="1" x14ac:dyDescent="0.5">
      <c r="C65" s="376"/>
      <c r="D65" s="389"/>
      <c r="E65" s="389"/>
      <c r="F65" s="390"/>
      <c r="G65" s="388"/>
      <c r="H65" s="389"/>
      <c r="I65" s="389"/>
      <c r="J65" s="388"/>
      <c r="K65" s="389"/>
      <c r="L65" s="389"/>
      <c r="M65" s="389"/>
      <c r="N65" s="122"/>
      <c r="O65" s="122">
        <v>-17</v>
      </c>
      <c r="P65" s="119" t="s">
        <v>466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spans="3:28" ht="24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>
        <v>4</v>
      </c>
      <c r="P66" s="119" t="s">
        <v>467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spans="3:28" ht="26.25" customHeight="1" thickBot="1" x14ac:dyDescent="0.4"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3:28" ht="26.25" customHeight="1" thickBot="1" x14ac:dyDescent="0.4">
      <c r="C68" s="57"/>
      <c r="D68" s="57"/>
      <c r="E68" s="57"/>
      <c r="F68" s="58"/>
      <c r="G68" s="58"/>
      <c r="H68" s="57"/>
      <c r="N68" s="102" t="s">
        <v>456</v>
      </c>
      <c r="O68" s="102" t="s">
        <v>457</v>
      </c>
      <c r="P68" s="123" t="s">
        <v>468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3:28" ht="24" customHeight="1" thickBot="1" x14ac:dyDescent="0.5">
      <c r="C69" s="447" t="s">
        <v>4</v>
      </c>
      <c r="D69" s="47" t="s">
        <v>13</v>
      </c>
      <c r="E69" s="49" t="s">
        <v>87</v>
      </c>
      <c r="F69" s="110" t="s">
        <v>88</v>
      </c>
      <c r="G69" s="112" t="s">
        <v>88</v>
      </c>
      <c r="H69" s="114" t="s">
        <v>88</v>
      </c>
      <c r="I69" s="116" t="s">
        <v>4</v>
      </c>
      <c r="J69" s="391" t="s">
        <v>166</v>
      </c>
      <c r="K69" s="392"/>
      <c r="L69" s="392"/>
      <c r="M69" s="392"/>
      <c r="N69" s="118">
        <v>10</v>
      </c>
      <c r="O69" s="104">
        <v>36</v>
      </c>
      <c r="P69" s="119" t="s">
        <v>460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3:28" ht="23.25" customHeight="1" thickBot="1" x14ac:dyDescent="0.5">
      <c r="C70" s="448"/>
      <c r="D70" s="48" t="s">
        <v>87</v>
      </c>
      <c r="E70" s="50" t="s">
        <v>131</v>
      </c>
      <c r="F70" s="111" t="s">
        <v>124</v>
      </c>
      <c r="G70" s="113" t="s">
        <v>125</v>
      </c>
      <c r="H70" s="115" t="s">
        <v>126</v>
      </c>
      <c r="I70" s="117" t="s">
        <v>17</v>
      </c>
      <c r="J70" s="393"/>
      <c r="K70" s="394"/>
      <c r="L70" s="394"/>
      <c r="M70" s="394"/>
      <c r="N70" s="105">
        <v>4</v>
      </c>
      <c r="O70" s="105">
        <v>22</v>
      </c>
      <c r="P70" s="119" t="s">
        <v>463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3:28" ht="24" customHeight="1" thickBot="1" x14ac:dyDescent="0.5">
      <c r="C71" s="97" t="s">
        <v>486</v>
      </c>
      <c r="D71" s="395" t="s">
        <v>129</v>
      </c>
      <c r="E71" s="397">
        <v>149</v>
      </c>
      <c r="F71" s="397">
        <v>1878</v>
      </c>
      <c r="G71" s="397">
        <v>2333</v>
      </c>
      <c r="H71" s="399">
        <v>1120</v>
      </c>
      <c r="I71" s="401">
        <v>1575</v>
      </c>
      <c r="J71" s="403" t="s">
        <v>501</v>
      </c>
      <c r="K71" s="404"/>
      <c r="L71" s="404"/>
      <c r="M71" s="404"/>
      <c r="N71" s="106">
        <v>1</v>
      </c>
      <c r="O71" s="106">
        <v>3</v>
      </c>
      <c r="P71" s="119" t="s">
        <v>461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3:28" ht="24" customHeight="1" thickBot="1" x14ac:dyDescent="0.5">
      <c r="C72" s="376">
        <v>5</v>
      </c>
      <c r="D72" s="396"/>
      <c r="E72" s="398"/>
      <c r="F72" s="398"/>
      <c r="G72" s="398"/>
      <c r="H72" s="400"/>
      <c r="I72" s="402"/>
      <c r="J72" s="377"/>
      <c r="K72" s="378"/>
      <c r="L72" s="378"/>
      <c r="M72" s="378"/>
      <c r="N72" s="107">
        <v>5</v>
      </c>
      <c r="O72" s="107">
        <v>11</v>
      </c>
      <c r="P72" s="119" t="s">
        <v>462</v>
      </c>
    </row>
    <row r="73" spans="3:28" ht="24" customHeight="1" thickBot="1" x14ac:dyDescent="0.5">
      <c r="C73" s="376"/>
      <c r="D73" s="522" t="s">
        <v>317</v>
      </c>
      <c r="E73" s="523"/>
      <c r="F73" s="524"/>
      <c r="G73" s="455" t="s">
        <v>340</v>
      </c>
      <c r="H73" s="456"/>
      <c r="I73" s="456"/>
      <c r="J73" s="384"/>
      <c r="K73" s="385"/>
      <c r="L73" s="385"/>
      <c r="M73" s="385"/>
      <c r="N73" s="108">
        <v>16</v>
      </c>
      <c r="O73" s="120">
        <v>71</v>
      </c>
      <c r="P73" s="119" t="s">
        <v>464</v>
      </c>
    </row>
    <row r="74" spans="3:28" ht="23.5" thickBot="1" x14ac:dyDescent="0.5">
      <c r="C74" s="376"/>
      <c r="D74" s="382" t="s">
        <v>498</v>
      </c>
      <c r="E74" s="383"/>
      <c r="F74" s="494"/>
      <c r="G74" s="458" t="s">
        <v>497</v>
      </c>
      <c r="H74" s="459"/>
      <c r="I74" s="459"/>
      <c r="J74" s="388"/>
      <c r="K74" s="389"/>
      <c r="L74" s="389"/>
      <c r="M74" s="389"/>
      <c r="N74" s="121">
        <v>16</v>
      </c>
      <c r="O74" s="121">
        <v>54</v>
      </c>
      <c r="P74" s="119" t="s">
        <v>465</v>
      </c>
    </row>
    <row r="75" spans="3:28" ht="23.5" thickBot="1" x14ac:dyDescent="0.5">
      <c r="C75" s="376"/>
      <c r="D75" s="380" t="s">
        <v>469</v>
      </c>
      <c r="E75" s="380"/>
      <c r="F75" s="381"/>
      <c r="G75" s="379" t="s">
        <v>276</v>
      </c>
      <c r="H75" s="380"/>
      <c r="I75" s="380"/>
      <c r="J75" s="388"/>
      <c r="K75" s="389"/>
      <c r="L75" s="389"/>
      <c r="M75" s="389"/>
      <c r="N75" s="122">
        <v>0</v>
      </c>
      <c r="O75" s="122">
        <v>17</v>
      </c>
      <c r="P75" s="119" t="s">
        <v>466</v>
      </c>
    </row>
    <row r="76" spans="3:28" ht="23.5" thickBot="1" x14ac:dyDescent="0.4">
      <c r="C76" s="376"/>
      <c r="D76" s="389"/>
      <c r="E76" s="389"/>
      <c r="F76" s="390"/>
      <c r="G76" s="388"/>
      <c r="H76" s="389"/>
      <c r="I76" s="389"/>
      <c r="J76" s="388"/>
      <c r="K76" s="389"/>
      <c r="L76" s="389"/>
      <c r="M76" s="389"/>
      <c r="N76" s="109">
        <v>0</v>
      </c>
      <c r="O76" s="109">
        <v>12</v>
      </c>
      <c r="P76" s="119" t="s">
        <v>467</v>
      </c>
    </row>
    <row r="89" ht="15.75" customHeight="1" x14ac:dyDescent="0.35"/>
    <row r="90" ht="15.75" customHeight="1" x14ac:dyDescent="0.35"/>
    <row r="91" ht="16.5" customHeight="1" x14ac:dyDescent="0.35"/>
    <row r="92" ht="16.5" customHeight="1" x14ac:dyDescent="0.35"/>
    <row r="93" ht="24" customHeight="1" x14ac:dyDescent="0.35"/>
    <row r="94" ht="24.75" customHeight="1" x14ac:dyDescent="0.35"/>
    <row r="95" ht="24.75" customHeight="1" x14ac:dyDescent="0.35"/>
    <row r="96" ht="24" customHeight="1" x14ac:dyDescent="0.35"/>
    <row r="98" ht="15.75" customHeight="1" x14ac:dyDescent="0.35"/>
    <row r="99" ht="15.75" customHeight="1" x14ac:dyDescent="0.35"/>
    <row r="100" ht="24.75" customHeight="1" x14ac:dyDescent="0.35"/>
    <row r="101" ht="24.75" customHeight="1" x14ac:dyDescent="0.35"/>
    <row r="102" ht="24" customHeight="1" x14ac:dyDescent="0.35"/>
    <row r="103" ht="24.75" customHeight="1" x14ac:dyDescent="0.35"/>
    <row r="104" ht="24.75" customHeight="1" x14ac:dyDescent="0.35"/>
    <row r="105" ht="15.75" customHeight="1" x14ac:dyDescent="0.35"/>
    <row r="107" ht="15.75" customHeight="1" x14ac:dyDescent="0.35"/>
    <row r="108" ht="15.75" customHeight="1" x14ac:dyDescent="0.35"/>
    <row r="110" ht="15.75" customHeight="1" x14ac:dyDescent="0.35"/>
    <row r="111" ht="15.75" customHeight="1" x14ac:dyDescent="0.35"/>
    <row r="113" ht="15.75" customHeight="1" x14ac:dyDescent="0.35"/>
    <row r="114" ht="15.75" customHeight="1" x14ac:dyDescent="0.35"/>
  </sheetData>
  <mergeCells count="85">
    <mergeCell ref="J11:J12"/>
    <mergeCell ref="C11:G12"/>
    <mergeCell ref="H11:I12"/>
    <mergeCell ref="C13:I14"/>
    <mergeCell ref="C15:F16"/>
    <mergeCell ref="G15:H16"/>
    <mergeCell ref="I15:I16"/>
    <mergeCell ref="C17:G18"/>
    <mergeCell ref="H17:H18"/>
    <mergeCell ref="I17:I18"/>
    <mergeCell ref="C19:G20"/>
    <mergeCell ref="H19:I20"/>
    <mergeCell ref="J23:M25"/>
    <mergeCell ref="J28:J30"/>
    <mergeCell ref="L28:M30"/>
    <mergeCell ref="J32:J34"/>
    <mergeCell ref="L32:M34"/>
    <mergeCell ref="J36:J38"/>
    <mergeCell ref="L36:M38"/>
    <mergeCell ref="J40:J42"/>
    <mergeCell ref="L40:M42"/>
    <mergeCell ref="J44:J45"/>
    <mergeCell ref="K44:K45"/>
    <mergeCell ref="L44:M45"/>
    <mergeCell ref="C4:H6"/>
    <mergeCell ref="I4:I6"/>
    <mergeCell ref="C9:G10"/>
    <mergeCell ref="H9:I10"/>
    <mergeCell ref="C7:G8"/>
    <mergeCell ref="H7:I8"/>
    <mergeCell ref="J53:J54"/>
    <mergeCell ref="K53:K54"/>
    <mergeCell ref="L53:M54"/>
    <mergeCell ref="J47:J48"/>
    <mergeCell ref="K47:K48"/>
    <mergeCell ref="L47:M48"/>
    <mergeCell ref="J50:J51"/>
    <mergeCell ref="K50:K51"/>
    <mergeCell ref="L50:M51"/>
    <mergeCell ref="J64:M64"/>
    <mergeCell ref="D65:F65"/>
    <mergeCell ref="G65:I65"/>
    <mergeCell ref="J65:M65"/>
    <mergeCell ref="D66:F66"/>
    <mergeCell ref="G66:I66"/>
    <mergeCell ref="J66:M66"/>
    <mergeCell ref="C59:C60"/>
    <mergeCell ref="J59:M60"/>
    <mergeCell ref="D61:D62"/>
    <mergeCell ref="E61:E62"/>
    <mergeCell ref="F61:F62"/>
    <mergeCell ref="G61:G62"/>
    <mergeCell ref="H61:H62"/>
    <mergeCell ref="I61:I62"/>
    <mergeCell ref="J61:M61"/>
    <mergeCell ref="C62:C66"/>
    <mergeCell ref="J62:M62"/>
    <mergeCell ref="D63:F63"/>
    <mergeCell ref="G63:I63"/>
    <mergeCell ref="J63:M63"/>
    <mergeCell ref="D64:F64"/>
    <mergeCell ref="G64:I64"/>
    <mergeCell ref="J74:M74"/>
    <mergeCell ref="D75:F75"/>
    <mergeCell ref="G75:I75"/>
    <mergeCell ref="J75:M75"/>
    <mergeCell ref="D76:F76"/>
    <mergeCell ref="G76:I76"/>
    <mergeCell ref="J76:M76"/>
    <mergeCell ref="C69:C70"/>
    <mergeCell ref="J69:M70"/>
    <mergeCell ref="D71:D72"/>
    <mergeCell ref="E71:E72"/>
    <mergeCell ref="F71:F72"/>
    <mergeCell ref="G71:G72"/>
    <mergeCell ref="H71:H72"/>
    <mergeCell ref="I71:I72"/>
    <mergeCell ref="J71:M71"/>
    <mergeCell ref="C72:C76"/>
    <mergeCell ref="J72:M72"/>
    <mergeCell ref="D73:F73"/>
    <mergeCell ref="G73:I73"/>
    <mergeCell ref="J73:M73"/>
    <mergeCell ref="D74:F74"/>
    <mergeCell ref="G74:I74"/>
  </mergeCells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1F79-3D2D-3249-89CD-687DB5243AE2}">
  <sheetPr codeName="Sheet39326"/>
  <dimension ref="B3:AB87"/>
  <sheetViews>
    <sheetView topLeftCell="G1" zoomScale="68" zoomScaleNormal="60" zoomScaleSheetLayoutView="100" workbookViewId="0">
      <selection activeCell="H11" sqref="H11:I12"/>
    </sheetView>
  </sheetViews>
  <sheetFormatPr defaultRowHeight="14.5" x14ac:dyDescent="0.35"/>
  <cols>
    <col min="2" max="2" width="22.36328125" customWidth="1"/>
    <col min="4" max="4" width="9.453125" customWidth="1"/>
    <col min="5" max="5" width="11.1796875" customWidth="1"/>
    <col min="6" max="6" width="10.08984375" customWidth="1"/>
    <col min="7" max="7" width="11.26953125" customWidth="1"/>
    <col min="8" max="8" width="11.81640625" customWidth="1"/>
    <col min="9" max="9" width="10.7265625" customWidth="1"/>
    <col min="10" max="10" width="16.1796875" customWidth="1"/>
    <col min="11" max="11" width="2.7265625" customWidth="1"/>
    <col min="12" max="12" width="10.7265625" customWidth="1"/>
    <col min="13" max="13" width="9.453125" customWidth="1"/>
  </cols>
  <sheetData>
    <row r="3" spans="3:16" ht="15" thickBot="1" x14ac:dyDescent="0.4"/>
    <row r="4" spans="3:16" ht="18" customHeight="1" thickTop="1" x14ac:dyDescent="0.35">
      <c r="C4" s="405" t="s">
        <v>698</v>
      </c>
      <c r="D4" s="406"/>
      <c r="E4" s="406"/>
      <c r="F4" s="406"/>
      <c r="G4" s="406"/>
      <c r="H4" s="407"/>
      <c r="I4" s="411" t="s">
        <v>129</v>
      </c>
      <c r="M4" s="51"/>
      <c r="N4" s="51"/>
      <c r="O4" s="51"/>
      <c r="P4" s="51"/>
    </row>
    <row r="5" spans="3:16" ht="18" customHeight="1" x14ac:dyDescent="0.35">
      <c r="C5" s="408"/>
      <c r="D5" s="409"/>
      <c r="E5" s="409"/>
      <c r="F5" s="409"/>
      <c r="G5" s="409"/>
      <c r="H5" s="410"/>
      <c r="I5" s="412"/>
      <c r="J5" s="1"/>
      <c r="K5" s="1"/>
      <c r="L5" s="1"/>
      <c r="M5" s="51"/>
      <c r="N5" s="51"/>
      <c r="O5" s="51"/>
      <c r="P5" s="51"/>
    </row>
    <row r="6" spans="3:16" ht="18" customHeight="1" thickBot="1" x14ac:dyDescent="0.4">
      <c r="C6" s="408"/>
      <c r="D6" s="409"/>
      <c r="E6" s="409"/>
      <c r="F6" s="409"/>
      <c r="G6" s="409"/>
      <c r="H6" s="410"/>
      <c r="I6" s="412"/>
      <c r="J6" s="1"/>
      <c r="K6" s="1"/>
      <c r="L6" s="1"/>
      <c r="M6" s="51"/>
      <c r="N6" s="51"/>
      <c r="O6" s="51"/>
      <c r="P6" s="51"/>
    </row>
    <row r="7" spans="3:16" ht="18" customHeight="1" x14ac:dyDescent="0.35">
      <c r="C7" s="418" t="s">
        <v>285</v>
      </c>
      <c r="D7" s="419"/>
      <c r="E7" s="419"/>
      <c r="F7" s="419"/>
      <c r="G7" s="419"/>
      <c r="H7" s="422" t="s">
        <v>129</v>
      </c>
      <c r="I7" s="423"/>
      <c r="J7" s="1"/>
      <c r="K7" s="1"/>
      <c r="L7" s="1"/>
      <c r="M7" s="51"/>
      <c r="N7" s="51"/>
      <c r="O7" s="51"/>
      <c r="P7" s="51"/>
    </row>
    <row r="8" spans="3:16" ht="18" customHeight="1" thickBot="1" x14ac:dyDescent="0.4">
      <c r="C8" s="420"/>
      <c r="D8" s="421"/>
      <c r="E8" s="421"/>
      <c r="F8" s="421"/>
      <c r="G8" s="421"/>
      <c r="H8" s="424"/>
      <c r="I8" s="425"/>
      <c r="J8" s="1"/>
      <c r="K8" s="1"/>
      <c r="L8" s="1"/>
      <c r="M8" s="51"/>
      <c r="N8" s="51"/>
      <c r="O8" s="51"/>
      <c r="P8" s="51"/>
    </row>
    <row r="9" spans="3:16" ht="17.25" customHeight="1" x14ac:dyDescent="0.35">
      <c r="C9" s="413" t="s">
        <v>162</v>
      </c>
      <c r="D9" s="414"/>
      <c r="E9" s="414"/>
      <c r="F9" s="414"/>
      <c r="G9" s="415"/>
      <c r="H9" s="416" t="s">
        <v>719</v>
      </c>
      <c r="I9" s="417"/>
      <c r="J9" s="495"/>
      <c r="K9" s="1"/>
      <c r="L9" s="1"/>
      <c r="M9" s="51"/>
      <c r="N9" s="51"/>
      <c r="O9" s="51"/>
      <c r="P9" s="51"/>
    </row>
    <row r="10" spans="3:16" ht="17.25" customHeight="1" thickBot="1" x14ac:dyDescent="0.4">
      <c r="C10" s="413"/>
      <c r="D10" s="414"/>
      <c r="E10" s="414"/>
      <c r="F10" s="414"/>
      <c r="G10" s="415"/>
      <c r="H10" s="416"/>
      <c r="I10" s="417"/>
      <c r="J10" s="495"/>
      <c r="K10" s="1"/>
      <c r="L10" s="1"/>
      <c r="M10" s="51"/>
      <c r="N10" s="51"/>
      <c r="O10" s="51"/>
      <c r="P10" s="51"/>
    </row>
    <row r="11" spans="3:16" ht="17.25" customHeight="1" x14ac:dyDescent="0.35">
      <c r="C11" s="430" t="s">
        <v>163</v>
      </c>
      <c r="D11" s="431"/>
      <c r="E11" s="431"/>
      <c r="F11" s="431"/>
      <c r="G11" s="449"/>
      <c r="H11" s="451" t="s">
        <v>718</v>
      </c>
      <c r="I11" s="452"/>
      <c r="J11" s="495" t="s">
        <v>344</v>
      </c>
      <c r="K11" s="1"/>
      <c r="L11" s="1"/>
      <c r="M11" s="51"/>
      <c r="N11" s="51"/>
      <c r="O11" s="51"/>
      <c r="P11" s="51"/>
    </row>
    <row r="12" spans="3:16" ht="18" customHeight="1" thickBot="1" x14ac:dyDescent="0.4">
      <c r="C12" s="384"/>
      <c r="D12" s="385"/>
      <c r="E12" s="385"/>
      <c r="F12" s="385"/>
      <c r="G12" s="450"/>
      <c r="H12" s="453"/>
      <c r="I12" s="454"/>
      <c r="J12" s="495"/>
      <c r="K12" s="1"/>
      <c r="L12" s="1"/>
      <c r="M12" s="51"/>
      <c r="N12" s="51"/>
      <c r="O12" s="51"/>
      <c r="P12" s="51"/>
    </row>
    <row r="13" spans="3:16" ht="17.25" customHeight="1" x14ac:dyDescent="0.35">
      <c r="C13" s="413" t="str" cm="1">
        <f t="array" ref="C13">"CLUB TOTAL VALUE                 " &amp; SUM(IF(ISNUMBER(VALUE(LEFT(D25:D54, LEN(D25:D54)-3))), VALUE(LEFT(D25:D54, LEN(D25:D54)-3)), 0)) &amp; " cc"</f>
        <v>CLUB TOTAL VALUE                 0 cc</v>
      </c>
      <c r="D13" s="414"/>
      <c r="E13" s="414"/>
      <c r="F13" s="414"/>
      <c r="G13" s="414"/>
      <c r="H13" s="414"/>
      <c r="I13" s="415"/>
      <c r="J13" s="1"/>
      <c r="K13" s="1"/>
      <c r="L13" s="1"/>
      <c r="M13" s="51"/>
      <c r="N13" s="51"/>
      <c r="O13" s="51"/>
      <c r="P13" s="51"/>
    </row>
    <row r="14" spans="3:16" ht="18" customHeight="1" thickBot="1" x14ac:dyDescent="0.4">
      <c r="C14" s="413"/>
      <c r="D14" s="414"/>
      <c r="E14" s="414"/>
      <c r="F14" s="414"/>
      <c r="G14" s="414"/>
      <c r="H14" s="414"/>
      <c r="I14" s="415"/>
      <c r="J14" s="1"/>
      <c r="K14" s="1"/>
      <c r="L14" s="1"/>
      <c r="M14" s="51"/>
      <c r="N14" s="51"/>
      <c r="O14" s="51"/>
      <c r="P14" s="51"/>
    </row>
    <row r="15" spans="3:16" ht="17.25" customHeight="1" x14ac:dyDescent="0.35">
      <c r="C15" s="430" t="s">
        <v>83</v>
      </c>
      <c r="D15" s="431"/>
      <c r="E15" s="431"/>
      <c r="F15" s="431"/>
      <c r="G15" s="432" t="s">
        <v>15</v>
      </c>
      <c r="H15" s="433"/>
      <c r="I15" s="433">
        <v>15</v>
      </c>
      <c r="J15" s="1"/>
      <c r="K15" s="1"/>
      <c r="L15" s="1"/>
      <c r="M15" s="51"/>
      <c r="N15" s="51"/>
      <c r="O15" s="51"/>
      <c r="P15" s="51"/>
    </row>
    <row r="16" spans="3:16" ht="18" customHeight="1" thickBot="1" x14ac:dyDescent="0.4">
      <c r="C16" s="384"/>
      <c r="D16" s="385"/>
      <c r="E16" s="385"/>
      <c r="F16" s="385"/>
      <c r="G16" s="434"/>
      <c r="H16" s="435"/>
      <c r="I16" s="435"/>
      <c r="J16" s="1"/>
      <c r="K16" s="1"/>
      <c r="L16" s="1"/>
      <c r="M16" s="51"/>
      <c r="N16" s="51"/>
      <c r="O16" s="51"/>
      <c r="P16" s="51"/>
    </row>
    <row r="17" spans="2:22" ht="17.25" customHeight="1" x14ac:dyDescent="0.35">
      <c r="C17" s="430" t="s">
        <v>165</v>
      </c>
      <c r="D17" s="431"/>
      <c r="E17" s="431"/>
      <c r="F17" s="431"/>
      <c r="G17" s="431"/>
      <c r="H17" s="436">
        <v>0</v>
      </c>
      <c r="I17" s="436">
        <v>0</v>
      </c>
      <c r="J17" s="1"/>
      <c r="K17" s="1"/>
      <c r="L17" s="1"/>
      <c r="M17" s="51"/>
      <c r="N17" s="51"/>
      <c r="O17" s="51"/>
      <c r="P17" s="51"/>
    </row>
    <row r="18" spans="2:22" ht="18" customHeight="1" thickBot="1" x14ac:dyDescent="0.4">
      <c r="C18" s="384"/>
      <c r="D18" s="385"/>
      <c r="E18" s="385"/>
      <c r="F18" s="385"/>
      <c r="G18" s="385"/>
      <c r="H18" s="437"/>
      <c r="I18" s="437"/>
      <c r="J18" s="1"/>
      <c r="K18" s="1"/>
      <c r="L18" s="1"/>
      <c r="M18" s="51"/>
      <c r="N18" s="51"/>
      <c r="O18" s="51"/>
      <c r="P18" s="51"/>
    </row>
    <row r="19" spans="2:22" ht="17.25" customHeight="1" x14ac:dyDescent="0.35">
      <c r="C19" s="430" t="s">
        <v>128</v>
      </c>
      <c r="D19" s="431"/>
      <c r="E19" s="431"/>
      <c r="F19" s="431"/>
      <c r="G19" s="431"/>
      <c r="H19" s="451">
        <f>COUNTA(B25:B54)</f>
        <v>0</v>
      </c>
      <c r="I19" s="452"/>
      <c r="J19" s="1"/>
      <c r="K19" s="1"/>
      <c r="L19" s="1"/>
      <c r="M19" s="51"/>
      <c r="N19" s="51"/>
      <c r="O19" s="51"/>
      <c r="P19" s="51"/>
    </row>
    <row r="20" spans="2:22" ht="18" customHeight="1" thickBot="1" x14ac:dyDescent="0.4">
      <c r="C20" s="384"/>
      <c r="D20" s="385"/>
      <c r="E20" s="385"/>
      <c r="F20" s="385"/>
      <c r="G20" s="385"/>
      <c r="H20" s="453"/>
      <c r="I20" s="454"/>
      <c r="J20" s="1"/>
      <c r="K20" s="1"/>
      <c r="L20" s="1"/>
      <c r="M20" s="51"/>
      <c r="N20" s="51"/>
      <c r="O20" s="51"/>
      <c r="P20" s="51"/>
    </row>
    <row r="22" spans="2:22" ht="19" thickBot="1" x14ac:dyDescent="0.4">
      <c r="I22" s="1"/>
    </row>
    <row r="23" spans="2:22" ht="16.5" customHeight="1" thickTop="1" thickBot="1" x14ac:dyDescent="0.4">
      <c r="B23" s="76" t="s">
        <v>7</v>
      </c>
      <c r="C23" s="77" t="s">
        <v>8</v>
      </c>
      <c r="D23" s="67" t="s">
        <v>9</v>
      </c>
      <c r="E23" s="67" t="s">
        <v>10</v>
      </c>
      <c r="F23" s="67" t="s">
        <v>11</v>
      </c>
      <c r="G23" s="67" t="s">
        <v>137</v>
      </c>
      <c r="H23" s="68" t="s">
        <v>141</v>
      </c>
      <c r="I23" s="4"/>
      <c r="J23" s="438" t="s">
        <v>0</v>
      </c>
      <c r="K23" s="439"/>
      <c r="L23" s="439"/>
      <c r="M23" s="440"/>
      <c r="N23" s="46"/>
      <c r="O23" s="46"/>
    </row>
    <row r="24" spans="2:22" ht="17.5" customHeight="1" thickTop="1" x14ac:dyDescent="0.35">
      <c r="B24" s="79" t="s">
        <v>140</v>
      </c>
      <c r="C24" s="7" t="s">
        <v>138</v>
      </c>
      <c r="D24" s="9"/>
      <c r="E24" s="54" t="s">
        <v>139</v>
      </c>
      <c r="F24" s="9" t="s">
        <v>199</v>
      </c>
      <c r="G24" s="55" t="s">
        <v>138</v>
      </c>
      <c r="H24" s="73"/>
      <c r="I24" s="4"/>
      <c r="J24" s="441"/>
      <c r="K24" s="442"/>
      <c r="L24" s="442"/>
      <c r="M24" s="443"/>
      <c r="N24" s="46"/>
      <c r="O24" s="46"/>
    </row>
    <row r="25" spans="2:22" ht="16.5" customHeight="1" thickBot="1" x14ac:dyDescent="0.4">
      <c r="B25" s="75"/>
      <c r="C25" s="6"/>
      <c r="D25" s="9" t="s">
        <v>200</v>
      </c>
      <c r="E25" s="37"/>
      <c r="F25" s="9" t="str">
        <f>0.05 * VALUE(LEFT(D25, LEN(D25)-3)) &amp; " RC"</f>
        <v>0 RC</v>
      </c>
      <c r="G25" s="53"/>
      <c r="H25" s="73"/>
      <c r="I25" s="2"/>
      <c r="J25" s="444"/>
      <c r="K25" s="445"/>
      <c r="L25" s="445"/>
      <c r="M25" s="446"/>
      <c r="N25" s="46"/>
      <c r="O25" s="46"/>
    </row>
    <row r="26" spans="2:22" ht="15" customHeight="1" thickTop="1" x14ac:dyDescent="0.35">
      <c r="B26" s="78"/>
      <c r="C26" s="7"/>
      <c r="D26" s="9" t="s">
        <v>200</v>
      </c>
      <c r="E26" s="37"/>
      <c r="F26" s="9" t="str">
        <f t="shared" ref="F26:F54" si="0">0.05 * VALUE(LEFT(D26, LEN(D26)-3)) &amp; " RC"</f>
        <v>0 RC</v>
      </c>
      <c r="G26" s="53"/>
      <c r="H26" s="73"/>
      <c r="I26" s="2"/>
      <c r="N26" s="46"/>
      <c r="O26" s="46"/>
    </row>
    <row r="27" spans="2:22" ht="15.75" customHeight="1" thickBot="1" x14ac:dyDescent="0.4">
      <c r="B27" s="74"/>
      <c r="C27" s="7"/>
      <c r="D27" s="9" t="s">
        <v>200</v>
      </c>
      <c r="E27" s="37"/>
      <c r="F27" s="9" t="str">
        <f t="shared" si="0"/>
        <v>0 RC</v>
      </c>
      <c r="G27" s="53"/>
      <c r="H27" s="73"/>
      <c r="N27" s="46"/>
      <c r="O27" s="46"/>
    </row>
    <row r="28" spans="2:22" ht="16.5" customHeight="1" thickTop="1" x14ac:dyDescent="0.35">
      <c r="B28" s="74"/>
      <c r="C28" s="7"/>
      <c r="D28" s="9" t="s">
        <v>200</v>
      </c>
      <c r="E28" s="37"/>
      <c r="F28" s="9" t="str">
        <f t="shared" si="0"/>
        <v>0 RC</v>
      </c>
      <c r="G28" s="53"/>
      <c r="H28" s="73"/>
      <c r="I28" s="4"/>
      <c r="J28" s="479" t="s">
        <v>458</v>
      </c>
      <c r="K28" s="103">
        <v>0</v>
      </c>
      <c r="L28" s="463">
        <f>SUMIF(P28:P406, "A5A5A5", N28:N406) + SUMIF(P28:P406, "A5A5A5", O28:O406)</f>
        <v>0</v>
      </c>
      <c r="M28" s="464"/>
      <c r="O28" s="126"/>
      <c r="P28" s="126"/>
      <c r="Q28" s="126"/>
      <c r="R28" s="126"/>
      <c r="S28" s="126"/>
      <c r="T28" s="126"/>
      <c r="U28" s="126"/>
      <c r="V28" s="126"/>
    </row>
    <row r="29" spans="2:22" ht="15.75" customHeight="1" x14ac:dyDescent="0.35">
      <c r="B29" s="74"/>
      <c r="C29" s="7"/>
      <c r="D29" s="9" t="s">
        <v>200</v>
      </c>
      <c r="E29" s="37"/>
      <c r="F29" s="9" t="str">
        <f t="shared" si="0"/>
        <v>0 RC</v>
      </c>
      <c r="G29" s="53"/>
      <c r="H29" s="73"/>
      <c r="I29" s="2"/>
      <c r="J29" s="480"/>
      <c r="K29" s="103"/>
      <c r="L29" s="465"/>
      <c r="M29" s="466"/>
      <c r="O29" s="126"/>
      <c r="P29" s="126"/>
      <c r="Q29" s="126"/>
      <c r="R29" s="126"/>
      <c r="S29" s="126"/>
      <c r="T29" s="126"/>
      <c r="U29" s="126"/>
      <c r="V29" s="126"/>
    </row>
    <row r="30" spans="2:22" ht="15.75" customHeight="1" thickBot="1" x14ac:dyDescent="0.4">
      <c r="B30" s="74"/>
      <c r="C30" s="7"/>
      <c r="D30" s="9" t="s">
        <v>200</v>
      </c>
      <c r="E30" s="37"/>
      <c r="F30" s="9" t="str">
        <f t="shared" si="0"/>
        <v>0 RC</v>
      </c>
      <c r="G30" s="53"/>
      <c r="H30" s="73"/>
      <c r="I30" s="2"/>
      <c r="J30" s="481"/>
      <c r="K30" s="103"/>
      <c r="L30" s="467"/>
      <c r="M30" s="468"/>
      <c r="O30" s="126"/>
      <c r="P30" s="126"/>
      <c r="Q30" s="126"/>
      <c r="R30" s="126"/>
      <c r="S30" s="126"/>
      <c r="T30" s="126"/>
      <c r="U30" s="126"/>
      <c r="V30" s="126"/>
    </row>
    <row r="31" spans="2:22" ht="15.75" customHeight="1" thickTop="1" thickBot="1" x14ac:dyDescent="0.4">
      <c r="B31" s="74"/>
      <c r="C31" s="7"/>
      <c r="D31" s="9" t="s">
        <v>200</v>
      </c>
      <c r="E31" s="37"/>
      <c r="F31" s="9" t="str">
        <f t="shared" si="0"/>
        <v>0 RC</v>
      </c>
      <c r="G31" s="53"/>
      <c r="H31" s="73"/>
      <c r="O31" s="126"/>
      <c r="P31" s="126"/>
      <c r="Q31" s="126"/>
      <c r="R31" s="126"/>
      <c r="S31" s="126"/>
      <c r="T31" s="126"/>
      <c r="U31" s="126"/>
      <c r="V31" s="126"/>
    </row>
    <row r="32" spans="2:22" ht="18" customHeight="1" thickTop="1" x14ac:dyDescent="0.35">
      <c r="B32" s="74"/>
      <c r="C32" s="7"/>
      <c r="D32" s="9" t="s">
        <v>200</v>
      </c>
      <c r="E32" s="37"/>
      <c r="F32" s="9" t="str">
        <f t="shared" si="0"/>
        <v>0 RC</v>
      </c>
      <c r="G32" s="53"/>
      <c r="H32" s="73"/>
      <c r="J32" s="482" t="s">
        <v>1</v>
      </c>
      <c r="K32" s="103">
        <v>0</v>
      </c>
      <c r="L32" s="463">
        <f>SUMIF(P28:P406, "70AD47", N28:N406) + SUMIF(P28:P406, "70AD47", O28:O406)</f>
        <v>0</v>
      </c>
      <c r="M32" s="501"/>
      <c r="N32" s="128"/>
      <c r="O32" s="126"/>
      <c r="P32" s="126"/>
      <c r="Q32" s="126"/>
      <c r="R32" s="126"/>
      <c r="S32" s="126"/>
      <c r="T32" s="126"/>
      <c r="U32" s="126"/>
      <c r="V32" s="126"/>
    </row>
    <row r="33" spans="2:22" ht="15.75" customHeight="1" x14ac:dyDescent="0.35">
      <c r="B33" s="74"/>
      <c r="C33" s="7"/>
      <c r="D33" s="9" t="s">
        <v>200</v>
      </c>
      <c r="E33" s="37"/>
      <c r="F33" s="9" t="str">
        <f t="shared" si="0"/>
        <v>0 RC</v>
      </c>
      <c r="G33" s="53"/>
      <c r="H33" s="73"/>
      <c r="J33" s="483"/>
      <c r="K33" s="103"/>
      <c r="L33" s="465"/>
      <c r="M33" s="502"/>
      <c r="N33" s="128"/>
      <c r="O33" s="126"/>
      <c r="P33" s="126"/>
      <c r="Q33" s="126"/>
      <c r="R33" s="126"/>
      <c r="S33" s="126"/>
      <c r="T33" s="126"/>
      <c r="U33" s="126"/>
      <c r="V33" s="126"/>
    </row>
    <row r="34" spans="2:22" ht="18" customHeight="1" thickBot="1" x14ac:dyDescent="0.4">
      <c r="B34" s="74"/>
      <c r="C34" s="7"/>
      <c r="D34" s="9" t="s">
        <v>200</v>
      </c>
      <c r="E34" s="37"/>
      <c r="F34" s="9" t="str">
        <f t="shared" si="0"/>
        <v>0 RC</v>
      </c>
      <c r="G34" s="53"/>
      <c r="H34" s="73"/>
      <c r="J34" s="484"/>
      <c r="K34" s="103"/>
      <c r="L34" s="467"/>
      <c r="M34" s="503"/>
      <c r="N34" s="127"/>
      <c r="O34" s="126"/>
      <c r="P34" s="126"/>
      <c r="Q34" s="126"/>
      <c r="R34" s="126"/>
      <c r="S34" s="126"/>
      <c r="T34" s="126"/>
      <c r="U34" s="126"/>
      <c r="V34" s="126"/>
    </row>
    <row r="35" spans="2:22" ht="15.75" customHeight="1" thickTop="1" thickBot="1" x14ac:dyDescent="0.4">
      <c r="B35" s="74"/>
      <c r="C35" s="7"/>
      <c r="D35" s="9" t="s">
        <v>200</v>
      </c>
      <c r="E35" s="37"/>
      <c r="F35" s="9" t="str">
        <f t="shared" si="0"/>
        <v>0 RC</v>
      </c>
      <c r="G35" s="53"/>
      <c r="H35" s="73"/>
      <c r="N35" s="4"/>
      <c r="O35" s="126"/>
      <c r="P35" s="126"/>
      <c r="Q35" s="126"/>
      <c r="R35" s="126"/>
      <c r="S35" s="126"/>
      <c r="T35" s="126"/>
      <c r="U35" s="126"/>
      <c r="V35" s="126"/>
    </row>
    <row r="36" spans="2:22" ht="15.75" customHeight="1" thickTop="1" x14ac:dyDescent="0.35">
      <c r="B36" s="74"/>
      <c r="C36" s="7"/>
      <c r="D36" s="9" t="s">
        <v>200</v>
      </c>
      <c r="E36" s="37"/>
      <c r="F36" s="9" t="str">
        <f t="shared" si="0"/>
        <v>0 RC</v>
      </c>
      <c r="G36" s="53"/>
      <c r="H36" s="73"/>
      <c r="J36" s="460" t="s">
        <v>2</v>
      </c>
      <c r="K36" s="103">
        <v>0</v>
      </c>
      <c r="L36" s="463">
        <f>SUMIF(P28:P406, "FFC000", N28:N406) + SUMIF(P28:P406, "FFC000", O28:O406)</f>
        <v>0</v>
      </c>
      <c r="M36" s="464"/>
      <c r="N36" s="2"/>
      <c r="O36" s="126"/>
      <c r="P36" s="126"/>
      <c r="Q36" s="126"/>
      <c r="R36" s="126"/>
      <c r="S36" s="126"/>
      <c r="T36" s="126"/>
      <c r="U36" s="126"/>
      <c r="V36" s="126"/>
    </row>
    <row r="37" spans="2:22" ht="15.75" customHeight="1" x14ac:dyDescent="0.35">
      <c r="B37" s="74"/>
      <c r="C37" s="7"/>
      <c r="D37" s="9" t="s">
        <v>200</v>
      </c>
      <c r="E37" s="37"/>
      <c r="F37" s="9" t="str">
        <f t="shared" si="0"/>
        <v>0 RC</v>
      </c>
      <c r="G37" s="53"/>
      <c r="H37" s="73"/>
      <c r="J37" s="461"/>
      <c r="K37" s="103"/>
      <c r="L37" s="465"/>
      <c r="M37" s="466"/>
      <c r="N37" s="3"/>
      <c r="O37" s="126"/>
      <c r="P37" s="126"/>
      <c r="Q37" s="126"/>
      <c r="R37" s="126"/>
      <c r="S37" s="126"/>
      <c r="T37" s="126"/>
      <c r="U37" s="126"/>
      <c r="V37" s="126"/>
    </row>
    <row r="38" spans="2:22" ht="15.75" customHeight="1" thickBot="1" x14ac:dyDescent="0.4">
      <c r="B38" s="74"/>
      <c r="C38" s="7"/>
      <c r="D38" s="9" t="s">
        <v>200</v>
      </c>
      <c r="E38" s="37"/>
      <c r="F38" s="9" t="str">
        <f t="shared" si="0"/>
        <v>0 RC</v>
      </c>
      <c r="G38" s="53"/>
      <c r="H38" s="73"/>
      <c r="J38" s="462"/>
      <c r="K38" s="103"/>
      <c r="L38" s="467"/>
      <c r="M38" s="468"/>
      <c r="O38" s="126"/>
      <c r="P38" s="126"/>
      <c r="Q38" s="126"/>
      <c r="R38" s="126"/>
      <c r="S38" s="126"/>
      <c r="T38" s="126"/>
      <c r="U38" s="126"/>
      <c r="V38" s="126"/>
    </row>
    <row r="39" spans="2:22" ht="16.5" customHeight="1" thickTop="1" thickBot="1" x14ac:dyDescent="0.4">
      <c r="B39" s="74"/>
      <c r="C39" s="7"/>
      <c r="D39" s="9" t="s">
        <v>200</v>
      </c>
      <c r="E39" s="37"/>
      <c r="F39" s="9" t="str">
        <f t="shared" si="0"/>
        <v>0 RC</v>
      </c>
      <c r="G39" s="53"/>
      <c r="H39" s="73"/>
      <c r="N39" s="4"/>
      <c r="O39" s="126"/>
      <c r="P39" s="126"/>
      <c r="Q39" s="126"/>
      <c r="R39" s="126"/>
      <c r="S39" s="126"/>
      <c r="T39" s="126"/>
      <c r="U39" s="126"/>
      <c r="V39" s="126"/>
    </row>
    <row r="40" spans="2:22" ht="15.75" customHeight="1" thickTop="1" x14ac:dyDescent="0.35">
      <c r="B40" s="74"/>
      <c r="C40" s="7"/>
      <c r="D40" s="9" t="s">
        <v>200</v>
      </c>
      <c r="E40" s="37"/>
      <c r="F40" s="9" t="str">
        <f t="shared" si="0"/>
        <v>0 RC</v>
      </c>
      <c r="G40" s="53"/>
      <c r="H40" s="73"/>
      <c r="J40" s="469" t="s">
        <v>3</v>
      </c>
      <c r="K40" s="103">
        <v>0</v>
      </c>
      <c r="L40" s="463">
        <f>SUMIF(P28:P406, "ED7D31", N28:N406) + SUMIF(P28:P406, "ED7D31", O28:O406)</f>
        <v>0</v>
      </c>
      <c r="M40" s="464"/>
      <c r="N40" s="2"/>
      <c r="O40" s="126"/>
      <c r="P40" s="126"/>
      <c r="Q40" s="126"/>
      <c r="R40" s="126"/>
      <c r="S40" s="126"/>
      <c r="T40" s="126"/>
      <c r="U40" s="126"/>
      <c r="V40" s="126"/>
    </row>
    <row r="41" spans="2:22" ht="15.75" customHeight="1" x14ac:dyDescent="0.35">
      <c r="B41" s="74"/>
      <c r="C41" s="7"/>
      <c r="D41" s="9" t="s">
        <v>200</v>
      </c>
      <c r="E41" s="37"/>
      <c r="F41" s="9" t="str">
        <f t="shared" si="0"/>
        <v>0 RC</v>
      </c>
      <c r="G41" s="53"/>
      <c r="H41" s="73"/>
      <c r="J41" s="470"/>
      <c r="K41" s="103"/>
      <c r="L41" s="465"/>
      <c r="M41" s="466"/>
      <c r="N41" s="3"/>
      <c r="O41" s="126"/>
      <c r="P41" s="126"/>
      <c r="Q41" s="126"/>
      <c r="R41" s="126"/>
      <c r="S41" s="126"/>
      <c r="T41" s="126"/>
      <c r="U41" s="126"/>
      <c r="V41" s="126"/>
    </row>
    <row r="42" spans="2:22" ht="15.75" customHeight="1" thickBot="1" x14ac:dyDescent="0.4">
      <c r="B42" s="74"/>
      <c r="C42" s="7"/>
      <c r="D42" s="9" t="s">
        <v>200</v>
      </c>
      <c r="E42" s="37"/>
      <c r="F42" s="9" t="str">
        <f t="shared" si="0"/>
        <v>0 RC</v>
      </c>
      <c r="G42" s="53"/>
      <c r="H42" s="73"/>
      <c r="J42" s="471"/>
      <c r="K42" s="103"/>
      <c r="L42" s="467"/>
      <c r="M42" s="468"/>
      <c r="O42" s="126"/>
      <c r="P42" s="126"/>
      <c r="Q42" s="126"/>
      <c r="R42" s="126"/>
      <c r="S42" s="126"/>
      <c r="T42" s="126"/>
      <c r="U42" s="126"/>
      <c r="V42" s="126"/>
    </row>
    <row r="43" spans="2:22" ht="15.75" customHeight="1" thickTop="1" thickBot="1" x14ac:dyDescent="0.4">
      <c r="B43" s="74"/>
      <c r="C43" s="7"/>
      <c r="D43" s="9" t="s">
        <v>200</v>
      </c>
      <c r="E43" s="37"/>
      <c r="F43" s="9" t="str">
        <f>0.05 * VALUE(LEFT(D43, LEN(D43)-3)) &amp; " RC"</f>
        <v>0 RC</v>
      </c>
      <c r="G43" s="53"/>
      <c r="H43" s="73"/>
      <c r="O43" s="126"/>
      <c r="P43" s="126"/>
      <c r="Q43" s="126"/>
      <c r="R43" s="126"/>
      <c r="S43" s="126"/>
      <c r="T43" s="126"/>
      <c r="U43" s="126"/>
      <c r="V43" s="126"/>
    </row>
    <row r="44" spans="2:22" ht="15.75" customHeight="1" thickTop="1" x14ac:dyDescent="0.35">
      <c r="B44" s="74"/>
      <c r="C44" s="7"/>
      <c r="D44" s="9" t="s">
        <v>200</v>
      </c>
      <c r="E44" s="37"/>
      <c r="F44" s="9" t="str">
        <f t="shared" si="0"/>
        <v>0 RC</v>
      </c>
      <c r="G44" s="53"/>
      <c r="H44" s="73"/>
      <c r="J44" s="472" t="s">
        <v>459</v>
      </c>
      <c r="K44" s="474">
        <v>0</v>
      </c>
      <c r="L44" s="475">
        <f>SUMIF(P28:P406, "A9D08E", N28:N406) + SUMIF(P28:P406, "A9D08E", O28:O406)</f>
        <v>0</v>
      </c>
      <c r="M44" s="476"/>
      <c r="O44" s="126"/>
      <c r="P44" s="126"/>
      <c r="Q44" s="126"/>
      <c r="R44" s="126"/>
      <c r="S44" s="126"/>
      <c r="T44" s="126"/>
      <c r="U44" s="126"/>
      <c r="V44" s="126"/>
    </row>
    <row r="45" spans="2:22" ht="15.75" customHeight="1" thickBot="1" x14ac:dyDescent="0.4">
      <c r="B45" s="74"/>
      <c r="C45" s="7"/>
      <c r="D45" s="9" t="s">
        <v>200</v>
      </c>
      <c r="E45" s="37"/>
      <c r="F45" s="9" t="str">
        <f t="shared" si="0"/>
        <v>0 RC</v>
      </c>
      <c r="G45" s="53"/>
      <c r="H45" s="73"/>
      <c r="J45" s="473"/>
      <c r="K45" s="474"/>
      <c r="L45" s="477"/>
      <c r="M45" s="478"/>
      <c r="O45" s="126"/>
      <c r="P45" s="126"/>
      <c r="Q45" s="126"/>
      <c r="R45" s="126"/>
      <c r="S45" s="126"/>
      <c r="T45" s="126"/>
      <c r="U45" s="126"/>
      <c r="V45" s="126"/>
    </row>
    <row r="46" spans="2:22" ht="15.75" customHeight="1" thickTop="1" thickBot="1" x14ac:dyDescent="0.4">
      <c r="B46" s="74"/>
      <c r="C46" s="7"/>
      <c r="D46" s="9" t="s">
        <v>200</v>
      </c>
      <c r="E46" s="37"/>
      <c r="F46" s="9" t="str">
        <f t="shared" si="0"/>
        <v>0 RC</v>
      </c>
      <c r="G46" s="53"/>
      <c r="H46" s="73"/>
      <c r="O46" s="126"/>
      <c r="P46" s="126"/>
      <c r="Q46" s="126"/>
      <c r="R46" s="126"/>
      <c r="S46" s="126"/>
      <c r="T46" s="126"/>
      <c r="U46" s="126"/>
      <c r="V46" s="126"/>
    </row>
    <row r="47" spans="2:22" ht="15.75" customHeight="1" thickTop="1" x14ac:dyDescent="0.35">
      <c r="B47" s="74"/>
      <c r="C47" s="7"/>
      <c r="D47" s="9" t="s">
        <v>200</v>
      </c>
      <c r="E47" s="37"/>
      <c r="F47" s="9" t="str">
        <f>0.05 * VALUE(LEFT(D47, LEN(D47)-3)) &amp; " RC"</f>
        <v>0 RC</v>
      </c>
      <c r="G47" s="53"/>
      <c r="H47" s="73"/>
      <c r="J47" s="490" t="s">
        <v>5</v>
      </c>
      <c r="K47" s="474">
        <v>0</v>
      </c>
      <c r="L47" s="475">
        <f>SUMIF(P28:P406, "F4B084", N28:N406) + SUMIF(P28:P406, "F4B084", O28:O406)</f>
        <v>0</v>
      </c>
      <c r="M47" s="476"/>
      <c r="O47" s="126"/>
      <c r="P47" s="126"/>
      <c r="Q47" s="126"/>
      <c r="R47" s="126"/>
      <c r="S47" s="126"/>
      <c r="T47" s="126"/>
      <c r="U47" s="126"/>
      <c r="V47" s="126"/>
    </row>
    <row r="48" spans="2:22" ht="15.75" customHeight="1" thickBot="1" x14ac:dyDescent="0.4">
      <c r="B48" s="74"/>
      <c r="C48" s="7"/>
      <c r="D48" s="9" t="s">
        <v>200</v>
      </c>
      <c r="E48" s="37"/>
      <c r="F48" s="9" t="str">
        <f t="shared" si="0"/>
        <v>0 RC</v>
      </c>
      <c r="G48" s="10"/>
      <c r="H48" s="73"/>
      <c r="J48" s="491"/>
      <c r="K48" s="474"/>
      <c r="L48" s="477"/>
      <c r="M48" s="478"/>
      <c r="O48" s="126"/>
      <c r="P48" s="126"/>
      <c r="Q48" s="126"/>
      <c r="R48" s="126"/>
      <c r="S48" s="126"/>
      <c r="T48" s="126"/>
      <c r="U48" s="126"/>
      <c r="V48" s="126"/>
    </row>
    <row r="49" spans="2:28" ht="15.75" customHeight="1" thickTop="1" thickBot="1" x14ac:dyDescent="0.4">
      <c r="B49" s="74"/>
      <c r="C49" s="7"/>
      <c r="D49" s="9" t="s">
        <v>200</v>
      </c>
      <c r="E49" s="37"/>
      <c r="F49" s="9" t="str">
        <f t="shared" si="0"/>
        <v>0 RC</v>
      </c>
      <c r="G49" s="10"/>
      <c r="H49" s="73"/>
      <c r="O49" s="126"/>
      <c r="P49" s="126"/>
      <c r="Q49" s="126"/>
      <c r="R49" s="126"/>
      <c r="S49" s="126"/>
      <c r="T49" s="126"/>
      <c r="U49" s="126"/>
      <c r="V49" s="126"/>
    </row>
    <row r="50" spans="2:28" ht="15.75" customHeight="1" thickTop="1" x14ac:dyDescent="0.35">
      <c r="B50" s="65"/>
      <c r="C50" s="7"/>
      <c r="D50" s="9" t="s">
        <v>200</v>
      </c>
      <c r="E50" s="37"/>
      <c r="F50" s="9" t="str">
        <f t="shared" si="0"/>
        <v>0 RC</v>
      </c>
      <c r="G50" s="10"/>
      <c r="H50" s="73"/>
      <c r="J50" s="492" t="s">
        <v>85</v>
      </c>
      <c r="K50" s="474">
        <v>0</v>
      </c>
      <c r="L50" s="475">
        <f>SUMIF(P28:P406, "FFD966", N28:N406) + SUMIF(P28:P406, "FFD966", O28:O406)</f>
        <v>0</v>
      </c>
      <c r="M50" s="476"/>
      <c r="O50" s="126"/>
      <c r="P50" s="126"/>
      <c r="Q50" s="126"/>
      <c r="R50" s="126"/>
      <c r="S50" s="126"/>
      <c r="T50" s="126"/>
      <c r="U50" s="126"/>
      <c r="V50" s="126"/>
    </row>
    <row r="51" spans="2:28" ht="15.75" customHeight="1" thickBot="1" x14ac:dyDescent="0.4">
      <c r="B51" s="65"/>
      <c r="C51" s="7"/>
      <c r="D51" s="9" t="s">
        <v>200</v>
      </c>
      <c r="E51" s="37"/>
      <c r="F51" s="9" t="str">
        <f t="shared" si="0"/>
        <v>0 RC</v>
      </c>
      <c r="G51" s="10"/>
      <c r="H51" s="73"/>
      <c r="J51" s="493"/>
      <c r="K51" s="474"/>
      <c r="L51" s="477"/>
      <c r="M51" s="478"/>
      <c r="O51" s="126"/>
      <c r="P51" s="126"/>
      <c r="Q51" s="126"/>
      <c r="R51" s="126"/>
      <c r="S51" s="126"/>
      <c r="T51" s="126"/>
      <c r="U51" s="126"/>
      <c r="V51" s="126"/>
    </row>
    <row r="52" spans="2:28" ht="15.65" customHeight="1" thickTop="1" thickBot="1" x14ac:dyDescent="0.4">
      <c r="B52" s="65"/>
      <c r="C52" s="7"/>
      <c r="D52" s="9" t="s">
        <v>200</v>
      </c>
      <c r="E52" s="37"/>
      <c r="F52" s="9" t="str">
        <f t="shared" si="0"/>
        <v>0 RC</v>
      </c>
      <c r="G52" s="10"/>
      <c r="H52" s="73"/>
      <c r="O52" s="126"/>
      <c r="P52" s="126"/>
      <c r="Q52" s="126"/>
      <c r="R52" s="126"/>
      <c r="S52" s="126"/>
      <c r="T52" s="126"/>
      <c r="U52" s="126"/>
      <c r="V52" s="126"/>
    </row>
    <row r="53" spans="2:28" ht="15.75" customHeight="1" thickTop="1" x14ac:dyDescent="0.35">
      <c r="B53" s="65"/>
      <c r="C53" s="7"/>
      <c r="D53" s="9" t="s">
        <v>200</v>
      </c>
      <c r="E53" s="37"/>
      <c r="F53" s="9" t="str">
        <f t="shared" si="0"/>
        <v>0 RC</v>
      </c>
      <c r="G53" s="10"/>
      <c r="H53" s="73"/>
      <c r="J53" s="488" t="s">
        <v>6</v>
      </c>
      <c r="K53" s="474">
        <v>0</v>
      </c>
      <c r="L53" s="475">
        <f>SUMIF(P28:P406, "9BC2E6", N28:N406) + SUMIF(P28:P406, "9BC2E6", O28:O406)</f>
        <v>0</v>
      </c>
      <c r="M53" s="476"/>
      <c r="O53" s="126"/>
      <c r="P53" s="126"/>
      <c r="Q53" s="126"/>
      <c r="R53" s="126"/>
      <c r="S53" s="126"/>
      <c r="T53" s="126"/>
      <c r="U53" s="126"/>
      <c r="V53" s="126"/>
    </row>
    <row r="54" spans="2:28" ht="15.75" customHeight="1" thickBot="1" x14ac:dyDescent="0.4">
      <c r="B54" s="66"/>
      <c r="C54" s="5"/>
      <c r="D54" s="9" t="s">
        <v>200</v>
      </c>
      <c r="E54" s="37"/>
      <c r="F54" s="9" t="str">
        <f t="shared" si="0"/>
        <v>0 RC</v>
      </c>
      <c r="G54" s="10"/>
      <c r="H54" s="73"/>
      <c r="J54" s="489"/>
      <c r="K54" s="474"/>
      <c r="L54" s="477"/>
      <c r="M54" s="478"/>
      <c r="O54" s="126"/>
      <c r="P54" s="126"/>
      <c r="Q54" s="126"/>
      <c r="R54" s="126"/>
      <c r="S54" s="126"/>
      <c r="T54" s="126"/>
      <c r="U54" s="126"/>
      <c r="V54" s="126"/>
    </row>
    <row r="55" spans="2:28" ht="14.5" customHeight="1" x14ac:dyDescent="0.35">
      <c r="B55" s="69" t="s">
        <v>14</v>
      </c>
      <c r="C55" s="70"/>
      <c r="D55" s="71"/>
      <c r="E55" s="100" t="s">
        <v>455</v>
      </c>
      <c r="F55" s="72" cm="1">
        <f t="array" ref="F55">SUM(IF(ISNUMBER(VALUE(LEFT(F25:F54, LEN(F25:F54)-2))), VALUE(LEFT(F25:F54, LEN(F25:F54)-2)), 0))</f>
        <v>0</v>
      </c>
      <c r="G55" s="80" t="s">
        <v>136</v>
      </c>
      <c r="H55" s="73" t="s">
        <v>346</v>
      </c>
      <c r="O55" s="126"/>
      <c r="P55" s="126"/>
      <c r="Q55" s="126"/>
      <c r="R55" s="126"/>
      <c r="S55" s="126"/>
      <c r="T55" s="126"/>
      <c r="U55" s="126"/>
      <c r="V55" s="126"/>
    </row>
    <row r="56" spans="2:28" x14ac:dyDescent="0.35">
      <c r="B56" s="56"/>
      <c r="C56" s="57"/>
      <c r="D56" s="57"/>
      <c r="E56" s="57"/>
      <c r="F56" s="58"/>
      <c r="G56" s="58"/>
      <c r="H56" s="57"/>
    </row>
    <row r="57" spans="2:28" ht="15" thickBot="1" x14ac:dyDescent="0.4">
      <c r="B57" s="56"/>
      <c r="C57" s="57"/>
      <c r="D57" s="57"/>
      <c r="E57" s="57"/>
      <c r="F57" s="58"/>
      <c r="G57" s="58"/>
      <c r="H57" s="57"/>
    </row>
    <row r="58" spans="2:28" ht="15" thickBot="1" x14ac:dyDescent="0.4">
      <c r="B58" s="56"/>
      <c r="C58" s="57"/>
      <c r="D58" s="57"/>
      <c r="E58" s="57"/>
      <c r="F58" s="58"/>
      <c r="G58" s="58"/>
      <c r="H58" s="57"/>
      <c r="N58" s="102" t="s">
        <v>456</v>
      </c>
      <c r="O58" s="102" t="s">
        <v>457</v>
      </c>
      <c r="P58" s="123" t="s">
        <v>468</v>
      </c>
    </row>
    <row r="59" spans="2:28" ht="15" customHeight="1" thickBot="1" x14ac:dyDescent="0.5">
      <c r="C59" s="447" t="s">
        <v>4</v>
      </c>
      <c r="D59" s="47" t="s">
        <v>13</v>
      </c>
      <c r="E59" s="49" t="s">
        <v>87</v>
      </c>
      <c r="F59" s="110" t="s">
        <v>88</v>
      </c>
      <c r="G59" s="112" t="s">
        <v>88</v>
      </c>
      <c r="H59" s="114" t="s">
        <v>88</v>
      </c>
      <c r="I59" s="116" t="s">
        <v>4</v>
      </c>
      <c r="J59" s="391" t="s">
        <v>166</v>
      </c>
      <c r="K59" s="392"/>
      <c r="L59" s="392"/>
      <c r="M59" s="392"/>
      <c r="N59" s="118"/>
      <c r="O59" s="104"/>
      <c r="P59" s="119" t="s">
        <v>460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2:28" ht="15.75" customHeight="1" thickBot="1" x14ac:dyDescent="0.5">
      <c r="C60" s="448"/>
      <c r="D60" s="48" t="s">
        <v>87</v>
      </c>
      <c r="E60" s="50" t="s">
        <v>131</v>
      </c>
      <c r="F60" s="111" t="s">
        <v>124</v>
      </c>
      <c r="G60" s="113" t="s">
        <v>125</v>
      </c>
      <c r="H60" s="115" t="s">
        <v>126</v>
      </c>
      <c r="I60" s="117" t="s">
        <v>17</v>
      </c>
      <c r="J60" s="393"/>
      <c r="K60" s="394"/>
      <c r="L60" s="394"/>
      <c r="M60" s="394"/>
      <c r="N60" s="105"/>
      <c r="O60" s="105"/>
      <c r="P60" s="119" t="s">
        <v>463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2:28" ht="23.25" customHeight="1" thickBot="1" x14ac:dyDescent="0.5">
      <c r="C61" s="97"/>
      <c r="D61" s="395" t="s">
        <v>129</v>
      </c>
      <c r="E61" s="397">
        <v>0</v>
      </c>
      <c r="F61" s="397">
        <v>0</v>
      </c>
      <c r="G61" s="397">
        <v>0</v>
      </c>
      <c r="H61" s="397" t="s">
        <v>129</v>
      </c>
      <c r="I61" s="401">
        <v>0</v>
      </c>
      <c r="J61" s="403"/>
      <c r="K61" s="404"/>
      <c r="L61" s="404"/>
      <c r="M61" s="404"/>
      <c r="N61" s="106"/>
      <c r="O61" s="106"/>
      <c r="P61" s="119" t="s">
        <v>461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2:28" ht="24" customHeight="1" thickBot="1" x14ac:dyDescent="0.5">
      <c r="C62" s="376">
        <v>6</v>
      </c>
      <c r="D62" s="396"/>
      <c r="E62" s="398"/>
      <c r="F62" s="398"/>
      <c r="G62" s="398"/>
      <c r="H62" s="398"/>
      <c r="I62" s="402"/>
      <c r="J62" s="377"/>
      <c r="K62" s="378"/>
      <c r="L62" s="378"/>
      <c r="M62" s="378"/>
      <c r="N62" s="107"/>
      <c r="O62" s="107"/>
      <c r="P62" s="119" t="s">
        <v>462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spans="2:28" ht="24" customHeight="1" thickBot="1" x14ac:dyDescent="0.5">
      <c r="C63" s="376"/>
      <c r="D63" s="389" t="s">
        <v>160</v>
      </c>
      <c r="E63" s="389"/>
      <c r="F63" s="390"/>
      <c r="G63" s="388" t="s">
        <v>28</v>
      </c>
      <c r="H63" s="389"/>
      <c r="I63" s="389"/>
      <c r="J63" s="384"/>
      <c r="K63" s="385"/>
      <c r="L63" s="385"/>
      <c r="M63" s="385"/>
      <c r="N63" s="108"/>
      <c r="O63" s="120"/>
      <c r="P63" s="119" t="s">
        <v>464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spans="2:28" ht="23.25" customHeight="1" thickBot="1" x14ac:dyDescent="0.5">
      <c r="C64" s="376"/>
      <c r="D64" s="389" t="s">
        <v>89</v>
      </c>
      <c r="E64" s="389"/>
      <c r="F64" s="390"/>
      <c r="G64" s="388" t="s">
        <v>27</v>
      </c>
      <c r="H64" s="389"/>
      <c r="I64" s="389"/>
      <c r="J64" s="388"/>
      <c r="K64" s="389"/>
      <c r="L64" s="389"/>
      <c r="M64" s="389"/>
      <c r="N64" s="121"/>
      <c r="O64" s="121"/>
      <c r="P64" s="119" t="s">
        <v>465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spans="3:28" ht="24" customHeight="1" thickBot="1" x14ac:dyDescent="0.5">
      <c r="C65" s="376"/>
      <c r="D65" s="389" t="s">
        <v>381</v>
      </c>
      <c r="E65" s="389"/>
      <c r="F65" s="390"/>
      <c r="G65" s="388" t="s">
        <v>161</v>
      </c>
      <c r="H65" s="389"/>
      <c r="I65" s="389"/>
      <c r="J65" s="388"/>
      <c r="K65" s="389"/>
      <c r="L65" s="389"/>
      <c r="M65" s="389"/>
      <c r="N65" s="122"/>
      <c r="O65" s="122"/>
      <c r="P65" s="119" t="s">
        <v>466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spans="3:28" ht="23.25" customHeight="1" thickBot="1" x14ac:dyDescent="0.4">
      <c r="C66" s="376"/>
      <c r="D66" s="389"/>
      <c r="E66" s="389"/>
      <c r="F66" s="390"/>
      <c r="G66" s="388"/>
      <c r="H66" s="389"/>
      <c r="I66" s="389"/>
      <c r="J66" s="388"/>
      <c r="K66" s="389"/>
      <c r="L66" s="389"/>
      <c r="M66" s="389"/>
      <c r="N66" s="109"/>
      <c r="O66" s="109"/>
      <c r="P66" s="119" t="s">
        <v>467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spans="3:28" ht="24" customHeight="1" x14ac:dyDescent="0.35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spans="3:28" ht="26.25" customHeight="1" x14ac:dyDescent="0.35"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spans="3:28" ht="26.25" customHeight="1" x14ac:dyDescent="0.35"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spans="3:28" ht="24" customHeight="1" x14ac:dyDescent="0.35"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spans="3:28" ht="23.25" customHeight="1" x14ac:dyDescent="0.35"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spans="3:28" ht="24" customHeight="1" x14ac:dyDescent="0.35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spans="3:28" ht="24" customHeight="1" x14ac:dyDescent="0.35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</row>
    <row r="74" spans="3:28" ht="24" customHeight="1" x14ac:dyDescent="0.35"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</row>
    <row r="75" spans="3:28" ht="23.15" customHeight="1" x14ac:dyDescent="0.35"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</row>
    <row r="76" spans="3:28" ht="23.15" customHeight="1" x14ac:dyDescent="0.35"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</row>
    <row r="77" spans="3:28" x14ac:dyDescent="0.35"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</row>
    <row r="78" spans="3:28" ht="65" x14ac:dyDescent="0.35">
      <c r="P78" s="87"/>
    </row>
    <row r="79" spans="3:28" ht="18" customHeight="1" x14ac:dyDescent="0.35">
      <c r="P79" s="124"/>
    </row>
    <row r="80" spans="3:28" ht="18" customHeight="1" x14ac:dyDescent="0.35">
      <c r="P80" s="124"/>
    </row>
    <row r="81" spans="16:16" ht="18" customHeight="1" x14ac:dyDescent="0.35">
      <c r="P81" s="124"/>
    </row>
    <row r="82" spans="16:16" ht="24" customHeight="1" x14ac:dyDescent="0.35">
      <c r="P82" s="124"/>
    </row>
    <row r="83" spans="16:16" ht="24" customHeight="1" x14ac:dyDescent="0.35">
      <c r="P83" s="124"/>
    </row>
    <row r="84" spans="16:16" ht="24" customHeight="1" x14ac:dyDescent="0.35">
      <c r="P84" s="124"/>
    </row>
    <row r="85" spans="16:16" ht="24" customHeight="1" x14ac:dyDescent="0.35">
      <c r="P85" s="124"/>
    </row>
    <row r="86" spans="16:16" ht="24" customHeight="1" x14ac:dyDescent="0.35">
      <c r="P86" s="124"/>
    </row>
    <row r="87" spans="16:16" ht="24" customHeight="1" x14ac:dyDescent="0.35"/>
  </sheetData>
  <sortState xmlns:xlrd2="http://schemas.microsoft.com/office/spreadsheetml/2017/richdata2" ref="B23:H55">
    <sortCondition ref="E24:E55"/>
  </sortState>
  <mergeCells count="63">
    <mergeCell ref="J11:J12"/>
    <mergeCell ref="C59:C60"/>
    <mergeCell ref="D64:F64"/>
    <mergeCell ref="G64:I64"/>
    <mergeCell ref="J64:M64"/>
    <mergeCell ref="H61:H62"/>
    <mergeCell ref="C62:C66"/>
    <mergeCell ref="D66:F66"/>
    <mergeCell ref="G66:I66"/>
    <mergeCell ref="J66:M66"/>
    <mergeCell ref="I61:I62"/>
    <mergeCell ref="J61:M61"/>
    <mergeCell ref="J62:M62"/>
    <mergeCell ref="D63:F63"/>
    <mergeCell ref="G63:I63"/>
    <mergeCell ref="J63:M63"/>
    <mergeCell ref="H11:I12"/>
    <mergeCell ref="C11:G12"/>
    <mergeCell ref="C13:I14"/>
    <mergeCell ref="C15:F16"/>
    <mergeCell ref="G15:H16"/>
    <mergeCell ref="I15:I16"/>
    <mergeCell ref="C4:H6"/>
    <mergeCell ref="I4:I6"/>
    <mergeCell ref="C9:G10"/>
    <mergeCell ref="H9:I10"/>
    <mergeCell ref="C7:G8"/>
    <mergeCell ref="H7:I8"/>
    <mergeCell ref="J47:J48"/>
    <mergeCell ref="J44:J45"/>
    <mergeCell ref="C17:G18"/>
    <mergeCell ref="H17:H18"/>
    <mergeCell ref="I17:I18"/>
    <mergeCell ref="C19:G20"/>
    <mergeCell ref="H19:I20"/>
    <mergeCell ref="K50:K51"/>
    <mergeCell ref="L50:M51"/>
    <mergeCell ref="E61:E62"/>
    <mergeCell ref="K53:K54"/>
    <mergeCell ref="J50:J51"/>
    <mergeCell ref="D65:F65"/>
    <mergeCell ref="G65:I65"/>
    <mergeCell ref="J65:M65"/>
    <mergeCell ref="F61:F62"/>
    <mergeCell ref="J59:M60"/>
    <mergeCell ref="G61:G62"/>
    <mergeCell ref="D61:D62"/>
    <mergeCell ref="J9:J10"/>
    <mergeCell ref="J36:J38"/>
    <mergeCell ref="J32:J34"/>
    <mergeCell ref="J53:J54"/>
    <mergeCell ref="J40:J42"/>
    <mergeCell ref="J23:M25"/>
    <mergeCell ref="J28:J30"/>
    <mergeCell ref="L36:M38"/>
    <mergeCell ref="L40:M42"/>
    <mergeCell ref="L28:M30"/>
    <mergeCell ref="L32:M34"/>
    <mergeCell ref="L53:M54"/>
    <mergeCell ref="K44:K45"/>
    <mergeCell ref="L44:M45"/>
    <mergeCell ref="K47:K48"/>
    <mergeCell ref="L47:M48"/>
  </mergeCells>
  <phoneticPr fontId="34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R2G</vt:lpstr>
      <vt:lpstr>AC MILAN</vt:lpstr>
      <vt:lpstr>AFC AJAX</vt:lpstr>
      <vt:lpstr>AL NASSR</vt:lpstr>
      <vt:lpstr>ARSENAL FC</vt:lpstr>
      <vt:lpstr>AS ROMA</vt:lpstr>
      <vt:lpstr>ATLETICO DE MADRID</vt:lpstr>
      <vt:lpstr>FC BAYERN MUNICH</vt:lpstr>
      <vt:lpstr>BAYER LEVERKUSEN</vt:lpstr>
      <vt:lpstr>BORUSSIA DORTMUND</vt:lpstr>
      <vt:lpstr>CRYSTAL PALACE FC</vt:lpstr>
      <vt:lpstr>FENERBAHCE SK</vt:lpstr>
      <vt:lpstr>FEYENOORD</vt:lpstr>
      <vt:lpstr>FSV MAINZ 05</vt:lpstr>
      <vt:lpstr>INTER MILAN</vt:lpstr>
      <vt:lpstr>JUVENTUS FC</vt:lpstr>
      <vt:lpstr>LEICESTER CITY</vt:lpstr>
      <vt:lpstr>LIVERPOOL FC</vt:lpstr>
      <vt:lpstr>LOSC LILLE </vt:lpstr>
      <vt:lpstr>MANCHESTER CITY</vt:lpstr>
      <vt:lpstr>MANCHESTER UNITED</vt:lpstr>
      <vt:lpstr>MUMBAI CITY </vt:lpstr>
      <vt:lpstr>MOHUN BAGAN SG</vt:lpstr>
      <vt:lpstr>NEWCASTLE UNITED</vt:lpstr>
      <vt:lpstr>NEWELL'S OLD BOYS </vt:lpstr>
      <vt:lpstr>NOTTINGHAM FOREST </vt:lpstr>
      <vt:lpstr>PARIS SAINT-GERMAIN</vt:lpstr>
      <vt:lpstr>RANGERS FC</vt:lpstr>
      <vt:lpstr>RAYONG FC</vt:lpstr>
      <vt:lpstr>REAL MADRID CF</vt:lpstr>
      <vt:lpstr>SANTOS FC</vt:lpstr>
      <vt:lpstr>SL BENFICA</vt:lpstr>
      <vt:lpstr>SSC NAPOLI</vt:lpstr>
      <vt:lpstr>SS LAZIO</vt:lpstr>
      <vt:lpstr>SPORTING CP</vt:lpstr>
      <vt:lpstr>TOTTENHAM HOTSPUR</vt:lpstr>
      <vt:lpstr>VISSEL KOBE</vt:lpstr>
      <vt:lpstr>WOLVES</vt:lpstr>
      <vt:lpstr>ASTON VILLA</vt:lpstr>
      <vt:lpstr>CHELSEA FC</vt:lpstr>
      <vt:lpstr>FC BARCELONA</vt:lpstr>
      <vt:lpstr>INTER MIAMI</vt:lpstr>
      <vt:lpstr>SEPAHAN SC</vt:lpstr>
      <vt:lpstr>NEW SLOT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Shamsear Ebrahim</dc:creator>
  <cp:keywords/>
  <dc:description/>
  <cp:lastModifiedBy>Shamsear Ebrahim</cp:lastModifiedBy>
  <cp:revision/>
  <dcterms:created xsi:type="dcterms:W3CDTF">2023-09-16T22:05:08Z</dcterms:created>
  <dcterms:modified xsi:type="dcterms:W3CDTF">2025-04-28T17:41:34Z</dcterms:modified>
  <cp:category/>
  <cp:contentStatus/>
</cp:coreProperties>
</file>