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o.bakirov\Desktop\"/>
    </mc:Choice>
  </mc:AlternateContent>
  <xr:revisionPtr revIDLastSave="0" documentId="13_ncr:1_{150477BA-F130-4568-B19D-A3D7E9314C5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расчет" sheetId="1" r:id="rId1"/>
    <sheet name="таможенный сбор" sheetId="4" r:id="rId2"/>
    <sheet name="утилизационный сбор" sheetId="3" r:id="rId3"/>
    <sheet name="пошлины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H21" i="1"/>
  <c r="H22" i="1" s="1"/>
  <c r="E21" i="1"/>
  <c r="E22" i="1" s="1"/>
  <c r="H26" i="1"/>
  <c r="H24" i="1"/>
  <c r="H23" i="1"/>
  <c r="H20" i="1"/>
  <c r="E20" i="1"/>
  <c r="E26" i="1"/>
  <c r="E24" i="1"/>
  <c r="E23" i="1"/>
  <c r="H13" i="1"/>
  <c r="E13" i="1"/>
  <c r="B13" i="1"/>
  <c r="H8" i="1"/>
  <c r="E8" i="1"/>
  <c r="H10" i="1" l="1"/>
  <c r="H9" i="1"/>
  <c r="H11" i="1"/>
  <c r="H7" i="1"/>
  <c r="B9" i="1" l="1"/>
  <c r="B10" i="1"/>
  <c r="E9" i="1"/>
  <c r="E10" i="1"/>
  <c r="E11" i="1"/>
  <c r="E7" i="1"/>
  <c r="B11" i="1"/>
  <c r="B7" i="1"/>
</calcChain>
</file>

<file path=xl/sharedStrings.xml><?xml version="1.0" encoding="utf-8"?>
<sst xmlns="http://schemas.openxmlformats.org/spreadsheetml/2006/main" count="123" uniqueCount="75">
  <si>
    <t>Volkswagen Caddy</t>
  </si>
  <si>
    <t>Рабочий объем двигателя</t>
  </si>
  <si>
    <t>1600 см3</t>
  </si>
  <si>
    <t>Цена в долларах</t>
  </si>
  <si>
    <t>Курс ЦБРУз</t>
  </si>
  <si>
    <t>Таможенная пошлина</t>
  </si>
  <si>
    <t>НДС</t>
  </si>
  <si>
    <t>Таможенный сбор</t>
  </si>
  <si>
    <t>Утилизационный сбор, сум</t>
  </si>
  <si>
    <t>с оплатой пошлин</t>
  </si>
  <si>
    <t>CHEVROLET EQUINOX</t>
  </si>
  <si>
    <t>2000 см3</t>
  </si>
  <si>
    <t xml:space="preserve">Chevrolet Trailblazer </t>
  </si>
  <si>
    <t>3564 см3</t>
  </si>
  <si>
    <t>II. M1 тоифали транспорт воситалари, шу жумладан юқори ўтувчан g тоифали транспорт воситалари:</t>
  </si>
  <si>
    <t>енгил автомобиллар</t>
  </si>
  <si>
    <t>Транспорт воситалари двигателнинг иш ҳажми билан:</t>
  </si>
  <si>
    <r>
      <t>1 000 см</t>
    </r>
    <r>
      <rPr>
        <sz val="9"/>
        <color theme="1"/>
        <rFont val="Times New Roman"/>
        <family val="1"/>
        <charset val="204"/>
      </rPr>
      <t>3 </t>
    </r>
    <r>
      <rPr>
        <sz val="12"/>
        <color theme="1"/>
        <rFont val="Times New Roman"/>
        <family val="1"/>
        <charset val="204"/>
      </rPr>
      <t>гача</t>
    </r>
  </si>
  <si>
    <t>(8703 10 ва</t>
  </si>
  <si>
    <t>8703 80 000 лардан</t>
  </si>
  <si>
    <t>ташқари)</t>
  </si>
  <si>
    <r>
      <t>1 000 см</t>
    </r>
    <r>
      <rPr>
        <sz val="9"/>
        <color theme="1"/>
        <rFont val="Times New Roman"/>
        <family val="1"/>
        <charset val="204"/>
      </rPr>
      <t>3 </t>
    </r>
    <r>
      <rPr>
        <sz val="12"/>
        <color theme="1"/>
        <rFont val="Times New Roman"/>
        <family val="1"/>
        <charset val="204"/>
      </rPr>
      <t>дан 2 000 см</t>
    </r>
    <r>
      <rPr>
        <sz val="9"/>
        <color theme="1"/>
        <rFont val="Times New Roman"/>
        <family val="1"/>
        <charset val="204"/>
      </rPr>
      <t>3 </t>
    </r>
    <r>
      <rPr>
        <sz val="12"/>
        <color theme="1"/>
        <rFont val="Times New Roman"/>
        <family val="1"/>
        <charset val="204"/>
      </rPr>
      <t>гача</t>
    </r>
  </si>
  <si>
    <r>
      <t>2 000 см</t>
    </r>
    <r>
      <rPr>
        <sz val="9"/>
        <color theme="1"/>
        <rFont val="Times New Roman"/>
        <family val="1"/>
        <charset val="204"/>
      </rPr>
      <t>3 </t>
    </r>
    <r>
      <rPr>
        <sz val="12"/>
        <color theme="1"/>
        <rFont val="Times New Roman"/>
        <family val="1"/>
        <charset val="204"/>
      </rPr>
      <t>дан 3 000 см</t>
    </r>
    <r>
      <rPr>
        <sz val="9"/>
        <color theme="1"/>
        <rFont val="Times New Roman"/>
        <family val="1"/>
        <charset val="204"/>
      </rPr>
      <t>3 </t>
    </r>
    <r>
      <rPr>
        <sz val="12"/>
        <color theme="1"/>
        <rFont val="Times New Roman"/>
        <family val="1"/>
        <charset val="204"/>
      </rPr>
      <t>гача</t>
    </r>
  </si>
  <si>
    <r>
      <t>3 000 см</t>
    </r>
    <r>
      <rPr>
        <sz val="9"/>
        <color theme="1"/>
        <rFont val="Times New Roman"/>
        <family val="1"/>
        <charset val="204"/>
      </rPr>
      <t>3 </t>
    </r>
    <r>
      <rPr>
        <sz val="12"/>
        <color theme="1"/>
        <rFont val="Times New Roman"/>
        <family val="1"/>
        <charset val="204"/>
      </rPr>
      <t>дан 3 500 см</t>
    </r>
    <r>
      <rPr>
        <sz val="9"/>
        <color theme="1"/>
        <rFont val="Times New Roman"/>
        <family val="1"/>
        <charset val="204"/>
      </rPr>
      <t>3 </t>
    </r>
    <r>
      <rPr>
        <sz val="12"/>
        <color theme="1"/>
        <rFont val="Times New Roman"/>
        <family val="1"/>
        <charset val="204"/>
      </rPr>
      <t>гача</t>
    </r>
  </si>
  <si>
    <r>
      <t>3 500 см</t>
    </r>
    <r>
      <rPr>
        <sz val="9"/>
        <color theme="1"/>
        <rFont val="Times New Roman"/>
        <family val="1"/>
        <charset val="204"/>
      </rPr>
      <t>3 </t>
    </r>
    <r>
      <rPr>
        <sz val="12"/>
        <color theme="1"/>
        <rFont val="Times New Roman"/>
        <family val="1"/>
        <charset val="204"/>
      </rPr>
      <t>дан ортиқ</t>
    </r>
  </si>
  <si>
    <t>Қор орқали ҳаракатланиш учун махсус мўлжалланган транспорт воситалари; голфчиларни ташиш учун автомобиллар ва шу каби транспорт воситалари</t>
  </si>
  <si>
    <t>8703 10</t>
  </si>
  <si>
    <t>Электродвигателга эга бўлган транспорт воситалари, гибрид қувватли транспорт воситалари бундан мустасно</t>
  </si>
  <si>
    <t>8703 80 000</t>
  </si>
  <si>
    <t>Транспорт воситалари, ўзиюрармашиналар ва ускуналарнингтурлари ва тоифалари</t>
  </si>
  <si>
    <t>ТИФ ТН коди</t>
  </si>
  <si>
    <t>Транспорт воситалари, ўзиюрармашиналар ва ускуналарга нисбатанутилизация йиғими миқдорлари(БҲМда)</t>
  </si>
  <si>
    <t>ишлаб чиқарилганмуддатидан бошлаб3 йилдан ортиқбўлмаган</t>
  </si>
  <si>
    <t>ишлаб чиқарилганмуддатидан бошлаб3 йилдан ортиқбўлган</t>
  </si>
  <si>
    <t>347-сон 02.06.2020</t>
  </si>
  <si>
    <t>8703 21 10</t>
  </si>
  <si>
    <t>новые транспортные средства только с двигателем внутреннего сгорания с искровым зажиганием с возвратно-поступательным движением поршня, с рабочим объемом цилиндров двигателя не более 1000 см³</t>
  </si>
  <si>
    <t>30 + 1,80 долл. США/куб. см</t>
  </si>
  <si>
    <t>8703 21 90</t>
  </si>
  <si>
    <t>транспортные средства только с двигателем внутреннего сгорания с искровым зажиганием с возвратно-поступательным движением поршня новые, с рабочим объемом цилиндров двигателя не более 1000 см³, бывшие в эксплуатации</t>
  </si>
  <si>
    <t>40 + 3,0 долл.</t>
  </si>
  <si>
    <t>США/куб. см</t>
  </si>
  <si>
    <t>8703 22 10</t>
  </si>
  <si>
    <t>новые транспортные средства только с двигателем внутреннего сгорания с искровым зажиганием с возвратно-поступательным движением поршня, с рабочим объемом цилиндров двигателя более 1000 см³ но не более 1500 см³</t>
  </si>
  <si>
    <t>30 + 2,0 долл. США/куб. см</t>
  </si>
  <si>
    <t>8703 22 90</t>
  </si>
  <si>
    <t>транспортные средства только с двигателем внутреннего сгорания с искровым зажиганием с возвратно-поступательным движением поршня, с рабочим объемом цилиндров двигателя более 1000 см³, но не более 1500 см³, бывшие в эксплуатации</t>
  </si>
  <si>
    <t>8703 23 11,</t>
  </si>
  <si>
    <t>8703 23 19</t>
  </si>
  <si>
    <t>новые транспортные средства только с двигателем внутреннего сгорания с искровым зажиганием с возвратно-поступательным движением поршня, с рабочим объемом цилиндров двигателя более 1500 см³, но не более 3000 см³</t>
  </si>
  <si>
    <t>30 + 2,50 долл. США/куб. см</t>
  </si>
  <si>
    <t>8703 23 90</t>
  </si>
  <si>
    <t>транспортные средства только с двигателем внутреннего сгорания с искровым зажиганием с возвратно-поступательным движением поршня, с рабочим объемом цилиндров двигателя более 1500 см³, но не более 3000 см³, бывшие в эксплуатации</t>
  </si>
  <si>
    <t>40 + 3,0 долл. США/куб. см</t>
  </si>
  <si>
    <t>8703 24 10</t>
  </si>
  <si>
    <t>новые транспортные средства только с двигателем внутреннего сгорания с искровым зажиганием с возвратно-поступательным движением поршня, с рабочим объемом цилиндров двигателя более 3000 см³</t>
  </si>
  <si>
    <t>30 + 3,0 долл. США/куб. см</t>
  </si>
  <si>
    <t>8703 24 90</t>
  </si>
  <si>
    <t>транспортные средства только с двигателем внутреннего сгорания с искровым зажиганием с возвратно-поступательным движением поршня, с рабочим объемом цилиндров двигателя более 3000 см³, бывшие в эксплуатации</t>
  </si>
  <si>
    <t>№ПП-3818 29.06.2018</t>
  </si>
  <si>
    <t>0,2 процента от таможенной стоимости, но не менее 25 долл. США и не более 3 000 долл. США</t>
  </si>
  <si>
    <t>№</t>
  </si>
  <si>
    <t>п/п</t>
  </si>
  <si>
    <t>Вид таможенного сбора</t>
  </si>
  <si>
    <t>Ставки сборов</t>
  </si>
  <si>
    <t>1.</t>
  </si>
  <si>
    <t>За таможенное оформление:</t>
  </si>
  <si>
    <t>товаров и транспортных средств в соответствующих таможенных режимах, кроме таможенных режимов «экспорт», транзита, «отказ в пользу государства», «временное хранение», «переработка на таможенной территории», «переработка вне таможенной территории»</t>
  </si>
  <si>
    <t>ПКМ от 30 апреля 1999 г. № 204</t>
  </si>
  <si>
    <t>Розничная Цена, в сумах</t>
  </si>
  <si>
    <t>Расчетная Таможенная стоимость товара в сумах</t>
  </si>
  <si>
    <t>Расчетная Таможенная стоимость товара в долларах</t>
  </si>
  <si>
    <t>CHEVROLET Traverse</t>
  </si>
  <si>
    <t>Chevrolet Tahoe</t>
  </si>
  <si>
    <t>6162 см3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</si>
</sst>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000000"/>
      <name val="Calibri"/>
      <family val="2"/>
      <charset val="204"/>
      <scheme val="minor"/>
    </font>
    <font>
      <b/>
      <sz val="11"/>
      <color rgb="FF2C2F34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1"/>
      <color rgb="FFFFFF00"/>
      <name val="Segoe UI"/>
      <family val="2"/>
      <charset val="204"/>
    </font>
    <font>
      <i/>
      <sz val="11"/>
      <color rgb="FF2C2F34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164" fontId="1" fillId="0" borderId="0" xfId="0" applyNumberFormat="1" applyFont="1"/>
    <xf numFmtId="4" fontId="1" fillId="0" borderId="0" xfId="0" applyNumberFormat="1" applyFont="1"/>
    <xf numFmtId="0" fontId="3" fillId="0" borderId="0" xfId="0" applyFont="1"/>
    <xf numFmtId="164" fontId="2" fillId="0" borderId="0" xfId="0" applyNumberFormat="1" applyFont="1"/>
    <xf numFmtId="0" fontId="2" fillId="0" borderId="0" xfId="0" applyFont="1"/>
    <xf numFmtId="0" fontId="7" fillId="2" borderId="1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top" wrapText="1"/>
    </xf>
    <xf numFmtId="0" fontId="7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9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vertical="center" wrapText="1"/>
    </xf>
    <xf numFmtId="0" fontId="6" fillId="0" borderId="14" xfId="0" applyFont="1" applyBorder="1" applyAlignment="1">
      <alignment horizontal="center" vertical="top" wrapText="1"/>
    </xf>
    <xf numFmtId="0" fontId="6" fillId="0" borderId="15" xfId="0" applyFont="1" applyBorder="1" applyAlignment="1">
      <alignment horizontal="center" vertical="top" wrapText="1"/>
    </xf>
    <xf numFmtId="0" fontId="6" fillId="0" borderId="13" xfId="0" applyFont="1" applyBorder="1" applyAlignment="1">
      <alignment horizontal="center" vertical="top" wrapText="1"/>
    </xf>
    <xf numFmtId="0" fontId="6" fillId="0" borderId="13" xfId="0" applyFont="1" applyBorder="1" applyAlignment="1">
      <alignment vertical="top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164" fontId="2" fillId="3" borderId="0" xfId="0" applyNumberFormat="1" applyFont="1" applyFill="1"/>
    <xf numFmtId="0" fontId="4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164" fontId="2" fillId="4" borderId="0" xfId="0" applyNumberFormat="1" applyFont="1" applyFill="1"/>
    <xf numFmtId="0" fontId="10" fillId="0" borderId="0" xfId="0" applyFont="1"/>
    <xf numFmtId="164" fontId="1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>
      <selection activeCell="E6" sqref="E6"/>
    </sheetView>
  </sheetViews>
  <sheetFormatPr defaultRowHeight="15" x14ac:dyDescent="0.25"/>
  <cols>
    <col min="1" max="1" width="35" style="1" customWidth="1"/>
    <col min="2" max="2" width="31.42578125" style="1" customWidth="1"/>
    <col min="3" max="3" width="9.140625" style="1"/>
    <col min="4" max="4" width="29.7109375" style="1" customWidth="1"/>
    <col min="5" max="5" width="17.85546875" style="1" bestFit="1" customWidth="1"/>
    <col min="6" max="6" width="9.140625" style="1"/>
    <col min="7" max="7" width="36.140625" style="1" customWidth="1"/>
    <col min="8" max="8" width="17.85546875" style="1" bestFit="1" customWidth="1"/>
    <col min="9" max="16384" width="9.140625" style="1"/>
  </cols>
  <sheetData>
    <row r="1" spans="1:8" x14ac:dyDescent="0.25">
      <c r="B1" s="3"/>
      <c r="E1" s="3"/>
      <c r="H1" s="3"/>
    </row>
    <row r="3" spans="1:8" ht="15.75" x14ac:dyDescent="0.25">
      <c r="A3" s="4" t="s">
        <v>0</v>
      </c>
      <c r="B3" s="1" t="s">
        <v>9</v>
      </c>
      <c r="D3" s="4" t="s">
        <v>10</v>
      </c>
      <c r="E3" s="1" t="s">
        <v>9</v>
      </c>
      <c r="G3" s="4" t="s">
        <v>12</v>
      </c>
      <c r="H3" s="1" t="s">
        <v>9</v>
      </c>
    </row>
    <row r="4" spans="1:8" x14ac:dyDescent="0.25">
      <c r="A4" s="1" t="s">
        <v>1</v>
      </c>
      <c r="B4" s="6" t="s">
        <v>2</v>
      </c>
      <c r="D4" s="1" t="s">
        <v>1</v>
      </c>
      <c r="E4" s="6" t="s">
        <v>11</v>
      </c>
      <c r="G4" s="1" t="s">
        <v>1</v>
      </c>
      <c r="H4" s="6" t="s">
        <v>13</v>
      </c>
    </row>
    <row r="5" spans="1:8" x14ac:dyDescent="0.25">
      <c r="A5" s="6" t="s">
        <v>69</v>
      </c>
      <c r="B5" s="5">
        <v>172100000</v>
      </c>
      <c r="D5" s="6" t="s">
        <v>69</v>
      </c>
      <c r="E5" s="5">
        <v>349000000</v>
      </c>
      <c r="G5" s="6" t="s">
        <v>69</v>
      </c>
      <c r="H5" s="5">
        <v>398000000</v>
      </c>
    </row>
    <row r="6" spans="1:8" x14ac:dyDescent="0.25">
      <c r="A6" s="1" t="s">
        <v>4</v>
      </c>
      <c r="B6" s="2">
        <v>10364.48</v>
      </c>
      <c r="D6" s="1" t="s">
        <v>4</v>
      </c>
      <c r="E6" s="2">
        <v>10364.48</v>
      </c>
      <c r="G6" s="1" t="s">
        <v>4</v>
      </c>
      <c r="H6" s="2">
        <v>10364.48</v>
      </c>
    </row>
    <row r="7" spans="1:8" x14ac:dyDescent="0.25">
      <c r="A7" s="1" t="s">
        <v>3</v>
      </c>
      <c r="B7" s="2">
        <f>+B5/B6</f>
        <v>16604.788662817624</v>
      </c>
      <c r="D7" s="1" t="s">
        <v>3</v>
      </c>
      <c r="E7" s="2">
        <f>+E5/E6</f>
        <v>33672.69752076322</v>
      </c>
      <c r="G7" s="1" t="s">
        <v>3</v>
      </c>
      <c r="H7" s="2">
        <f>+H5/H6</f>
        <v>38400.382846027976</v>
      </c>
    </row>
    <row r="8" spans="1:8" x14ac:dyDescent="0.25">
      <c r="A8" s="53" t="s">
        <v>5</v>
      </c>
      <c r="B8" s="54">
        <f>+B12*30%+1600*2.5*B6</f>
        <v>58317920</v>
      </c>
      <c r="D8" s="53" t="s">
        <v>5</v>
      </c>
      <c r="E8" s="54">
        <f>+E12*30%+2000*2.5*E6</f>
        <v>101772400</v>
      </c>
      <c r="G8" s="53" t="s">
        <v>5</v>
      </c>
      <c r="H8" s="54">
        <f>+H12*30%+3564*3*H6</f>
        <v>156987020.16</v>
      </c>
    </row>
    <row r="9" spans="1:8" x14ac:dyDescent="0.25">
      <c r="A9" s="53" t="s">
        <v>6</v>
      </c>
      <c r="B9" s="54">
        <f>+(B8+B12)*15%</f>
        <v>17177688</v>
      </c>
      <c r="D9" s="53" t="s">
        <v>6</v>
      </c>
      <c r="E9" s="54">
        <f>+(E8+E12)*15%</f>
        <v>40240860</v>
      </c>
      <c r="G9" s="53" t="s">
        <v>6</v>
      </c>
      <c r="H9" s="54">
        <f>+(H8+H12)*15%</f>
        <v>46633053.023999996</v>
      </c>
    </row>
    <row r="10" spans="1:8" x14ac:dyDescent="0.25">
      <c r="A10" s="53" t="s">
        <v>7</v>
      </c>
      <c r="B10" s="54">
        <f>25*B6</f>
        <v>259112</v>
      </c>
      <c r="D10" s="53" t="s">
        <v>7</v>
      </c>
      <c r="E10" s="54">
        <f>+E12*0.2%</f>
        <v>333000</v>
      </c>
      <c r="G10" s="53" t="s">
        <v>7</v>
      </c>
      <c r="H10" s="54">
        <f>+H12*0.2%</f>
        <v>307800</v>
      </c>
    </row>
    <row r="11" spans="1:8" x14ac:dyDescent="0.25">
      <c r="A11" s="53" t="s">
        <v>8</v>
      </c>
      <c r="B11" s="54">
        <f>180*223000</f>
        <v>40140000</v>
      </c>
      <c r="D11" s="53" t="s">
        <v>8</v>
      </c>
      <c r="E11" s="54">
        <f>180*223000</f>
        <v>40140000</v>
      </c>
      <c r="G11" s="53" t="s">
        <v>8</v>
      </c>
      <c r="H11" s="54">
        <f>180*223000</f>
        <v>40140000</v>
      </c>
    </row>
    <row r="12" spans="1:8" ht="30" x14ac:dyDescent="0.25">
      <c r="A12" s="50" t="s">
        <v>70</v>
      </c>
      <c r="B12" s="49">
        <v>56200000</v>
      </c>
      <c r="D12" s="50" t="s">
        <v>70</v>
      </c>
      <c r="E12" s="49">
        <v>166500000</v>
      </c>
      <c r="G12" s="50" t="s">
        <v>70</v>
      </c>
      <c r="H12" s="49">
        <v>153900000</v>
      </c>
    </row>
    <row r="13" spans="1:8" ht="30" x14ac:dyDescent="0.25">
      <c r="A13" s="51" t="s">
        <v>71</v>
      </c>
      <c r="B13" s="52">
        <f>+B12/B6</f>
        <v>5422.3656179567142</v>
      </c>
      <c r="D13" s="51" t="s">
        <v>71</v>
      </c>
      <c r="E13" s="52">
        <f>+E12/E6</f>
        <v>16064.481768501653</v>
      </c>
      <c r="G13" s="51" t="s">
        <v>71</v>
      </c>
      <c r="H13" s="52">
        <f>+H12/H6</f>
        <v>14848.791256290717</v>
      </c>
    </row>
    <row r="15" spans="1:8" x14ac:dyDescent="0.25">
      <c r="E15" s="3"/>
      <c r="H15" s="3"/>
    </row>
    <row r="16" spans="1:8" ht="15.75" x14ac:dyDescent="0.25">
      <c r="D16" s="4" t="s">
        <v>72</v>
      </c>
      <c r="E16" s="1" t="s">
        <v>9</v>
      </c>
      <c r="G16" s="4" t="s">
        <v>73</v>
      </c>
      <c r="H16" s="1" t="s">
        <v>9</v>
      </c>
    </row>
    <row r="17" spans="4:8" x14ac:dyDescent="0.25">
      <c r="D17" s="1" t="s">
        <v>1</v>
      </c>
      <c r="E17" s="6" t="s">
        <v>13</v>
      </c>
      <c r="G17" s="1" t="s">
        <v>1</v>
      </c>
      <c r="H17" s="6" t="s">
        <v>74</v>
      </c>
    </row>
    <row r="18" spans="4:8" x14ac:dyDescent="0.25">
      <c r="D18" s="6" t="s">
        <v>69</v>
      </c>
      <c r="E18" s="5">
        <v>596000000</v>
      </c>
      <c r="G18" s="6" t="s">
        <v>69</v>
      </c>
      <c r="H18" s="5">
        <v>795000000</v>
      </c>
    </row>
    <row r="19" spans="4:8" x14ac:dyDescent="0.25">
      <c r="D19" s="1" t="s">
        <v>4</v>
      </c>
      <c r="E19" s="2">
        <v>10364.48</v>
      </c>
      <c r="G19" s="1" t="s">
        <v>4</v>
      </c>
      <c r="H19" s="2">
        <v>10364.48</v>
      </c>
    </row>
    <row r="20" spans="4:8" x14ac:dyDescent="0.25">
      <c r="D20" s="1" t="s">
        <v>3</v>
      </c>
      <c r="E20" s="2">
        <f>+E18/E19</f>
        <v>57504.090895056965</v>
      </c>
      <c r="G20" s="1" t="s">
        <v>3</v>
      </c>
      <c r="H20" s="2">
        <f>+H18/H19</f>
        <v>76704.282318070953</v>
      </c>
    </row>
    <row r="21" spans="4:8" x14ac:dyDescent="0.25">
      <c r="D21" s="53" t="s">
        <v>5</v>
      </c>
      <c r="E21" s="54">
        <f>+E25*30%+3564*3*E19</f>
        <v>196677020.16</v>
      </c>
      <c r="G21" s="53" t="s">
        <v>5</v>
      </c>
      <c r="H21" s="54">
        <f>+H25*30%+6162*3*H19</f>
        <v>298712777.27999997</v>
      </c>
    </row>
    <row r="22" spans="4:8" x14ac:dyDescent="0.25">
      <c r="D22" s="53" t="s">
        <v>6</v>
      </c>
      <c r="E22" s="54">
        <f>+(E21+E25)*15%</f>
        <v>72431553.023999989</v>
      </c>
      <c r="G22" s="53" t="s">
        <v>6</v>
      </c>
      <c r="H22" s="54">
        <f>+(H21+H25)*15%</f>
        <v>98364416.591999993</v>
      </c>
    </row>
    <row r="23" spans="4:8" x14ac:dyDescent="0.25">
      <c r="D23" s="53" t="s">
        <v>7</v>
      </c>
      <c r="E23" s="54">
        <f>+E25*0.2%</f>
        <v>572400</v>
      </c>
      <c r="G23" s="53" t="s">
        <v>7</v>
      </c>
      <c r="H23" s="54">
        <f>+H25*0.2%</f>
        <v>714100</v>
      </c>
    </row>
    <row r="24" spans="4:8" x14ac:dyDescent="0.25">
      <c r="D24" s="53" t="s">
        <v>8</v>
      </c>
      <c r="E24" s="54">
        <f>180*223000</f>
        <v>40140000</v>
      </c>
      <c r="G24" s="53" t="s">
        <v>8</v>
      </c>
      <c r="H24" s="54">
        <f>180*223000</f>
        <v>40140000</v>
      </c>
    </row>
    <row r="25" spans="4:8" ht="30" x14ac:dyDescent="0.25">
      <c r="D25" s="50" t="s">
        <v>70</v>
      </c>
      <c r="E25" s="49">
        <v>286200000</v>
      </c>
      <c r="G25" s="50" t="s">
        <v>70</v>
      </c>
      <c r="H25" s="49">
        <v>357050000</v>
      </c>
    </row>
    <row r="26" spans="4:8" ht="30" x14ac:dyDescent="0.25">
      <c r="D26" s="51" t="s">
        <v>71</v>
      </c>
      <c r="E26" s="52">
        <f>+E25/E19</f>
        <v>27613.541634505542</v>
      </c>
      <c r="G26" s="51" t="s">
        <v>71</v>
      </c>
      <c r="H26" s="52">
        <f>+H25/H19</f>
        <v>34449.388681342432</v>
      </c>
    </row>
  </sheetData>
  <pageMargins left="0.7" right="0.7" top="0.75" bottom="0.75" header="0.3" footer="0.3"/>
  <pageSetup paperSize="9" orientation="portrait" horizontalDpi="360" verticalDpi="360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0867E-6496-40A4-8429-B9AFDE82CAEF}">
  <dimension ref="A2:D6"/>
  <sheetViews>
    <sheetView workbookViewId="0">
      <selection activeCell="B9" sqref="B9"/>
    </sheetView>
  </sheetViews>
  <sheetFormatPr defaultRowHeight="15" x14ac:dyDescent="0.25"/>
  <cols>
    <col min="1" max="1" width="41.140625" customWidth="1"/>
    <col min="2" max="2" width="35" customWidth="1"/>
    <col min="3" max="3" width="43.85546875" customWidth="1"/>
    <col min="4" max="4" width="41.140625" customWidth="1"/>
  </cols>
  <sheetData>
    <row r="2" spans="1:4" ht="17.25" thickBot="1" x14ac:dyDescent="0.35">
      <c r="A2" s="12" t="s">
        <v>68</v>
      </c>
    </row>
    <row r="3" spans="1:4" x14ac:dyDescent="0.25">
      <c r="A3" s="22" t="s">
        <v>61</v>
      </c>
      <c r="B3" s="26" t="s">
        <v>63</v>
      </c>
      <c r="C3" s="27"/>
      <c r="D3" s="30" t="s">
        <v>64</v>
      </c>
    </row>
    <row r="4" spans="1:4" ht="15.75" thickBot="1" x14ac:dyDescent="0.3">
      <c r="A4" s="23" t="s">
        <v>62</v>
      </c>
      <c r="B4" s="28"/>
      <c r="C4" s="29"/>
      <c r="D4" s="31"/>
    </row>
    <row r="5" spans="1:4" x14ac:dyDescent="0.25">
      <c r="A5" s="24" t="s">
        <v>65</v>
      </c>
      <c r="B5" s="25" t="s">
        <v>66</v>
      </c>
      <c r="C5" s="21"/>
      <c r="D5" s="21"/>
    </row>
    <row r="6" spans="1:4" ht="135" x14ac:dyDescent="0.25">
      <c r="A6" s="24"/>
      <c r="B6" s="25" t="s">
        <v>67</v>
      </c>
      <c r="C6" s="21"/>
      <c r="D6" s="21" t="s">
        <v>60</v>
      </c>
    </row>
  </sheetData>
  <mergeCells count="2">
    <mergeCell ref="B3:C4"/>
    <mergeCell ref="D3:D4"/>
  </mergeCells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FF7DA-3306-41D8-A11B-58FB39312E71}">
  <dimension ref="A1:D13"/>
  <sheetViews>
    <sheetView topLeftCell="A4" workbookViewId="0"/>
  </sheetViews>
  <sheetFormatPr defaultRowHeight="15" x14ac:dyDescent="0.25"/>
  <cols>
    <col min="1" max="1" width="66.85546875" customWidth="1"/>
    <col min="2" max="2" width="33" customWidth="1"/>
    <col min="3" max="3" width="19.7109375" customWidth="1"/>
    <col min="4" max="4" width="30" customWidth="1"/>
  </cols>
  <sheetData>
    <row r="1" spans="1:4" ht="17.25" thickBot="1" x14ac:dyDescent="0.35">
      <c r="A1" s="12" t="s">
        <v>34</v>
      </c>
    </row>
    <row r="2" spans="1:4" ht="16.5" thickBot="1" x14ac:dyDescent="0.3">
      <c r="A2" s="41" t="s">
        <v>29</v>
      </c>
      <c r="B2" s="41" t="s">
        <v>30</v>
      </c>
      <c r="C2" s="43" t="s">
        <v>31</v>
      </c>
      <c r="D2" s="44"/>
    </row>
    <row r="3" spans="1:4" ht="79.5" thickBot="1" x14ac:dyDescent="0.3">
      <c r="A3" s="42"/>
      <c r="B3" s="42"/>
      <c r="C3" s="11" t="s">
        <v>32</v>
      </c>
      <c r="D3" s="11" t="s">
        <v>33</v>
      </c>
    </row>
    <row r="4" spans="1:4" ht="15.75" x14ac:dyDescent="0.25">
      <c r="A4" s="32" t="s">
        <v>14</v>
      </c>
      <c r="B4" s="33"/>
      <c r="C4" s="33"/>
      <c r="D4" s="34"/>
    </row>
    <row r="5" spans="1:4" ht="16.5" thickBot="1" x14ac:dyDescent="0.3">
      <c r="A5" s="35" t="s">
        <v>15</v>
      </c>
      <c r="B5" s="36"/>
      <c r="C5" s="36"/>
      <c r="D5" s="37"/>
    </row>
    <row r="6" spans="1:4" ht="31.5" customHeight="1" thickBot="1" x14ac:dyDescent="0.3">
      <c r="A6" s="38" t="s">
        <v>16</v>
      </c>
      <c r="B6" s="39"/>
      <c r="C6" s="39"/>
      <c r="D6" s="40"/>
    </row>
    <row r="7" spans="1:4" ht="16.5" thickBot="1" x14ac:dyDescent="0.3">
      <c r="A7" s="7" t="s">
        <v>17</v>
      </c>
      <c r="B7" s="8">
        <v>8703</v>
      </c>
      <c r="C7" s="10">
        <v>30</v>
      </c>
      <c r="D7" s="10">
        <v>90</v>
      </c>
    </row>
    <row r="8" spans="1:4" ht="16.5" thickBot="1" x14ac:dyDescent="0.3">
      <c r="A8" s="7" t="s">
        <v>21</v>
      </c>
      <c r="B8" s="8" t="s">
        <v>18</v>
      </c>
      <c r="C8" s="10">
        <v>120</v>
      </c>
      <c r="D8" s="10">
        <v>210</v>
      </c>
    </row>
    <row r="9" spans="1:4" ht="16.5" thickBot="1" x14ac:dyDescent="0.3">
      <c r="A9" s="7" t="s">
        <v>22</v>
      </c>
      <c r="B9" s="8" t="s">
        <v>19</v>
      </c>
      <c r="C9" s="10">
        <v>180</v>
      </c>
      <c r="D9" s="10">
        <v>330</v>
      </c>
    </row>
    <row r="10" spans="1:4" ht="16.5" thickBot="1" x14ac:dyDescent="0.3">
      <c r="A10" s="7" t="s">
        <v>23</v>
      </c>
      <c r="B10" s="8" t="s">
        <v>20</v>
      </c>
      <c r="C10" s="10">
        <v>180</v>
      </c>
      <c r="D10" s="10">
        <v>390</v>
      </c>
    </row>
    <row r="11" spans="1:4" ht="16.5" thickBot="1" x14ac:dyDescent="0.3">
      <c r="A11" s="7" t="s">
        <v>24</v>
      </c>
      <c r="B11" s="9"/>
      <c r="C11" s="10">
        <v>300</v>
      </c>
      <c r="D11" s="10">
        <v>480</v>
      </c>
    </row>
    <row r="12" spans="1:4" ht="48" thickBot="1" x14ac:dyDescent="0.3">
      <c r="A12" s="7" t="s">
        <v>25</v>
      </c>
      <c r="B12" s="10" t="s">
        <v>26</v>
      </c>
      <c r="C12" s="10">
        <v>30</v>
      </c>
      <c r="D12" s="10">
        <v>90</v>
      </c>
    </row>
    <row r="13" spans="1:4" ht="32.25" thickBot="1" x14ac:dyDescent="0.3">
      <c r="A13" s="7" t="s">
        <v>27</v>
      </c>
      <c r="B13" s="10" t="s">
        <v>28</v>
      </c>
      <c r="C13" s="10">
        <v>30</v>
      </c>
      <c r="D13" s="10">
        <v>90</v>
      </c>
    </row>
  </sheetData>
  <mergeCells count="6">
    <mergeCell ref="A4:D4"/>
    <mergeCell ref="A5:D5"/>
    <mergeCell ref="A6:D6"/>
    <mergeCell ref="A2:A3"/>
    <mergeCell ref="B2:B3"/>
    <mergeCell ref="C2:D2"/>
  </mergeCells>
  <pageMargins left="0.7" right="0.7" top="0.75" bottom="0.75" header="0.3" footer="0.3"/>
  <pageSetup paperSize="9" orientation="portrait" horizontalDpi="360" verticalDpi="360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BF4E1-8599-4E33-8542-7C58EC272DEF}">
  <dimension ref="A3:C14"/>
  <sheetViews>
    <sheetView topLeftCell="A10" workbookViewId="0">
      <selection activeCell="B8" sqref="B8:B9"/>
    </sheetView>
  </sheetViews>
  <sheetFormatPr defaultRowHeight="15" x14ac:dyDescent="0.25"/>
  <cols>
    <col min="1" max="1" width="33" customWidth="1"/>
    <col min="2" max="2" width="47" customWidth="1"/>
    <col min="3" max="3" width="29" customWidth="1"/>
  </cols>
  <sheetData>
    <row r="3" spans="1:3" ht="17.25" thickBot="1" x14ac:dyDescent="0.35">
      <c r="A3" s="12" t="s">
        <v>59</v>
      </c>
    </row>
    <row r="4" spans="1:3" ht="75.75" thickBot="1" x14ac:dyDescent="0.3">
      <c r="A4" s="18" t="s">
        <v>35</v>
      </c>
      <c r="B4" s="19" t="s">
        <v>36</v>
      </c>
      <c r="C4" s="20" t="s">
        <v>37</v>
      </c>
    </row>
    <row r="5" spans="1:3" x14ac:dyDescent="0.25">
      <c r="A5" s="45" t="s">
        <v>38</v>
      </c>
      <c r="B5" s="47" t="s">
        <v>39</v>
      </c>
      <c r="C5" s="17" t="s">
        <v>40</v>
      </c>
    </row>
    <row r="6" spans="1:3" ht="15.75" thickBot="1" x14ac:dyDescent="0.3">
      <c r="A6" s="46"/>
      <c r="B6" s="48"/>
      <c r="C6" s="15" t="s">
        <v>41</v>
      </c>
    </row>
    <row r="7" spans="1:3" ht="90.75" thickBot="1" x14ac:dyDescent="0.3">
      <c r="A7" s="13" t="s">
        <v>42</v>
      </c>
      <c r="B7" s="14" t="s">
        <v>43</v>
      </c>
      <c r="C7" s="15" t="s">
        <v>44</v>
      </c>
    </row>
    <row r="8" spans="1:3" x14ac:dyDescent="0.25">
      <c r="A8" s="45" t="s">
        <v>45</v>
      </c>
      <c r="B8" s="47" t="s">
        <v>46</v>
      </c>
      <c r="C8" s="17" t="s">
        <v>40</v>
      </c>
    </row>
    <row r="9" spans="1:3" ht="15.75" thickBot="1" x14ac:dyDescent="0.3">
      <c r="A9" s="46"/>
      <c r="B9" s="48"/>
      <c r="C9" s="15" t="s">
        <v>41</v>
      </c>
    </row>
    <row r="10" spans="1:3" ht="40.5" customHeight="1" x14ac:dyDescent="0.25">
      <c r="A10" s="16" t="s">
        <v>47</v>
      </c>
      <c r="B10" s="47" t="s">
        <v>49</v>
      </c>
      <c r="C10" s="45" t="s">
        <v>50</v>
      </c>
    </row>
    <row r="11" spans="1:3" ht="67.5" customHeight="1" thickBot="1" x14ac:dyDescent="0.3">
      <c r="A11" s="13" t="s">
        <v>48</v>
      </c>
      <c r="B11" s="48"/>
      <c r="C11" s="46"/>
    </row>
    <row r="12" spans="1:3" ht="90.75" thickBot="1" x14ac:dyDescent="0.3">
      <c r="A12" s="13" t="s">
        <v>51</v>
      </c>
      <c r="B12" s="14" t="s">
        <v>52</v>
      </c>
      <c r="C12" s="15" t="s">
        <v>53</v>
      </c>
    </row>
    <row r="13" spans="1:3" ht="75.75" thickBot="1" x14ac:dyDescent="0.3">
      <c r="A13" s="13" t="s">
        <v>54</v>
      </c>
      <c r="B13" s="14" t="s">
        <v>55</v>
      </c>
      <c r="C13" s="15" t="s">
        <v>56</v>
      </c>
    </row>
    <row r="14" spans="1:3" ht="75.75" thickBot="1" x14ac:dyDescent="0.3">
      <c r="A14" s="13" t="s">
        <v>57</v>
      </c>
      <c r="B14" s="14" t="s">
        <v>58</v>
      </c>
      <c r="C14" s="15" t="s">
        <v>53</v>
      </c>
    </row>
  </sheetData>
  <mergeCells count="6">
    <mergeCell ref="C10:C11"/>
    <mergeCell ref="A5:A6"/>
    <mergeCell ref="B5:B6"/>
    <mergeCell ref="A8:A9"/>
    <mergeCell ref="B8:B9"/>
    <mergeCell ref="B10:B11"/>
  </mergeCells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расчет</vt:lpstr>
      <vt:lpstr>таможенный сбор</vt:lpstr>
      <vt:lpstr>утилизационный сбор</vt:lpstr>
      <vt:lpstr>пошлины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Otabek Bakirov</dc:creator>
  <cp:lastModifiedBy>Otabek Bakirov</cp:lastModifiedBy>
  <dcterms:created xsi:type="dcterms:W3CDTF">2015-06-05T18:19:34Z</dcterms:created>
  <dcterms:modified xsi:type="dcterms:W3CDTF">2020-10-17T12:15:47Z</dcterms:modified>
</cp:coreProperties>
</file>