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U\Time Series\Unit 4\"/>
    </mc:Choice>
  </mc:AlternateContent>
  <xr:revisionPtr revIDLastSave="0" documentId="13_ncr:1_{5B62FB25-3A92-4D90-BF58-F4B61A342AFD}" xr6:coauthVersionLast="45" xr6:coauthVersionMax="45" xr10:uidLastSave="{00000000-0000-0000-0000-000000000000}"/>
  <bookViews>
    <workbookView xWindow="-120" yWindow="-120" windowWidth="29040" windowHeight="17640" xr2:uid="{123AB5D5-CCD6-42F2-BF76-534F8E50B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E41" i="1"/>
  <c r="F41" i="1" s="1"/>
  <c r="F44" i="1" s="1"/>
  <c r="B41" i="1"/>
  <c r="D45" i="1" s="1"/>
  <c r="E45" i="1" s="1"/>
  <c r="F45" i="1" s="1"/>
  <c r="F46" i="1" s="1"/>
  <c r="F40" i="1"/>
  <c r="G41" i="1" l="1"/>
  <c r="E11" i="1"/>
  <c r="E3" i="1"/>
  <c r="B34" i="1"/>
  <c r="E33" i="1"/>
  <c r="G33" i="1" s="1"/>
  <c r="B33" i="1"/>
  <c r="F32" i="1"/>
  <c r="B23" i="1"/>
  <c r="E22" i="1"/>
  <c r="G22" i="1" s="1"/>
  <c r="B22" i="1"/>
  <c r="F21" i="1"/>
  <c r="B13" i="1"/>
  <c r="B12" i="1"/>
  <c r="E12" i="1"/>
  <c r="G12" i="1" s="1"/>
  <c r="F4" i="1"/>
  <c r="F5" i="1"/>
  <c r="E5" i="1"/>
  <c r="D16" i="1" l="1"/>
  <c r="E16" i="1" s="1"/>
  <c r="F16" i="1" s="1"/>
  <c r="F17" i="1" s="1"/>
  <c r="G5" i="1"/>
  <c r="F33" i="1"/>
  <c r="F36" i="1" s="1"/>
  <c r="F12" i="1"/>
  <c r="F15" i="1" s="1"/>
  <c r="F22" i="1"/>
  <c r="F25" i="1" s="1"/>
  <c r="D37" i="1"/>
  <c r="E37" i="1" s="1"/>
  <c r="F37" i="1" s="1"/>
  <c r="F38" i="1" s="1"/>
  <c r="D26" i="1"/>
  <c r="E26" i="1" s="1"/>
  <c r="F26" i="1" s="1"/>
  <c r="F27" i="1" s="1"/>
  <c r="H5" i="1"/>
</calcChain>
</file>

<file path=xl/sharedStrings.xml><?xml version="1.0" encoding="utf-8"?>
<sst xmlns="http://schemas.openxmlformats.org/spreadsheetml/2006/main" count="38" uniqueCount="14">
  <si>
    <t>+</t>
  </si>
  <si>
    <t>-</t>
  </si>
  <si>
    <t>a</t>
  </si>
  <si>
    <t>b</t>
  </si>
  <si>
    <t>c</t>
  </si>
  <si>
    <t>discriminate</t>
  </si>
  <si>
    <t>Root 1</t>
  </si>
  <si>
    <t>Root 2</t>
  </si>
  <si>
    <t>Real</t>
  </si>
  <si>
    <t>Imaginary (b^2 - 4ac &lt; 0)</t>
  </si>
  <si>
    <t>Phi</t>
  </si>
  <si>
    <t>Abs of root</t>
  </si>
  <si>
    <t>frequency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</si>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</sst>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C49-8BE7-4181-BA42-81660A5A2FAA}">
  <dimension ref="A2:H46"/>
  <sheetViews>
    <sheetView tabSelected="1" topLeftCell="A10" workbookViewId="0">
      <selection activeCell="F40" sqref="F40"/>
    </sheetView>
  </sheetViews>
  <sheetFormatPr defaultRowHeight="15" x14ac:dyDescent="0.25"/>
  <cols>
    <col min="6" max="7" width="21" bestFit="1" customWidth="1"/>
  </cols>
  <sheetData>
    <row r="2" spans="1:8" x14ac:dyDescent="0.25">
      <c r="B2" s="3" t="s">
        <v>8</v>
      </c>
      <c r="C2" s="3"/>
      <c r="D2" s="3"/>
      <c r="E2" s="3"/>
      <c r="F2" s="3"/>
    </row>
    <row r="3" spans="1:8" x14ac:dyDescent="0.25">
      <c r="E3" t="str">
        <f>"-b"</f>
        <v>-b</v>
      </c>
      <c r="F3" t="s">
        <v>5</v>
      </c>
      <c r="G3" t="s">
        <v>6</v>
      </c>
      <c r="H3" t="s">
        <v>7</v>
      </c>
    </row>
    <row r="4" spans="1:8" x14ac:dyDescent="0.25">
      <c r="F4" s="1" t="str">
        <f>"+/-"</f>
        <v>+/-</v>
      </c>
      <c r="G4" s="1" t="s">
        <v>0</v>
      </c>
      <c r="H4" s="1" t="s">
        <v>1</v>
      </c>
    </row>
    <row r="5" spans="1:8" x14ac:dyDescent="0.25">
      <c r="A5" t="s">
        <v>2</v>
      </c>
      <c r="C5">
        <v>-0.8</v>
      </c>
      <c r="E5">
        <f>-C6</f>
        <v>0.9</v>
      </c>
      <c r="F5">
        <f>SQRT(C6^2-4*C5*C7)</f>
        <v>2.0024984394500787</v>
      </c>
      <c r="G5">
        <f>(E5+F5)/(2*C5)</f>
        <v>-1.814061524656299</v>
      </c>
      <c r="H5">
        <f>(E5-F5)/(2*C5)</f>
        <v>0.68906152465629922</v>
      </c>
    </row>
    <row r="6" spans="1:8" x14ac:dyDescent="0.25">
      <c r="A6" t="s">
        <v>3</v>
      </c>
      <c r="C6">
        <v>-0.9</v>
      </c>
    </row>
    <row r="7" spans="1:8" x14ac:dyDescent="0.25">
      <c r="A7" t="s">
        <v>4</v>
      </c>
      <c r="C7">
        <v>1</v>
      </c>
    </row>
    <row r="10" spans="1:8" x14ac:dyDescent="0.25">
      <c r="B10" s="3" t="s">
        <v>9</v>
      </c>
      <c r="C10" s="3"/>
      <c r="D10" s="3"/>
      <c r="E10" s="3"/>
      <c r="F10" s="3"/>
    </row>
    <row r="11" spans="1:8" x14ac:dyDescent="0.25">
      <c r="B11" t="s">
        <v>10</v>
      </c>
      <c r="E11" t="str">
        <f>"-b"</f>
        <v>-b</v>
      </c>
      <c r="F11" s="1" t="s">
        <v>6</v>
      </c>
      <c r="G11" t="s">
        <v>7</v>
      </c>
      <c r="H11" s="1" t="s">
        <v>1</v>
      </c>
    </row>
    <row r="12" spans="1:8" x14ac:dyDescent="0.25">
      <c r="A12" t="s">
        <v>2</v>
      </c>
      <c r="B12">
        <f>-C12</f>
        <v>-0.8</v>
      </c>
      <c r="C12">
        <v>0.8</v>
      </c>
      <c r="E12">
        <f>-C13</f>
        <v>0.2</v>
      </c>
      <c r="F12" t="str">
        <f>(IFERROR(SQRT(C13^2-4*C12*C14)/(2*C12),COMPLEX(E12/(2*C12),-SQRT(-(C13^2-4*C12*C14))/(2*C12))))</f>
        <v>0.125-1.11102430216445i</v>
      </c>
      <c r="G12" t="str">
        <f>(IFERROR(SQRT(C13^2-4*C12*C14)/(2*C12),COMPLEX(E12/(2*C12),SQRT(-(C13^2-4*C12*C14))/(2*C12))))</f>
        <v>0.125+1.11102430216445i</v>
      </c>
    </row>
    <row r="13" spans="1:8" x14ac:dyDescent="0.25">
      <c r="A13" t="s">
        <v>3</v>
      </c>
      <c r="B13">
        <f>-C13</f>
        <v>0.2</v>
      </c>
      <c r="C13">
        <v>-0.2</v>
      </c>
    </row>
    <row r="14" spans="1:8" x14ac:dyDescent="0.25">
      <c r="A14" t="s">
        <v>4</v>
      </c>
      <c r="C14">
        <v>1</v>
      </c>
    </row>
    <row r="15" spans="1:8" x14ac:dyDescent="0.25">
      <c r="F15">
        <f>SQRT(IMREAL(F12)^2+IMAGINARY(F12)^2)</f>
        <v>1.1180339887498962</v>
      </c>
      <c r="G15" s="2" t="s">
        <v>11</v>
      </c>
    </row>
    <row r="16" spans="1:8" x14ac:dyDescent="0.25">
      <c r="D16">
        <f>B13/(2*SQRT(-B12))</f>
        <v>0.1118033988749895</v>
      </c>
      <c r="E16">
        <f>ACOS(D16)</f>
        <v>1.458758684143987</v>
      </c>
      <c r="F16">
        <f>E16/(2*PI())</f>
        <v>0.23216865535974437</v>
      </c>
      <c r="G16" t="s">
        <v>12</v>
      </c>
    </row>
    <row r="17" spans="1:7" x14ac:dyDescent="0.25">
      <c r="F17">
        <f>1/F16</f>
        <v>4.3072136436785753</v>
      </c>
      <c r="G17" t="s">
        <v>13</v>
      </c>
    </row>
    <row r="18" spans="1:7" x14ac:dyDescent="0.25">
      <c r="F18" s="1"/>
    </row>
    <row r="21" spans="1:7" x14ac:dyDescent="0.25">
      <c r="F21" s="1" t="str">
        <f>"+/-"</f>
        <v>+/-</v>
      </c>
      <c r="G21" t="s">
        <v>0</v>
      </c>
    </row>
    <row r="22" spans="1:7" x14ac:dyDescent="0.25">
      <c r="A22" t="s">
        <v>2</v>
      </c>
      <c r="B22">
        <f>-C22</f>
        <v>-0.75</v>
      </c>
      <c r="C22">
        <v>0.75</v>
      </c>
      <c r="E22">
        <f>-C23</f>
        <v>1.38</v>
      </c>
      <c r="F22" t="str">
        <f>(IFERROR(SQRT(C23^2-4*C22*C24)/(2*C22),COMPLEX(E22/(2*C22),-SQRT(-(C23^2-4*C22*C24))/(2*C22))))</f>
        <v>0.92-0.697806085766908i</v>
      </c>
      <c r="G22" t="str">
        <f>(IFERROR(SQRT(C23^2-4*C22*C24)/(2*C22),COMPLEX(E22/(2*C22),SQRT(-(C23^2-4*C22*C24))/(2*C22))))</f>
        <v>0.92+0.697806085766908i</v>
      </c>
    </row>
    <row r="23" spans="1:7" x14ac:dyDescent="0.25">
      <c r="A23" t="s">
        <v>3</v>
      </c>
      <c r="B23">
        <f>-C23</f>
        <v>1.38</v>
      </c>
      <c r="C23">
        <v>-1.38</v>
      </c>
    </row>
    <row r="24" spans="1:7" x14ac:dyDescent="0.25">
      <c r="A24" t="s">
        <v>4</v>
      </c>
      <c r="C24">
        <v>1</v>
      </c>
    </row>
    <row r="25" spans="1:7" x14ac:dyDescent="0.25">
      <c r="F25">
        <f>SQRT(IMREAL(F22)^2+IMAGINARY(F22)^2)</f>
        <v>1.1547005383792515</v>
      </c>
      <c r="G25" s="2" t="s">
        <v>11</v>
      </c>
    </row>
    <row r="26" spans="1:7" x14ac:dyDescent="0.25">
      <c r="D26">
        <f>B23/(2*SQRT(-B22))</f>
        <v>0.7967433714816835</v>
      </c>
      <c r="E26">
        <f>ACOS(D26)</f>
        <v>0.64890935002019634</v>
      </c>
      <c r="F26">
        <f>E26/(2*PI())</f>
        <v>0.10327713067426314</v>
      </c>
      <c r="G26" t="s">
        <v>12</v>
      </c>
    </row>
    <row r="27" spans="1:7" x14ac:dyDescent="0.25">
      <c r="F27">
        <f>1/F26</f>
        <v>9.6826857356640517</v>
      </c>
      <c r="G27" t="s">
        <v>13</v>
      </c>
    </row>
    <row r="32" spans="1:7" x14ac:dyDescent="0.25">
      <c r="F32" s="1" t="str">
        <f>"+/-"</f>
        <v>+/-</v>
      </c>
      <c r="G32" s="1" t="s">
        <v>0</v>
      </c>
    </row>
    <row r="33" spans="1:7" x14ac:dyDescent="0.25">
      <c r="A33" t="s">
        <v>2</v>
      </c>
      <c r="B33">
        <f>-C33</f>
        <v>-0.6</v>
      </c>
      <c r="C33">
        <v>0.6</v>
      </c>
      <c r="E33">
        <f>-C34</f>
        <v>-0.5</v>
      </c>
      <c r="F33" t="str">
        <f>(IFERROR(SQRT(C34^2-4*C33*C35)/(2*C33),COMPLEX(E33/(2*C33),-SQRT(-(C34^2-4*C33*C35))/(2*C33))))</f>
        <v>-0.416666666666667-1.2219065248846i</v>
      </c>
      <c r="G33" t="str">
        <f>(IFERROR(SQRT(C34^2-4*C33*C35)/(2*C33),COMPLEX(E33/(2*C33),SQRT(-(C34^2-4*C33*C35))/(2*C33))))</f>
        <v>-0.416666666666667+1.2219065248846i</v>
      </c>
    </row>
    <row r="34" spans="1:7" x14ac:dyDescent="0.25">
      <c r="A34" t="s">
        <v>3</v>
      </c>
      <c r="B34">
        <f>-C34</f>
        <v>-0.5</v>
      </c>
      <c r="C34">
        <v>0.5</v>
      </c>
    </row>
    <row r="35" spans="1:7" x14ac:dyDescent="0.25">
      <c r="A35" t="s">
        <v>4</v>
      </c>
      <c r="C35">
        <v>1</v>
      </c>
    </row>
    <row r="36" spans="1:7" x14ac:dyDescent="0.25">
      <c r="F36">
        <f>SQRT(IMREAL(F33)^2+IMAGINARY(F33)^2)</f>
        <v>1.2909944487358072</v>
      </c>
      <c r="G36" s="2" t="s">
        <v>11</v>
      </c>
    </row>
    <row r="37" spans="1:7" x14ac:dyDescent="0.25">
      <c r="D37">
        <f>B34/(2*SQRT(-B33))</f>
        <v>-0.3227486121839514</v>
      </c>
      <c r="E37">
        <f>ACOS(D37)</f>
        <v>1.8994284034176547</v>
      </c>
      <c r="F37">
        <f>E37/(2*PI())</f>
        <v>0.30230341945306649</v>
      </c>
      <c r="G37" t="s">
        <v>12</v>
      </c>
    </row>
    <row r="38" spans="1:7" x14ac:dyDescent="0.25">
      <c r="F38">
        <f>1/F37</f>
        <v>3.3079347954754215</v>
      </c>
      <c r="G38" t="s">
        <v>13</v>
      </c>
    </row>
    <row r="40" spans="1:7" x14ac:dyDescent="0.25">
      <c r="F40" s="1" t="str">
        <f>"+/-"</f>
        <v>+/-</v>
      </c>
      <c r="G40" t="s">
        <v>0</v>
      </c>
    </row>
    <row r="41" spans="1:7" x14ac:dyDescent="0.25">
      <c r="B41">
        <f>-C41</f>
        <v>-0.6</v>
      </c>
      <c r="C41">
        <v>0.6</v>
      </c>
      <c r="E41">
        <f>-C42</f>
        <v>-0.5</v>
      </c>
      <c r="F41" t="str">
        <f>(IFERROR(SQRT(C42^2-4*C41*C43)/(2*C41),COMPLEX(E41/(2*C41),-SQRT(-(C42^2-4*C41*C43))/(2*C41))))</f>
        <v>-0.416666666666667-1.2219065248846i</v>
      </c>
      <c r="G41" t="str">
        <f>(IFERROR(SQRT(C42^2-4*C41*C43)/(2*C41),COMPLEX(E41/(2*C41),SQRT(-(C42^2-4*C41*C43))/(2*C41))))</f>
        <v>-0.416666666666667+1.2219065248846i</v>
      </c>
    </row>
    <row r="42" spans="1:7" x14ac:dyDescent="0.25">
      <c r="B42">
        <f>-C42</f>
        <v>-0.5</v>
      </c>
      <c r="C42">
        <v>0.5</v>
      </c>
    </row>
    <row r="43" spans="1:7" x14ac:dyDescent="0.25">
      <c r="C43">
        <v>1</v>
      </c>
    </row>
    <row r="44" spans="1:7" x14ac:dyDescent="0.25">
      <c r="F44">
        <f>SQRT(IMREAL(F41)^2+IMAGINARY(F41)^2)</f>
        <v>1.2909944487358072</v>
      </c>
      <c r="G44" s="2" t="s">
        <v>11</v>
      </c>
    </row>
    <row r="45" spans="1:7" x14ac:dyDescent="0.25">
      <c r="D45">
        <f>B42/(2*SQRT(-B41))</f>
        <v>-0.3227486121839514</v>
      </c>
      <c r="E45">
        <f>ACOS(D45)</f>
        <v>1.8994284034176547</v>
      </c>
      <c r="F45">
        <f>E45/(2*PI())</f>
        <v>0.30230341945306649</v>
      </c>
      <c r="G45" t="s">
        <v>12</v>
      </c>
    </row>
    <row r="46" spans="1:7" x14ac:dyDescent="0.25">
      <c r="F46">
        <f>1/F45</f>
        <v>3.3079347954754215</v>
      </c>
      <c r="G46" t="s">
        <v>13</v>
      </c>
    </row>
  </sheetData>
  <mergeCells count="2">
    <mergeCell ref="B2:F2"/>
    <mergeCell ref="B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Kennedy</dc:creator>
  <cp:lastModifiedBy>SKENNEDY</cp:lastModifiedBy>
  <dcterms:created xsi:type="dcterms:W3CDTF">2020-01-28T15:22:41Z</dcterms:created>
  <dcterms:modified xsi:type="dcterms:W3CDTF">2020-01-29T02:51:09Z</dcterms:modified>
</cp:coreProperties>
</file>