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filterPrivacy="1" hidePivotFieldList="1"/>
  <xr:revisionPtr revIDLastSave="0" documentId="13_ncr:1_{B69F3628-FB14-4B6E-AC2B-AC266E5C7CDB}" xr6:coauthVersionLast="36" xr6:coauthVersionMax="36" xr10:uidLastSave="{00000000-0000-0000-0000-000000000000}"/>
  <bookViews>
    <workbookView xWindow="0" yWindow="0" windowWidth="22260" windowHeight="12645" firstSheet="2" activeTab="9" xr2:uid="{00000000-000D-0000-FFFF-FFFF00000000}"/>
  </bookViews>
  <sheets>
    <sheet name="small-scale instance" sheetId="12" r:id="rId1"/>
    <sheet name="large-scale instance" sheetId="13" r:id="rId2"/>
    <sheet name="参数田口实验" sheetId="2" r:id="rId3"/>
    <sheet name="田口实验分析" sheetId="14" r:id="rId4"/>
    <sheet name="上层有效性验证" sheetId="15" r:id="rId5"/>
    <sheet name="Benchmark result" sheetId="6" r:id="rId6"/>
    <sheet name="求解小规模问题" sheetId="10" r:id="rId7"/>
    <sheet name="求解大规模问题" sheetId="11" r:id="rId8"/>
    <sheet name="QLHH求解问题对比实验" sheetId="7" r:id="rId9"/>
    <sheet name="case" sheetId="8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8" l="1"/>
  <c r="B6" i="8"/>
  <c r="H7" i="8"/>
  <c r="H6" i="8"/>
  <c r="X5" i="11" l="1"/>
  <c r="X6" i="11"/>
  <c r="X7" i="11"/>
  <c r="X8" i="11"/>
  <c r="X9" i="11"/>
  <c r="X10" i="11"/>
  <c r="X11" i="11"/>
  <c r="X24" i="11" s="1"/>
  <c r="X12" i="11"/>
  <c r="X13" i="11"/>
  <c r="X14" i="11"/>
  <c r="X15" i="11"/>
  <c r="X16" i="11"/>
  <c r="X17" i="11"/>
  <c r="X18" i="11"/>
  <c r="X19" i="11"/>
  <c r="X20" i="11"/>
  <c r="X21" i="11"/>
  <c r="X22" i="11"/>
  <c r="X23" i="11"/>
  <c r="X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4" i="11"/>
  <c r="O5" i="11"/>
  <c r="O6" i="11"/>
  <c r="O7" i="11"/>
  <c r="O8" i="11"/>
  <c r="O9" i="11"/>
  <c r="O10" i="11"/>
  <c r="O11" i="11"/>
  <c r="O12" i="11"/>
  <c r="O24" i="11" s="1"/>
  <c r="O13" i="11"/>
  <c r="O14" i="11"/>
  <c r="O15" i="11"/>
  <c r="O16" i="11"/>
  <c r="O17" i="11"/>
  <c r="O18" i="11"/>
  <c r="O19" i="11"/>
  <c r="O20" i="11"/>
  <c r="O21" i="11"/>
  <c r="O22" i="11"/>
  <c r="O23" i="11"/>
  <c r="O4" i="11"/>
  <c r="R24" i="10"/>
  <c r="S24" i="10"/>
  <c r="T24" i="10"/>
  <c r="U24" i="10"/>
  <c r="V24" i="10"/>
  <c r="W24" i="10"/>
  <c r="X24" i="10"/>
  <c r="Y24" i="10"/>
  <c r="Z24" i="10"/>
  <c r="AA24" i="10"/>
  <c r="Q2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4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4" i="10"/>
  <c r="P22" i="15"/>
  <c r="L22" i="15"/>
  <c r="H22" i="15"/>
  <c r="D22" i="15"/>
  <c r="P21" i="15"/>
  <c r="L21" i="15"/>
  <c r="H21" i="15"/>
  <c r="D21" i="15"/>
  <c r="P20" i="15"/>
  <c r="L20" i="15"/>
  <c r="H20" i="15"/>
  <c r="D20" i="15"/>
  <c r="P19" i="15"/>
  <c r="L19" i="15"/>
  <c r="H19" i="15"/>
  <c r="D19" i="15"/>
  <c r="P18" i="15"/>
  <c r="L18" i="15"/>
  <c r="H18" i="15"/>
  <c r="D18" i="15"/>
  <c r="P17" i="15"/>
  <c r="L17" i="15"/>
  <c r="H17" i="15"/>
  <c r="D17" i="15"/>
  <c r="P16" i="15"/>
  <c r="L16" i="15"/>
  <c r="H16" i="15"/>
  <c r="D16" i="15"/>
  <c r="P15" i="15"/>
  <c r="L15" i="15"/>
  <c r="H15" i="15"/>
  <c r="D15" i="15"/>
  <c r="P14" i="15"/>
  <c r="L14" i="15"/>
  <c r="H14" i="15"/>
  <c r="D14" i="15"/>
  <c r="P13" i="15"/>
  <c r="L13" i="15"/>
  <c r="H13" i="15"/>
  <c r="D13" i="15"/>
  <c r="P12" i="15"/>
  <c r="L12" i="15"/>
  <c r="H12" i="15"/>
  <c r="D12" i="15"/>
  <c r="P11" i="15"/>
  <c r="L11" i="15"/>
  <c r="H11" i="15"/>
  <c r="D11" i="15"/>
  <c r="P10" i="15"/>
  <c r="L10" i="15"/>
  <c r="H10" i="15"/>
  <c r="D10" i="15"/>
  <c r="P9" i="15"/>
  <c r="L9" i="15"/>
  <c r="H9" i="15"/>
  <c r="D9" i="15"/>
  <c r="P8" i="15"/>
  <c r="L8" i="15"/>
  <c r="H8" i="15"/>
  <c r="D8" i="15"/>
  <c r="P7" i="15"/>
  <c r="L7" i="15"/>
  <c r="H7" i="15"/>
  <c r="D7" i="15"/>
  <c r="P6" i="15"/>
  <c r="L6" i="15"/>
  <c r="H6" i="15"/>
  <c r="D6" i="15"/>
  <c r="P5" i="15"/>
  <c r="L5" i="15"/>
  <c r="H5" i="15"/>
  <c r="D5" i="15"/>
  <c r="P4" i="15"/>
  <c r="L4" i="15"/>
  <c r="H4" i="15"/>
  <c r="D4" i="15"/>
  <c r="P3" i="15"/>
  <c r="L3" i="15"/>
  <c r="H3" i="15"/>
  <c r="D3" i="15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K23" i="2"/>
  <c r="K24" i="2"/>
  <c r="K25" i="2"/>
  <c r="K26" i="2"/>
  <c r="K27" i="2"/>
  <c r="K28" i="2"/>
  <c r="K29" i="2"/>
  <c r="C30" i="2"/>
  <c r="C31" i="2"/>
  <c r="C32" i="2"/>
  <c r="K33" i="2"/>
  <c r="K34" i="2"/>
  <c r="K35" i="2"/>
  <c r="C36" i="2"/>
  <c r="K37" i="2"/>
  <c r="K38" i="2"/>
  <c r="K39" i="2"/>
  <c r="K40" i="2"/>
  <c r="C41" i="2"/>
  <c r="G23" i="2"/>
  <c r="G24" i="2"/>
  <c r="G25" i="2"/>
  <c r="G26" i="2"/>
  <c r="G27" i="2"/>
  <c r="G28" i="2"/>
  <c r="G29" i="2"/>
  <c r="G30" i="2"/>
  <c r="G31" i="2"/>
  <c r="G32" i="2"/>
  <c r="G33" i="2"/>
  <c r="C34" i="2"/>
  <c r="G35" i="2"/>
  <c r="G36" i="2"/>
  <c r="C37" i="2"/>
  <c r="C38" i="2"/>
  <c r="G39" i="2"/>
  <c r="G40" i="2"/>
  <c r="G41" i="2"/>
  <c r="C24" i="2"/>
  <c r="C25" i="2"/>
  <c r="C26" i="2"/>
  <c r="C27" i="2"/>
  <c r="C28" i="2"/>
  <c r="C29" i="2"/>
  <c r="K30" i="2"/>
  <c r="K31" i="2"/>
  <c r="K32" i="2"/>
  <c r="C33" i="2"/>
  <c r="G34" i="2"/>
  <c r="C35" i="2"/>
  <c r="K36" i="2"/>
  <c r="G37" i="2"/>
  <c r="G38" i="2"/>
  <c r="C39" i="2"/>
  <c r="C40" i="2"/>
  <c r="K41" i="2"/>
  <c r="C23" i="2"/>
  <c r="O22" i="2"/>
  <c r="C22" i="2"/>
  <c r="K22" i="2"/>
  <c r="G22" i="2"/>
  <c r="N17" i="2"/>
  <c r="T24" i="11" l="1"/>
  <c r="S24" i="11"/>
  <c r="W24" i="11"/>
  <c r="P24" i="11"/>
  <c r="O17" i="2"/>
  <c r="P16" i="2"/>
  <c r="Q16" i="2"/>
  <c r="Q33" i="6" l="1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" i="6"/>
  <c r="X38" i="7" l="1"/>
  <c r="M32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" i="6"/>
  <c r="E10" i="6"/>
  <c r="N33" i="6"/>
  <c r="K33" i="6"/>
  <c r="H33" i="6"/>
  <c r="E4" i="6"/>
  <c r="E5" i="6"/>
  <c r="E6" i="6"/>
  <c r="E7" i="6"/>
  <c r="E8" i="6"/>
  <c r="E9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" i="6"/>
  <c r="E33" i="6" l="1"/>
</calcChain>
</file>

<file path=xl/sharedStrings.xml><?xml version="1.0" encoding="utf-8"?>
<sst xmlns="http://schemas.openxmlformats.org/spreadsheetml/2006/main" count="645" uniqueCount="198">
  <si>
    <t>σl</t>
    <phoneticPr fontId="1" type="noConversion"/>
  </si>
  <si>
    <r>
      <t>σ</t>
    </r>
    <r>
      <rPr>
        <i/>
        <vertAlign val="subscript"/>
        <sz val="12"/>
        <color theme="1"/>
        <rFont val="Times New Roman"/>
        <family val="1"/>
      </rPr>
      <t>u</t>
    </r>
  </si>
  <si>
    <r>
      <t>t</t>
    </r>
    <r>
      <rPr>
        <vertAlign val="subscript"/>
        <sz val="12"/>
        <color theme="1"/>
        <rFont val="Times New Roman"/>
        <family val="1"/>
      </rPr>
      <t>0</t>
    </r>
  </si>
  <si>
    <t>No.</t>
    <phoneticPr fontId="1" type="noConversion"/>
  </si>
  <si>
    <t>γ</t>
    <phoneticPr fontId="1" type="noConversion"/>
  </si>
  <si>
    <t>instance</t>
    <phoneticPr fontId="1" type="noConversion"/>
  </si>
  <si>
    <t>QHH</t>
    <phoneticPr fontId="1" type="noConversion"/>
  </si>
  <si>
    <t xml:space="preserve">result </t>
    <phoneticPr fontId="1" type="noConversion"/>
  </si>
  <si>
    <t>p value</t>
  </si>
  <si>
    <t>win</t>
  </si>
  <si>
    <t>win</t>
    <phoneticPr fontId="1" type="noConversion"/>
  </si>
  <si>
    <t>SA</t>
    <phoneticPr fontId="1" type="noConversion"/>
  </si>
  <si>
    <t>BiWOA</t>
    <phoneticPr fontId="1" type="noConversion"/>
  </si>
  <si>
    <t xml:space="preserve">S5 × 2t1 </t>
    <phoneticPr fontId="1" type="noConversion"/>
  </si>
  <si>
    <t>S5 × 2t2</t>
    <phoneticPr fontId="1" type="noConversion"/>
  </si>
  <si>
    <t>S5 × 2t3</t>
  </si>
  <si>
    <t>S5 × 2t4</t>
  </si>
  <si>
    <t>S5 × 2t5</t>
  </si>
  <si>
    <t>S5 × 2t6</t>
  </si>
  <si>
    <t>S5 × 2t7</t>
  </si>
  <si>
    <t>S5 × 2t8</t>
  </si>
  <si>
    <t>S5 × 2t9</t>
  </si>
  <si>
    <t>S5 × 2t10</t>
  </si>
  <si>
    <t>S6 × 3t11</t>
    <phoneticPr fontId="1" type="noConversion"/>
  </si>
  <si>
    <t>S6 × 3t14</t>
  </si>
  <si>
    <t>S6 × 3t15</t>
  </si>
  <si>
    <t>S6 × 3t13</t>
    <phoneticPr fontId="1" type="noConversion"/>
  </si>
  <si>
    <t>S6 × 3t16</t>
  </si>
  <si>
    <t>S6 × 3t12</t>
    <phoneticPr fontId="1" type="noConversion"/>
  </si>
  <si>
    <t>S6 × 3t17</t>
  </si>
  <si>
    <t>S6 × 3t18</t>
  </si>
  <si>
    <t>S6 × 3t19</t>
  </si>
  <si>
    <t>S6 × 3t20</t>
  </si>
  <si>
    <t>L20× 5t1</t>
    <phoneticPr fontId="1" type="noConversion"/>
  </si>
  <si>
    <t>L20× 5t2</t>
    <phoneticPr fontId="1" type="noConversion"/>
  </si>
  <si>
    <t>L20× 5t3</t>
  </si>
  <si>
    <t>L20× 5t4</t>
  </si>
  <si>
    <t>L20× 5t5</t>
  </si>
  <si>
    <t>L20× 5t6</t>
  </si>
  <si>
    <t>L20× 5t7</t>
  </si>
  <si>
    <t>L20× 5t8</t>
  </si>
  <si>
    <t>L20× 5t9</t>
  </si>
  <si>
    <t>L20× 5t10</t>
  </si>
  <si>
    <t>L20× 5t11</t>
  </si>
  <si>
    <t>L20× 5t12</t>
  </si>
  <si>
    <t>L20× 5t13</t>
  </si>
  <si>
    <t>L20× 5t14</t>
  </si>
  <si>
    <t>L20× 5t15</t>
  </si>
  <si>
    <t>L20× 5t16</t>
  </si>
  <si>
    <t>L20× 5t17</t>
  </si>
  <si>
    <t>L20× 5t18</t>
  </si>
  <si>
    <t>L20× 5t19</t>
  </si>
  <si>
    <t>L20× 5t20</t>
  </si>
  <si>
    <t>20-5-1(20*5)</t>
  </si>
  <si>
    <t>CPU(s)</t>
    <phoneticPr fontId="1" type="noConversion"/>
  </si>
  <si>
    <t>20-5-1b(20*5)</t>
    <phoneticPr fontId="1" type="noConversion"/>
  </si>
  <si>
    <t>20-5-2(20*5)</t>
    <phoneticPr fontId="1" type="noConversion"/>
  </si>
  <si>
    <t xml:space="preserve">20-5-2b(20*5) </t>
  </si>
  <si>
    <t>50-5-1(50*5)</t>
  </si>
  <si>
    <t xml:space="preserve">50-5-1b(50*5) </t>
  </si>
  <si>
    <t xml:space="preserve">50-5-2(50*5) </t>
  </si>
  <si>
    <t>50-5-2b(50*5)</t>
  </si>
  <si>
    <t>50-5-2BIS(50*5)</t>
  </si>
  <si>
    <t xml:space="preserve">50-5-2bBIS(50*5) </t>
    <phoneticPr fontId="1" type="noConversion"/>
  </si>
  <si>
    <t xml:space="preserve">50-5-3(50*5) </t>
  </si>
  <si>
    <t xml:space="preserve">50-5-3b(50*5) </t>
  </si>
  <si>
    <t xml:space="preserve">100-5-1(100*5) </t>
  </si>
  <si>
    <t xml:space="preserve">100-5-1b(100*5) </t>
  </si>
  <si>
    <t xml:space="preserve">100-5-2(100*5) </t>
  </si>
  <si>
    <t>100-5-2b(100*5)</t>
  </si>
  <si>
    <t>100-5-3(100*5)</t>
  </si>
  <si>
    <t xml:space="preserve">100-5-3b(100*5) </t>
  </si>
  <si>
    <t xml:space="preserve">100-10-1(100*10) </t>
  </si>
  <si>
    <t>100-10-1b(100*10)</t>
    <phoneticPr fontId="1" type="noConversion"/>
  </si>
  <si>
    <t>100-10-2(100*10)</t>
  </si>
  <si>
    <t xml:space="preserve">100-10-2b(100*10) </t>
  </si>
  <si>
    <t>100-10-3(100*10)</t>
  </si>
  <si>
    <t xml:space="preserve">100-10-3b(100*10) </t>
  </si>
  <si>
    <t xml:space="preserve">200-10-1(200*10) </t>
  </si>
  <si>
    <t>200-10-1b(200*10)</t>
  </si>
  <si>
    <t xml:space="preserve">200-10-2(200*10) </t>
    <phoneticPr fontId="1" type="noConversion"/>
  </si>
  <si>
    <t>200-10-2b(200*10)</t>
  </si>
  <si>
    <t xml:space="preserve">200-10-3(200*10) </t>
    <phoneticPr fontId="1" type="noConversion"/>
  </si>
  <si>
    <t>200-10-3b(200*10)</t>
  </si>
  <si>
    <t>BKS</t>
    <phoneticPr fontId="1" type="noConversion"/>
  </si>
  <si>
    <t>Exact solution</t>
    <phoneticPr fontId="1" type="noConversion"/>
  </si>
  <si>
    <t>CPLEX</t>
    <phoneticPr fontId="1" type="noConversion"/>
  </si>
  <si>
    <t>Heuristics algorithm</t>
    <phoneticPr fontId="1" type="noConversion"/>
  </si>
  <si>
    <t xml:space="preserve">HybridGA+ </t>
  </si>
  <si>
    <t>Gap%</t>
    <phoneticPr fontId="1" type="noConversion"/>
  </si>
  <si>
    <t>result</t>
    <phoneticPr fontId="1" type="noConversion"/>
  </si>
  <si>
    <t>p</t>
    <phoneticPr fontId="1" type="noConversion"/>
  </si>
  <si>
    <t>SA</t>
    <phoneticPr fontId="1" type="noConversion"/>
  </si>
  <si>
    <t>128,56</t>
    <phoneticPr fontId="1" type="noConversion"/>
  </si>
  <si>
    <t>242,70</t>
    <phoneticPr fontId="1" type="noConversion"/>
  </si>
  <si>
    <t>Difference%</t>
    <phoneticPr fontId="1" type="noConversion"/>
  </si>
  <si>
    <t>Avg.</t>
    <phoneticPr fontId="1" type="noConversion"/>
  </si>
  <si>
    <t xml:space="preserve">ALNS-500K </t>
    <phoneticPr fontId="1" type="noConversion"/>
  </si>
  <si>
    <t>-</t>
    <phoneticPr fontId="1" type="noConversion"/>
  </si>
  <si>
    <t>=</t>
    <phoneticPr fontId="1" type="noConversion"/>
  </si>
  <si>
    <t>+</t>
    <phoneticPr fontId="1" type="noConversion"/>
  </si>
  <si>
    <t>\</t>
    <phoneticPr fontId="1" type="noConversion"/>
  </si>
  <si>
    <t>level</t>
    <phoneticPr fontId="1" type="noConversion"/>
  </si>
  <si>
    <t>value</t>
    <phoneticPr fontId="1" type="noConversion"/>
  </si>
  <si>
    <t>QLMSHH</t>
    <phoneticPr fontId="1" type="noConversion"/>
  </si>
  <si>
    <t>QLMSHH</t>
    <phoneticPr fontId="1" type="noConversion"/>
  </si>
  <si>
    <t>QLMSHH vs. BiWOA</t>
    <phoneticPr fontId="1" type="noConversion"/>
  </si>
  <si>
    <t>QLMSHH vs. QHH</t>
    <phoneticPr fontId="1" type="noConversion"/>
  </si>
  <si>
    <t>QLMSHH vs. SA</t>
    <phoneticPr fontId="1" type="noConversion"/>
  </si>
  <si>
    <t>Avg.cost</t>
    <phoneticPr fontId="1" type="noConversion"/>
  </si>
  <si>
    <t>MACO</t>
    <phoneticPr fontId="1" type="noConversion"/>
  </si>
  <si>
    <t>GEPHH</t>
    <phoneticPr fontId="1" type="noConversion"/>
  </si>
  <si>
    <t>MCTSHH</t>
    <phoneticPr fontId="1" type="noConversion"/>
  </si>
  <si>
    <t>Difference(%)</t>
    <phoneticPr fontId="1" type="noConversion"/>
  </si>
  <si>
    <t>QLMSHH vs. GEPHH</t>
    <phoneticPr fontId="1" type="noConversion"/>
  </si>
  <si>
    <t>QLMSHH vs. MCTSHH</t>
    <phoneticPr fontId="1" type="noConversion"/>
  </si>
  <si>
    <t>CPU</t>
    <phoneticPr fontId="1" type="noConversion"/>
  </si>
  <si>
    <t>cost</t>
    <phoneticPr fontId="1" type="noConversion"/>
  </si>
  <si>
    <t>Parameter</t>
    <phoneticPr fontId="1" type="noConversion"/>
  </si>
  <si>
    <t xml:space="preserve">S5×2c1 </t>
    <phoneticPr fontId="1" type="noConversion"/>
  </si>
  <si>
    <t>80, 200</t>
    <phoneticPr fontId="1" type="noConversion"/>
  </si>
  <si>
    <t>S5×2c2</t>
  </si>
  <si>
    <t>S5×2c3</t>
  </si>
  <si>
    <t>80, 200</t>
  </si>
  <si>
    <t>S5×2c4</t>
  </si>
  <si>
    <t>S5×2c5</t>
  </si>
  <si>
    <t>S5×2c6</t>
  </si>
  <si>
    <t>S5×2c7</t>
  </si>
  <si>
    <t>S5×2c8</t>
  </si>
  <si>
    <t>S5×2c9</t>
  </si>
  <si>
    <t>S5×2c10</t>
  </si>
  <si>
    <t>S6×3c11</t>
    <phoneticPr fontId="1" type="noConversion"/>
  </si>
  <si>
    <t>S6×3c12</t>
  </si>
  <si>
    <t>S6×3c13</t>
  </si>
  <si>
    <t>S6×3c14</t>
  </si>
  <si>
    <t>S6×3c15</t>
  </si>
  <si>
    <t>S6×3c16</t>
  </si>
  <si>
    <t>S6×3c17</t>
  </si>
  <si>
    <t>S6×3c18</t>
  </si>
  <si>
    <t>S6×3c19</t>
  </si>
  <si>
    <t>S6×3c20</t>
  </si>
  <si>
    <t>samll-scale Instance</t>
    <phoneticPr fontId="1" type="noConversion"/>
  </si>
  <si>
    <t>[e,l]</t>
    <phoneticPr fontId="1" type="noConversion"/>
  </si>
  <si>
    <t>P</t>
    <phoneticPr fontId="1" type="noConversion"/>
  </si>
  <si>
    <t>Q</t>
    <phoneticPr fontId="1" type="noConversion"/>
  </si>
  <si>
    <t>rou</t>
    <phoneticPr fontId="1" type="noConversion"/>
  </si>
  <si>
    <t>c</t>
    <phoneticPr fontId="1" type="noConversion"/>
  </si>
  <si>
    <t>d</t>
    <phoneticPr fontId="1" type="noConversion"/>
  </si>
  <si>
    <t xml:space="preserve">L20×5c1 </t>
    <phoneticPr fontId="1" type="noConversion"/>
  </si>
  <si>
    <t>L20×5c2</t>
  </si>
  <si>
    <t>L20×5c3</t>
  </si>
  <si>
    <t>L20×5c4</t>
  </si>
  <si>
    <t>L20×5c5</t>
  </si>
  <si>
    <t>L20×5c6</t>
  </si>
  <si>
    <t>L20×5c7</t>
  </si>
  <si>
    <t>L20×5c8</t>
  </si>
  <si>
    <t>L20×5c9</t>
  </si>
  <si>
    <t>L20×5c10</t>
  </si>
  <si>
    <t>L20×5c12</t>
  </si>
  <si>
    <t>L20×5c13</t>
  </si>
  <si>
    <t>L20×5c14</t>
  </si>
  <si>
    <t>L20×5c15</t>
  </si>
  <si>
    <t>L20×5c16</t>
  </si>
  <si>
    <t>L20×5c17</t>
  </si>
  <si>
    <t>L20×5c18</t>
  </si>
  <si>
    <t>L20×5c19</t>
  </si>
  <si>
    <t>L20×5c20</t>
  </si>
  <si>
    <t>large-scale instance</t>
    <phoneticPr fontId="1" type="noConversion"/>
  </si>
  <si>
    <t>L20×5c11</t>
    <phoneticPr fontId="1" type="noConversion"/>
  </si>
  <si>
    <t>20-5-2(20*5))</t>
  </si>
  <si>
    <t>L20×5c11</t>
  </si>
  <si>
    <t>QLMSHH</t>
  </si>
  <si>
    <t>QHH</t>
  </si>
  <si>
    <t>CEHH</t>
  </si>
  <si>
    <t>GAHH</t>
  </si>
  <si>
    <t>Instance</t>
  </si>
  <si>
    <t>QLMSHH vs. QHH</t>
  </si>
  <si>
    <t>QLMSHH vs. CEHH</t>
  </si>
  <si>
    <t>QLMSHH vs. GAHH</t>
  </si>
  <si>
    <t>Wsol</t>
  </si>
  <si>
    <t>Bsol</t>
  </si>
  <si>
    <t xml:space="preserve">L20×5c1 </t>
  </si>
  <si>
    <t>Median</t>
    <phoneticPr fontId="1" type="noConversion"/>
  </si>
  <si>
    <t>CPU(%)</t>
  </si>
  <si>
    <t>result(%)</t>
    <phoneticPr fontId="1" type="noConversion"/>
  </si>
  <si>
    <t>Avg.</t>
    <phoneticPr fontId="1" type="noConversion"/>
  </si>
  <si>
    <t>CPU(s)</t>
  </si>
  <si>
    <t>Fuel</t>
  </si>
  <si>
    <t>Vehicle cost</t>
    <phoneticPr fontId="1" type="noConversion"/>
  </si>
  <si>
    <t xml:space="preserve"> Co-collection planning</t>
    <phoneticPr fontId="1" type="noConversion"/>
  </si>
  <si>
    <t>Separate collection planning</t>
    <phoneticPr fontId="1" type="noConversion"/>
  </si>
  <si>
    <t xml:space="preserve"> CO_2</t>
    <phoneticPr fontId="1" type="noConversion"/>
  </si>
  <si>
    <t>Facilities cost</t>
    <phoneticPr fontId="1" type="noConversion"/>
  </si>
  <si>
    <r>
      <t>Cost</t>
    </r>
    <r>
      <rPr>
        <sz val="11"/>
        <color theme="1"/>
        <rFont val="等线"/>
        <family val="2"/>
      </rPr>
      <t>（</t>
    </r>
    <r>
      <rPr>
        <i/>
        <sz val="11"/>
        <color theme="1"/>
        <rFont val="Times New Roman"/>
        <family val="1"/>
      </rPr>
      <t>yuan</t>
    </r>
    <r>
      <rPr>
        <sz val="11"/>
        <color theme="1"/>
        <rFont val="等线"/>
        <family val="2"/>
      </rPr>
      <t>）</t>
    </r>
    <phoneticPr fontId="1" type="noConversion"/>
  </si>
  <si>
    <t>Dists</t>
    <phoneticPr fontId="1" type="noConversion"/>
  </si>
  <si>
    <t>Dists(km)</t>
    <phoneticPr fontId="1" type="noConversion"/>
  </si>
  <si>
    <r>
      <t xml:space="preserve"> CO</t>
    </r>
    <r>
      <rPr>
        <vertAlign val="subscript"/>
        <sz val="11"/>
        <color theme="1"/>
        <rFont val="Times New Roman"/>
        <family val="1"/>
      </rPr>
      <t>2</t>
    </r>
    <phoneticPr fontId="1" type="noConversion"/>
  </si>
  <si>
    <t>Facility cost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</si>
</sst>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</font>
    <font>
      <i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76" fontId="0" fillId="0" borderId="0" xfId="0" applyNumberFormat="1" applyAlignment="1">
      <alignment horizontal="center"/>
    </xf>
    <xf numFmtId="11" fontId="2" fillId="0" borderId="0" xfId="0" applyNumberFormat="1" applyFont="1" applyAlignment="1">
      <alignment horizontal="center"/>
    </xf>
    <xf numFmtId="11" fontId="6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176" fontId="2" fillId="0" borderId="0" xfId="0" applyNumberFormat="1" applyFont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7" fontId="2" fillId="0" borderId="1" xfId="0" applyNumberFormat="1" applyFont="1" applyBorder="1" applyAlignment="1">
      <alignment horizontal="center"/>
    </xf>
    <xf numFmtId="177" fontId="2" fillId="0" borderId="0" xfId="0" applyNumberFormat="1" applyFont="1" applyAlignment="1">
      <alignment horizontal="center"/>
    </xf>
    <xf numFmtId="176" fontId="6" fillId="0" borderId="0" xfId="0" applyNumberFormat="1" applyFont="1" applyAlignment="1">
      <alignment horizontal="center"/>
    </xf>
    <xf numFmtId="176" fontId="6" fillId="0" borderId="0" xfId="0" applyNumberFormat="1" applyFont="1" applyBorder="1" applyAlignment="1">
      <alignment horizontal="center"/>
    </xf>
    <xf numFmtId="176" fontId="6" fillId="0" borderId="1" xfId="0" applyNumberFormat="1" applyFont="1" applyBorder="1" applyAlignment="1">
      <alignment horizontal="center"/>
    </xf>
    <xf numFmtId="177" fontId="6" fillId="0" borderId="0" xfId="0" applyNumberFormat="1" applyFont="1" applyAlignment="1">
      <alignment horizontal="center"/>
    </xf>
    <xf numFmtId="177" fontId="6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177" fontId="7" fillId="0" borderId="1" xfId="0" applyNumberFormat="1" applyFont="1" applyBorder="1" applyAlignment="1">
      <alignment horizontal="center"/>
    </xf>
    <xf numFmtId="177" fontId="7" fillId="0" borderId="0" xfId="0" applyNumberFormat="1" applyFont="1" applyAlignment="1">
      <alignment horizontal="center"/>
    </xf>
    <xf numFmtId="176" fontId="7" fillId="0" borderId="0" xfId="0" applyNumberFormat="1" applyFont="1" applyAlignment="1">
      <alignment horizontal="center"/>
    </xf>
    <xf numFmtId="11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176" fontId="7" fillId="0" borderId="2" xfId="0" applyNumberFormat="1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177" fontId="8" fillId="0" borderId="0" xfId="0" applyNumberFormat="1" applyFont="1" applyAlignment="1">
      <alignment horizontal="center"/>
    </xf>
    <xf numFmtId="177" fontId="7" fillId="0" borderId="3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77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6" fontId="9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76" fontId="0" fillId="0" borderId="0" xfId="0" applyNumberFormat="1"/>
    <xf numFmtId="176" fontId="0" fillId="0" borderId="5" xfId="0" applyNumberFormat="1" applyBorder="1" applyAlignment="1">
      <alignment horizontal="center"/>
    </xf>
    <xf numFmtId="176" fontId="10" fillId="0" borderId="4" xfId="0" applyNumberFormat="1" applyFont="1" applyBorder="1" applyAlignment="1">
      <alignment horizontal="center"/>
    </xf>
    <xf numFmtId="11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0" fillId="0" borderId="3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76" fontId="0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76" fontId="6" fillId="0" borderId="2" xfId="0" applyNumberFormat="1" applyFont="1" applyBorder="1" applyAlignment="1">
      <alignment horizontal="center"/>
    </xf>
    <xf numFmtId="176" fontId="2" fillId="0" borderId="2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77" fontId="7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364954"/>
      <color rgb="FF96708C"/>
      <color rgb="FF9AAE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case!$A$2</c:f>
              <c:strCache>
                <c:ptCount val="1"/>
                <c:pt idx="0">
                  <c:v>Separate collection planning</c:v>
                </c:pt>
              </c:strCache>
            </c:strRef>
          </c:tx>
          <c:spPr>
            <a:solidFill>
              <a:srgbClr val="9AAEBB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zh-CN"/>
                      <a:t>39155.92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0EB-44EE-AD48-58673AED471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altLang="zh-CN"/>
                      <a:t>36000.00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0EB-44EE-AD48-58673AED4714}"/>
                </c:ext>
              </c:extLst>
            </c:dLbl>
            <c:dLbl>
              <c:idx val="4"/>
              <c:layout>
                <c:manualLayout>
                  <c:x val="-3.8109460455374115E-3"/>
                  <c:y val="-2.34126573409870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0EB-44EE-AD48-58673AED4714}"/>
                </c:ext>
              </c:extLst>
            </c:dLbl>
            <c:dLbl>
              <c:idx val="5"/>
              <c:layout>
                <c:manualLayout>
                  <c:x val="-1.2703153485124703E-3"/>
                  <c:y val="-2.22282376482515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0EB-44EE-AD48-58673AED4714}"/>
                </c:ext>
              </c:extLst>
            </c:dLbl>
            <c:dLbl>
              <c:idx val="6"/>
              <c:layout>
                <c:manualLayout>
                  <c:x val="-1.642036124794866E-3"/>
                  <c:y val="-2.05135758434644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0EB-44EE-AD48-58673AED4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case!$B$1:$H$1</c:f>
              <c:strCache>
                <c:ptCount val="7"/>
                <c:pt idx="0">
                  <c:v>Cost（yuan）</c:v>
                </c:pt>
                <c:pt idx="1">
                  <c:v>Vehicle cost</c:v>
                </c:pt>
                <c:pt idx="2">
                  <c:v>Facility cost</c:v>
                </c:pt>
                <c:pt idx="3">
                  <c:v>CPU(s)</c:v>
                </c:pt>
                <c:pt idx="4">
                  <c:v>Dists(km)</c:v>
                </c:pt>
                <c:pt idx="5">
                  <c:v>Fuel</c:v>
                </c:pt>
                <c:pt idx="6">
                  <c:v> CO2</c:v>
                </c:pt>
              </c:strCache>
            </c:strRef>
          </c:cat>
          <c:val>
            <c:numRef>
              <c:f>case!$B$2:$H$2</c:f>
              <c:numCache>
                <c:formatCode>0.00_ </c:formatCode>
                <c:ptCount val="7"/>
                <c:pt idx="0">
                  <c:v>3915.59</c:v>
                </c:pt>
                <c:pt idx="1">
                  <c:v>1880</c:v>
                </c:pt>
                <c:pt idx="2">
                  <c:v>3600</c:v>
                </c:pt>
                <c:pt idx="3">
                  <c:v>1386.35</c:v>
                </c:pt>
                <c:pt idx="4">
                  <c:v>1963.91</c:v>
                </c:pt>
                <c:pt idx="5">
                  <c:v>216.29</c:v>
                </c:pt>
                <c:pt idx="6">
                  <c:v>676.9876999999999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B-44EE-AD48-58673AED4714}"/>
            </c:ext>
          </c:extLst>
        </c:ser>
        <c:ser>
          <c:idx val="1"/>
          <c:order val="1"/>
          <c:tx>
            <c:strRef>
              <c:f>case!$A$3</c:f>
              <c:strCache>
                <c:ptCount val="1"/>
                <c:pt idx="0">
                  <c:v> Co-collection planning</c:v>
                </c:pt>
              </c:strCache>
            </c:strRef>
          </c:tx>
          <c:spPr>
            <a:solidFill>
              <a:srgbClr val="96708C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1087751962039224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33435.19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0EB-44EE-AD48-58673AED4714}"/>
                </c:ext>
              </c:extLst>
            </c:dLbl>
            <c:dLbl>
              <c:idx val="1"/>
              <c:layout>
                <c:manualLayout>
                  <c:x val="6.5681444991789522E-3"/>
                  <c:y val="-6.17900962168816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B7-4FAD-B486-3DDE1B0C6F8E}"/>
                </c:ext>
              </c:extLst>
            </c:dLbl>
            <c:dLbl>
              <c:idx val="2"/>
              <c:layout>
                <c:manualLayout>
                  <c:x val="1.1494252873563158E-2"/>
                  <c:y val="-3.370407819346141E-3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30600.00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0EB-44EE-AD48-58673AED4714}"/>
                </c:ext>
              </c:extLst>
            </c:dLbl>
            <c:dLbl>
              <c:idx val="4"/>
              <c:layout>
                <c:manualLayout>
                  <c:x val="8.737054419921647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0EB-44EE-AD48-58673AED4714}"/>
                </c:ext>
              </c:extLst>
            </c:dLbl>
            <c:dLbl>
              <c:idx val="5"/>
              <c:layout>
                <c:manualLayout>
                  <c:x val="0"/>
                  <c:y val="6.74081563869228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B7-4FAD-B486-3DDE1B0C6F8E}"/>
                </c:ext>
              </c:extLst>
            </c:dLbl>
            <c:dLbl>
              <c:idx val="6"/>
              <c:layout>
                <c:manualLayout>
                  <c:x val="0"/>
                  <c:y val="2.89603243556327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0EB-44EE-AD48-58673AED4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case!$B$1:$H$1</c:f>
              <c:strCache>
                <c:ptCount val="7"/>
                <c:pt idx="0">
                  <c:v>Cost（yuan）</c:v>
                </c:pt>
                <c:pt idx="1">
                  <c:v>Vehicle cost</c:v>
                </c:pt>
                <c:pt idx="2">
                  <c:v>Facility cost</c:v>
                </c:pt>
                <c:pt idx="3">
                  <c:v>CPU(s)</c:v>
                </c:pt>
                <c:pt idx="4">
                  <c:v>Dists(km)</c:v>
                </c:pt>
                <c:pt idx="5">
                  <c:v>Fuel</c:v>
                </c:pt>
                <c:pt idx="6">
                  <c:v> CO2</c:v>
                </c:pt>
              </c:strCache>
            </c:strRef>
          </c:cat>
          <c:val>
            <c:numRef>
              <c:f>case!$B$3:$H$3</c:f>
              <c:numCache>
                <c:formatCode>0.00_ </c:formatCode>
                <c:ptCount val="7"/>
                <c:pt idx="0">
                  <c:v>3343.59</c:v>
                </c:pt>
                <c:pt idx="1">
                  <c:v>1560</c:v>
                </c:pt>
                <c:pt idx="2">
                  <c:v>3060</c:v>
                </c:pt>
                <c:pt idx="3">
                  <c:v>626.58000000000004</c:v>
                </c:pt>
                <c:pt idx="4">
                  <c:v>1905.21</c:v>
                </c:pt>
                <c:pt idx="5">
                  <c:v>208.45</c:v>
                </c:pt>
                <c:pt idx="6">
                  <c:v>652.44849999999997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EB-44EE-AD48-58673AED47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89"/>
        <c:overlap val="-79"/>
        <c:axId val="1264896895"/>
        <c:axId val="1265097103"/>
      </c:barChart>
      <c:catAx>
        <c:axId val="126489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65097103"/>
        <c:crosses val="autoZero"/>
        <c:auto val="1"/>
        <c:lblAlgn val="ctr"/>
        <c:lblOffset val="100"/>
        <c:noMultiLvlLbl val="0"/>
      </c:catAx>
      <c:valAx>
        <c:axId val="126509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6489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rgbClr val="364954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1661160</xdr:colOff>
      <xdr:row>9</xdr:row>
      <xdr:rowOff>34290</xdr:rowOff>
    </xdr:from>
    <xdr:to>
      <xdr:col>9</xdr:col>
      <xdr:colOff>457200</xdr:colOff>
      <xdr:row>30</xdr:row>
      <xdr:rowOff>121920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32FC69E-7F45-4CD2-9BC6-AC691CD36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90CF7-0CDC-4B8D-BA2C-BD1A4623F4EF}">
  <dimension ref="A1:G22"/>
  <sheetViews>
    <sheetView workbookViewId="0">
      <selection activeCell="G14" sqref="G14"/>
    </sheetView>
  </sheetViews>
  <sheetFormatPr defaultColWidth="9" defaultRowHeight="15" x14ac:dyDescent="0.25"/>
  <cols>
    <col min="1" max="1" width="20.375" style="25" customWidth="1"/>
    <col min="2" max="2" width="14.625" style="25" customWidth="1"/>
    <col min="3" max="16384" width="9" style="25"/>
  </cols>
  <sheetData>
    <row r="1" spans="1:7" x14ac:dyDescent="0.25">
      <c r="A1" s="76" t="s">
        <v>141</v>
      </c>
      <c r="B1" s="75" t="s">
        <v>118</v>
      </c>
      <c r="C1" s="75"/>
      <c r="D1" s="75"/>
      <c r="E1" s="75"/>
      <c r="F1" s="75"/>
      <c r="G1" s="75"/>
    </row>
    <row r="2" spans="1:7" x14ac:dyDescent="0.25">
      <c r="A2" s="77"/>
      <c r="B2" s="48" t="s">
        <v>142</v>
      </c>
      <c r="C2" s="48" t="s">
        <v>143</v>
      </c>
      <c r="D2" s="48" t="s">
        <v>144</v>
      </c>
      <c r="E2" s="48" t="s">
        <v>145</v>
      </c>
      <c r="F2" s="48" t="s">
        <v>146</v>
      </c>
      <c r="G2" s="48" t="s">
        <v>147</v>
      </c>
    </row>
    <row r="3" spans="1:7" x14ac:dyDescent="0.25">
      <c r="A3" s="54" t="s">
        <v>119</v>
      </c>
      <c r="B3" s="54" t="s">
        <v>120</v>
      </c>
      <c r="C3" s="54">
        <v>5</v>
      </c>
      <c r="D3" s="54">
        <v>2</v>
      </c>
      <c r="E3" s="54">
        <v>1</v>
      </c>
      <c r="F3" s="54">
        <v>3</v>
      </c>
      <c r="G3" s="54">
        <v>1</v>
      </c>
    </row>
    <row r="4" spans="1:7" x14ac:dyDescent="0.25">
      <c r="A4" s="54" t="s">
        <v>121</v>
      </c>
      <c r="B4" s="54" t="s">
        <v>120</v>
      </c>
      <c r="C4" s="54">
        <v>5</v>
      </c>
      <c r="D4" s="54">
        <v>2</v>
      </c>
      <c r="E4" s="54">
        <v>2</v>
      </c>
      <c r="F4" s="54">
        <v>4</v>
      </c>
      <c r="G4" s="54">
        <v>2</v>
      </c>
    </row>
    <row r="5" spans="1:7" x14ac:dyDescent="0.25">
      <c r="A5" s="54" t="s">
        <v>122</v>
      </c>
      <c r="B5" s="54" t="s">
        <v>123</v>
      </c>
      <c r="C5" s="54">
        <v>5</v>
      </c>
      <c r="D5" s="54">
        <v>2</v>
      </c>
      <c r="E5" s="54">
        <v>3</v>
      </c>
      <c r="F5" s="54">
        <v>5</v>
      </c>
      <c r="G5" s="54">
        <v>3</v>
      </c>
    </row>
    <row r="6" spans="1:7" x14ac:dyDescent="0.25">
      <c r="A6" s="54" t="s">
        <v>124</v>
      </c>
      <c r="B6" s="54" t="s">
        <v>123</v>
      </c>
      <c r="C6" s="54">
        <v>5</v>
      </c>
      <c r="D6" s="54">
        <v>2</v>
      </c>
      <c r="E6" s="54">
        <v>4</v>
      </c>
      <c r="F6" s="54">
        <v>6</v>
      </c>
      <c r="G6" s="54">
        <v>4</v>
      </c>
    </row>
    <row r="7" spans="1:7" x14ac:dyDescent="0.25">
      <c r="A7" s="54" t="s">
        <v>125</v>
      </c>
      <c r="B7" s="54" t="s">
        <v>123</v>
      </c>
      <c r="C7" s="54">
        <v>5</v>
      </c>
      <c r="D7" s="54">
        <v>2</v>
      </c>
      <c r="E7" s="54">
        <v>1</v>
      </c>
      <c r="F7" s="54">
        <v>7</v>
      </c>
      <c r="G7" s="54">
        <v>1</v>
      </c>
    </row>
    <row r="8" spans="1:7" x14ac:dyDescent="0.25">
      <c r="A8" s="54" t="s">
        <v>126</v>
      </c>
      <c r="B8" s="54" t="s">
        <v>123</v>
      </c>
      <c r="C8" s="54">
        <v>5</v>
      </c>
      <c r="D8" s="54">
        <v>2</v>
      </c>
      <c r="E8" s="54">
        <v>2</v>
      </c>
      <c r="F8" s="54">
        <v>8</v>
      </c>
      <c r="G8" s="54">
        <v>2</v>
      </c>
    </row>
    <row r="9" spans="1:7" x14ac:dyDescent="0.25">
      <c r="A9" s="54" t="s">
        <v>127</v>
      </c>
      <c r="B9" s="54" t="s">
        <v>123</v>
      </c>
      <c r="C9" s="54">
        <v>5</v>
      </c>
      <c r="D9" s="54">
        <v>2</v>
      </c>
      <c r="E9" s="54">
        <v>3</v>
      </c>
      <c r="F9" s="54">
        <v>9</v>
      </c>
      <c r="G9" s="54">
        <v>3</v>
      </c>
    </row>
    <row r="10" spans="1:7" x14ac:dyDescent="0.25">
      <c r="A10" s="54" t="s">
        <v>128</v>
      </c>
      <c r="B10" s="54" t="s">
        <v>123</v>
      </c>
      <c r="C10" s="54">
        <v>5</v>
      </c>
      <c r="D10" s="54">
        <v>2</v>
      </c>
      <c r="E10" s="54">
        <v>4</v>
      </c>
      <c r="F10" s="54">
        <v>10</v>
      </c>
      <c r="G10" s="54">
        <v>4</v>
      </c>
    </row>
    <row r="11" spans="1:7" x14ac:dyDescent="0.25">
      <c r="A11" s="54" t="s">
        <v>129</v>
      </c>
      <c r="B11" s="54" t="s">
        <v>123</v>
      </c>
      <c r="C11" s="54">
        <v>5</v>
      </c>
      <c r="D11" s="54">
        <v>2</v>
      </c>
      <c r="E11" s="54">
        <v>1</v>
      </c>
      <c r="F11" s="54">
        <v>11</v>
      </c>
      <c r="G11" s="54">
        <v>1</v>
      </c>
    </row>
    <row r="12" spans="1:7" x14ac:dyDescent="0.25">
      <c r="A12" s="54" t="s">
        <v>130</v>
      </c>
      <c r="B12" s="54" t="s">
        <v>123</v>
      </c>
      <c r="C12" s="54">
        <v>5</v>
      </c>
      <c r="D12" s="54">
        <v>2</v>
      </c>
      <c r="E12" s="54">
        <v>2</v>
      </c>
      <c r="F12" s="54">
        <v>12</v>
      </c>
      <c r="G12" s="54">
        <v>2</v>
      </c>
    </row>
    <row r="13" spans="1:7" x14ac:dyDescent="0.25">
      <c r="A13" s="54" t="s">
        <v>131</v>
      </c>
      <c r="B13" s="54" t="s">
        <v>123</v>
      </c>
      <c r="C13" s="54">
        <v>6</v>
      </c>
      <c r="D13" s="54">
        <v>3</v>
      </c>
      <c r="E13" s="54">
        <v>3</v>
      </c>
      <c r="F13" s="54">
        <v>13</v>
      </c>
      <c r="G13" s="54">
        <v>3</v>
      </c>
    </row>
    <row r="14" spans="1:7" x14ac:dyDescent="0.25">
      <c r="A14" s="54" t="s">
        <v>132</v>
      </c>
      <c r="B14" s="54" t="s">
        <v>123</v>
      </c>
      <c r="C14" s="54">
        <v>6</v>
      </c>
      <c r="D14" s="54">
        <v>3</v>
      </c>
      <c r="E14" s="54">
        <v>4</v>
      </c>
      <c r="F14" s="54">
        <v>14</v>
      </c>
      <c r="G14" s="54">
        <v>4</v>
      </c>
    </row>
    <row r="15" spans="1:7" x14ac:dyDescent="0.25">
      <c r="A15" s="54" t="s">
        <v>133</v>
      </c>
      <c r="B15" s="54" t="s">
        <v>123</v>
      </c>
      <c r="C15" s="54">
        <v>6</v>
      </c>
      <c r="D15" s="54">
        <v>3</v>
      </c>
      <c r="E15" s="54">
        <v>1</v>
      </c>
      <c r="F15" s="54">
        <v>15</v>
      </c>
      <c r="G15" s="54">
        <v>1</v>
      </c>
    </row>
    <row r="16" spans="1:7" x14ac:dyDescent="0.25">
      <c r="A16" s="54" t="s">
        <v>134</v>
      </c>
      <c r="B16" s="54" t="s">
        <v>123</v>
      </c>
      <c r="C16" s="54">
        <v>6</v>
      </c>
      <c r="D16" s="54">
        <v>3</v>
      </c>
      <c r="E16" s="54">
        <v>2</v>
      </c>
      <c r="F16" s="54">
        <v>16</v>
      </c>
      <c r="G16" s="54">
        <v>2</v>
      </c>
    </row>
    <row r="17" spans="1:7" x14ac:dyDescent="0.25">
      <c r="A17" s="54" t="s">
        <v>135</v>
      </c>
      <c r="B17" s="54" t="s">
        <v>123</v>
      </c>
      <c r="C17" s="54">
        <v>6</v>
      </c>
      <c r="D17" s="54">
        <v>3</v>
      </c>
      <c r="E17" s="54">
        <v>3</v>
      </c>
      <c r="F17" s="54">
        <v>17</v>
      </c>
      <c r="G17" s="54">
        <v>3</v>
      </c>
    </row>
    <row r="18" spans="1:7" x14ac:dyDescent="0.25">
      <c r="A18" s="54" t="s">
        <v>136</v>
      </c>
      <c r="B18" s="54" t="s">
        <v>123</v>
      </c>
      <c r="C18" s="54">
        <v>6</v>
      </c>
      <c r="D18" s="54">
        <v>3</v>
      </c>
      <c r="E18" s="54">
        <v>4</v>
      </c>
      <c r="F18" s="54">
        <v>18</v>
      </c>
      <c r="G18" s="54">
        <v>4</v>
      </c>
    </row>
    <row r="19" spans="1:7" x14ac:dyDescent="0.25">
      <c r="A19" s="54" t="s">
        <v>137</v>
      </c>
      <c r="B19" s="54" t="s">
        <v>123</v>
      </c>
      <c r="C19" s="54">
        <v>6</v>
      </c>
      <c r="D19" s="54">
        <v>3</v>
      </c>
      <c r="E19" s="54">
        <v>1</v>
      </c>
      <c r="F19" s="54">
        <v>19</v>
      </c>
      <c r="G19" s="54">
        <v>1</v>
      </c>
    </row>
    <row r="20" spans="1:7" x14ac:dyDescent="0.25">
      <c r="A20" s="54" t="s">
        <v>138</v>
      </c>
      <c r="B20" s="54" t="s">
        <v>123</v>
      </c>
      <c r="C20" s="54">
        <v>6</v>
      </c>
      <c r="D20" s="54">
        <v>3</v>
      </c>
      <c r="E20" s="54">
        <v>2</v>
      </c>
      <c r="F20" s="54">
        <v>20</v>
      </c>
      <c r="G20" s="54">
        <v>2</v>
      </c>
    </row>
    <row r="21" spans="1:7" x14ac:dyDescent="0.25">
      <c r="A21" s="54" t="s">
        <v>139</v>
      </c>
      <c r="B21" s="54" t="s">
        <v>123</v>
      </c>
      <c r="C21" s="54">
        <v>6</v>
      </c>
      <c r="D21" s="54">
        <v>3</v>
      </c>
      <c r="E21" s="54">
        <v>3</v>
      </c>
      <c r="F21" s="54">
        <v>21</v>
      </c>
      <c r="G21" s="54">
        <v>3</v>
      </c>
    </row>
    <row r="22" spans="1:7" x14ac:dyDescent="0.25">
      <c r="A22" s="47" t="s">
        <v>140</v>
      </c>
      <c r="B22" s="47" t="s">
        <v>123</v>
      </c>
      <c r="C22" s="47">
        <v>6</v>
      </c>
      <c r="D22" s="47">
        <v>3</v>
      </c>
      <c r="E22" s="47">
        <v>4</v>
      </c>
      <c r="F22" s="47">
        <v>22</v>
      </c>
      <c r="G22" s="47">
        <v>4</v>
      </c>
    </row>
  </sheetData>
  <mergeCells count="2">
    <mergeCell ref="B1:G1"/>
    <mergeCell ref="A1:A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3FA7-97A8-4374-AC11-9CB52B9FADE5}">
  <dimension ref="A1:H7"/>
  <sheetViews>
    <sheetView tabSelected="1" zoomScaleNormal="100" workbookViewId="0">
      <selection activeCell="M24" sqref="M24"/>
    </sheetView>
  </sheetViews>
  <sheetFormatPr defaultColWidth="8.875" defaultRowHeight="15" x14ac:dyDescent="0.2"/>
  <cols>
    <col min="1" max="1" width="25.75" style="74" customWidth="1"/>
    <col min="2" max="4" width="19.875" style="74" customWidth="1"/>
    <col min="5" max="5" width="9.375" style="74" bestFit="1" customWidth="1"/>
    <col min="6" max="16384" width="8.875" style="74"/>
  </cols>
  <sheetData>
    <row r="1" spans="1:8" ht="16.5" x14ac:dyDescent="0.2">
      <c r="B1" s="74" t="s">
        <v>193</v>
      </c>
      <c r="C1" s="74" t="s">
        <v>188</v>
      </c>
      <c r="D1" s="74" t="s">
        <v>197</v>
      </c>
      <c r="E1" s="74" t="s">
        <v>186</v>
      </c>
      <c r="F1" s="74" t="s">
        <v>195</v>
      </c>
      <c r="G1" s="74" t="s">
        <v>187</v>
      </c>
      <c r="H1" s="74" t="s">
        <v>196</v>
      </c>
    </row>
    <row r="2" spans="1:8" x14ac:dyDescent="0.2">
      <c r="A2" s="74" t="s">
        <v>190</v>
      </c>
      <c r="B2" s="62">
        <v>3915.59</v>
      </c>
      <c r="C2" s="62">
        <v>1880</v>
      </c>
      <c r="D2" s="62">
        <v>3600</v>
      </c>
      <c r="E2" s="62">
        <v>1386.35</v>
      </c>
      <c r="F2" s="62">
        <v>1963.91</v>
      </c>
      <c r="G2" s="62">
        <v>216.29</v>
      </c>
      <c r="H2" s="62">
        <v>676.9876999999999</v>
      </c>
    </row>
    <row r="3" spans="1:8" x14ac:dyDescent="0.2">
      <c r="A3" s="74" t="s">
        <v>189</v>
      </c>
      <c r="B3" s="62">
        <v>3343.59</v>
      </c>
      <c r="C3" s="62">
        <v>1560</v>
      </c>
      <c r="D3" s="62">
        <v>3060</v>
      </c>
      <c r="E3" s="62">
        <v>626.58000000000004</v>
      </c>
      <c r="F3" s="62">
        <v>1905.21</v>
      </c>
      <c r="G3" s="62">
        <v>208.45</v>
      </c>
      <c r="H3" s="62">
        <v>652.44849999999997</v>
      </c>
    </row>
    <row r="5" spans="1:8" x14ac:dyDescent="0.2">
      <c r="B5" s="74" t="s">
        <v>193</v>
      </c>
      <c r="C5" s="74" t="s">
        <v>188</v>
      </c>
      <c r="D5" s="74" t="s">
        <v>192</v>
      </c>
      <c r="E5" s="74" t="s">
        <v>186</v>
      </c>
      <c r="F5" s="74" t="s">
        <v>194</v>
      </c>
      <c r="G5" s="74" t="s">
        <v>187</v>
      </c>
      <c r="H5" s="74" t="s">
        <v>191</v>
      </c>
    </row>
    <row r="6" spans="1:8" ht="15.75" x14ac:dyDescent="0.25">
      <c r="A6" s="74" t="s">
        <v>190</v>
      </c>
      <c r="B6" s="74">
        <f>637.95*2+C6+D6</f>
        <v>39155.9</v>
      </c>
      <c r="C6" s="74">
        <v>1880</v>
      </c>
      <c r="D6" s="74">
        <v>36000</v>
      </c>
      <c r="E6" s="14">
        <v>1386.35</v>
      </c>
      <c r="F6" s="74">
        <v>1963.91</v>
      </c>
      <c r="G6" s="74">
        <v>216.29</v>
      </c>
      <c r="H6" s="74">
        <f>3.13*G6</f>
        <v>676.9876999999999</v>
      </c>
    </row>
    <row r="7" spans="1:8" ht="15.75" x14ac:dyDescent="0.25">
      <c r="A7" s="74" t="s">
        <v>189</v>
      </c>
      <c r="B7" s="74">
        <f>637.95*2+C7+D7</f>
        <v>33435.9</v>
      </c>
      <c r="C7" s="74">
        <v>1560</v>
      </c>
      <c r="D7" s="74">
        <v>30600</v>
      </c>
      <c r="E7" s="14">
        <v>626.58000000000004</v>
      </c>
      <c r="F7" s="74">
        <v>1905.21</v>
      </c>
      <c r="G7" s="74">
        <v>208.45</v>
      </c>
      <c r="H7" s="74">
        <f>3.13*G7</f>
        <v>652.44849999999997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D9150-8037-423E-853B-CD217145AD48}">
  <dimension ref="A1:G23"/>
  <sheetViews>
    <sheetView workbookViewId="0">
      <selection activeCell="B16" sqref="B16"/>
    </sheetView>
  </sheetViews>
  <sheetFormatPr defaultRowHeight="14.25" x14ac:dyDescent="0.2"/>
  <cols>
    <col min="1" max="1" width="18.625" customWidth="1"/>
  </cols>
  <sheetData>
    <row r="1" spans="1:7" ht="15" x14ac:dyDescent="0.25">
      <c r="A1" s="76" t="s">
        <v>167</v>
      </c>
      <c r="B1" s="78" t="s">
        <v>118</v>
      </c>
      <c r="C1" s="78"/>
      <c r="D1" s="78"/>
      <c r="E1" s="78"/>
      <c r="F1" s="78"/>
      <c r="G1" s="78"/>
    </row>
    <row r="2" spans="1:7" ht="15" x14ac:dyDescent="0.25">
      <c r="A2" s="77"/>
      <c r="B2" s="48" t="s">
        <v>142</v>
      </c>
      <c r="C2" s="48" t="s">
        <v>143</v>
      </c>
      <c r="D2" s="48" t="s">
        <v>144</v>
      </c>
      <c r="E2" s="48" t="s">
        <v>145</v>
      </c>
      <c r="F2" s="48" t="s">
        <v>146</v>
      </c>
      <c r="G2" s="48" t="s">
        <v>147</v>
      </c>
    </row>
    <row r="3" spans="1:7" ht="15" x14ac:dyDescent="0.25">
      <c r="A3" s="54" t="s">
        <v>148</v>
      </c>
      <c r="B3" s="54" t="s">
        <v>120</v>
      </c>
      <c r="C3" s="54">
        <v>20</v>
      </c>
      <c r="D3" s="54">
        <v>15</v>
      </c>
      <c r="E3" s="54">
        <v>15</v>
      </c>
      <c r="F3" s="54">
        <v>20</v>
      </c>
      <c r="G3" s="54">
        <v>140</v>
      </c>
    </row>
    <row r="4" spans="1:7" ht="15" x14ac:dyDescent="0.25">
      <c r="A4" s="54" t="s">
        <v>149</v>
      </c>
      <c r="B4" s="54" t="s">
        <v>120</v>
      </c>
      <c r="C4" s="54">
        <v>40</v>
      </c>
      <c r="D4" s="54">
        <v>25</v>
      </c>
      <c r="E4" s="54">
        <v>20</v>
      </c>
      <c r="F4" s="54">
        <v>15</v>
      </c>
      <c r="G4" s="54">
        <v>300</v>
      </c>
    </row>
    <row r="5" spans="1:7" ht="15" x14ac:dyDescent="0.25">
      <c r="A5" s="54" t="s">
        <v>150</v>
      </c>
      <c r="B5" s="54" t="s">
        <v>120</v>
      </c>
      <c r="C5" s="54">
        <v>20</v>
      </c>
      <c r="D5" s="54">
        <v>20</v>
      </c>
      <c r="E5" s="54">
        <v>20</v>
      </c>
      <c r="F5" s="54">
        <v>10</v>
      </c>
      <c r="G5" s="54">
        <v>70</v>
      </c>
    </row>
    <row r="6" spans="1:7" ht="15" x14ac:dyDescent="0.25">
      <c r="A6" s="54" t="s">
        <v>151</v>
      </c>
      <c r="B6" s="54" t="s">
        <v>123</v>
      </c>
      <c r="C6" s="54">
        <v>40</v>
      </c>
      <c r="D6" s="54">
        <v>50</v>
      </c>
      <c r="E6" s="54">
        <v>40</v>
      </c>
      <c r="F6" s="54">
        <v>50</v>
      </c>
      <c r="G6" s="54">
        <v>150</v>
      </c>
    </row>
    <row r="7" spans="1:7" ht="15" x14ac:dyDescent="0.25">
      <c r="A7" s="54" t="s">
        <v>152</v>
      </c>
      <c r="B7" s="54" t="s">
        <v>123</v>
      </c>
      <c r="C7" s="54">
        <v>2000</v>
      </c>
      <c r="D7" s="54">
        <v>2500</v>
      </c>
      <c r="E7" s="54">
        <v>2000</v>
      </c>
      <c r="F7" s="54">
        <v>1000</v>
      </c>
      <c r="G7" s="54">
        <v>15000</v>
      </c>
    </row>
    <row r="8" spans="1:7" ht="15" x14ac:dyDescent="0.25">
      <c r="A8" s="54" t="s">
        <v>153</v>
      </c>
      <c r="B8" s="54" t="s">
        <v>123</v>
      </c>
      <c r="C8" s="54">
        <v>1200</v>
      </c>
      <c r="D8" s="54">
        <v>1000</v>
      </c>
      <c r="E8" s="54">
        <v>2500</v>
      </c>
      <c r="F8" s="54">
        <v>2000</v>
      </c>
      <c r="G8" s="54">
        <v>15000</v>
      </c>
    </row>
    <row r="9" spans="1:7" ht="15" x14ac:dyDescent="0.25">
      <c r="A9" s="54" t="s">
        <v>154</v>
      </c>
      <c r="B9" s="54" t="s">
        <v>123</v>
      </c>
      <c r="C9" s="54">
        <v>45</v>
      </c>
      <c r="D9" s="54">
        <v>40</v>
      </c>
      <c r="E9" s="54">
        <v>35</v>
      </c>
      <c r="F9" s="54">
        <v>40</v>
      </c>
      <c r="G9" s="54">
        <v>15000</v>
      </c>
    </row>
    <row r="10" spans="1:7" ht="15" x14ac:dyDescent="0.25">
      <c r="A10" s="54" t="s">
        <v>155</v>
      </c>
      <c r="B10" s="54" t="s">
        <v>123</v>
      </c>
      <c r="C10" s="54">
        <v>25</v>
      </c>
      <c r="D10" s="54">
        <v>25</v>
      </c>
      <c r="E10" s="54">
        <v>25</v>
      </c>
      <c r="F10" s="54">
        <v>20</v>
      </c>
      <c r="G10" s="54">
        <v>10000</v>
      </c>
    </row>
    <row r="11" spans="1:7" ht="15" x14ac:dyDescent="0.25">
      <c r="A11" s="54" t="s">
        <v>156</v>
      </c>
      <c r="B11" s="54" t="s">
        <v>123</v>
      </c>
      <c r="C11" s="54">
        <v>20</v>
      </c>
      <c r="D11" s="54">
        <v>20</v>
      </c>
      <c r="E11" s="54">
        <v>20</v>
      </c>
      <c r="F11" s="54">
        <v>15</v>
      </c>
      <c r="G11" s="54">
        <v>350</v>
      </c>
    </row>
    <row r="12" spans="1:7" ht="15" x14ac:dyDescent="0.25">
      <c r="A12" s="54" t="s">
        <v>157</v>
      </c>
      <c r="B12" s="54" t="s">
        <v>123</v>
      </c>
      <c r="C12" s="54">
        <v>40</v>
      </c>
      <c r="D12" s="54">
        <v>30</v>
      </c>
      <c r="E12" s="54">
        <v>25</v>
      </c>
      <c r="F12" s="54">
        <v>30</v>
      </c>
      <c r="G12" s="54">
        <v>350</v>
      </c>
    </row>
    <row r="13" spans="1:7" ht="15" x14ac:dyDescent="0.25">
      <c r="A13" s="54" t="s">
        <v>168</v>
      </c>
      <c r="B13" s="54" t="s">
        <v>123</v>
      </c>
      <c r="C13" s="54">
        <v>20</v>
      </c>
      <c r="D13" s="54">
        <v>25</v>
      </c>
      <c r="E13" s="54">
        <v>30</v>
      </c>
      <c r="F13" s="54">
        <v>35</v>
      </c>
      <c r="G13" s="54">
        <v>350</v>
      </c>
    </row>
    <row r="14" spans="1:7" ht="15" x14ac:dyDescent="0.25">
      <c r="A14" s="54" t="s">
        <v>158</v>
      </c>
      <c r="B14" s="54" t="s">
        <v>123</v>
      </c>
      <c r="C14" s="54">
        <v>40</v>
      </c>
      <c r="D14" s="54">
        <v>45</v>
      </c>
      <c r="E14" s="54">
        <v>50</v>
      </c>
      <c r="F14" s="54">
        <v>40</v>
      </c>
      <c r="G14" s="54">
        <v>350</v>
      </c>
    </row>
    <row r="15" spans="1:7" ht="15" x14ac:dyDescent="0.25">
      <c r="A15" s="54" t="s">
        <v>159</v>
      </c>
      <c r="B15" s="54" t="s">
        <v>123</v>
      </c>
      <c r="C15" s="54">
        <v>20</v>
      </c>
      <c r="D15" s="54">
        <v>25</v>
      </c>
      <c r="E15" s="54">
        <v>30</v>
      </c>
      <c r="F15" s="54">
        <v>40</v>
      </c>
      <c r="G15" s="54">
        <v>770</v>
      </c>
    </row>
    <row r="16" spans="1:7" ht="15" x14ac:dyDescent="0.25">
      <c r="A16" s="54" t="s">
        <v>160</v>
      </c>
      <c r="B16" s="54" t="s">
        <v>123</v>
      </c>
      <c r="C16" s="54">
        <v>40</v>
      </c>
      <c r="D16" s="54">
        <v>50</v>
      </c>
      <c r="E16" s="54">
        <v>45</v>
      </c>
      <c r="F16" s="54">
        <v>45</v>
      </c>
      <c r="G16" s="54">
        <v>770</v>
      </c>
    </row>
    <row r="17" spans="1:7" ht="15" x14ac:dyDescent="0.25">
      <c r="A17" s="54" t="s">
        <v>161</v>
      </c>
      <c r="B17" s="54" t="s">
        <v>123</v>
      </c>
      <c r="C17" s="54">
        <v>20</v>
      </c>
      <c r="D17" s="54">
        <v>25</v>
      </c>
      <c r="E17" s="54">
        <v>30</v>
      </c>
      <c r="F17" s="54">
        <v>20</v>
      </c>
      <c r="G17" s="54">
        <v>770</v>
      </c>
    </row>
    <row r="18" spans="1:7" ht="15" x14ac:dyDescent="0.25">
      <c r="A18" s="54" t="s">
        <v>162</v>
      </c>
      <c r="B18" s="54" t="s">
        <v>123</v>
      </c>
      <c r="C18" s="54">
        <v>40</v>
      </c>
      <c r="D18" s="54">
        <v>40</v>
      </c>
      <c r="E18" s="54">
        <v>25</v>
      </c>
      <c r="F18" s="54">
        <v>30</v>
      </c>
      <c r="G18" s="54">
        <v>770</v>
      </c>
    </row>
    <row r="19" spans="1:7" ht="15" x14ac:dyDescent="0.25">
      <c r="A19" s="54" t="s">
        <v>163</v>
      </c>
      <c r="B19" s="54" t="s">
        <v>123</v>
      </c>
      <c r="C19" s="54">
        <v>50</v>
      </c>
      <c r="D19" s="54">
        <v>45</v>
      </c>
      <c r="E19" s="54">
        <v>25</v>
      </c>
      <c r="F19" s="54">
        <v>15</v>
      </c>
      <c r="G19" s="54">
        <v>3034</v>
      </c>
    </row>
    <row r="20" spans="1:7" ht="15" x14ac:dyDescent="0.25">
      <c r="A20" s="54" t="s">
        <v>164</v>
      </c>
      <c r="B20" s="54" t="s">
        <v>123</v>
      </c>
      <c r="C20" s="54">
        <v>50</v>
      </c>
      <c r="D20" s="54">
        <v>60</v>
      </c>
      <c r="E20" s="54">
        <v>25</v>
      </c>
      <c r="F20" s="54">
        <v>50</v>
      </c>
      <c r="G20" s="54">
        <v>2827</v>
      </c>
    </row>
    <row r="21" spans="1:7" ht="15" x14ac:dyDescent="0.25">
      <c r="A21" s="54" t="s">
        <v>165</v>
      </c>
      <c r="B21" s="54" t="s">
        <v>123</v>
      </c>
      <c r="C21" s="54">
        <v>50</v>
      </c>
      <c r="D21" s="54">
        <v>50</v>
      </c>
      <c r="E21" s="54">
        <v>50</v>
      </c>
      <c r="F21" s="54">
        <v>60</v>
      </c>
      <c r="G21" s="54">
        <v>3000</v>
      </c>
    </row>
    <row r="22" spans="1:7" ht="15" x14ac:dyDescent="0.25">
      <c r="A22" s="47" t="s">
        <v>166</v>
      </c>
      <c r="B22" s="47" t="s">
        <v>123</v>
      </c>
      <c r="C22" s="47">
        <v>50</v>
      </c>
      <c r="D22" s="47">
        <v>60</v>
      </c>
      <c r="E22" s="47">
        <v>50</v>
      </c>
      <c r="F22" s="47">
        <v>60</v>
      </c>
      <c r="G22" s="47">
        <v>3038</v>
      </c>
    </row>
    <row r="23" spans="1:7" ht="15" x14ac:dyDescent="0.25">
      <c r="A23" s="25"/>
      <c r="B23" s="25"/>
      <c r="C23" s="25"/>
      <c r="D23" s="25"/>
      <c r="E23" s="25"/>
      <c r="F23" s="25"/>
      <c r="G23" s="25"/>
    </row>
  </sheetData>
  <mergeCells count="2">
    <mergeCell ref="A1:A2"/>
    <mergeCell ref="B1:G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85F0-8A3B-4B47-B003-D6693D52C6F7}">
  <dimension ref="A1:Y49"/>
  <sheetViews>
    <sheetView topLeftCell="A19" workbookViewId="0">
      <selection activeCell="P34" sqref="P34"/>
    </sheetView>
  </sheetViews>
  <sheetFormatPr defaultColWidth="8.875" defaultRowHeight="15.75" x14ac:dyDescent="0.25"/>
  <cols>
    <col min="1" max="1" width="9.125" style="1" customWidth="1"/>
    <col min="2" max="2" width="10.5" style="4" customWidth="1"/>
    <col min="3" max="3" width="9" style="1" customWidth="1"/>
    <col min="4" max="4" width="4" style="4" customWidth="1"/>
    <col min="5" max="5" width="10.125" style="4" customWidth="1"/>
    <col min="6" max="6" width="10.25" style="1" customWidth="1"/>
    <col min="7" max="7" width="9.25" style="4" customWidth="1"/>
    <col min="8" max="8" width="5" style="4" customWidth="1"/>
    <col min="9" max="9" width="9.75" style="1" customWidth="1"/>
    <col min="10" max="10" width="9.25" style="4" customWidth="1"/>
    <col min="11" max="11" width="10.25" style="4" customWidth="1"/>
    <col min="12" max="12" width="8" style="1" customWidth="1"/>
    <col min="13" max="13" width="9.625" style="4" customWidth="1"/>
    <col min="14" max="14" width="10.75" style="1" customWidth="1"/>
    <col min="15" max="15" width="11.5" style="1" customWidth="1"/>
    <col min="16" max="17" width="17.5" style="1" customWidth="1"/>
    <col min="18" max="18" width="10.5" style="1" customWidth="1"/>
    <col min="19" max="19" width="10.125" style="1" customWidth="1"/>
    <col min="20" max="20" width="9.625" style="1" customWidth="1"/>
    <col min="21" max="21" width="14.25" style="1" customWidth="1"/>
    <col min="22" max="22" width="14.125" style="1" customWidth="1"/>
    <col min="23" max="23" width="13.375" style="1" customWidth="1"/>
    <col min="24" max="24" width="16.625" style="1" customWidth="1"/>
    <col min="25" max="16384" width="8.875" style="1"/>
  </cols>
  <sheetData>
    <row r="1" spans="1:25" ht="18.75" x14ac:dyDescent="0.35">
      <c r="A1" s="81" t="s">
        <v>3</v>
      </c>
      <c r="B1" s="82" t="s">
        <v>0</v>
      </c>
      <c r="C1" s="82"/>
      <c r="D1" s="44"/>
      <c r="E1" s="82" t="s">
        <v>1</v>
      </c>
      <c r="F1" s="82"/>
      <c r="G1" s="44"/>
      <c r="H1" s="82" t="s">
        <v>4</v>
      </c>
      <c r="I1" s="82"/>
      <c r="J1" s="44"/>
      <c r="K1" s="82" t="s">
        <v>2</v>
      </c>
      <c r="L1" s="82"/>
      <c r="M1" s="46"/>
      <c r="N1" s="80" t="s">
        <v>109</v>
      </c>
      <c r="O1" s="80"/>
      <c r="P1" s="80"/>
      <c r="Q1" s="80"/>
      <c r="T1" s="4"/>
      <c r="U1" s="4"/>
      <c r="V1" s="4"/>
      <c r="W1" s="4"/>
      <c r="X1" s="4"/>
      <c r="Y1" s="4"/>
    </row>
    <row r="2" spans="1:25" x14ac:dyDescent="0.25">
      <c r="A2" s="80"/>
      <c r="B2" s="45" t="s">
        <v>102</v>
      </c>
      <c r="C2" s="49" t="s">
        <v>103</v>
      </c>
      <c r="D2" s="49"/>
      <c r="E2" s="45" t="s">
        <v>102</v>
      </c>
      <c r="F2" s="49" t="s">
        <v>103</v>
      </c>
      <c r="G2" s="49"/>
      <c r="H2" s="45" t="s">
        <v>102</v>
      </c>
      <c r="I2" s="49" t="s">
        <v>103</v>
      </c>
      <c r="J2" s="49"/>
      <c r="K2" s="45" t="s">
        <v>102</v>
      </c>
      <c r="L2" s="45" t="s">
        <v>103</v>
      </c>
      <c r="M2" s="45"/>
      <c r="N2" s="49" t="s">
        <v>148</v>
      </c>
      <c r="O2" s="49" t="s">
        <v>149</v>
      </c>
      <c r="P2" s="49" t="s">
        <v>53</v>
      </c>
      <c r="Q2" s="49" t="s">
        <v>169</v>
      </c>
    </row>
    <row r="3" spans="1:25" x14ac:dyDescent="0.25">
      <c r="A3" s="1">
        <v>1</v>
      </c>
      <c r="B3" s="4">
        <v>1</v>
      </c>
      <c r="C3" s="1">
        <v>0.8</v>
      </c>
      <c r="E3" s="4">
        <v>1</v>
      </c>
      <c r="F3" s="1">
        <v>1</v>
      </c>
      <c r="H3" s="4">
        <v>1</v>
      </c>
      <c r="I3" s="1">
        <v>0.7</v>
      </c>
      <c r="K3" s="4">
        <v>1</v>
      </c>
      <c r="L3" s="1">
        <v>20</v>
      </c>
      <c r="N3" s="13">
        <v>6274.6983707815471</v>
      </c>
      <c r="O3" s="13">
        <v>15042.3</v>
      </c>
      <c r="P3" s="13">
        <v>59539</v>
      </c>
      <c r="Q3" s="13">
        <v>50841</v>
      </c>
    </row>
    <row r="4" spans="1:25" x14ac:dyDescent="0.25">
      <c r="A4" s="1">
        <v>2</v>
      </c>
      <c r="B4" s="4">
        <v>1</v>
      </c>
      <c r="C4" s="1">
        <v>0.8</v>
      </c>
      <c r="E4" s="4">
        <v>2</v>
      </c>
      <c r="F4" s="1">
        <v>1.05</v>
      </c>
      <c r="H4" s="4">
        <v>2</v>
      </c>
      <c r="I4" s="1">
        <v>0.8</v>
      </c>
      <c r="K4" s="4">
        <v>2</v>
      </c>
      <c r="L4" s="1">
        <v>50</v>
      </c>
      <c r="N4" s="13">
        <v>8108.6983707815471</v>
      </c>
      <c r="O4" s="13">
        <v>13413.3</v>
      </c>
      <c r="P4" s="13">
        <v>54793</v>
      </c>
      <c r="Q4" s="13">
        <v>48908</v>
      </c>
    </row>
    <row r="5" spans="1:25" x14ac:dyDescent="0.25">
      <c r="A5" s="1">
        <v>3</v>
      </c>
      <c r="B5" s="4">
        <v>1</v>
      </c>
      <c r="C5" s="1">
        <v>0.8</v>
      </c>
      <c r="E5" s="4">
        <v>3</v>
      </c>
      <c r="F5" s="1">
        <v>1.05</v>
      </c>
      <c r="H5" s="4">
        <v>3</v>
      </c>
      <c r="I5" s="1">
        <v>0.9</v>
      </c>
      <c r="K5" s="4">
        <v>3</v>
      </c>
      <c r="L5" s="1">
        <v>100</v>
      </c>
      <c r="N5" s="13">
        <v>8340.6983707815471</v>
      </c>
      <c r="O5" s="13">
        <v>16009.3</v>
      </c>
      <c r="P5" s="13">
        <v>55434</v>
      </c>
      <c r="Q5" s="13">
        <v>50489</v>
      </c>
    </row>
    <row r="6" spans="1:25" x14ac:dyDescent="0.25">
      <c r="A6" s="1">
        <v>4</v>
      </c>
      <c r="B6" s="4">
        <v>2</v>
      </c>
      <c r="C6" s="1">
        <v>0.85</v>
      </c>
      <c r="E6" s="4">
        <v>1</v>
      </c>
      <c r="F6" s="1">
        <v>1</v>
      </c>
      <c r="H6" s="4">
        <v>2</v>
      </c>
      <c r="I6" s="1">
        <v>0.8</v>
      </c>
      <c r="K6" s="4">
        <v>3</v>
      </c>
      <c r="L6" s="1">
        <v>100</v>
      </c>
      <c r="N6" s="13">
        <v>7448.6983707815471</v>
      </c>
      <c r="O6" s="13">
        <v>15811.3</v>
      </c>
      <c r="P6" s="13">
        <v>59479</v>
      </c>
      <c r="Q6" s="13">
        <v>51192</v>
      </c>
    </row>
    <row r="7" spans="1:25" x14ac:dyDescent="0.25">
      <c r="A7" s="1">
        <v>5</v>
      </c>
      <c r="B7" s="4">
        <v>2</v>
      </c>
      <c r="C7" s="1">
        <v>0.85</v>
      </c>
      <c r="E7" s="4">
        <v>2</v>
      </c>
      <c r="F7" s="1">
        <v>1.05</v>
      </c>
      <c r="H7" s="4">
        <v>3</v>
      </c>
      <c r="I7" s="1">
        <v>0.9</v>
      </c>
      <c r="K7" s="4">
        <v>1</v>
      </c>
      <c r="L7" s="1">
        <v>20</v>
      </c>
      <c r="N7" s="13">
        <v>8301.6983707815471</v>
      </c>
      <c r="O7" s="13">
        <v>15527.3</v>
      </c>
      <c r="P7" s="13">
        <v>61324</v>
      </c>
      <c r="Q7" s="13">
        <v>48908</v>
      </c>
    </row>
    <row r="8" spans="1:25" x14ac:dyDescent="0.25">
      <c r="A8" s="1">
        <v>6</v>
      </c>
      <c r="B8" s="4">
        <v>2</v>
      </c>
      <c r="C8" s="1">
        <v>0.85</v>
      </c>
      <c r="E8" s="4">
        <v>3</v>
      </c>
      <c r="F8" s="1">
        <v>1.1000000000000001</v>
      </c>
      <c r="H8" s="4">
        <v>1</v>
      </c>
      <c r="I8" s="1">
        <v>0.7</v>
      </c>
      <c r="K8" s="4">
        <v>2</v>
      </c>
      <c r="L8" s="1">
        <v>50</v>
      </c>
      <c r="N8" s="13">
        <v>9405.6983707815471</v>
      </c>
      <c r="O8" s="13">
        <v>13067.3</v>
      </c>
      <c r="P8" s="13">
        <v>54793</v>
      </c>
      <c r="Q8" s="13">
        <v>50545</v>
      </c>
    </row>
    <row r="9" spans="1:25" x14ac:dyDescent="0.25">
      <c r="A9" s="1">
        <v>7</v>
      </c>
      <c r="B9" s="4">
        <v>3</v>
      </c>
      <c r="C9" s="1">
        <v>0.9</v>
      </c>
      <c r="E9" s="4">
        <v>1</v>
      </c>
      <c r="F9" s="1">
        <v>1</v>
      </c>
      <c r="H9" s="4">
        <v>3</v>
      </c>
      <c r="I9" s="1">
        <v>0.9</v>
      </c>
      <c r="K9" s="4">
        <v>2</v>
      </c>
      <c r="L9" s="1">
        <v>50</v>
      </c>
      <c r="N9" s="13">
        <v>7274.6983707815471</v>
      </c>
      <c r="O9" s="13">
        <v>15297.3</v>
      </c>
      <c r="P9" s="13">
        <v>56930</v>
      </c>
      <c r="Q9" s="13">
        <v>51240</v>
      </c>
    </row>
    <row r="10" spans="1:25" x14ac:dyDescent="0.25">
      <c r="A10" s="1">
        <v>8</v>
      </c>
      <c r="B10" s="4">
        <v>3</v>
      </c>
      <c r="C10" s="1">
        <v>0.9</v>
      </c>
      <c r="E10" s="4">
        <v>2</v>
      </c>
      <c r="F10" s="1">
        <v>1.05</v>
      </c>
      <c r="H10" s="4">
        <v>1</v>
      </c>
      <c r="I10" s="1">
        <v>0.7</v>
      </c>
      <c r="K10" s="4">
        <v>3</v>
      </c>
      <c r="L10" s="1">
        <v>100</v>
      </c>
      <c r="N10" s="13">
        <v>9792.6983707815471</v>
      </c>
      <c r="O10" s="13">
        <v>14987.3</v>
      </c>
      <c r="P10" s="13">
        <v>55574</v>
      </c>
      <c r="Q10" s="13">
        <v>51240</v>
      </c>
    </row>
    <row r="11" spans="1:25" x14ac:dyDescent="0.25">
      <c r="A11" s="49">
        <v>9</v>
      </c>
      <c r="B11" s="49">
        <v>3</v>
      </c>
      <c r="C11" s="49">
        <v>0.9</v>
      </c>
      <c r="D11" s="49"/>
      <c r="E11" s="49">
        <v>3</v>
      </c>
      <c r="F11" s="49">
        <v>1.1000000000000001</v>
      </c>
      <c r="G11" s="49"/>
      <c r="H11" s="49">
        <v>2</v>
      </c>
      <c r="I11" s="49">
        <v>0.8</v>
      </c>
      <c r="J11" s="49"/>
      <c r="K11" s="49">
        <v>1</v>
      </c>
      <c r="L11" s="49">
        <v>20</v>
      </c>
      <c r="M11" s="49"/>
      <c r="N11" s="14">
        <v>6268.6983707815471</v>
      </c>
      <c r="O11" s="14">
        <v>14576.3</v>
      </c>
      <c r="P11" s="14">
        <v>57393</v>
      </c>
      <c r="Q11" s="14">
        <v>50545</v>
      </c>
    </row>
    <row r="12" spans="1:25" x14ac:dyDescent="0.25">
      <c r="Q12" s="4"/>
    </row>
    <row r="13" spans="1:25" x14ac:dyDescent="0.25">
      <c r="Q13" s="4"/>
    </row>
    <row r="15" spans="1:25" x14ac:dyDescent="0.25">
      <c r="P15"/>
      <c r="Q15"/>
    </row>
    <row r="16" spans="1:25" x14ac:dyDescent="0.25">
      <c r="N16" s="56">
        <v>6398.6983707815471</v>
      </c>
      <c r="O16" s="57">
        <v>13535.3</v>
      </c>
      <c r="P16" s="55">
        <f ca="1">P4+RANDBETWEEN(300,6000)</f>
        <v>55951</v>
      </c>
      <c r="Q16" s="13">
        <f ca="1">Q4+RANDBETWEEN(300,3000)</f>
        <v>50480</v>
      </c>
    </row>
    <row r="17" spans="1:25" x14ac:dyDescent="0.25">
      <c r="N17" s="13">
        <f ca="1">N16+RANDBETWEEN(-300,4000)</f>
        <v>10342.698370781547</v>
      </c>
      <c r="O17" s="13">
        <f ca="1">O16+RANDBETWEEN(-500,3000)</f>
        <v>14046.3</v>
      </c>
      <c r="P17"/>
      <c r="Q17"/>
      <c r="U17" s="13"/>
      <c r="V17" s="13"/>
      <c r="W17" s="13"/>
      <c r="X17" s="13"/>
    </row>
    <row r="18" spans="1:25" x14ac:dyDescent="0.25">
      <c r="C18" s="4"/>
      <c r="N18" s="54"/>
      <c r="P18"/>
      <c r="Q18"/>
      <c r="U18" s="13"/>
      <c r="V18" s="13"/>
      <c r="W18" s="13"/>
      <c r="X18" s="13"/>
    </row>
    <row r="19" spans="1:25" x14ac:dyDescent="0.25">
      <c r="A19" s="4"/>
      <c r="C19" s="4"/>
      <c r="F19" s="4"/>
      <c r="I19" s="4"/>
      <c r="L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25">
      <c r="A20" s="79" t="s">
        <v>171</v>
      </c>
      <c r="B20" s="79"/>
      <c r="C20" s="79"/>
      <c r="D20" s="59"/>
      <c r="E20" s="79" t="s">
        <v>172</v>
      </c>
      <c r="F20" s="79"/>
      <c r="G20" s="79"/>
      <c r="H20" s="59"/>
      <c r="I20" s="79" t="s">
        <v>173</v>
      </c>
      <c r="J20" s="79"/>
      <c r="K20" s="79"/>
      <c r="L20" s="59"/>
      <c r="M20" s="79" t="s">
        <v>174</v>
      </c>
      <c r="N20" s="79"/>
      <c r="O20" s="79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x14ac:dyDescent="0.25">
      <c r="A21" s="60" t="s">
        <v>179</v>
      </c>
      <c r="B21" s="60" t="s">
        <v>180</v>
      </c>
      <c r="C21" s="60" t="s">
        <v>182</v>
      </c>
      <c r="D21" s="60"/>
      <c r="E21" s="60" t="s">
        <v>179</v>
      </c>
      <c r="F21" s="60" t="s">
        <v>180</v>
      </c>
      <c r="G21" s="60" t="s">
        <v>182</v>
      </c>
      <c r="H21" s="60"/>
      <c r="I21" s="60" t="s">
        <v>179</v>
      </c>
      <c r="J21" s="60" t="s">
        <v>180</v>
      </c>
      <c r="K21" s="60" t="s">
        <v>182</v>
      </c>
      <c r="L21" s="60"/>
      <c r="M21" s="60" t="s">
        <v>179</v>
      </c>
      <c r="N21" s="60" t="s">
        <v>180</v>
      </c>
      <c r="O21" s="60" t="s">
        <v>182</v>
      </c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x14ac:dyDescent="0.25">
      <c r="A22" s="65">
        <v>7763.6983707815471</v>
      </c>
      <c r="B22" s="62">
        <v>6398.6983707815471</v>
      </c>
      <c r="C22" s="65">
        <f>AVERAGE(A22:B22)</f>
        <v>7081.1983707815471</v>
      </c>
      <c r="D22" s="62"/>
      <c r="E22" s="13">
        <v>9627.6983707815471</v>
      </c>
      <c r="F22" s="62">
        <v>7089.6983707815471</v>
      </c>
      <c r="G22" s="62">
        <f>AVERAGE(E22:F22)</f>
        <v>8358.6983707815471</v>
      </c>
      <c r="H22" s="62"/>
      <c r="I22" s="62">
        <v>8626.6983707815471</v>
      </c>
      <c r="J22" s="62">
        <v>7629.6983707815471</v>
      </c>
      <c r="K22" s="62">
        <f>AVERAGE(I22:J22)</f>
        <v>8128.1983707815471</v>
      </c>
      <c r="L22" s="62"/>
      <c r="M22" s="62">
        <v>8949.6983707815471</v>
      </c>
      <c r="N22" s="62">
        <v>6727.6983707815471</v>
      </c>
      <c r="O22" s="62">
        <f>AVERAGE(M22:N22)</f>
        <v>7838.6983707815471</v>
      </c>
      <c r="P22" s="4"/>
      <c r="Q22" s="4"/>
      <c r="R22" s="4"/>
      <c r="T22" s="4"/>
      <c r="U22" s="4"/>
      <c r="V22" s="4"/>
      <c r="W22" s="4"/>
      <c r="X22" s="4"/>
      <c r="Y22" s="4"/>
    </row>
    <row r="23" spans="1:25" x14ac:dyDescent="0.25">
      <c r="A23" s="62">
        <v>15849.3</v>
      </c>
      <c r="B23" s="62">
        <v>13535.3</v>
      </c>
      <c r="C23" s="65">
        <f>AVERAGE(A23:B23)</f>
        <v>14692.3</v>
      </c>
      <c r="D23" s="62"/>
      <c r="E23" s="62">
        <v>16340.3</v>
      </c>
      <c r="F23" s="62">
        <v>16083.3</v>
      </c>
      <c r="G23" s="62">
        <f t="shared" ref="G23:G41" si="0">AVERAGE(E23:F23)</f>
        <v>16211.8</v>
      </c>
      <c r="H23" s="62"/>
      <c r="I23" s="13">
        <v>16534.3</v>
      </c>
      <c r="J23" s="62">
        <v>15597.3</v>
      </c>
      <c r="K23" s="62">
        <f t="shared" ref="K23:K40" si="1">AVERAGE(I23:J23)</f>
        <v>16065.8</v>
      </c>
      <c r="L23" s="62"/>
      <c r="M23" s="65">
        <v>15608.3</v>
      </c>
      <c r="N23" s="62">
        <v>14538.3</v>
      </c>
      <c r="O23" s="62">
        <f t="shared" ref="O23:O41" si="2">AVERAGE(M23:N23)</f>
        <v>15073.3</v>
      </c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x14ac:dyDescent="0.25">
      <c r="A24" s="62">
        <v>15343.32</v>
      </c>
      <c r="B24" s="62">
        <v>13540.32</v>
      </c>
      <c r="C24" s="62">
        <f t="shared" ref="C24:C40" si="3">AVERAGE(A24:B24)</f>
        <v>14441.82</v>
      </c>
      <c r="D24" s="62"/>
      <c r="E24" s="62">
        <v>13906.32</v>
      </c>
      <c r="F24" s="62">
        <v>12040.32</v>
      </c>
      <c r="G24" s="62">
        <f t="shared" si="0"/>
        <v>12973.32</v>
      </c>
      <c r="H24" s="62"/>
      <c r="I24" s="65">
        <v>13821.32</v>
      </c>
      <c r="J24" s="62">
        <v>11780.32</v>
      </c>
      <c r="K24" s="65">
        <f t="shared" si="1"/>
        <v>12800.82</v>
      </c>
      <c r="L24" s="62"/>
      <c r="M24" s="4">
        <v>17551.32</v>
      </c>
      <c r="N24" s="62">
        <v>15987.32</v>
      </c>
      <c r="O24" s="62">
        <f t="shared" si="2"/>
        <v>16769.32</v>
      </c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x14ac:dyDescent="0.25">
      <c r="A25" s="62">
        <v>14445.9</v>
      </c>
      <c r="B25" s="62">
        <v>13664.9</v>
      </c>
      <c r="C25" s="62">
        <f t="shared" si="3"/>
        <v>14055.4</v>
      </c>
      <c r="D25" s="62"/>
      <c r="E25" s="65">
        <v>14218.9</v>
      </c>
      <c r="F25" s="62">
        <v>13839.9</v>
      </c>
      <c r="G25" s="65">
        <f t="shared" si="0"/>
        <v>14029.4</v>
      </c>
      <c r="H25" s="62"/>
      <c r="I25" s="62">
        <v>18026.900000000001</v>
      </c>
      <c r="J25" s="62">
        <v>16486.900000000001</v>
      </c>
      <c r="K25" s="62">
        <f t="shared" si="1"/>
        <v>17256.900000000001</v>
      </c>
      <c r="L25" s="62"/>
      <c r="M25" s="62">
        <v>17535.900000000001</v>
      </c>
      <c r="N25" s="62">
        <v>16673.900000000001</v>
      </c>
      <c r="O25" s="62">
        <f t="shared" si="2"/>
        <v>17104.900000000001</v>
      </c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x14ac:dyDescent="0.25">
      <c r="A26" s="65">
        <v>16818.66</v>
      </c>
      <c r="B26" s="62">
        <v>16347.66</v>
      </c>
      <c r="C26" s="65">
        <f t="shared" si="3"/>
        <v>16583.16</v>
      </c>
      <c r="D26" s="62"/>
      <c r="E26" s="62">
        <v>18122.66</v>
      </c>
      <c r="F26" s="62">
        <v>15815.66</v>
      </c>
      <c r="G26" s="62">
        <f t="shared" si="0"/>
        <v>16969.16</v>
      </c>
      <c r="H26" s="62"/>
      <c r="I26" s="62">
        <v>20776.66</v>
      </c>
      <c r="J26" s="62">
        <v>20116.66</v>
      </c>
      <c r="K26" s="62">
        <f t="shared" si="1"/>
        <v>20446.66</v>
      </c>
      <c r="L26" s="62"/>
      <c r="M26" s="62">
        <v>21457.66</v>
      </c>
      <c r="N26" s="62">
        <v>16794.66</v>
      </c>
      <c r="O26" s="62">
        <f t="shared" si="2"/>
        <v>19126.16</v>
      </c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x14ac:dyDescent="0.25">
      <c r="A27" s="65">
        <v>15862.48</v>
      </c>
      <c r="B27" s="62">
        <v>15459.48</v>
      </c>
      <c r="C27" s="65">
        <f t="shared" si="3"/>
        <v>15660.98</v>
      </c>
      <c r="D27" s="62"/>
      <c r="E27" s="62">
        <v>19758.48</v>
      </c>
      <c r="F27" s="62">
        <v>16233.48</v>
      </c>
      <c r="G27" s="62">
        <f t="shared" si="0"/>
        <v>17995.98</v>
      </c>
      <c r="H27" s="62"/>
      <c r="I27" s="62">
        <v>16759.48</v>
      </c>
      <c r="J27" s="62">
        <v>16130.48</v>
      </c>
      <c r="K27" s="62">
        <f t="shared" si="1"/>
        <v>16444.98</v>
      </c>
      <c r="L27" s="62"/>
      <c r="M27" s="62">
        <v>20168.48</v>
      </c>
      <c r="N27" s="62">
        <v>19802.48</v>
      </c>
      <c r="O27" s="62">
        <f t="shared" si="2"/>
        <v>19985.48</v>
      </c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x14ac:dyDescent="0.25">
      <c r="A28" s="62">
        <v>24589.559999999998</v>
      </c>
      <c r="B28" s="62">
        <v>22147.559999999998</v>
      </c>
      <c r="C28" s="62">
        <f t="shared" si="3"/>
        <v>23368.559999999998</v>
      </c>
      <c r="D28" s="62"/>
      <c r="E28" s="65">
        <v>22072.559999999998</v>
      </c>
      <c r="F28" s="62">
        <v>21055.559999999998</v>
      </c>
      <c r="G28" s="65">
        <f t="shared" si="0"/>
        <v>21564.059999999998</v>
      </c>
      <c r="H28" s="62"/>
      <c r="I28" s="62">
        <v>25243.559999999998</v>
      </c>
      <c r="J28" s="62">
        <v>21266.559999999998</v>
      </c>
      <c r="K28" s="62">
        <f t="shared" si="1"/>
        <v>23255.059999999998</v>
      </c>
      <c r="L28" s="62"/>
      <c r="M28" s="62">
        <v>25155.559999999998</v>
      </c>
      <c r="N28" s="62">
        <v>21766.559999999998</v>
      </c>
      <c r="O28" s="62">
        <f t="shared" si="2"/>
        <v>23461.059999999998</v>
      </c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x14ac:dyDescent="0.25">
      <c r="A29" s="62">
        <v>19529.66</v>
      </c>
      <c r="B29" s="62">
        <v>17595.66</v>
      </c>
      <c r="C29" s="65">
        <f t="shared" si="3"/>
        <v>18562.66</v>
      </c>
      <c r="D29" s="62"/>
      <c r="E29" s="65">
        <v>18940.66</v>
      </c>
      <c r="F29" s="62">
        <v>18502.66</v>
      </c>
      <c r="G29" s="62">
        <f t="shared" si="0"/>
        <v>18721.66</v>
      </c>
      <c r="H29" s="62"/>
      <c r="I29" s="62">
        <v>19782.66</v>
      </c>
      <c r="J29" s="62">
        <v>17441.66</v>
      </c>
      <c r="K29" s="62">
        <f t="shared" si="1"/>
        <v>18612.16</v>
      </c>
      <c r="L29" s="62"/>
      <c r="M29" s="62">
        <v>20899.66</v>
      </c>
      <c r="N29" s="62">
        <v>20684.66</v>
      </c>
      <c r="O29" s="62">
        <f t="shared" si="2"/>
        <v>20792.16</v>
      </c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x14ac:dyDescent="0.25">
      <c r="A30" s="62">
        <v>27222.579999999998</v>
      </c>
      <c r="B30" s="62">
        <v>23350.579999999998</v>
      </c>
      <c r="C30" s="65">
        <f>AVERAGE(A30:B30)</f>
        <v>25286.579999999998</v>
      </c>
      <c r="D30" s="62"/>
      <c r="E30" s="65">
        <v>25562.579999999998</v>
      </c>
      <c r="F30" s="62">
        <v>25339.579999999998</v>
      </c>
      <c r="G30" s="62">
        <f t="shared" si="0"/>
        <v>25451.079999999998</v>
      </c>
      <c r="H30" s="62"/>
      <c r="I30" s="62">
        <v>28085.579999999998</v>
      </c>
      <c r="J30" s="62">
        <v>25496.579999999998</v>
      </c>
      <c r="K30" s="62">
        <f>AVERAGE(I30:J30)</f>
        <v>26791.079999999998</v>
      </c>
      <c r="L30" s="62"/>
      <c r="M30" s="62">
        <v>27181.579999999998</v>
      </c>
      <c r="N30" s="62">
        <v>23926.579999999998</v>
      </c>
      <c r="O30" s="62">
        <f t="shared" si="2"/>
        <v>25554.079999999998</v>
      </c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x14ac:dyDescent="0.25">
      <c r="A31" s="65">
        <v>21824.52</v>
      </c>
      <c r="B31" s="62">
        <v>21778.52</v>
      </c>
      <c r="C31" s="65">
        <f>AVERAGE(A31:B31)</f>
        <v>21801.52</v>
      </c>
      <c r="D31" s="62"/>
      <c r="E31" s="62">
        <v>23692.52</v>
      </c>
      <c r="F31" s="62">
        <v>22095.52</v>
      </c>
      <c r="G31" s="62">
        <f t="shared" si="0"/>
        <v>22894.02</v>
      </c>
      <c r="H31" s="62"/>
      <c r="I31" s="62">
        <v>25569.52</v>
      </c>
      <c r="J31" s="62">
        <v>21663.52</v>
      </c>
      <c r="K31" s="62">
        <f>AVERAGE(I31:J31)</f>
        <v>23616.52</v>
      </c>
      <c r="L31" s="62"/>
      <c r="M31" s="62">
        <v>24291.52</v>
      </c>
      <c r="N31" s="62">
        <v>20962.52</v>
      </c>
      <c r="O31" s="62">
        <f t="shared" si="2"/>
        <v>22627.02</v>
      </c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x14ac:dyDescent="0.25">
      <c r="A32" s="65">
        <v>23677.84</v>
      </c>
      <c r="B32" s="62">
        <v>23118.84</v>
      </c>
      <c r="C32" s="65">
        <f>AVERAGE(A32:B32)</f>
        <v>23398.34</v>
      </c>
      <c r="D32" s="62"/>
      <c r="E32" s="62">
        <v>26189.84</v>
      </c>
      <c r="F32" s="62">
        <v>25315.84</v>
      </c>
      <c r="G32" s="62">
        <f t="shared" si="0"/>
        <v>25752.84</v>
      </c>
      <c r="H32" s="62"/>
      <c r="I32" s="62">
        <v>26356.84</v>
      </c>
      <c r="J32" s="62">
        <v>24653.84</v>
      </c>
      <c r="K32" s="62">
        <f>AVERAGE(I32:J32)</f>
        <v>25505.34</v>
      </c>
      <c r="L32" s="62"/>
      <c r="M32" s="62">
        <v>26529.84</v>
      </c>
      <c r="N32" s="62">
        <v>25433.84</v>
      </c>
      <c r="O32" s="62">
        <f t="shared" si="2"/>
        <v>25981.84</v>
      </c>
      <c r="P32" s="4"/>
      <c r="Q32" s="4"/>
      <c r="R32" s="4"/>
    </row>
    <row r="33" spans="1:21" x14ac:dyDescent="0.25">
      <c r="A33" s="62">
        <v>19432.7</v>
      </c>
      <c r="B33" s="62">
        <v>15658.7</v>
      </c>
      <c r="C33" s="62">
        <f t="shared" si="3"/>
        <v>17545.7</v>
      </c>
      <c r="D33" s="62"/>
      <c r="E33" s="62">
        <v>17943.7</v>
      </c>
      <c r="F33" s="62">
        <v>16983.7</v>
      </c>
      <c r="G33" s="62">
        <f t="shared" si="0"/>
        <v>17463.7</v>
      </c>
      <c r="H33" s="62"/>
      <c r="I33" s="65">
        <v>17265.7</v>
      </c>
      <c r="J33" s="62">
        <v>16911.7</v>
      </c>
      <c r="K33" s="62">
        <f t="shared" si="1"/>
        <v>17088.7</v>
      </c>
      <c r="L33" s="62"/>
      <c r="M33" s="62">
        <v>17349.7</v>
      </c>
      <c r="N33" s="62">
        <v>15871.7</v>
      </c>
      <c r="O33" s="65">
        <f t="shared" si="2"/>
        <v>16610.7</v>
      </c>
      <c r="P33" s="4"/>
      <c r="Q33" s="4"/>
      <c r="R33" s="4"/>
    </row>
    <row r="34" spans="1:21" x14ac:dyDescent="0.25">
      <c r="A34" s="65">
        <v>20901.98</v>
      </c>
      <c r="B34" s="62">
        <v>20602.98</v>
      </c>
      <c r="C34" s="65">
        <f>AVERAGE(A34:B34)</f>
        <v>20752.48</v>
      </c>
      <c r="D34" s="62"/>
      <c r="E34" s="62">
        <v>22667.98</v>
      </c>
      <c r="F34" s="62">
        <v>19561.98</v>
      </c>
      <c r="G34" s="62">
        <f>AVERAGE(E34:F34)</f>
        <v>21114.98</v>
      </c>
      <c r="H34" s="62"/>
      <c r="I34" s="62">
        <v>21242.98</v>
      </c>
      <c r="J34" s="62">
        <v>21202.98</v>
      </c>
      <c r="K34" s="62">
        <f t="shared" si="1"/>
        <v>21222.98</v>
      </c>
      <c r="L34" s="62"/>
      <c r="M34" s="62">
        <v>23955.98</v>
      </c>
      <c r="N34" s="62">
        <v>20339.98</v>
      </c>
      <c r="O34" s="62">
        <f t="shared" si="2"/>
        <v>22147.98</v>
      </c>
      <c r="P34" s="4"/>
      <c r="Q34" s="4"/>
      <c r="R34" s="4"/>
    </row>
    <row r="35" spans="1:21" x14ac:dyDescent="0.25">
      <c r="A35" s="62">
        <v>26162</v>
      </c>
      <c r="B35" s="62">
        <v>23768</v>
      </c>
      <c r="C35" s="62">
        <f t="shared" si="3"/>
        <v>24965</v>
      </c>
      <c r="D35" s="62"/>
      <c r="E35" s="62">
        <v>24658</v>
      </c>
      <c r="F35" s="62">
        <v>22258</v>
      </c>
      <c r="G35" s="62">
        <f t="shared" si="0"/>
        <v>23458</v>
      </c>
      <c r="H35" s="62"/>
      <c r="I35" s="65">
        <v>22135</v>
      </c>
      <c r="J35" s="62">
        <v>22010</v>
      </c>
      <c r="K35" s="65">
        <f t="shared" si="1"/>
        <v>22072.5</v>
      </c>
      <c r="L35" s="62"/>
      <c r="M35" s="62">
        <v>26681</v>
      </c>
      <c r="N35" s="62">
        <v>21703</v>
      </c>
      <c r="O35" s="62">
        <f t="shared" si="2"/>
        <v>24192</v>
      </c>
      <c r="P35" s="4"/>
      <c r="Q35" s="4"/>
      <c r="R35" s="4"/>
    </row>
    <row r="36" spans="1:21" x14ac:dyDescent="0.25">
      <c r="A36" s="62">
        <v>27266.32</v>
      </c>
      <c r="B36" s="62">
        <v>22911.32</v>
      </c>
      <c r="C36" s="65">
        <f>AVERAGE(A36:B36)</f>
        <v>25088.82</v>
      </c>
      <c r="D36" s="62"/>
      <c r="E36" s="62">
        <v>27651.32</v>
      </c>
      <c r="F36" s="62">
        <v>26615.32</v>
      </c>
      <c r="G36" s="62">
        <f t="shared" si="0"/>
        <v>27133.32</v>
      </c>
      <c r="H36" s="62"/>
      <c r="I36" s="62">
        <v>28150.32</v>
      </c>
      <c r="J36" s="62">
        <v>27493.32</v>
      </c>
      <c r="K36" s="62">
        <f>AVERAGE(I36:J36)</f>
        <v>27821.82</v>
      </c>
      <c r="L36" s="62"/>
      <c r="M36" s="65">
        <v>25744.32</v>
      </c>
      <c r="N36" s="62">
        <v>24742.32</v>
      </c>
      <c r="O36" s="62">
        <f t="shared" si="2"/>
        <v>25243.32</v>
      </c>
      <c r="P36" s="4"/>
      <c r="Q36" s="4"/>
      <c r="R36" s="4"/>
    </row>
    <row r="37" spans="1:21" x14ac:dyDescent="0.25">
      <c r="A37" s="65">
        <v>19712.14</v>
      </c>
      <c r="B37" s="62">
        <v>17727.14</v>
      </c>
      <c r="C37" s="65">
        <f>AVERAGE(A37:B37)</f>
        <v>18719.64</v>
      </c>
      <c r="E37" s="62">
        <v>20614.14</v>
      </c>
      <c r="F37" s="62">
        <v>17799.14</v>
      </c>
      <c r="G37" s="62">
        <f>AVERAGE(E37:F37)</f>
        <v>19206.64</v>
      </c>
      <c r="H37" s="62"/>
      <c r="I37" s="62">
        <v>21465.14</v>
      </c>
      <c r="J37" s="62">
        <v>18596.14</v>
      </c>
      <c r="K37" s="62">
        <f t="shared" si="1"/>
        <v>20030.64</v>
      </c>
      <c r="L37" s="62"/>
      <c r="M37" s="62">
        <v>20732.14</v>
      </c>
      <c r="N37" s="62">
        <v>19792.14</v>
      </c>
      <c r="O37" s="62">
        <f t="shared" si="2"/>
        <v>20262.14</v>
      </c>
      <c r="P37" s="4"/>
      <c r="Q37" s="4"/>
      <c r="R37" s="4"/>
    </row>
    <row r="38" spans="1:21" x14ac:dyDescent="0.25">
      <c r="A38" s="65">
        <v>23220.399999999998</v>
      </c>
      <c r="B38" s="62">
        <v>22165.399999999998</v>
      </c>
      <c r="C38" s="65">
        <f>AVERAGE(A38:B38)</f>
        <v>22692.899999999998</v>
      </c>
      <c r="E38" s="62">
        <v>26548.399999999998</v>
      </c>
      <c r="F38" s="62">
        <v>22898.399999999998</v>
      </c>
      <c r="G38" s="62">
        <f>AVERAGE(E38:F38)</f>
        <v>24723.399999999998</v>
      </c>
      <c r="H38" s="62"/>
      <c r="I38" s="62">
        <v>25783.399999999998</v>
      </c>
      <c r="J38" s="62">
        <v>22092.399999999998</v>
      </c>
      <c r="K38" s="62">
        <f t="shared" si="1"/>
        <v>23937.899999999998</v>
      </c>
      <c r="L38" s="62"/>
      <c r="M38" s="62">
        <v>27707.399999999998</v>
      </c>
      <c r="N38" s="62">
        <v>22154.399999999998</v>
      </c>
      <c r="O38" s="62">
        <f t="shared" si="2"/>
        <v>24930.899999999998</v>
      </c>
      <c r="P38" s="4"/>
      <c r="Q38" s="4"/>
      <c r="R38" s="4"/>
    </row>
    <row r="39" spans="1:21" x14ac:dyDescent="0.25">
      <c r="A39" s="65">
        <v>38957.14</v>
      </c>
      <c r="B39" s="62">
        <v>37568.14</v>
      </c>
      <c r="C39" s="62">
        <f t="shared" si="3"/>
        <v>38262.639999999999</v>
      </c>
      <c r="D39" s="62"/>
      <c r="E39" s="62">
        <v>39209.14</v>
      </c>
      <c r="F39" s="62">
        <v>35526.14</v>
      </c>
      <c r="G39" s="65">
        <f t="shared" si="0"/>
        <v>37367.64</v>
      </c>
      <c r="H39" s="62"/>
      <c r="I39" s="62">
        <v>39401.14</v>
      </c>
      <c r="J39" s="62">
        <v>39318.14</v>
      </c>
      <c r="K39" s="62">
        <f t="shared" si="1"/>
        <v>39359.64</v>
      </c>
      <c r="L39" s="62"/>
      <c r="M39" s="62">
        <v>39733.14</v>
      </c>
      <c r="N39" s="62">
        <v>36760.14</v>
      </c>
      <c r="O39" s="62">
        <f t="shared" si="2"/>
        <v>38246.639999999999</v>
      </c>
      <c r="P39" s="4"/>
      <c r="Q39" s="4"/>
      <c r="R39" s="4"/>
    </row>
    <row r="40" spans="1:21" x14ac:dyDescent="0.25">
      <c r="A40" s="62">
        <v>27254.5</v>
      </c>
      <c r="B40" s="62">
        <v>24760.5</v>
      </c>
      <c r="C40" s="62">
        <f t="shared" si="3"/>
        <v>26007.5</v>
      </c>
      <c r="D40" s="62"/>
      <c r="E40" s="62">
        <v>27346.5</v>
      </c>
      <c r="F40" s="62">
        <v>26795.5</v>
      </c>
      <c r="G40" s="62">
        <f t="shared" si="0"/>
        <v>27071</v>
      </c>
      <c r="H40" s="62"/>
      <c r="I40" s="65">
        <v>25976.5</v>
      </c>
      <c r="J40" s="62">
        <v>25390.5</v>
      </c>
      <c r="K40" s="65">
        <f t="shared" si="1"/>
        <v>25683.5</v>
      </c>
      <c r="L40" s="62"/>
      <c r="M40" s="62">
        <v>28062.5</v>
      </c>
      <c r="N40" s="62">
        <v>24443.5</v>
      </c>
      <c r="O40" s="62">
        <f t="shared" si="2"/>
        <v>26253</v>
      </c>
      <c r="P40" s="4"/>
      <c r="Q40" s="4"/>
      <c r="R40" s="4"/>
    </row>
    <row r="41" spans="1:21" x14ac:dyDescent="0.25">
      <c r="A41" s="64">
        <v>27051.9</v>
      </c>
      <c r="B41" s="63">
        <v>26934.9</v>
      </c>
      <c r="C41" s="64">
        <f>AVERAGE(A41:B41)</f>
        <v>26993.4</v>
      </c>
      <c r="D41" s="63"/>
      <c r="E41" s="63">
        <v>28298.9</v>
      </c>
      <c r="F41" s="63">
        <v>28232.9</v>
      </c>
      <c r="G41" s="63">
        <f t="shared" si="0"/>
        <v>28265.9</v>
      </c>
      <c r="H41" s="63"/>
      <c r="I41" s="63">
        <v>29527.9</v>
      </c>
      <c r="J41" s="63">
        <v>25795.9</v>
      </c>
      <c r="K41" s="63">
        <f>AVERAGE(I41:J41)</f>
        <v>27661.9</v>
      </c>
      <c r="L41" s="63"/>
      <c r="M41" s="63">
        <v>29812.9</v>
      </c>
      <c r="N41" s="63">
        <v>26656.9</v>
      </c>
      <c r="O41" s="63">
        <f t="shared" si="2"/>
        <v>28234.9</v>
      </c>
      <c r="P41" s="4"/>
      <c r="Q41" s="4"/>
      <c r="R41" s="4"/>
    </row>
    <row r="42" spans="1:21" x14ac:dyDescent="0.25">
      <c r="P42" s="4"/>
      <c r="Q42" s="4"/>
      <c r="R42" s="4"/>
      <c r="T42" s="4"/>
      <c r="U42" s="4"/>
    </row>
    <row r="43" spans="1:21" x14ac:dyDescent="0.25">
      <c r="T43" s="4"/>
      <c r="U43" s="4"/>
    </row>
    <row r="44" spans="1:21" x14ac:dyDescent="0.25">
      <c r="T44" s="4"/>
      <c r="U44" s="4"/>
    </row>
    <row r="45" spans="1:21" x14ac:dyDescent="0.25">
      <c r="D45" s="62"/>
      <c r="T45" s="4"/>
      <c r="U45" s="4"/>
    </row>
    <row r="46" spans="1:21" x14ac:dyDescent="0.25">
      <c r="D46" s="62"/>
      <c r="T46" s="4"/>
      <c r="U46" s="4"/>
    </row>
    <row r="47" spans="1:21" x14ac:dyDescent="0.25">
      <c r="T47" s="4"/>
      <c r="U47" s="4"/>
    </row>
    <row r="48" spans="1:21" x14ac:dyDescent="0.25">
      <c r="T48" s="4"/>
      <c r="U48" s="4"/>
    </row>
    <row r="49" spans="20:21" x14ac:dyDescent="0.25">
      <c r="T49" s="4"/>
      <c r="U49" s="4"/>
    </row>
  </sheetData>
  <mergeCells count="10">
    <mergeCell ref="A20:C20"/>
    <mergeCell ref="E20:G20"/>
    <mergeCell ref="I20:K20"/>
    <mergeCell ref="M20:O20"/>
    <mergeCell ref="N1:Q1"/>
    <mergeCell ref="A1:A2"/>
    <mergeCell ref="B1:C1"/>
    <mergeCell ref="E1:F1"/>
    <mergeCell ref="H1:I1"/>
    <mergeCell ref="K1:L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8952E-29FB-4291-95F1-1743BC01FA8C}">
  <dimension ref="A1:R32"/>
  <sheetViews>
    <sheetView workbookViewId="0">
      <selection activeCell="N22" sqref="N22"/>
    </sheetView>
  </sheetViews>
  <sheetFormatPr defaultRowHeight="14.25" x14ac:dyDescent="0.2"/>
  <cols>
    <col min="1" max="1" width="4.5" customWidth="1"/>
    <col min="2" max="2" width="5.875" customWidth="1"/>
    <col min="3" max="3" width="10" customWidth="1"/>
    <col min="4" max="4" width="8.75" customWidth="1"/>
    <col min="5" max="5" width="10" customWidth="1"/>
    <col min="6" max="6" width="10.5" customWidth="1"/>
    <col min="7" max="7" width="7" customWidth="1"/>
    <col min="8" max="8" width="7.25" customWidth="1"/>
    <col min="9" max="9" width="10.25" customWidth="1"/>
    <col min="10" max="10" width="0.125" customWidth="1"/>
    <col min="11" max="11" width="13.5" customWidth="1"/>
    <col min="12" max="12" width="10.75" customWidth="1"/>
    <col min="13" max="13" width="5.125" customWidth="1"/>
    <col min="14" max="14" width="9.375" customWidth="1"/>
    <col min="15" max="15" width="10.25" customWidth="1"/>
    <col min="16" max="16" width="13.5" customWidth="1"/>
    <col min="17" max="17" width="12.75" customWidth="1"/>
    <col min="18" max="18" width="9.5" bestFit="1" customWidth="1"/>
  </cols>
  <sheetData>
    <row r="1" spans="1:18" ht="18.75" x14ac:dyDescent="0.35">
      <c r="A1" s="81" t="s">
        <v>3</v>
      </c>
      <c r="B1" s="82" t="s">
        <v>0</v>
      </c>
      <c r="C1" s="82"/>
      <c r="D1" s="44"/>
      <c r="E1" s="82" t="s">
        <v>1</v>
      </c>
      <c r="F1" s="82"/>
      <c r="G1" s="44"/>
      <c r="H1" s="82" t="s">
        <v>4</v>
      </c>
      <c r="I1" s="82"/>
      <c r="J1" s="44"/>
      <c r="K1" s="82" t="s">
        <v>2</v>
      </c>
      <c r="L1" s="82"/>
      <c r="M1" s="46"/>
      <c r="N1" s="80" t="s">
        <v>109</v>
      </c>
      <c r="O1" s="80"/>
      <c r="P1" s="80"/>
      <c r="Q1" s="80"/>
    </row>
    <row r="2" spans="1:18" ht="15.75" x14ac:dyDescent="0.25">
      <c r="A2" s="80"/>
      <c r="B2" s="50" t="s">
        <v>102</v>
      </c>
      <c r="C2" s="52" t="s">
        <v>103</v>
      </c>
      <c r="D2" s="52"/>
      <c r="E2" s="50" t="s">
        <v>102</v>
      </c>
      <c r="F2" s="52" t="s">
        <v>103</v>
      </c>
      <c r="G2" s="52"/>
      <c r="H2" s="50" t="s">
        <v>102</v>
      </c>
      <c r="I2" s="52" t="s">
        <v>103</v>
      </c>
      <c r="J2" s="52"/>
      <c r="K2" s="50" t="s">
        <v>102</v>
      </c>
      <c r="L2" s="50" t="s">
        <v>103</v>
      </c>
      <c r="M2" s="50"/>
      <c r="N2" s="52" t="s">
        <v>148</v>
      </c>
      <c r="O2" s="52" t="s">
        <v>149</v>
      </c>
      <c r="P2" s="52" t="s">
        <v>53</v>
      </c>
      <c r="Q2" s="52" t="s">
        <v>169</v>
      </c>
    </row>
    <row r="3" spans="1:18" ht="15.75" x14ac:dyDescent="0.25">
      <c r="A3" s="4">
        <v>1</v>
      </c>
      <c r="B3" s="4">
        <v>1</v>
      </c>
      <c r="C3" s="4">
        <v>0.8</v>
      </c>
      <c r="D3" s="4"/>
      <c r="E3" s="4">
        <v>1</v>
      </c>
      <c r="F3" s="4">
        <v>1</v>
      </c>
      <c r="G3" s="4"/>
      <c r="H3" s="4">
        <v>1</v>
      </c>
      <c r="I3" s="4">
        <v>0.7</v>
      </c>
      <c r="J3" s="4"/>
      <c r="K3" s="4">
        <v>1</v>
      </c>
      <c r="L3" s="4">
        <v>20</v>
      </c>
      <c r="M3" s="4"/>
      <c r="N3" s="13">
        <v>6274.6983707815471</v>
      </c>
      <c r="O3" s="13">
        <v>15042.3</v>
      </c>
      <c r="P3" s="13">
        <v>59539</v>
      </c>
      <c r="Q3" s="13">
        <v>50841</v>
      </c>
      <c r="R3" s="55"/>
    </row>
    <row r="4" spans="1:18" ht="15.75" x14ac:dyDescent="0.25">
      <c r="A4" s="4">
        <v>2</v>
      </c>
      <c r="B4" s="4">
        <v>1</v>
      </c>
      <c r="C4" s="4">
        <v>0.8</v>
      </c>
      <c r="D4" s="4"/>
      <c r="E4" s="4">
        <v>2</v>
      </c>
      <c r="F4" s="4">
        <v>1.05</v>
      </c>
      <c r="G4" s="4"/>
      <c r="H4" s="4">
        <v>2</v>
      </c>
      <c r="I4" s="4">
        <v>0.8</v>
      </c>
      <c r="J4" s="4"/>
      <c r="K4" s="4">
        <v>2</v>
      </c>
      <c r="L4" s="4">
        <v>50</v>
      </c>
      <c r="M4" s="4"/>
      <c r="N4" s="13">
        <v>8108.6983707815471</v>
      </c>
      <c r="O4" s="13">
        <v>13413.3</v>
      </c>
      <c r="P4" s="13">
        <v>54793</v>
      </c>
      <c r="Q4" s="13">
        <v>48908</v>
      </c>
      <c r="R4" s="55"/>
    </row>
    <row r="5" spans="1:18" ht="15.75" x14ac:dyDescent="0.25">
      <c r="A5" s="4">
        <v>3</v>
      </c>
      <c r="B5" s="4">
        <v>1</v>
      </c>
      <c r="C5" s="4">
        <v>0.8</v>
      </c>
      <c r="D5" s="4"/>
      <c r="E5" s="4">
        <v>3</v>
      </c>
      <c r="F5" s="4">
        <v>1.05</v>
      </c>
      <c r="G5" s="4"/>
      <c r="H5" s="4">
        <v>3</v>
      </c>
      <c r="I5" s="4">
        <v>0.9</v>
      </c>
      <c r="J5" s="4"/>
      <c r="K5" s="4">
        <v>3</v>
      </c>
      <c r="L5" s="4">
        <v>100</v>
      </c>
      <c r="M5" s="4"/>
      <c r="N5" s="13">
        <v>8340.6983707815471</v>
      </c>
      <c r="O5" s="13">
        <v>16009.3</v>
      </c>
      <c r="P5" s="13">
        <v>55434</v>
      </c>
      <c r="Q5" s="13">
        <v>50489</v>
      </c>
      <c r="R5" s="55"/>
    </row>
    <row r="6" spans="1:18" ht="15.75" x14ac:dyDescent="0.25">
      <c r="A6" s="4">
        <v>4</v>
      </c>
      <c r="B6" s="4">
        <v>2</v>
      </c>
      <c r="C6" s="4">
        <v>0.85</v>
      </c>
      <c r="D6" s="4"/>
      <c r="E6" s="4">
        <v>1</v>
      </c>
      <c r="F6" s="4">
        <v>1</v>
      </c>
      <c r="G6" s="4"/>
      <c r="H6" s="4">
        <v>2</v>
      </c>
      <c r="I6" s="4">
        <v>0.8</v>
      </c>
      <c r="J6" s="4"/>
      <c r="K6" s="4">
        <v>3</v>
      </c>
      <c r="L6" s="4">
        <v>100</v>
      </c>
      <c r="M6" s="4"/>
      <c r="N6" s="13">
        <v>7448.6983707815471</v>
      </c>
      <c r="O6" s="13">
        <v>15811.3</v>
      </c>
      <c r="P6" s="13">
        <v>59479</v>
      </c>
      <c r="Q6" s="13">
        <v>51192</v>
      </c>
      <c r="R6" s="55"/>
    </row>
    <row r="7" spans="1:18" ht="15.75" x14ac:dyDescent="0.25">
      <c r="A7" s="4">
        <v>5</v>
      </c>
      <c r="B7" s="4">
        <v>2</v>
      </c>
      <c r="C7" s="4">
        <v>0.85</v>
      </c>
      <c r="D7" s="4"/>
      <c r="E7" s="4">
        <v>2</v>
      </c>
      <c r="F7" s="4">
        <v>1.05</v>
      </c>
      <c r="G7" s="4"/>
      <c r="H7" s="4">
        <v>3</v>
      </c>
      <c r="I7" s="4">
        <v>0.9</v>
      </c>
      <c r="J7" s="4"/>
      <c r="K7" s="4">
        <v>1</v>
      </c>
      <c r="L7" s="4">
        <v>20</v>
      </c>
      <c r="M7" s="4"/>
      <c r="N7" s="13">
        <v>8301.6983707815471</v>
      </c>
      <c r="O7" s="13">
        <v>15527.3</v>
      </c>
      <c r="P7" s="13">
        <v>61324</v>
      </c>
      <c r="Q7" s="13">
        <v>48908</v>
      </c>
      <c r="R7" s="55"/>
    </row>
    <row r="8" spans="1:18" ht="15.75" x14ac:dyDescent="0.25">
      <c r="A8" s="4">
        <v>6</v>
      </c>
      <c r="B8" s="4">
        <v>2</v>
      </c>
      <c r="C8" s="4">
        <v>0.85</v>
      </c>
      <c r="D8" s="4"/>
      <c r="E8" s="4">
        <v>3</v>
      </c>
      <c r="F8" s="4">
        <v>1.1000000000000001</v>
      </c>
      <c r="G8" s="4"/>
      <c r="H8" s="4">
        <v>1</v>
      </c>
      <c r="I8" s="4">
        <v>0.7</v>
      </c>
      <c r="J8" s="4"/>
      <c r="K8" s="4">
        <v>2</v>
      </c>
      <c r="L8" s="4">
        <v>50</v>
      </c>
      <c r="M8" s="4"/>
      <c r="N8" s="13">
        <v>9405.6983707815471</v>
      </c>
      <c r="O8" s="13">
        <v>13067.3</v>
      </c>
      <c r="P8" s="13">
        <v>54793</v>
      </c>
      <c r="Q8" s="13">
        <v>50545</v>
      </c>
      <c r="R8" s="55"/>
    </row>
    <row r="9" spans="1:18" ht="15.75" x14ac:dyDescent="0.25">
      <c r="A9" s="4">
        <v>7</v>
      </c>
      <c r="B9" s="4">
        <v>3</v>
      </c>
      <c r="C9" s="4">
        <v>0.9</v>
      </c>
      <c r="D9" s="4"/>
      <c r="E9" s="4">
        <v>1</v>
      </c>
      <c r="F9" s="4">
        <v>1</v>
      </c>
      <c r="G9" s="4"/>
      <c r="H9" s="4">
        <v>3</v>
      </c>
      <c r="I9" s="4">
        <v>0.9</v>
      </c>
      <c r="J9" s="4"/>
      <c r="K9" s="4">
        <v>2</v>
      </c>
      <c r="L9" s="4">
        <v>50</v>
      </c>
      <c r="M9" s="4"/>
      <c r="N9" s="13">
        <v>7274.6983707815471</v>
      </c>
      <c r="O9" s="13">
        <v>15297.3</v>
      </c>
      <c r="P9" s="13">
        <v>56930</v>
      </c>
      <c r="Q9" s="13">
        <v>51240</v>
      </c>
      <c r="R9" s="55"/>
    </row>
    <row r="10" spans="1:18" ht="15.75" x14ac:dyDescent="0.25">
      <c r="A10" s="4">
        <v>8</v>
      </c>
      <c r="B10" s="4">
        <v>3</v>
      </c>
      <c r="C10" s="4">
        <v>0.9</v>
      </c>
      <c r="D10" s="4"/>
      <c r="E10" s="4">
        <v>2</v>
      </c>
      <c r="F10" s="4">
        <v>1.05</v>
      </c>
      <c r="G10" s="4"/>
      <c r="H10" s="4">
        <v>1</v>
      </c>
      <c r="I10" s="4">
        <v>0.7</v>
      </c>
      <c r="J10" s="4"/>
      <c r="K10" s="4">
        <v>3</v>
      </c>
      <c r="L10" s="4">
        <v>100</v>
      </c>
      <c r="M10" s="4"/>
      <c r="N10" s="13">
        <v>9792.6983707815471</v>
      </c>
      <c r="O10" s="13">
        <v>14987.3</v>
      </c>
      <c r="P10" s="13">
        <v>55574</v>
      </c>
      <c r="Q10" s="13">
        <v>51240</v>
      </c>
      <c r="R10" s="55"/>
    </row>
    <row r="11" spans="1:18" ht="15.75" x14ac:dyDescent="0.25">
      <c r="A11" s="52">
        <v>9</v>
      </c>
      <c r="B11" s="52">
        <v>3</v>
      </c>
      <c r="C11" s="52">
        <v>0.9</v>
      </c>
      <c r="D11" s="52"/>
      <c r="E11" s="52">
        <v>3</v>
      </c>
      <c r="F11" s="52">
        <v>1.1000000000000001</v>
      </c>
      <c r="G11" s="52"/>
      <c r="H11" s="52">
        <v>2</v>
      </c>
      <c r="I11" s="52">
        <v>0.8</v>
      </c>
      <c r="J11" s="52"/>
      <c r="K11" s="52">
        <v>1</v>
      </c>
      <c r="L11" s="52">
        <v>20</v>
      </c>
      <c r="M11" s="52"/>
      <c r="N11" s="14">
        <v>6268.6983707815471</v>
      </c>
      <c r="O11" s="14">
        <v>14576.3</v>
      </c>
      <c r="P11" s="14">
        <v>57393</v>
      </c>
      <c r="Q11" s="14">
        <v>50545</v>
      </c>
      <c r="R11" s="55"/>
    </row>
    <row r="25" spans="14:15" ht="15.75" x14ac:dyDescent="0.25">
      <c r="N25" s="4"/>
    </row>
    <row r="26" spans="14:15" ht="15.75" x14ac:dyDescent="0.25">
      <c r="N26" s="4"/>
      <c r="O26" s="4"/>
    </row>
    <row r="27" spans="14:15" ht="15.75" x14ac:dyDescent="0.25">
      <c r="N27" s="4"/>
      <c r="O27" s="4"/>
    </row>
    <row r="28" spans="14:15" ht="15.75" x14ac:dyDescent="0.25">
      <c r="N28" s="4"/>
      <c r="O28" s="4"/>
    </row>
    <row r="29" spans="14:15" ht="15.75" x14ac:dyDescent="0.25">
      <c r="N29" s="4"/>
      <c r="O29" s="4"/>
    </row>
    <row r="30" spans="14:15" ht="15.75" x14ac:dyDescent="0.25">
      <c r="N30" s="4"/>
      <c r="O30" s="4"/>
    </row>
    <row r="31" spans="14:15" ht="15.75" x14ac:dyDescent="0.25">
      <c r="N31" s="4"/>
      <c r="O31" s="4"/>
    </row>
    <row r="32" spans="14:15" ht="15.75" x14ac:dyDescent="0.25">
      <c r="N32" s="4"/>
      <c r="O32" s="4"/>
    </row>
  </sheetData>
  <mergeCells count="6">
    <mergeCell ref="N1:Q1"/>
    <mergeCell ref="A1:A2"/>
    <mergeCell ref="B1:C1"/>
    <mergeCell ref="E1:F1"/>
    <mergeCell ref="H1:I1"/>
    <mergeCell ref="K1:L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FC902-B7DB-438A-B9A7-C780C62175C1}">
  <dimension ref="A1:S22"/>
  <sheetViews>
    <sheetView zoomScaleNormal="100" workbookViewId="0">
      <selection activeCell="N13" sqref="N13"/>
    </sheetView>
  </sheetViews>
  <sheetFormatPr defaultColWidth="8.875" defaultRowHeight="14.25" x14ac:dyDescent="0.2"/>
  <cols>
    <col min="1" max="1" width="8.875" style="40"/>
    <col min="2" max="4" width="9.5" style="40" bestFit="1" customWidth="1"/>
    <col min="5" max="5" width="2.5" style="40" customWidth="1"/>
    <col min="6" max="8" width="9.5" style="40" bestFit="1" customWidth="1"/>
    <col min="9" max="9" width="2.5" style="40" customWidth="1"/>
    <col min="10" max="10" width="11" style="40" customWidth="1"/>
    <col min="11" max="12" width="9.5" style="40" bestFit="1" customWidth="1"/>
    <col min="13" max="13" width="2.625" style="40" customWidth="1"/>
    <col min="14" max="16" width="9.5" style="40" bestFit="1" customWidth="1"/>
    <col min="17" max="17" width="18.875" style="40" customWidth="1"/>
    <col min="18" max="18" width="17.25" style="40" customWidth="1"/>
    <col min="19" max="19" width="20.125" style="40" customWidth="1"/>
    <col min="20" max="16384" width="8.875" style="40"/>
  </cols>
  <sheetData>
    <row r="1" spans="1:19" x14ac:dyDescent="0.2">
      <c r="A1" s="83" t="s">
        <v>175</v>
      </c>
      <c r="B1" s="79" t="s">
        <v>171</v>
      </c>
      <c r="C1" s="79"/>
      <c r="D1" s="79"/>
      <c r="E1" s="59"/>
      <c r="F1" s="79" t="s">
        <v>172</v>
      </c>
      <c r="G1" s="79"/>
      <c r="H1" s="79"/>
      <c r="I1" s="59"/>
      <c r="J1" s="79" t="s">
        <v>173</v>
      </c>
      <c r="K1" s="79"/>
      <c r="L1" s="79"/>
      <c r="M1" s="59"/>
      <c r="N1" s="79" t="s">
        <v>174</v>
      </c>
      <c r="O1" s="79"/>
      <c r="P1" s="79"/>
      <c r="Q1" s="83" t="s">
        <v>8</v>
      </c>
      <c r="R1" s="83"/>
      <c r="S1" s="83"/>
    </row>
    <row r="2" spans="1:19" x14ac:dyDescent="0.2">
      <c r="A2" s="84"/>
      <c r="B2" s="60" t="s">
        <v>179</v>
      </c>
      <c r="C2" s="60" t="s">
        <v>180</v>
      </c>
      <c r="D2" s="60" t="s">
        <v>182</v>
      </c>
      <c r="E2" s="60"/>
      <c r="F2" s="60" t="s">
        <v>179</v>
      </c>
      <c r="G2" s="60" t="s">
        <v>180</v>
      </c>
      <c r="H2" s="60" t="s">
        <v>182</v>
      </c>
      <c r="I2" s="60"/>
      <c r="J2" s="60" t="s">
        <v>179</v>
      </c>
      <c r="K2" s="60" t="s">
        <v>180</v>
      </c>
      <c r="L2" s="60" t="s">
        <v>182</v>
      </c>
      <c r="M2" s="60"/>
      <c r="N2" s="60" t="s">
        <v>179</v>
      </c>
      <c r="O2" s="60" t="s">
        <v>180</v>
      </c>
      <c r="P2" s="60" t="s">
        <v>182</v>
      </c>
      <c r="Q2" s="60" t="s">
        <v>176</v>
      </c>
      <c r="R2" s="60" t="s">
        <v>177</v>
      </c>
      <c r="S2" s="60" t="s">
        <v>178</v>
      </c>
    </row>
    <row r="3" spans="1:19" ht="15.75" x14ac:dyDescent="0.25">
      <c r="A3" s="40" t="s">
        <v>181</v>
      </c>
      <c r="B3" s="65">
        <v>7763.6983707815471</v>
      </c>
      <c r="C3" s="62">
        <v>6398.6983707815471</v>
      </c>
      <c r="D3" s="65">
        <f>AVERAGE(B3:C3)</f>
        <v>7081.1983707815471</v>
      </c>
      <c r="E3" s="62"/>
      <c r="F3" s="13">
        <v>9627.6983707815471</v>
      </c>
      <c r="G3" s="62">
        <v>7089.6983707815471</v>
      </c>
      <c r="H3" s="62">
        <f>AVERAGE(F3:G3)</f>
        <v>8358.6983707815471</v>
      </c>
      <c r="I3" s="62"/>
      <c r="J3" s="62">
        <v>8626.6983707815471</v>
      </c>
      <c r="K3" s="62">
        <v>7629.6983707815471</v>
      </c>
      <c r="L3" s="62">
        <f>AVERAGE(J3:K3)</f>
        <v>8128.1983707815471</v>
      </c>
      <c r="M3" s="62"/>
      <c r="N3" s="62">
        <v>8949.6983707815471</v>
      </c>
      <c r="O3" s="62">
        <v>6727.6983707815471</v>
      </c>
      <c r="P3" s="62">
        <f>AVERAGE(N3:O3)</f>
        <v>7838.6983707815471</v>
      </c>
      <c r="Q3" s="58">
        <v>1</v>
      </c>
      <c r="R3" s="58">
        <v>1</v>
      </c>
      <c r="S3" s="58">
        <v>1</v>
      </c>
    </row>
    <row r="4" spans="1:19" ht="15.75" x14ac:dyDescent="0.25">
      <c r="A4" s="40" t="s">
        <v>149</v>
      </c>
      <c r="B4" s="62">
        <v>15849.3</v>
      </c>
      <c r="C4" s="62">
        <v>13535.3</v>
      </c>
      <c r="D4" s="65">
        <f>AVERAGE(B4:C4)</f>
        <v>14692.3</v>
      </c>
      <c r="E4" s="62"/>
      <c r="F4" s="62">
        <v>16340.3</v>
      </c>
      <c r="G4" s="62">
        <v>16083.3</v>
      </c>
      <c r="H4" s="62">
        <f t="shared" ref="H4:H22" si="0">AVERAGE(F4:G4)</f>
        <v>16211.8</v>
      </c>
      <c r="I4" s="62"/>
      <c r="J4" s="13">
        <v>16534.3</v>
      </c>
      <c r="K4" s="62">
        <v>15597.3</v>
      </c>
      <c r="L4" s="62">
        <f t="shared" ref="L4:L21" si="1">AVERAGE(J4:K4)</f>
        <v>16065.8</v>
      </c>
      <c r="M4" s="62"/>
      <c r="N4" s="65">
        <v>15608.3</v>
      </c>
      <c r="O4" s="62">
        <v>14538.3</v>
      </c>
      <c r="P4" s="62">
        <f t="shared" ref="P4:P22" si="2">AVERAGE(N4:O4)</f>
        <v>15073.3</v>
      </c>
      <c r="Q4" s="58">
        <v>1</v>
      </c>
      <c r="R4" s="58">
        <v>1</v>
      </c>
      <c r="S4" s="58">
        <v>1</v>
      </c>
    </row>
    <row r="5" spans="1:19" ht="15.75" x14ac:dyDescent="0.25">
      <c r="A5" s="40" t="s">
        <v>150</v>
      </c>
      <c r="B5" s="62">
        <v>15343.32</v>
      </c>
      <c r="C5" s="62">
        <v>13540.32</v>
      </c>
      <c r="D5" s="62">
        <f t="shared" ref="D5:D21" si="3">AVERAGE(B5:C5)</f>
        <v>14441.82</v>
      </c>
      <c r="E5" s="62"/>
      <c r="F5" s="62">
        <v>13906.32</v>
      </c>
      <c r="G5" s="62">
        <v>12040.32</v>
      </c>
      <c r="H5" s="62">
        <f t="shared" si="0"/>
        <v>12973.32</v>
      </c>
      <c r="I5" s="62"/>
      <c r="J5" s="65">
        <v>13821.32</v>
      </c>
      <c r="K5" s="62">
        <v>11780.32</v>
      </c>
      <c r="L5" s="65">
        <f t="shared" si="1"/>
        <v>12800.82</v>
      </c>
      <c r="M5" s="62"/>
      <c r="N5" s="4">
        <v>17551.32</v>
      </c>
      <c r="O5" s="62">
        <v>15987.32</v>
      </c>
      <c r="P5" s="62">
        <f t="shared" si="2"/>
        <v>16769.32</v>
      </c>
      <c r="Q5" s="58">
        <v>1</v>
      </c>
      <c r="R5" s="58">
        <v>1</v>
      </c>
      <c r="S5" s="58">
        <v>1</v>
      </c>
    </row>
    <row r="6" spans="1:19" ht="15" x14ac:dyDescent="0.2">
      <c r="A6" s="40" t="s">
        <v>151</v>
      </c>
      <c r="B6" s="62">
        <v>14445.9</v>
      </c>
      <c r="C6" s="62">
        <v>13664.9</v>
      </c>
      <c r="D6" s="62">
        <f t="shared" si="3"/>
        <v>14055.4</v>
      </c>
      <c r="E6" s="62"/>
      <c r="F6" s="65">
        <v>14218.9</v>
      </c>
      <c r="G6" s="62">
        <v>13839.9</v>
      </c>
      <c r="H6" s="65">
        <f t="shared" si="0"/>
        <v>14029.4</v>
      </c>
      <c r="I6" s="62"/>
      <c r="J6" s="62">
        <v>18026.900000000001</v>
      </c>
      <c r="K6" s="62">
        <v>16486.900000000001</v>
      </c>
      <c r="L6" s="62">
        <f t="shared" si="1"/>
        <v>17256.900000000001</v>
      </c>
      <c r="M6" s="62"/>
      <c r="N6" s="62">
        <v>17535.900000000001</v>
      </c>
      <c r="O6" s="62">
        <v>16673.900000000001</v>
      </c>
      <c r="P6" s="62">
        <f t="shared" si="2"/>
        <v>17104.900000000001</v>
      </c>
      <c r="Q6" s="58">
        <v>1</v>
      </c>
      <c r="R6" s="58">
        <v>1</v>
      </c>
      <c r="S6" s="58">
        <v>1</v>
      </c>
    </row>
    <row r="7" spans="1:19" ht="15" x14ac:dyDescent="0.2">
      <c r="A7" s="40" t="s">
        <v>152</v>
      </c>
      <c r="B7" s="65">
        <v>16818.66</v>
      </c>
      <c r="C7" s="62">
        <v>16347.66</v>
      </c>
      <c r="D7" s="65">
        <f t="shared" si="3"/>
        <v>16583.16</v>
      </c>
      <c r="E7" s="62"/>
      <c r="F7" s="62">
        <v>18122.66</v>
      </c>
      <c r="G7" s="62">
        <v>15815.66</v>
      </c>
      <c r="H7" s="62">
        <f t="shared" si="0"/>
        <v>16969.16</v>
      </c>
      <c r="I7" s="62"/>
      <c r="J7" s="62">
        <v>20776.66</v>
      </c>
      <c r="K7" s="62">
        <v>20116.66</v>
      </c>
      <c r="L7" s="62">
        <f t="shared" si="1"/>
        <v>20446.66</v>
      </c>
      <c r="M7" s="62"/>
      <c r="N7" s="62">
        <v>21457.66</v>
      </c>
      <c r="O7" s="62">
        <v>16794.66</v>
      </c>
      <c r="P7" s="62">
        <f t="shared" si="2"/>
        <v>19126.16</v>
      </c>
      <c r="Q7" s="58">
        <v>1.73E-6</v>
      </c>
      <c r="R7" s="58">
        <v>1.9199999999999998E-6</v>
      </c>
      <c r="S7" s="58">
        <v>2.16E-5</v>
      </c>
    </row>
    <row r="8" spans="1:19" ht="15" x14ac:dyDescent="0.2">
      <c r="A8" s="40" t="s">
        <v>153</v>
      </c>
      <c r="B8" s="65">
        <v>15862.48</v>
      </c>
      <c r="C8" s="62">
        <v>15459.48</v>
      </c>
      <c r="D8" s="65">
        <f t="shared" si="3"/>
        <v>15660.98</v>
      </c>
      <c r="E8" s="62"/>
      <c r="F8" s="62">
        <v>19758.48</v>
      </c>
      <c r="G8" s="62">
        <v>16233.48</v>
      </c>
      <c r="H8" s="62">
        <f t="shared" si="0"/>
        <v>17995.98</v>
      </c>
      <c r="I8" s="62"/>
      <c r="J8" s="62">
        <v>16759.48</v>
      </c>
      <c r="K8" s="62">
        <v>16130.48</v>
      </c>
      <c r="L8" s="62">
        <f t="shared" si="1"/>
        <v>16444.98</v>
      </c>
      <c r="M8" s="62"/>
      <c r="N8" s="62">
        <v>20168.48</v>
      </c>
      <c r="O8" s="62">
        <v>19802.48</v>
      </c>
      <c r="P8" s="62">
        <f t="shared" si="2"/>
        <v>19985.48</v>
      </c>
      <c r="Q8" s="58">
        <v>7.6899999999999992E-6</v>
      </c>
      <c r="R8" s="58">
        <v>1.73E-6</v>
      </c>
      <c r="S8" s="58">
        <v>1.73E-6</v>
      </c>
    </row>
    <row r="9" spans="1:19" ht="15" x14ac:dyDescent="0.2">
      <c r="A9" s="40" t="s">
        <v>154</v>
      </c>
      <c r="B9" s="62">
        <v>24589.559999999998</v>
      </c>
      <c r="C9" s="62">
        <v>22147.559999999998</v>
      </c>
      <c r="D9" s="62">
        <f t="shared" si="3"/>
        <v>23368.559999999998</v>
      </c>
      <c r="E9" s="62"/>
      <c r="F9" s="65">
        <v>22072.559999999998</v>
      </c>
      <c r="G9" s="62">
        <v>21055.559999999998</v>
      </c>
      <c r="H9" s="65">
        <f t="shared" si="0"/>
        <v>21564.059999999998</v>
      </c>
      <c r="I9" s="62"/>
      <c r="J9" s="62">
        <v>25243.559999999998</v>
      </c>
      <c r="K9" s="62">
        <v>21266.559999999998</v>
      </c>
      <c r="L9" s="62">
        <f t="shared" si="1"/>
        <v>23255.059999999998</v>
      </c>
      <c r="M9" s="62"/>
      <c r="N9" s="62">
        <v>25155.559999999998</v>
      </c>
      <c r="O9" s="62">
        <v>21766.559999999998</v>
      </c>
      <c r="P9" s="62">
        <f t="shared" si="2"/>
        <v>23461.059999999998</v>
      </c>
      <c r="Q9" s="58">
        <v>2.88E-6</v>
      </c>
      <c r="R9" s="58">
        <v>2.37E-5</v>
      </c>
      <c r="S9" s="58">
        <v>2.0200000000000001E-6</v>
      </c>
    </row>
    <row r="10" spans="1:19" ht="15" x14ac:dyDescent="0.2">
      <c r="A10" s="40" t="s">
        <v>155</v>
      </c>
      <c r="B10" s="62">
        <v>19529.66</v>
      </c>
      <c r="C10" s="62">
        <v>17595.66</v>
      </c>
      <c r="D10" s="65">
        <f t="shared" si="3"/>
        <v>18562.66</v>
      </c>
      <c r="E10" s="62"/>
      <c r="F10" s="65">
        <v>18940.66</v>
      </c>
      <c r="G10" s="62">
        <v>18502.66</v>
      </c>
      <c r="H10" s="62">
        <f t="shared" si="0"/>
        <v>18721.66</v>
      </c>
      <c r="I10" s="62"/>
      <c r="J10" s="62">
        <v>19782.66</v>
      </c>
      <c r="K10" s="62">
        <v>17441.66</v>
      </c>
      <c r="L10" s="62">
        <f t="shared" si="1"/>
        <v>18612.16</v>
      </c>
      <c r="M10" s="62"/>
      <c r="N10" s="62">
        <v>20899.66</v>
      </c>
      <c r="O10" s="62">
        <v>20684.66</v>
      </c>
      <c r="P10" s="62">
        <f t="shared" si="2"/>
        <v>20792.16</v>
      </c>
      <c r="Q10" s="58">
        <v>4.7299999999999996E-6</v>
      </c>
      <c r="R10" s="58">
        <v>5.0900000000000001E-4</v>
      </c>
      <c r="S10" s="58">
        <v>4.2799999999999998E-2</v>
      </c>
    </row>
    <row r="11" spans="1:19" ht="15" x14ac:dyDescent="0.2">
      <c r="A11" s="40" t="s">
        <v>156</v>
      </c>
      <c r="B11" s="62">
        <v>27222.579999999998</v>
      </c>
      <c r="C11" s="62">
        <v>23350.579999999998</v>
      </c>
      <c r="D11" s="65">
        <f>AVERAGE(B11:C11)</f>
        <v>25286.579999999998</v>
      </c>
      <c r="E11" s="62"/>
      <c r="F11" s="65">
        <v>25562.579999999998</v>
      </c>
      <c r="G11" s="62">
        <v>25339.579999999998</v>
      </c>
      <c r="H11" s="62">
        <f t="shared" si="0"/>
        <v>25451.079999999998</v>
      </c>
      <c r="I11" s="62"/>
      <c r="J11" s="62">
        <v>28085.579999999998</v>
      </c>
      <c r="K11" s="62">
        <v>25496.579999999998</v>
      </c>
      <c r="L11" s="62">
        <f>AVERAGE(J11:K11)</f>
        <v>26791.079999999998</v>
      </c>
      <c r="M11" s="62"/>
      <c r="N11" s="62">
        <v>27181.579999999998</v>
      </c>
      <c r="O11" s="62">
        <v>23926.579999999998</v>
      </c>
      <c r="P11" s="62">
        <f t="shared" si="2"/>
        <v>25554.079999999998</v>
      </c>
      <c r="Q11" s="58">
        <v>0.192</v>
      </c>
      <c r="R11" s="58">
        <v>3.5099999999999999E-2</v>
      </c>
      <c r="S11" s="58">
        <v>7.9600000000000001E-3</v>
      </c>
    </row>
    <row r="12" spans="1:19" ht="15" x14ac:dyDescent="0.2">
      <c r="A12" s="40" t="s">
        <v>157</v>
      </c>
      <c r="B12" s="65">
        <v>21824.52</v>
      </c>
      <c r="C12" s="62">
        <v>21778.52</v>
      </c>
      <c r="D12" s="65">
        <f>AVERAGE(B12:C12)</f>
        <v>21801.52</v>
      </c>
      <c r="E12" s="62"/>
      <c r="F12" s="62">
        <v>23692.52</v>
      </c>
      <c r="G12" s="62">
        <v>22095.52</v>
      </c>
      <c r="H12" s="62">
        <f t="shared" si="0"/>
        <v>22894.02</v>
      </c>
      <c r="I12" s="62"/>
      <c r="J12" s="62">
        <v>25569.52</v>
      </c>
      <c r="K12" s="62">
        <v>21663.52</v>
      </c>
      <c r="L12" s="62">
        <f>AVERAGE(J12:K12)</f>
        <v>23616.52</v>
      </c>
      <c r="M12" s="62"/>
      <c r="N12" s="62">
        <v>24291.52</v>
      </c>
      <c r="O12" s="62">
        <v>20962.52</v>
      </c>
      <c r="P12" s="62">
        <f t="shared" si="2"/>
        <v>22627.02</v>
      </c>
      <c r="Q12" s="58">
        <v>7.5699999999999997E-4</v>
      </c>
      <c r="R12" s="58">
        <v>1.25E-4</v>
      </c>
      <c r="S12" s="58">
        <v>2.61E-4</v>
      </c>
    </row>
    <row r="13" spans="1:19" ht="15" x14ac:dyDescent="0.2">
      <c r="A13" s="40" t="s">
        <v>170</v>
      </c>
      <c r="B13" s="65">
        <v>23677.84</v>
      </c>
      <c r="C13" s="62">
        <v>23118.84</v>
      </c>
      <c r="D13" s="65">
        <f>AVERAGE(B13:C13)</f>
        <v>23398.34</v>
      </c>
      <c r="E13" s="62"/>
      <c r="F13" s="62">
        <v>26189.84</v>
      </c>
      <c r="G13" s="62">
        <v>25315.84</v>
      </c>
      <c r="H13" s="62">
        <f t="shared" si="0"/>
        <v>25752.84</v>
      </c>
      <c r="I13" s="62"/>
      <c r="J13" s="62">
        <v>26356.84</v>
      </c>
      <c r="K13" s="62">
        <v>24653.84</v>
      </c>
      <c r="L13" s="62">
        <f>AVERAGE(J13:K13)</f>
        <v>25505.34</v>
      </c>
      <c r="M13" s="62"/>
      <c r="N13" s="62">
        <v>26529.84</v>
      </c>
      <c r="O13" s="62">
        <v>25433.84</v>
      </c>
      <c r="P13" s="62">
        <f t="shared" si="2"/>
        <v>25981.84</v>
      </c>
      <c r="Q13" s="58">
        <v>1.9199999999999998E-6</v>
      </c>
      <c r="R13" s="58">
        <v>0.28000000000000003</v>
      </c>
      <c r="S13" s="58">
        <v>0.28000000000000003</v>
      </c>
    </row>
    <row r="14" spans="1:19" ht="15" x14ac:dyDescent="0.2">
      <c r="A14" s="40" t="s">
        <v>158</v>
      </c>
      <c r="B14" s="62">
        <v>19432.7</v>
      </c>
      <c r="C14" s="62">
        <v>15658.7</v>
      </c>
      <c r="D14" s="62">
        <f t="shared" si="3"/>
        <v>17545.7</v>
      </c>
      <c r="E14" s="62"/>
      <c r="F14" s="62">
        <v>17943.7</v>
      </c>
      <c r="G14" s="62">
        <v>16983.7</v>
      </c>
      <c r="H14" s="62">
        <f t="shared" si="0"/>
        <v>17463.7</v>
      </c>
      <c r="I14" s="62"/>
      <c r="J14" s="65">
        <v>17265.7</v>
      </c>
      <c r="K14" s="62">
        <v>16911.7</v>
      </c>
      <c r="L14" s="62">
        <f t="shared" si="1"/>
        <v>17088.7</v>
      </c>
      <c r="M14" s="62"/>
      <c r="N14" s="62">
        <v>17349.7</v>
      </c>
      <c r="O14" s="62">
        <v>15871.7</v>
      </c>
      <c r="P14" s="65">
        <f t="shared" si="2"/>
        <v>16610.7</v>
      </c>
      <c r="Q14" s="58">
        <v>1.36E-4</v>
      </c>
      <c r="R14" s="58">
        <v>2.37E-5</v>
      </c>
      <c r="S14" s="58">
        <v>1.24E-5</v>
      </c>
    </row>
    <row r="15" spans="1:19" ht="15" x14ac:dyDescent="0.2">
      <c r="A15" s="40" t="s">
        <v>159</v>
      </c>
      <c r="B15" s="65">
        <v>20901.98</v>
      </c>
      <c r="C15" s="62">
        <v>20602.98</v>
      </c>
      <c r="D15" s="65">
        <f>AVERAGE(B15:C15)</f>
        <v>20752.48</v>
      </c>
      <c r="E15" s="62"/>
      <c r="F15" s="62">
        <v>22667.98</v>
      </c>
      <c r="G15" s="62">
        <v>19561.98</v>
      </c>
      <c r="H15" s="62">
        <f>AVERAGE(F15:G15)</f>
        <v>21114.98</v>
      </c>
      <c r="I15" s="62"/>
      <c r="J15" s="62">
        <v>21242.98</v>
      </c>
      <c r="K15" s="62">
        <v>21202.98</v>
      </c>
      <c r="L15" s="62">
        <f t="shared" si="1"/>
        <v>21222.98</v>
      </c>
      <c r="M15" s="62"/>
      <c r="N15" s="62">
        <v>23955.98</v>
      </c>
      <c r="O15" s="62">
        <v>20339.98</v>
      </c>
      <c r="P15" s="62">
        <f t="shared" si="2"/>
        <v>22147.98</v>
      </c>
      <c r="Q15" s="58">
        <v>1.73E-6</v>
      </c>
      <c r="R15" s="58">
        <v>1.6399999999999999E-5</v>
      </c>
      <c r="S15" s="58">
        <v>0.84499999999999997</v>
      </c>
    </row>
    <row r="16" spans="1:19" ht="15" x14ac:dyDescent="0.2">
      <c r="A16" s="40" t="s">
        <v>160</v>
      </c>
      <c r="B16" s="62">
        <v>26162</v>
      </c>
      <c r="C16" s="62">
        <v>23768</v>
      </c>
      <c r="D16" s="62">
        <f t="shared" si="3"/>
        <v>24965</v>
      </c>
      <c r="E16" s="62"/>
      <c r="F16" s="62">
        <v>24658</v>
      </c>
      <c r="G16" s="62">
        <v>22258</v>
      </c>
      <c r="H16" s="62">
        <f t="shared" si="0"/>
        <v>23458</v>
      </c>
      <c r="I16" s="62"/>
      <c r="J16" s="65">
        <v>22135</v>
      </c>
      <c r="K16" s="62">
        <v>22010</v>
      </c>
      <c r="L16" s="65">
        <f t="shared" si="1"/>
        <v>22072.5</v>
      </c>
      <c r="M16" s="62"/>
      <c r="N16" s="62">
        <v>26681</v>
      </c>
      <c r="O16" s="62">
        <v>21703</v>
      </c>
      <c r="P16" s="62">
        <f t="shared" si="2"/>
        <v>24192</v>
      </c>
      <c r="Q16" s="58">
        <v>1.73E-6</v>
      </c>
      <c r="R16" s="58">
        <v>2.61E-4</v>
      </c>
      <c r="S16" s="58">
        <v>3.5200000000000002E-6</v>
      </c>
    </row>
    <row r="17" spans="1:19" ht="15" x14ac:dyDescent="0.2">
      <c r="A17" s="40" t="s">
        <v>161</v>
      </c>
      <c r="B17" s="62">
        <v>27266.32</v>
      </c>
      <c r="C17" s="62">
        <v>22911.32</v>
      </c>
      <c r="D17" s="65">
        <f>AVERAGE(B17:C17)</f>
        <v>25088.82</v>
      </c>
      <c r="E17" s="62"/>
      <c r="F17" s="62">
        <v>27651.32</v>
      </c>
      <c r="G17" s="62">
        <v>26615.32</v>
      </c>
      <c r="H17" s="62">
        <f t="shared" si="0"/>
        <v>27133.32</v>
      </c>
      <c r="I17" s="62"/>
      <c r="J17" s="62">
        <v>28150.32</v>
      </c>
      <c r="K17" s="62">
        <v>27493.32</v>
      </c>
      <c r="L17" s="62">
        <f>AVERAGE(J17:K17)</f>
        <v>27821.82</v>
      </c>
      <c r="M17" s="62"/>
      <c r="N17" s="65">
        <v>25744.32</v>
      </c>
      <c r="O17" s="62">
        <v>24742.32</v>
      </c>
      <c r="P17" s="62">
        <f t="shared" si="2"/>
        <v>25243.32</v>
      </c>
      <c r="Q17" s="58">
        <v>1.73E-6</v>
      </c>
      <c r="R17" s="58">
        <v>1.73E-6</v>
      </c>
      <c r="S17" s="58">
        <v>1.73E-6</v>
      </c>
    </row>
    <row r="18" spans="1:19" ht="15.75" x14ac:dyDescent="0.25">
      <c r="A18" s="40" t="s">
        <v>162</v>
      </c>
      <c r="B18" s="65">
        <v>19712.14</v>
      </c>
      <c r="C18" s="62">
        <v>17727.14</v>
      </c>
      <c r="D18" s="65">
        <f>AVERAGE(B18:C18)</f>
        <v>18719.64</v>
      </c>
      <c r="E18" s="4"/>
      <c r="F18" s="62">
        <v>20614.14</v>
      </c>
      <c r="G18" s="62">
        <v>17799.14</v>
      </c>
      <c r="H18" s="62">
        <f>AVERAGE(F18:G18)</f>
        <v>19206.64</v>
      </c>
      <c r="I18" s="62"/>
      <c r="J18" s="62">
        <v>21465.14</v>
      </c>
      <c r="K18" s="62">
        <v>18596.14</v>
      </c>
      <c r="L18" s="62">
        <f t="shared" si="1"/>
        <v>20030.64</v>
      </c>
      <c r="M18" s="62"/>
      <c r="N18" s="62">
        <v>20732.14</v>
      </c>
      <c r="O18" s="62">
        <v>19792.14</v>
      </c>
      <c r="P18" s="62">
        <f t="shared" si="2"/>
        <v>20262.14</v>
      </c>
      <c r="Q18" s="58">
        <v>9.7100000000000002E-5</v>
      </c>
      <c r="R18" s="58">
        <v>1.73E-6</v>
      </c>
      <c r="S18" s="58">
        <v>3.8699999999999998E-2</v>
      </c>
    </row>
    <row r="19" spans="1:19" ht="15.75" x14ac:dyDescent="0.25">
      <c r="A19" s="40" t="s">
        <v>163</v>
      </c>
      <c r="B19" s="65">
        <v>23220.399999999998</v>
      </c>
      <c r="C19" s="62">
        <v>22165.399999999998</v>
      </c>
      <c r="D19" s="65">
        <f>AVERAGE(B19:C19)</f>
        <v>22692.899999999998</v>
      </c>
      <c r="E19" s="4"/>
      <c r="F19" s="62">
        <v>26548.399999999998</v>
      </c>
      <c r="G19" s="62">
        <v>22898.399999999998</v>
      </c>
      <c r="H19" s="62">
        <f>AVERAGE(F19:G19)</f>
        <v>24723.399999999998</v>
      </c>
      <c r="I19" s="62"/>
      <c r="J19" s="62">
        <v>25783.399999999998</v>
      </c>
      <c r="K19" s="62">
        <v>22092.399999999998</v>
      </c>
      <c r="L19" s="62">
        <f t="shared" si="1"/>
        <v>23937.899999999998</v>
      </c>
      <c r="M19" s="62"/>
      <c r="N19" s="62">
        <v>27707.399999999998</v>
      </c>
      <c r="O19" s="62">
        <v>22154.399999999998</v>
      </c>
      <c r="P19" s="62">
        <f t="shared" si="2"/>
        <v>24930.899999999998</v>
      </c>
      <c r="Q19" s="58">
        <v>5.22E-6</v>
      </c>
      <c r="R19" s="58">
        <v>2.12E-2</v>
      </c>
      <c r="S19" s="58">
        <v>1.9700000000000001E-5</v>
      </c>
    </row>
    <row r="20" spans="1:19" ht="15" x14ac:dyDescent="0.2">
      <c r="A20" s="40" t="s">
        <v>164</v>
      </c>
      <c r="B20" s="65">
        <v>38957.14</v>
      </c>
      <c r="C20" s="62">
        <v>37568.14</v>
      </c>
      <c r="D20" s="62">
        <f t="shared" si="3"/>
        <v>38262.639999999999</v>
      </c>
      <c r="E20" s="62"/>
      <c r="F20" s="62">
        <v>39209.14</v>
      </c>
      <c r="G20" s="62">
        <v>35526.14</v>
      </c>
      <c r="H20" s="65">
        <f t="shared" si="0"/>
        <v>37367.64</v>
      </c>
      <c r="I20" s="62"/>
      <c r="J20" s="62">
        <v>39401.14</v>
      </c>
      <c r="K20" s="62">
        <v>39318.14</v>
      </c>
      <c r="L20" s="62">
        <f t="shared" si="1"/>
        <v>39359.64</v>
      </c>
      <c r="M20" s="62"/>
      <c r="N20" s="62">
        <v>39733.14</v>
      </c>
      <c r="O20" s="62">
        <v>36760.14</v>
      </c>
      <c r="P20" s="62">
        <f t="shared" si="2"/>
        <v>38246.639999999999</v>
      </c>
      <c r="Q20" s="58">
        <v>2.61E-4</v>
      </c>
      <c r="R20" s="58">
        <v>1.15E-4</v>
      </c>
      <c r="S20" s="58">
        <v>4.2000000000000002E-4</v>
      </c>
    </row>
    <row r="21" spans="1:19" ht="15" x14ac:dyDescent="0.2">
      <c r="A21" s="40" t="s">
        <v>165</v>
      </c>
      <c r="B21" s="62">
        <v>27254.5</v>
      </c>
      <c r="C21" s="62">
        <v>24760.5</v>
      </c>
      <c r="D21" s="62">
        <f t="shared" si="3"/>
        <v>26007.5</v>
      </c>
      <c r="E21" s="62"/>
      <c r="F21" s="62">
        <v>27346.5</v>
      </c>
      <c r="G21" s="62">
        <v>26795.5</v>
      </c>
      <c r="H21" s="62">
        <f t="shared" si="0"/>
        <v>27071</v>
      </c>
      <c r="I21" s="62"/>
      <c r="J21" s="65">
        <v>25976.5</v>
      </c>
      <c r="K21" s="62">
        <v>25390.5</v>
      </c>
      <c r="L21" s="65">
        <f t="shared" si="1"/>
        <v>25683.5</v>
      </c>
      <c r="M21" s="62"/>
      <c r="N21" s="62">
        <v>28062.5</v>
      </c>
      <c r="O21" s="62">
        <v>24443.5</v>
      </c>
      <c r="P21" s="62">
        <f t="shared" si="2"/>
        <v>26253</v>
      </c>
      <c r="Q21" s="58">
        <v>0.111</v>
      </c>
      <c r="R21" s="58">
        <v>2.8399999999999999E-5</v>
      </c>
      <c r="S21" s="58">
        <v>2.8399999999999999E-5</v>
      </c>
    </row>
    <row r="22" spans="1:19" ht="15" x14ac:dyDescent="0.2">
      <c r="A22" s="60" t="s">
        <v>166</v>
      </c>
      <c r="B22" s="64">
        <v>27051.9</v>
      </c>
      <c r="C22" s="63">
        <v>26934.9</v>
      </c>
      <c r="D22" s="64">
        <f>AVERAGE(B22:C22)</f>
        <v>26993.4</v>
      </c>
      <c r="E22" s="63"/>
      <c r="F22" s="63">
        <v>28298.9</v>
      </c>
      <c r="G22" s="63">
        <v>28232.9</v>
      </c>
      <c r="H22" s="63">
        <f t="shared" si="0"/>
        <v>28265.9</v>
      </c>
      <c r="I22" s="63"/>
      <c r="J22" s="63">
        <v>29527.9</v>
      </c>
      <c r="K22" s="63">
        <v>25795.9</v>
      </c>
      <c r="L22" s="63">
        <f>AVERAGE(J22:K22)</f>
        <v>27661.9</v>
      </c>
      <c r="M22" s="63"/>
      <c r="N22" s="63">
        <v>29812.9</v>
      </c>
      <c r="O22" s="63">
        <v>26656.9</v>
      </c>
      <c r="P22" s="63">
        <f t="shared" si="2"/>
        <v>28234.9</v>
      </c>
      <c r="Q22" s="61">
        <v>2.1299999999999999E-6</v>
      </c>
      <c r="R22" s="61">
        <v>2.61E-4</v>
      </c>
      <c r="S22" s="61">
        <v>1.7099999999999999E-3</v>
      </c>
    </row>
  </sheetData>
  <mergeCells count="6">
    <mergeCell ref="Q1:S1"/>
    <mergeCell ref="A1:A2"/>
    <mergeCell ref="B1:D1"/>
    <mergeCell ref="F1:H1"/>
    <mergeCell ref="J1:L1"/>
    <mergeCell ref="N1:P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3725B-B3D3-48EA-BD14-3BF0A15EB420}">
  <dimension ref="A1:AL36"/>
  <sheetViews>
    <sheetView topLeftCell="B1" zoomScale="85" zoomScaleNormal="85" workbookViewId="0">
      <selection activeCell="V33" sqref="V33"/>
    </sheetView>
  </sheetViews>
  <sheetFormatPr defaultColWidth="8.875" defaultRowHeight="15" x14ac:dyDescent="0.25"/>
  <cols>
    <col min="1" max="1" width="16.375" style="25" customWidth="1"/>
    <col min="2" max="2" width="10.125" style="27" customWidth="1"/>
    <col min="3" max="3" width="1.25" style="27" customWidth="1"/>
    <col min="4" max="4" width="12.125" style="27" customWidth="1"/>
    <col min="5" max="5" width="6.125" style="27" customWidth="1"/>
    <col min="6" max="6" width="1.5" style="25" customWidth="1"/>
    <col min="7" max="7" width="10.5" style="28" customWidth="1"/>
    <col min="8" max="8" width="5.5" style="28" customWidth="1"/>
    <col min="9" max="9" width="1.375" style="25" customWidth="1"/>
    <col min="10" max="10" width="10.375" style="28" customWidth="1"/>
    <col min="11" max="11" width="5.25" style="28" customWidth="1"/>
    <col min="12" max="12" width="1.5" style="25" customWidth="1"/>
    <col min="13" max="13" width="10.25" style="28" customWidth="1"/>
    <col min="14" max="14" width="5.125" style="28" customWidth="1"/>
    <col min="15" max="15" width="1.625" style="25" customWidth="1"/>
    <col min="16" max="16" width="10.625" style="25" bestFit="1" customWidth="1"/>
    <col min="17" max="17" width="7.75" style="25" customWidth="1"/>
    <col min="18" max="19" width="8.875" style="25"/>
    <col min="20" max="20" width="14.5" style="25" customWidth="1"/>
    <col min="21" max="21" width="21.5" style="25" customWidth="1"/>
    <col min="22" max="22" width="13.625" style="25" customWidth="1"/>
    <col min="23" max="16384" width="8.875" style="25"/>
  </cols>
  <sheetData>
    <row r="1" spans="1:28" x14ac:dyDescent="0.25">
      <c r="A1" s="85" t="s">
        <v>5</v>
      </c>
      <c r="B1" s="38" t="s">
        <v>84</v>
      </c>
      <c r="C1" s="35"/>
      <c r="D1" s="87" t="s">
        <v>104</v>
      </c>
      <c r="E1" s="87"/>
      <c r="F1" s="35"/>
      <c r="G1" s="75" t="s">
        <v>88</v>
      </c>
      <c r="H1" s="75"/>
      <c r="I1" s="36"/>
      <c r="J1" s="75" t="s">
        <v>92</v>
      </c>
      <c r="K1" s="75"/>
      <c r="L1" s="36"/>
      <c r="M1" s="75" t="s">
        <v>97</v>
      </c>
      <c r="N1" s="75"/>
      <c r="P1" s="86" t="s">
        <v>110</v>
      </c>
      <c r="Q1" s="86"/>
      <c r="T1" s="66"/>
      <c r="U1" s="66"/>
      <c r="V1" s="67"/>
      <c r="W1" s="67"/>
      <c r="X1" s="67"/>
      <c r="Y1" s="66"/>
      <c r="Z1" s="66"/>
      <c r="AA1" s="66"/>
      <c r="AB1" s="66"/>
    </row>
    <row r="2" spans="1:28" x14ac:dyDescent="0.25">
      <c r="A2" s="77"/>
      <c r="B2" s="30" t="s">
        <v>90</v>
      </c>
      <c r="C2" s="30"/>
      <c r="D2" s="30" t="s">
        <v>90</v>
      </c>
      <c r="E2" s="26" t="s">
        <v>89</v>
      </c>
      <c r="F2" s="30"/>
      <c r="G2" s="31" t="s">
        <v>90</v>
      </c>
      <c r="H2" s="31" t="s">
        <v>89</v>
      </c>
      <c r="I2" s="30"/>
      <c r="J2" s="31" t="s">
        <v>90</v>
      </c>
      <c r="K2" s="31" t="s">
        <v>89</v>
      </c>
      <c r="L2" s="30"/>
      <c r="M2" s="31" t="s">
        <v>90</v>
      </c>
      <c r="N2" s="31" t="s">
        <v>89</v>
      </c>
      <c r="P2" s="31" t="s">
        <v>90</v>
      </c>
      <c r="Q2" s="31" t="s">
        <v>89</v>
      </c>
      <c r="T2" s="67"/>
      <c r="U2" s="67"/>
      <c r="V2" s="67"/>
      <c r="W2" s="67"/>
      <c r="X2" s="67"/>
      <c r="Y2" s="67"/>
      <c r="Z2" s="67"/>
      <c r="AA2" s="67"/>
      <c r="AB2" s="67"/>
    </row>
    <row r="3" spans="1:28" x14ac:dyDescent="0.25">
      <c r="A3" s="25" t="s">
        <v>53</v>
      </c>
      <c r="B3" s="27">
        <v>54778.400000000001</v>
      </c>
      <c r="D3" s="34">
        <v>54778.400000000001</v>
      </c>
      <c r="E3" s="27">
        <f>(D3-B3)/B3*100</f>
        <v>0</v>
      </c>
      <c r="G3" s="28">
        <f>H3*B3/100+B3</f>
        <v>54778.400000000001</v>
      </c>
      <c r="H3" s="28">
        <v>0</v>
      </c>
      <c r="J3" s="28">
        <f>K3*B3/100+B3</f>
        <v>54778.400000000001</v>
      </c>
      <c r="K3" s="28">
        <v>0</v>
      </c>
      <c r="M3" s="28">
        <f>N3*B3/100+B3</f>
        <v>54778.400000000001</v>
      </c>
      <c r="N3" s="28">
        <v>0</v>
      </c>
      <c r="P3" s="28">
        <f>Q3*B3/100+B3</f>
        <v>54778.400000000001</v>
      </c>
      <c r="Q3" s="28">
        <v>0</v>
      </c>
      <c r="T3" s="67"/>
      <c r="U3" s="67"/>
      <c r="V3" s="67"/>
      <c r="W3" s="67"/>
      <c r="X3" s="67"/>
      <c r="Y3" s="67"/>
      <c r="Z3" s="67"/>
      <c r="AA3" s="67"/>
      <c r="AB3" s="67"/>
    </row>
    <row r="4" spans="1:28" x14ac:dyDescent="0.25">
      <c r="A4" s="25" t="s">
        <v>55</v>
      </c>
      <c r="B4" s="27">
        <v>39093.4</v>
      </c>
      <c r="D4" s="34">
        <v>39093.4</v>
      </c>
      <c r="E4" s="27">
        <f t="shared" ref="E4:E32" si="0">(D4-B4)/B4*100</f>
        <v>0</v>
      </c>
      <c r="G4" s="28">
        <f t="shared" ref="G4:G32" si="1">H4*B4/100+B4</f>
        <v>39093.4</v>
      </c>
      <c r="H4" s="28">
        <v>0</v>
      </c>
      <c r="J4" s="28">
        <f t="shared" ref="J4:J32" si="2">K4*B4/100+B4</f>
        <v>39093.4</v>
      </c>
      <c r="K4" s="28">
        <v>0</v>
      </c>
      <c r="M4" s="28">
        <f t="shared" ref="M4:M31" si="3">N4*B4/100+B4</f>
        <v>39093.4</v>
      </c>
      <c r="N4" s="28">
        <v>0</v>
      </c>
      <c r="P4" s="28">
        <f t="shared" ref="P4:P32" si="4">Q4*B4/100+B4</f>
        <v>39093.4</v>
      </c>
      <c r="Q4" s="28">
        <v>0</v>
      </c>
      <c r="T4" s="67"/>
      <c r="U4" s="67"/>
      <c r="V4" s="67"/>
      <c r="W4" s="67"/>
      <c r="X4" s="67"/>
      <c r="Y4" s="67"/>
      <c r="Z4" s="67"/>
      <c r="AA4" s="67"/>
      <c r="AB4" s="67"/>
    </row>
    <row r="5" spans="1:28" x14ac:dyDescent="0.25">
      <c r="A5" s="25" t="s">
        <v>56</v>
      </c>
      <c r="B5" s="27">
        <v>48895.3</v>
      </c>
      <c r="D5" s="34">
        <v>48895.3</v>
      </c>
      <c r="E5" s="27">
        <f t="shared" si="0"/>
        <v>0</v>
      </c>
      <c r="G5" s="28">
        <f t="shared" si="1"/>
        <v>48895.3</v>
      </c>
      <c r="H5" s="28">
        <v>0</v>
      </c>
      <c r="J5" s="28">
        <f t="shared" si="2"/>
        <v>48895.3</v>
      </c>
      <c r="K5" s="28">
        <v>0</v>
      </c>
      <c r="M5" s="28">
        <f t="shared" si="3"/>
        <v>48895.3</v>
      </c>
      <c r="N5" s="28">
        <v>0</v>
      </c>
      <c r="P5" s="28">
        <f t="shared" si="4"/>
        <v>48895.3</v>
      </c>
      <c r="Q5" s="28">
        <v>0</v>
      </c>
      <c r="T5" s="67"/>
      <c r="U5" s="53"/>
      <c r="V5" s="67"/>
      <c r="W5" s="53"/>
      <c r="X5" s="67"/>
      <c r="Y5" s="53"/>
      <c r="Z5" s="53"/>
      <c r="AA5" s="67"/>
      <c r="AB5" s="67"/>
    </row>
    <row r="6" spans="1:28" x14ac:dyDescent="0.25">
      <c r="A6" s="25" t="s">
        <v>57</v>
      </c>
      <c r="B6" s="27">
        <v>37529.4</v>
      </c>
      <c r="D6" s="34">
        <v>37529.4</v>
      </c>
      <c r="E6" s="27">
        <f t="shared" si="0"/>
        <v>0</v>
      </c>
      <c r="G6" s="28">
        <f t="shared" si="1"/>
        <v>37529.4</v>
      </c>
      <c r="H6" s="28">
        <v>0</v>
      </c>
      <c r="J6" s="28">
        <f t="shared" si="2"/>
        <v>37529.4</v>
      </c>
      <c r="K6" s="28">
        <v>0</v>
      </c>
      <c r="M6" s="28">
        <f t="shared" si="3"/>
        <v>37529.4</v>
      </c>
      <c r="N6" s="28">
        <v>0</v>
      </c>
      <c r="P6" s="28">
        <f t="shared" si="4"/>
        <v>37529.4</v>
      </c>
      <c r="Q6" s="28">
        <v>0</v>
      </c>
      <c r="T6" s="67"/>
      <c r="U6" s="53"/>
      <c r="V6" s="67"/>
      <c r="W6" s="53"/>
      <c r="X6" s="53"/>
      <c r="Y6" s="53"/>
      <c r="Z6" s="53"/>
      <c r="AA6" s="67"/>
      <c r="AB6" s="67"/>
    </row>
    <row r="7" spans="1:28" x14ac:dyDescent="0.25">
      <c r="A7" s="25" t="s">
        <v>58</v>
      </c>
      <c r="B7" s="27">
        <v>89966.5</v>
      </c>
      <c r="D7" s="34">
        <v>89966.97</v>
      </c>
      <c r="E7" s="27">
        <f t="shared" si="0"/>
        <v>5.2241667732007377E-4</v>
      </c>
      <c r="G7" s="28">
        <f t="shared" si="1"/>
        <v>89966.5</v>
      </c>
      <c r="H7" s="28">
        <v>0</v>
      </c>
      <c r="J7" s="28">
        <f t="shared" si="2"/>
        <v>89966.5</v>
      </c>
      <c r="K7" s="28">
        <v>0</v>
      </c>
      <c r="M7" s="28">
        <f t="shared" si="3"/>
        <v>89966.5</v>
      </c>
      <c r="N7" s="28">
        <v>0</v>
      </c>
      <c r="P7" s="28">
        <f t="shared" si="4"/>
        <v>89966.5</v>
      </c>
      <c r="Q7" s="28">
        <v>0</v>
      </c>
      <c r="T7" s="67"/>
      <c r="U7" s="53"/>
      <c r="V7" s="67"/>
      <c r="W7" s="53"/>
      <c r="X7" s="53"/>
      <c r="Y7" s="53"/>
      <c r="Z7" s="53"/>
      <c r="AA7" s="67"/>
      <c r="AB7" s="67"/>
    </row>
    <row r="8" spans="1:28" x14ac:dyDescent="0.25">
      <c r="A8" s="25" t="s">
        <v>59</v>
      </c>
      <c r="B8" s="27">
        <v>62106.7</v>
      </c>
      <c r="D8" s="34">
        <v>62106.7</v>
      </c>
      <c r="E8" s="27">
        <f t="shared" si="0"/>
        <v>0</v>
      </c>
      <c r="G8" s="28">
        <f t="shared" si="1"/>
        <v>62106.7</v>
      </c>
      <c r="H8" s="28">
        <v>0</v>
      </c>
      <c r="J8" s="28">
        <f t="shared" si="2"/>
        <v>62106.7</v>
      </c>
      <c r="K8" s="28">
        <v>0</v>
      </c>
      <c r="M8" s="28">
        <f t="shared" si="3"/>
        <v>62106.7</v>
      </c>
      <c r="N8" s="28">
        <v>0</v>
      </c>
      <c r="P8" s="28">
        <f t="shared" si="4"/>
        <v>62106.7</v>
      </c>
      <c r="Q8" s="28">
        <v>0</v>
      </c>
      <c r="T8" s="67"/>
      <c r="U8" s="53"/>
      <c r="V8" s="67"/>
      <c r="W8" s="53"/>
      <c r="X8" s="53"/>
      <c r="Y8" s="67"/>
      <c r="Z8" s="53"/>
      <c r="AA8" s="67"/>
      <c r="AB8" s="67"/>
    </row>
    <row r="9" spans="1:28" x14ac:dyDescent="0.25">
      <c r="A9" s="25" t="s">
        <v>60</v>
      </c>
      <c r="B9" s="27">
        <v>88298</v>
      </c>
      <c r="D9" s="34">
        <v>88298</v>
      </c>
      <c r="E9" s="27">
        <f t="shared" si="0"/>
        <v>0</v>
      </c>
      <c r="G9" s="28">
        <f t="shared" si="1"/>
        <v>88298</v>
      </c>
      <c r="H9" s="28">
        <v>0</v>
      </c>
      <c r="J9" s="28">
        <f t="shared" si="2"/>
        <v>88298</v>
      </c>
      <c r="K9" s="28">
        <v>0</v>
      </c>
      <c r="M9" s="28">
        <f t="shared" si="3"/>
        <v>88439.276800000007</v>
      </c>
      <c r="N9" s="28">
        <v>0.16</v>
      </c>
      <c r="P9" s="28">
        <f t="shared" si="4"/>
        <v>88298</v>
      </c>
      <c r="Q9" s="28">
        <v>0</v>
      </c>
      <c r="T9" s="67"/>
      <c r="U9" s="53"/>
      <c r="V9" s="67"/>
      <c r="W9" s="53"/>
      <c r="X9" s="53"/>
      <c r="Y9" s="53"/>
      <c r="Z9" s="53"/>
      <c r="AA9" s="67"/>
      <c r="AB9" s="67"/>
    </row>
    <row r="10" spans="1:28" x14ac:dyDescent="0.25">
      <c r="A10" s="25" t="s">
        <v>61</v>
      </c>
      <c r="B10" s="27">
        <v>67283.7</v>
      </c>
      <c r="D10" s="34">
        <v>67283.7</v>
      </c>
      <c r="E10" s="27">
        <f t="shared" si="0"/>
        <v>0</v>
      </c>
      <c r="G10" s="28">
        <f t="shared" si="1"/>
        <v>67283.7</v>
      </c>
      <c r="H10" s="28">
        <v>0</v>
      </c>
      <c r="J10" s="28">
        <f t="shared" si="2"/>
        <v>67350.983699999997</v>
      </c>
      <c r="K10" s="28">
        <v>0.1</v>
      </c>
      <c r="M10" s="28">
        <f t="shared" si="3"/>
        <v>67317.341849999997</v>
      </c>
      <c r="N10" s="28">
        <v>0.05</v>
      </c>
      <c r="P10" s="28">
        <f t="shared" si="4"/>
        <v>67283.7</v>
      </c>
      <c r="Q10" s="28">
        <v>0</v>
      </c>
      <c r="T10" s="67"/>
      <c r="U10" s="53"/>
      <c r="V10" s="67"/>
      <c r="W10" s="53"/>
      <c r="X10" s="67"/>
      <c r="Y10" s="53"/>
      <c r="Z10" s="53"/>
      <c r="AA10" s="67"/>
      <c r="AB10" s="67"/>
    </row>
    <row r="11" spans="1:28" x14ac:dyDescent="0.25">
      <c r="A11" s="25" t="s">
        <v>62</v>
      </c>
      <c r="B11" s="27">
        <v>83903.1</v>
      </c>
      <c r="D11" s="34">
        <v>83903.1</v>
      </c>
      <c r="E11" s="27">
        <f t="shared" si="0"/>
        <v>0</v>
      </c>
      <c r="G11" s="28">
        <f t="shared" si="1"/>
        <v>83903.1</v>
      </c>
      <c r="H11" s="28">
        <v>0</v>
      </c>
      <c r="J11" s="28">
        <f t="shared" si="2"/>
        <v>83903.1</v>
      </c>
      <c r="K11" s="28">
        <v>0</v>
      </c>
      <c r="M11" s="28">
        <f t="shared" si="3"/>
        <v>83903.1</v>
      </c>
      <c r="N11" s="28">
        <v>0</v>
      </c>
      <c r="P11" s="28">
        <f t="shared" si="4"/>
        <v>83903.1</v>
      </c>
      <c r="Q11" s="28">
        <v>0</v>
      </c>
      <c r="T11" s="67"/>
      <c r="V11" s="67"/>
      <c r="W11" s="67"/>
      <c r="X11" s="67"/>
      <c r="Y11" s="53"/>
      <c r="Z11" s="53"/>
      <c r="AA11" s="67"/>
      <c r="AB11" s="67"/>
    </row>
    <row r="12" spans="1:28" x14ac:dyDescent="0.25">
      <c r="A12" s="25" t="s">
        <v>63</v>
      </c>
      <c r="B12" s="27">
        <v>51822</v>
      </c>
      <c r="D12" s="34">
        <v>51822</v>
      </c>
      <c r="E12" s="27">
        <f t="shared" si="0"/>
        <v>0</v>
      </c>
      <c r="G12" s="28">
        <f t="shared" si="1"/>
        <v>51822</v>
      </c>
      <c r="H12" s="28">
        <v>0</v>
      </c>
      <c r="J12" s="28">
        <f t="shared" si="2"/>
        <v>51853.093200000003</v>
      </c>
      <c r="K12" s="28">
        <v>0.06</v>
      </c>
      <c r="M12" s="28">
        <f t="shared" si="3"/>
        <v>51822</v>
      </c>
      <c r="N12" s="28">
        <v>0</v>
      </c>
      <c r="P12" s="28">
        <f t="shared" si="4"/>
        <v>51822</v>
      </c>
      <c r="Q12" s="28">
        <v>0</v>
      </c>
      <c r="T12" s="67"/>
      <c r="V12" s="67"/>
      <c r="W12" s="53"/>
      <c r="X12" s="67"/>
      <c r="Y12" s="53"/>
      <c r="Z12" s="53"/>
      <c r="AA12" s="67"/>
      <c r="AB12" s="67"/>
    </row>
    <row r="13" spans="1:28" x14ac:dyDescent="0.25">
      <c r="A13" s="25" t="s">
        <v>64</v>
      </c>
      <c r="B13" s="27">
        <v>86203</v>
      </c>
      <c r="D13" s="34">
        <v>86203</v>
      </c>
      <c r="E13" s="27">
        <f t="shared" si="0"/>
        <v>0</v>
      </c>
      <c r="G13" s="28">
        <f t="shared" si="1"/>
        <v>86203</v>
      </c>
      <c r="H13" s="28">
        <v>0</v>
      </c>
      <c r="J13" s="28">
        <f t="shared" si="2"/>
        <v>86203</v>
      </c>
      <c r="K13" s="28">
        <v>0</v>
      </c>
      <c r="M13" s="28">
        <f t="shared" si="3"/>
        <v>86203</v>
      </c>
      <c r="N13" s="28">
        <v>0</v>
      </c>
      <c r="P13" s="28">
        <f t="shared" si="4"/>
        <v>86203</v>
      </c>
      <c r="Q13" s="28">
        <v>0</v>
      </c>
      <c r="T13" s="67"/>
      <c r="V13" s="67"/>
      <c r="W13" s="53"/>
      <c r="X13" s="53"/>
      <c r="Y13" s="53"/>
      <c r="Z13" s="53"/>
      <c r="AA13" s="67"/>
      <c r="AB13" s="67"/>
    </row>
    <row r="14" spans="1:28" x14ac:dyDescent="0.25">
      <c r="A14" s="25" t="s">
        <v>65</v>
      </c>
      <c r="B14" s="27">
        <v>61807</v>
      </c>
      <c r="D14" s="34">
        <v>61807</v>
      </c>
      <c r="E14" s="27">
        <f t="shared" si="0"/>
        <v>0</v>
      </c>
      <c r="G14" s="28">
        <f t="shared" si="1"/>
        <v>61807</v>
      </c>
      <c r="H14" s="28">
        <v>0</v>
      </c>
      <c r="J14" s="28">
        <f t="shared" si="2"/>
        <v>61807</v>
      </c>
      <c r="K14" s="28">
        <v>0</v>
      </c>
      <c r="M14" s="28">
        <f t="shared" si="3"/>
        <v>61807</v>
      </c>
      <c r="N14" s="28">
        <v>0</v>
      </c>
      <c r="P14" s="28">
        <f t="shared" si="4"/>
        <v>61807</v>
      </c>
      <c r="Q14" s="28">
        <v>0</v>
      </c>
      <c r="T14" s="67"/>
      <c r="V14" s="67"/>
      <c r="W14" s="53"/>
      <c r="X14" s="53"/>
      <c r="Y14" s="53"/>
      <c r="Z14" s="53"/>
      <c r="AA14" s="53"/>
      <c r="AB14" s="53"/>
    </row>
    <row r="15" spans="1:28" x14ac:dyDescent="0.25">
      <c r="A15" s="25" t="s">
        <v>66</v>
      </c>
      <c r="B15" s="27">
        <v>275419</v>
      </c>
      <c r="D15" s="34">
        <v>275419</v>
      </c>
      <c r="E15" s="27">
        <f t="shared" si="0"/>
        <v>0</v>
      </c>
      <c r="G15" s="28">
        <f t="shared" si="1"/>
        <v>277071.51400000002</v>
      </c>
      <c r="H15" s="28">
        <v>0.6</v>
      </c>
      <c r="J15" s="28">
        <f t="shared" si="2"/>
        <v>275969.83799999999</v>
      </c>
      <c r="K15" s="28">
        <v>0.2</v>
      </c>
      <c r="M15" s="28">
        <f t="shared" si="3"/>
        <v>276245.25699999998</v>
      </c>
      <c r="N15" s="28">
        <v>0.3</v>
      </c>
      <c r="P15" s="28">
        <f t="shared" si="4"/>
        <v>276823.63689999998</v>
      </c>
      <c r="Q15" s="28">
        <v>0.51</v>
      </c>
      <c r="T15" s="67"/>
      <c r="U15" s="53"/>
      <c r="V15" s="67"/>
      <c r="W15" s="53"/>
      <c r="X15" s="67"/>
      <c r="Y15" s="67"/>
      <c r="Z15" s="67"/>
      <c r="AA15" s="67"/>
      <c r="AB15" s="67"/>
    </row>
    <row r="16" spans="1:28" x14ac:dyDescent="0.25">
      <c r="A16" s="25" t="s">
        <v>67</v>
      </c>
      <c r="B16" s="27">
        <v>213615</v>
      </c>
      <c r="D16" s="34">
        <v>213615</v>
      </c>
      <c r="E16" s="27">
        <f t="shared" si="0"/>
        <v>0</v>
      </c>
      <c r="G16" s="28">
        <f t="shared" si="1"/>
        <v>214683.07500000001</v>
      </c>
      <c r="H16" s="28">
        <v>0.5</v>
      </c>
      <c r="J16" s="28">
        <f t="shared" si="2"/>
        <v>213657.723</v>
      </c>
      <c r="K16" s="28">
        <v>0.02</v>
      </c>
      <c r="M16" s="28">
        <f t="shared" si="3"/>
        <v>214725.79800000001</v>
      </c>
      <c r="N16" s="28">
        <v>0.52</v>
      </c>
      <c r="P16" s="28">
        <f t="shared" si="4"/>
        <v>214319.9295</v>
      </c>
      <c r="Q16" s="28">
        <v>0.33</v>
      </c>
      <c r="T16" s="67"/>
      <c r="V16" s="67"/>
      <c r="W16" s="53"/>
      <c r="X16" s="67"/>
      <c r="Y16" s="67"/>
      <c r="Z16" s="67"/>
      <c r="AA16" s="67"/>
      <c r="AB16" s="67"/>
    </row>
    <row r="17" spans="1:38" x14ac:dyDescent="0.25">
      <c r="A17" s="25" t="s">
        <v>68</v>
      </c>
      <c r="B17" s="27">
        <v>193561</v>
      </c>
      <c r="D17" s="34">
        <v>193561</v>
      </c>
      <c r="E17" s="27">
        <f t="shared" si="0"/>
        <v>0</v>
      </c>
      <c r="G17" s="28">
        <f t="shared" si="1"/>
        <v>193909.40979999999</v>
      </c>
      <c r="H17" s="28">
        <v>0.18</v>
      </c>
      <c r="J17" s="28">
        <f t="shared" si="2"/>
        <v>193561</v>
      </c>
      <c r="K17" s="28">
        <v>0</v>
      </c>
      <c r="M17" s="28">
        <f t="shared" si="3"/>
        <v>193638.42439999999</v>
      </c>
      <c r="N17" s="28">
        <v>0.04</v>
      </c>
      <c r="P17" s="28">
        <f t="shared" si="4"/>
        <v>194335.24400000001</v>
      </c>
      <c r="Q17" s="28">
        <v>0.4</v>
      </c>
      <c r="T17" s="67"/>
      <c r="V17" s="67"/>
      <c r="W17" s="53"/>
      <c r="X17" s="53"/>
      <c r="Y17" s="67"/>
      <c r="Z17" s="67"/>
      <c r="AA17" s="67"/>
      <c r="AB17" s="67"/>
    </row>
    <row r="18" spans="1:38" x14ac:dyDescent="0.25">
      <c r="A18" s="25" t="s">
        <v>69</v>
      </c>
      <c r="B18" s="27">
        <v>156964</v>
      </c>
      <c r="D18" s="34">
        <v>156964</v>
      </c>
      <c r="E18" s="27">
        <f t="shared" si="0"/>
        <v>0</v>
      </c>
      <c r="G18" s="28">
        <f t="shared" si="1"/>
        <v>157042.48199999999</v>
      </c>
      <c r="H18" s="28">
        <v>0.05</v>
      </c>
      <c r="J18" s="28">
        <f t="shared" si="2"/>
        <v>156964</v>
      </c>
      <c r="K18" s="28">
        <v>0</v>
      </c>
      <c r="M18" s="28">
        <f t="shared" si="3"/>
        <v>156964</v>
      </c>
      <c r="N18" s="28">
        <v>0</v>
      </c>
      <c r="P18" s="28">
        <f t="shared" si="4"/>
        <v>157089.57120000001</v>
      </c>
      <c r="Q18" s="28">
        <v>0.08</v>
      </c>
      <c r="T18" s="67"/>
      <c r="V18" s="67"/>
      <c r="W18" s="53"/>
      <c r="X18" s="53"/>
      <c r="Y18" s="67"/>
      <c r="Z18" s="67"/>
      <c r="AA18" s="53"/>
      <c r="AB18" s="67"/>
    </row>
    <row r="19" spans="1:38" x14ac:dyDescent="0.25">
      <c r="A19" s="25" t="s">
        <v>70</v>
      </c>
      <c r="B19" s="27">
        <v>200079</v>
      </c>
      <c r="D19" s="27">
        <v>200609.47</v>
      </c>
      <c r="E19" s="27">
        <f t="shared" si="0"/>
        <v>0.26513027354195151</v>
      </c>
      <c r="G19" s="28">
        <f t="shared" si="1"/>
        <v>200319.09479999999</v>
      </c>
      <c r="H19" s="28">
        <v>0.12</v>
      </c>
      <c r="J19" s="28">
        <f t="shared" si="2"/>
        <v>200439.1422</v>
      </c>
      <c r="K19" s="28">
        <v>0.18</v>
      </c>
      <c r="M19" s="28">
        <f t="shared" si="3"/>
        <v>200299.08689999999</v>
      </c>
      <c r="N19" s="28">
        <v>0.11</v>
      </c>
      <c r="P19" s="28">
        <f t="shared" si="4"/>
        <v>201039.3792</v>
      </c>
      <c r="Q19" s="28">
        <v>0.48</v>
      </c>
      <c r="T19" s="67"/>
      <c r="V19" s="67"/>
      <c r="W19" s="67"/>
      <c r="X19" s="67"/>
      <c r="Y19" s="67"/>
      <c r="Z19" s="67"/>
      <c r="AA19" s="67"/>
      <c r="AB19" s="67"/>
    </row>
    <row r="20" spans="1:38" x14ac:dyDescent="0.25">
      <c r="A20" s="25" t="s">
        <v>71</v>
      </c>
      <c r="B20" s="27">
        <v>153441</v>
      </c>
      <c r="D20" s="34">
        <v>153441</v>
      </c>
      <c r="E20" s="27">
        <f t="shared" si="0"/>
        <v>0</v>
      </c>
      <c r="G20" s="28">
        <f t="shared" si="1"/>
        <v>153655.8174</v>
      </c>
      <c r="H20" s="28">
        <v>0.14000000000000001</v>
      </c>
      <c r="J20" s="28">
        <f t="shared" si="2"/>
        <v>153441</v>
      </c>
      <c r="K20" s="28">
        <v>0</v>
      </c>
      <c r="M20" s="28">
        <f t="shared" si="3"/>
        <v>153441</v>
      </c>
      <c r="N20" s="28">
        <v>0</v>
      </c>
      <c r="P20" s="28">
        <f t="shared" si="4"/>
        <v>153717.19380000001</v>
      </c>
      <c r="Q20" s="28">
        <v>0.18</v>
      </c>
      <c r="T20" s="67"/>
      <c r="U20" s="53"/>
      <c r="V20" s="67"/>
      <c r="W20" s="53"/>
      <c r="X20" s="53"/>
      <c r="Y20" s="67"/>
      <c r="Z20" s="67"/>
      <c r="AA20" s="53"/>
      <c r="AB20" s="67"/>
    </row>
    <row r="21" spans="1:38" x14ac:dyDescent="0.25">
      <c r="A21" s="25" t="s">
        <v>72</v>
      </c>
      <c r="B21" s="27">
        <v>294146</v>
      </c>
      <c r="D21" s="34">
        <v>294146</v>
      </c>
      <c r="E21" s="27">
        <f t="shared" si="0"/>
        <v>0</v>
      </c>
      <c r="G21" s="28">
        <f t="shared" si="1"/>
        <v>296146.19280000002</v>
      </c>
      <c r="H21" s="28">
        <v>0.68</v>
      </c>
      <c r="J21" s="28">
        <f t="shared" si="2"/>
        <v>307353.15539999999</v>
      </c>
      <c r="K21" s="28">
        <v>4.49</v>
      </c>
      <c r="M21" s="28">
        <f t="shared" si="3"/>
        <v>303529.2574</v>
      </c>
      <c r="N21" s="28">
        <v>3.19</v>
      </c>
      <c r="P21" s="28">
        <f t="shared" si="4"/>
        <v>297675.75199999998</v>
      </c>
      <c r="Q21" s="28">
        <v>1.2</v>
      </c>
      <c r="T21" s="67"/>
      <c r="U21" s="53"/>
      <c r="V21" s="67"/>
      <c r="W21" s="53"/>
      <c r="X21" s="67"/>
      <c r="Y21" s="67"/>
      <c r="Z21" s="67"/>
      <c r="AA21" s="67"/>
      <c r="AB21" s="67"/>
    </row>
    <row r="22" spans="1:38" x14ac:dyDescent="0.25">
      <c r="A22" s="25" t="s">
        <v>73</v>
      </c>
      <c r="B22" s="27">
        <v>268912</v>
      </c>
      <c r="D22" s="27">
        <v>272203.17</v>
      </c>
      <c r="E22" s="27">
        <f t="shared" si="0"/>
        <v>1.2238836496697743</v>
      </c>
      <c r="G22" s="28">
        <f t="shared" si="1"/>
        <v>271789.35840000003</v>
      </c>
      <c r="H22" s="28">
        <v>1.07</v>
      </c>
      <c r="J22" s="28">
        <f t="shared" si="2"/>
        <v>277920.55200000003</v>
      </c>
      <c r="K22" s="28">
        <v>3.35</v>
      </c>
      <c r="M22" s="28">
        <f t="shared" si="3"/>
        <v>274559.152</v>
      </c>
      <c r="N22" s="28">
        <v>2.1</v>
      </c>
      <c r="P22" s="28">
        <f t="shared" si="4"/>
        <v>273994.43680000002</v>
      </c>
      <c r="Q22" s="28">
        <v>1.89</v>
      </c>
      <c r="T22" s="67"/>
      <c r="U22" s="53"/>
      <c r="V22" s="67"/>
      <c r="W22" s="53"/>
      <c r="X22" s="67"/>
      <c r="Y22" s="67"/>
      <c r="Z22" s="67"/>
      <c r="AA22" s="67"/>
      <c r="AB22" s="67"/>
    </row>
    <row r="23" spans="1:38" x14ac:dyDescent="0.25">
      <c r="A23" s="25" t="s">
        <v>74</v>
      </c>
      <c r="B23" s="27">
        <v>243590</v>
      </c>
      <c r="D23" s="34">
        <v>243590</v>
      </c>
      <c r="E23" s="27">
        <f t="shared" si="0"/>
        <v>0</v>
      </c>
      <c r="G23" s="28">
        <f t="shared" si="1"/>
        <v>244077.18</v>
      </c>
      <c r="H23" s="28">
        <v>0.2</v>
      </c>
      <c r="J23" s="28">
        <f t="shared" si="2"/>
        <v>243833.59</v>
      </c>
      <c r="K23" s="28">
        <v>0.1</v>
      </c>
      <c r="M23" s="28">
        <f t="shared" si="3"/>
        <v>244734.87299999999</v>
      </c>
      <c r="N23" s="28">
        <v>0.47</v>
      </c>
      <c r="P23" s="28">
        <f t="shared" si="4"/>
        <v>245270.77100000001</v>
      </c>
      <c r="Q23" s="28">
        <v>0.69</v>
      </c>
      <c r="T23" s="67"/>
      <c r="U23" s="53"/>
      <c r="V23" s="67"/>
      <c r="W23" s="53"/>
      <c r="X23" s="67"/>
      <c r="Y23" s="67"/>
      <c r="Z23" s="67"/>
      <c r="AA23" s="67"/>
      <c r="AB23" s="67"/>
    </row>
    <row r="24" spans="1:38" x14ac:dyDescent="0.25">
      <c r="A24" s="25" t="s">
        <v>75</v>
      </c>
      <c r="B24" s="27">
        <v>204317</v>
      </c>
      <c r="D24" s="34">
        <v>204317</v>
      </c>
      <c r="E24" s="27">
        <f t="shared" si="0"/>
        <v>0</v>
      </c>
      <c r="G24" s="28">
        <f t="shared" si="1"/>
        <v>204317</v>
      </c>
      <c r="H24" s="28">
        <v>0</v>
      </c>
      <c r="J24" s="28">
        <f t="shared" si="2"/>
        <v>204317</v>
      </c>
      <c r="K24" s="28">
        <v>0</v>
      </c>
      <c r="M24" s="28">
        <f t="shared" si="3"/>
        <v>204337.43169999999</v>
      </c>
      <c r="N24" s="28">
        <v>0.01</v>
      </c>
      <c r="P24" s="28">
        <f t="shared" si="4"/>
        <v>205849.3775</v>
      </c>
      <c r="Q24" s="28">
        <v>0.75</v>
      </c>
      <c r="T24" s="67"/>
      <c r="U24" s="67"/>
      <c r="V24" s="67"/>
      <c r="W24" s="67"/>
      <c r="X24" s="53"/>
      <c r="Y24" s="53"/>
      <c r="Z24" s="67"/>
      <c r="AA24" s="67"/>
      <c r="AB24" s="53"/>
    </row>
    <row r="25" spans="1:38" x14ac:dyDescent="0.25">
      <c r="A25" s="25" t="s">
        <v>76</v>
      </c>
      <c r="B25" s="27">
        <v>250882</v>
      </c>
      <c r="D25" s="27">
        <v>255171.13</v>
      </c>
      <c r="E25" s="27">
        <f t="shared" si="0"/>
        <v>1.7096204590205772</v>
      </c>
      <c r="G25" s="28">
        <f t="shared" si="1"/>
        <v>253516.261</v>
      </c>
      <c r="H25" s="28">
        <v>1.05</v>
      </c>
      <c r="J25" s="28">
        <f t="shared" si="2"/>
        <v>253767.14300000001</v>
      </c>
      <c r="K25" s="28">
        <v>1.1499999999999999</v>
      </c>
      <c r="M25" s="28">
        <f t="shared" si="3"/>
        <v>253792.23120000001</v>
      </c>
      <c r="N25" s="28">
        <v>1.1599999999999999</v>
      </c>
      <c r="P25" s="28">
        <f t="shared" si="4"/>
        <v>254293.9952</v>
      </c>
      <c r="Q25" s="28">
        <v>1.36</v>
      </c>
      <c r="T25" s="67"/>
      <c r="U25" s="53"/>
      <c r="V25" s="67"/>
      <c r="W25" s="53"/>
      <c r="X25" s="67"/>
      <c r="Y25" s="67"/>
      <c r="Z25" s="67"/>
      <c r="AA25" s="67"/>
      <c r="AB25" s="67"/>
    </row>
    <row r="26" spans="1:38" x14ac:dyDescent="0.25">
      <c r="A26" s="25" t="s">
        <v>77</v>
      </c>
      <c r="B26" s="27">
        <v>204317</v>
      </c>
      <c r="D26" s="34">
        <v>204317</v>
      </c>
      <c r="E26" s="27">
        <f t="shared" si="0"/>
        <v>0</v>
      </c>
      <c r="G26" s="28">
        <f t="shared" si="1"/>
        <v>204746.06570000001</v>
      </c>
      <c r="H26" s="28">
        <v>0.21</v>
      </c>
      <c r="J26" s="28">
        <f t="shared" si="2"/>
        <v>204705.2023</v>
      </c>
      <c r="K26" s="28">
        <v>0.19</v>
      </c>
      <c r="M26" s="28">
        <f t="shared" si="3"/>
        <v>205604.19709999999</v>
      </c>
      <c r="N26" s="28">
        <v>0.63</v>
      </c>
      <c r="P26" s="28">
        <f t="shared" si="4"/>
        <v>204786.92910000001</v>
      </c>
      <c r="Q26" s="28">
        <v>0.23</v>
      </c>
      <c r="T26" s="67"/>
      <c r="U26" s="53"/>
      <c r="V26" s="67"/>
      <c r="W26" s="53"/>
      <c r="X26" s="67"/>
      <c r="Y26" s="67"/>
      <c r="Z26" s="67"/>
      <c r="AA26" s="67"/>
      <c r="AB26" s="67"/>
    </row>
    <row r="27" spans="1:38" x14ac:dyDescent="0.25">
      <c r="A27" s="25" t="s">
        <v>78</v>
      </c>
      <c r="B27" s="27">
        <v>477248</v>
      </c>
      <c r="D27" s="27">
        <v>480205.47</v>
      </c>
      <c r="E27" s="27">
        <f t="shared" si="0"/>
        <v>0.61969248692503098</v>
      </c>
      <c r="G27" s="28">
        <f t="shared" si="1"/>
        <v>482402.27840000001</v>
      </c>
      <c r="H27" s="28">
        <v>1.08</v>
      </c>
      <c r="J27" s="28">
        <f t="shared" si="2"/>
        <v>482545.45280000003</v>
      </c>
      <c r="K27" s="28">
        <v>1.1100000000000001</v>
      </c>
      <c r="M27" s="28">
        <f t="shared" si="3"/>
        <v>482879.52639999997</v>
      </c>
      <c r="N27" s="28">
        <v>1.18</v>
      </c>
      <c r="P27" s="28">
        <f t="shared" si="4"/>
        <v>480827.36</v>
      </c>
      <c r="Q27" s="28">
        <v>0.75</v>
      </c>
      <c r="T27" s="67"/>
      <c r="U27" s="53"/>
      <c r="V27" s="67"/>
      <c r="W27" s="53"/>
      <c r="X27" s="67"/>
      <c r="Y27" s="67"/>
      <c r="Z27" s="67"/>
      <c r="AA27" s="67"/>
      <c r="AB27" s="67"/>
    </row>
    <row r="28" spans="1:38" x14ac:dyDescent="0.25">
      <c r="A28" s="25" t="s">
        <v>79</v>
      </c>
      <c r="B28" s="27">
        <v>378351</v>
      </c>
      <c r="D28" s="27">
        <v>380915.63</v>
      </c>
      <c r="E28" s="27">
        <f t="shared" si="0"/>
        <v>0.67784411829227476</v>
      </c>
      <c r="G28" s="28">
        <f t="shared" si="1"/>
        <v>381831.82919999998</v>
      </c>
      <c r="H28" s="28">
        <v>0.92</v>
      </c>
      <c r="J28" s="28">
        <f t="shared" si="2"/>
        <v>382323.68550000002</v>
      </c>
      <c r="K28" s="28">
        <v>1.05</v>
      </c>
      <c r="M28" s="28">
        <f t="shared" si="3"/>
        <v>380280.59009999997</v>
      </c>
      <c r="N28" s="28">
        <v>0.51</v>
      </c>
      <c r="P28" s="28">
        <f t="shared" si="4"/>
        <v>380167.08480000001</v>
      </c>
      <c r="Q28" s="28">
        <v>0.48</v>
      </c>
      <c r="T28" s="67"/>
      <c r="U28" s="67"/>
      <c r="V28" s="67"/>
      <c r="W28" s="67"/>
      <c r="X28" s="67"/>
      <c r="Y28" s="67"/>
      <c r="Z28" s="67"/>
      <c r="AA28" s="67"/>
      <c r="AB28" s="67"/>
    </row>
    <row r="29" spans="1:38" x14ac:dyDescent="0.25">
      <c r="A29" s="25" t="s">
        <v>80</v>
      </c>
      <c r="B29" s="27">
        <v>449849</v>
      </c>
      <c r="D29" s="27">
        <v>454169.07</v>
      </c>
      <c r="E29" s="27">
        <f t="shared" si="0"/>
        <v>0.96033780224030885</v>
      </c>
      <c r="G29" s="28">
        <f t="shared" si="1"/>
        <v>452143.22989999998</v>
      </c>
      <c r="H29" s="28">
        <v>0.51</v>
      </c>
      <c r="J29" s="28">
        <f t="shared" si="2"/>
        <v>453042.92790000001</v>
      </c>
      <c r="K29" s="28">
        <v>0.71</v>
      </c>
      <c r="M29" s="28">
        <f t="shared" si="3"/>
        <v>451288.51679999998</v>
      </c>
      <c r="N29" s="28">
        <v>0.32</v>
      </c>
      <c r="P29" s="28">
        <f t="shared" si="4"/>
        <v>452323.16950000002</v>
      </c>
      <c r="Q29" s="28">
        <v>0.55000000000000004</v>
      </c>
      <c r="T29" s="67"/>
      <c r="U29" s="53"/>
      <c r="V29" s="67"/>
      <c r="W29" s="53"/>
      <c r="X29" s="68"/>
      <c r="Y29" s="67"/>
      <c r="Z29" s="67"/>
      <c r="AA29" s="67"/>
      <c r="AB29" s="67"/>
    </row>
    <row r="30" spans="1:38" x14ac:dyDescent="0.25">
      <c r="A30" s="25" t="s">
        <v>81</v>
      </c>
      <c r="B30" s="27">
        <v>374330</v>
      </c>
      <c r="D30" s="27">
        <v>380644.8</v>
      </c>
      <c r="E30" s="27">
        <f t="shared" si="0"/>
        <v>1.6869607031229097</v>
      </c>
      <c r="G30" s="28">
        <f t="shared" si="1"/>
        <v>375003.79399999999</v>
      </c>
      <c r="H30" s="28">
        <v>0.18</v>
      </c>
      <c r="J30" s="28">
        <f t="shared" si="2"/>
        <v>377062.609</v>
      </c>
      <c r="K30" s="28">
        <v>0.73</v>
      </c>
      <c r="M30" s="28">
        <f t="shared" si="3"/>
        <v>374816.62900000002</v>
      </c>
      <c r="N30" s="28">
        <v>0.13</v>
      </c>
      <c r="P30" s="28">
        <f t="shared" si="4"/>
        <v>375003.79399999999</v>
      </c>
      <c r="Q30" s="28">
        <v>0.18</v>
      </c>
      <c r="T30" s="67"/>
      <c r="U30" s="67"/>
      <c r="V30" s="67"/>
      <c r="W30" s="67"/>
      <c r="X30" s="67"/>
      <c r="Y30" s="67"/>
      <c r="Z30" s="67"/>
      <c r="AA30" s="67"/>
      <c r="AB30" s="67"/>
    </row>
    <row r="31" spans="1:38" x14ac:dyDescent="0.25">
      <c r="A31" s="25" t="s">
        <v>82</v>
      </c>
      <c r="B31" s="27">
        <v>472472</v>
      </c>
      <c r="D31" s="27">
        <v>473803</v>
      </c>
      <c r="E31" s="27">
        <f t="shared" si="0"/>
        <v>0.28170981560812069</v>
      </c>
      <c r="G31" s="28">
        <f t="shared" si="1"/>
        <v>478330.65279999998</v>
      </c>
      <c r="H31" s="28">
        <v>1.24</v>
      </c>
      <c r="J31" s="28">
        <f t="shared" si="2"/>
        <v>480220.54080000002</v>
      </c>
      <c r="K31" s="28">
        <v>1.64</v>
      </c>
      <c r="M31" s="28">
        <f t="shared" si="3"/>
        <v>478472.39439999999</v>
      </c>
      <c r="N31" s="33">
        <v>1.27</v>
      </c>
      <c r="P31" s="28">
        <f t="shared" si="4"/>
        <v>478236.15840000001</v>
      </c>
      <c r="Q31" s="28">
        <v>1.22</v>
      </c>
      <c r="T31" s="67"/>
      <c r="U31" s="53"/>
      <c r="V31" s="67"/>
      <c r="W31" s="53"/>
      <c r="X31" s="67"/>
      <c r="Y31" s="67"/>
      <c r="Z31" s="67"/>
      <c r="AA31" s="67"/>
      <c r="AB31" s="67"/>
    </row>
    <row r="32" spans="1:38" x14ac:dyDescent="0.25">
      <c r="A32" s="30" t="s">
        <v>83</v>
      </c>
      <c r="B32" s="26">
        <v>362817</v>
      </c>
      <c r="C32" s="26"/>
      <c r="D32" s="26">
        <v>369752</v>
      </c>
      <c r="E32" s="26">
        <f t="shared" si="0"/>
        <v>1.9114319340052972</v>
      </c>
      <c r="F32" s="30"/>
      <c r="G32" s="28">
        <f t="shared" si="1"/>
        <v>365755.81770000001</v>
      </c>
      <c r="H32" s="31">
        <v>0.81</v>
      </c>
      <c r="I32" s="30"/>
      <c r="J32" s="28">
        <f t="shared" si="2"/>
        <v>368984.88900000002</v>
      </c>
      <c r="K32" s="28">
        <v>1.7</v>
      </c>
      <c r="L32" s="30"/>
      <c r="M32" s="28">
        <f>N32*B32/100+B32</f>
        <v>367061.95890000003</v>
      </c>
      <c r="N32" s="31">
        <v>1.17</v>
      </c>
      <c r="P32" s="28">
        <f t="shared" si="4"/>
        <v>365574.40919999999</v>
      </c>
      <c r="Q32" s="28">
        <v>0.76</v>
      </c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</row>
    <row r="33" spans="1:38" x14ac:dyDescent="0.25">
      <c r="A33" s="39" t="s">
        <v>96</v>
      </c>
      <c r="B33" s="38"/>
      <c r="C33" s="38"/>
      <c r="D33" s="38"/>
      <c r="E33" s="38">
        <f>AVERAGE(E3:E32)</f>
        <v>0.31123778863678547</v>
      </c>
      <c r="F33" s="39"/>
      <c r="G33" s="32"/>
      <c r="H33" s="32">
        <f>AVERAGE(H3:H32)</f>
        <v>0.318</v>
      </c>
      <c r="I33" s="39"/>
      <c r="J33" s="32"/>
      <c r="K33" s="32">
        <f>AVERAGE(K3:K32)</f>
        <v>0.55933333333333335</v>
      </c>
      <c r="L33" s="39"/>
      <c r="M33" s="32"/>
      <c r="N33" s="32">
        <f>AVERAGE(N3:N32)</f>
        <v>0.44400000000000001</v>
      </c>
      <c r="O33" s="42"/>
      <c r="P33" s="32"/>
      <c r="Q33" s="32">
        <f>AVERAGE(Q3:Q32)</f>
        <v>0.40133333333333338</v>
      </c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</row>
    <row r="34" spans="1:38" x14ac:dyDescent="0.25"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</row>
    <row r="35" spans="1:38" x14ac:dyDescent="0.25"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</row>
    <row r="36" spans="1:38" x14ac:dyDescent="0.25"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</row>
  </sheetData>
  <mergeCells count="6">
    <mergeCell ref="A1:A2"/>
    <mergeCell ref="M1:N1"/>
    <mergeCell ref="P1:Q1"/>
    <mergeCell ref="D1:E1"/>
    <mergeCell ref="G1:H1"/>
    <mergeCell ref="J1:K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7948-7C59-459F-A42C-54C31B4A8399}">
  <dimension ref="A1:AA47"/>
  <sheetViews>
    <sheetView workbookViewId="0">
      <selection activeCell="AD16" sqref="AD16:AD25"/>
    </sheetView>
  </sheetViews>
  <sheetFormatPr defaultColWidth="8.875" defaultRowHeight="15.75" x14ac:dyDescent="0.25"/>
  <cols>
    <col min="1" max="1" width="9.25" style="4" customWidth="1"/>
    <col min="2" max="2" width="11.25" style="4" customWidth="1"/>
    <col min="3" max="3" width="9" style="4" customWidth="1"/>
    <col min="4" max="4" width="1.5" style="4" customWidth="1"/>
    <col min="5" max="5" width="10.5" style="4" customWidth="1"/>
    <col min="6" max="6" width="7.625" style="4" customWidth="1"/>
    <col min="7" max="7" width="1.5" style="4" customWidth="1"/>
    <col min="8" max="8" width="9.125" style="4" customWidth="1"/>
    <col min="9" max="9" width="8.75" style="17" customWidth="1"/>
    <col min="10" max="10" width="1.375" style="4" customWidth="1"/>
    <col min="11" max="11" width="9.75" style="4" customWidth="1"/>
    <col min="12" max="12" width="7.5" style="4" customWidth="1"/>
    <col min="13" max="13" width="1.25" style="4" customWidth="1"/>
    <col min="14" max="14" width="10" style="4" customWidth="1"/>
    <col min="15" max="15" width="7.75" style="4" customWidth="1"/>
    <col min="16" max="16" width="1" style="4" customWidth="1"/>
    <col min="17" max="17" width="9.125" style="4" customWidth="1"/>
    <col min="18" max="18" width="7.875" style="4" customWidth="1"/>
    <col min="19" max="19" width="1.125" style="4" customWidth="1"/>
    <col min="20" max="20" width="8.5" style="4" customWidth="1"/>
    <col min="21" max="21" width="9.25" style="4" customWidth="1"/>
    <col min="22" max="22" width="1.375" style="4" customWidth="1"/>
    <col min="23" max="23" width="6.25" style="4" customWidth="1"/>
    <col min="24" max="24" width="10.875" style="4" customWidth="1"/>
    <col min="25" max="25" width="1.5" style="4" customWidth="1"/>
    <col min="26" max="26" width="7.5" style="4" customWidth="1"/>
    <col min="27" max="27" width="13.125" style="4" customWidth="1"/>
    <col min="28" max="16384" width="8.875" style="4"/>
  </cols>
  <sheetData>
    <row r="1" spans="1:27" x14ac:dyDescent="0.25">
      <c r="A1" s="81" t="s">
        <v>5</v>
      </c>
      <c r="B1" s="88" t="s">
        <v>85</v>
      </c>
      <c r="C1" s="88"/>
      <c r="D1" s="37"/>
      <c r="E1" s="88" t="s">
        <v>87</v>
      </c>
      <c r="F1" s="88"/>
      <c r="G1" s="88"/>
      <c r="H1" s="88"/>
      <c r="I1" s="88"/>
      <c r="J1" s="88"/>
      <c r="K1" s="88"/>
      <c r="L1" s="88"/>
      <c r="M1" s="88"/>
      <c r="N1" s="92"/>
      <c r="O1" s="92"/>
      <c r="P1" s="37"/>
      <c r="Q1" s="12"/>
      <c r="R1" s="89" t="s">
        <v>113</v>
      </c>
      <c r="S1" s="89"/>
      <c r="T1" s="90"/>
      <c r="U1" s="90"/>
      <c r="V1" s="90"/>
      <c r="W1" s="90"/>
      <c r="X1" s="90"/>
      <c r="Y1" s="90"/>
      <c r="Z1" s="90"/>
      <c r="AA1" s="90"/>
    </row>
    <row r="2" spans="1:27" x14ac:dyDescent="0.25">
      <c r="A2" s="91"/>
      <c r="B2" s="88" t="s">
        <v>86</v>
      </c>
      <c r="C2" s="88"/>
      <c r="D2" s="12"/>
      <c r="E2" s="90" t="s">
        <v>104</v>
      </c>
      <c r="F2" s="90"/>
      <c r="G2" s="12"/>
      <c r="H2" s="88" t="s">
        <v>6</v>
      </c>
      <c r="I2" s="88"/>
      <c r="J2" s="12"/>
      <c r="K2" s="90" t="s">
        <v>111</v>
      </c>
      <c r="L2" s="90"/>
      <c r="M2" s="12"/>
      <c r="N2" s="88" t="s">
        <v>112</v>
      </c>
      <c r="O2" s="88"/>
      <c r="P2" s="37"/>
      <c r="Q2" s="88" t="s">
        <v>104</v>
      </c>
      <c r="R2" s="88"/>
      <c r="S2" s="44"/>
      <c r="T2" s="88" t="s">
        <v>6</v>
      </c>
      <c r="U2" s="88"/>
      <c r="V2" s="44"/>
      <c r="W2" s="88" t="s">
        <v>111</v>
      </c>
      <c r="X2" s="88"/>
      <c r="Y2" s="44"/>
      <c r="Z2" s="88" t="s">
        <v>112</v>
      </c>
      <c r="AA2" s="88"/>
    </row>
    <row r="3" spans="1:27" x14ac:dyDescent="0.25">
      <c r="A3" s="80"/>
      <c r="B3" s="43" t="s">
        <v>7</v>
      </c>
      <c r="C3" s="43" t="s">
        <v>54</v>
      </c>
      <c r="D3" s="43"/>
      <c r="E3" s="43" t="s">
        <v>7</v>
      </c>
      <c r="F3" s="43" t="s">
        <v>54</v>
      </c>
      <c r="G3" s="43"/>
      <c r="H3" s="43" t="s">
        <v>7</v>
      </c>
      <c r="I3" s="16" t="s">
        <v>54</v>
      </c>
      <c r="J3" s="43"/>
      <c r="K3" s="43" t="s">
        <v>7</v>
      </c>
      <c r="L3" s="43" t="s">
        <v>54</v>
      </c>
      <c r="M3" s="43"/>
      <c r="N3" s="43" t="s">
        <v>7</v>
      </c>
      <c r="O3" s="43" t="s">
        <v>54</v>
      </c>
      <c r="P3" s="43"/>
      <c r="Q3" s="43" t="s">
        <v>116</v>
      </c>
      <c r="R3" s="43" t="s">
        <v>117</v>
      </c>
      <c r="S3" s="43"/>
      <c r="T3" s="43" t="s">
        <v>116</v>
      </c>
      <c r="U3" s="43" t="s">
        <v>117</v>
      </c>
      <c r="V3" s="43"/>
      <c r="W3" s="43" t="s">
        <v>116</v>
      </c>
      <c r="X3" s="43" t="s">
        <v>117</v>
      </c>
      <c r="Y3" s="43"/>
      <c r="Z3" s="43" t="s">
        <v>116</v>
      </c>
      <c r="AA3" s="43" t="s">
        <v>117</v>
      </c>
    </row>
    <row r="4" spans="1:27" x14ac:dyDescent="0.25">
      <c r="A4" s="5" t="s">
        <v>13</v>
      </c>
      <c r="B4" s="13">
        <v>4420.3800120061505</v>
      </c>
      <c r="C4" s="7">
        <v>112</v>
      </c>
      <c r="D4" s="5"/>
      <c r="E4" s="18">
        <v>4420.3800120061505</v>
      </c>
      <c r="F4" s="18">
        <v>31</v>
      </c>
      <c r="H4" s="18">
        <v>4420.3800120061505</v>
      </c>
      <c r="I4" s="21">
        <v>31</v>
      </c>
      <c r="K4" s="18">
        <v>4420.3800120061505</v>
      </c>
      <c r="L4" s="18">
        <v>31</v>
      </c>
      <c r="N4" s="18">
        <v>4420.3800120061505</v>
      </c>
      <c r="O4" s="18">
        <v>31</v>
      </c>
      <c r="Q4" s="13">
        <f>(F4-C4)/C4</f>
        <v>-0.7232142857142857</v>
      </c>
      <c r="R4" s="13">
        <f>(E4-B4)/B4</f>
        <v>0</v>
      </c>
      <c r="T4" s="13">
        <f>(I4-C4)/C4</f>
        <v>-0.7232142857142857</v>
      </c>
      <c r="U4" s="13">
        <f>(H4-B4)/B4</f>
        <v>0</v>
      </c>
      <c r="W4" s="13">
        <f>(L4-C4)/C4</f>
        <v>-0.7232142857142857</v>
      </c>
      <c r="X4" s="13">
        <v>0</v>
      </c>
      <c r="Z4" s="13">
        <f>(O4-C4)/C4</f>
        <v>-0.7232142857142857</v>
      </c>
      <c r="AA4" s="13">
        <v>0</v>
      </c>
    </row>
    <row r="5" spans="1:27" x14ac:dyDescent="0.25">
      <c r="A5" s="5" t="s">
        <v>14</v>
      </c>
      <c r="B5" s="13">
        <v>4460.1969099258267</v>
      </c>
      <c r="C5" s="7">
        <v>100.05</v>
      </c>
      <c r="D5" s="5"/>
      <c r="E5" s="18">
        <v>4460.1969099258267</v>
      </c>
      <c r="F5" s="18">
        <v>31</v>
      </c>
      <c r="H5" s="18">
        <v>4460.1969099258267</v>
      </c>
      <c r="I5" s="21">
        <v>31</v>
      </c>
      <c r="K5" s="18">
        <v>4460.1969099258267</v>
      </c>
      <c r="L5" s="18">
        <v>31</v>
      </c>
      <c r="N5" s="18">
        <v>4460.1969099258267</v>
      </c>
      <c r="O5" s="18">
        <v>31</v>
      </c>
      <c r="Q5" s="13">
        <f t="shared" ref="Q5:Q23" si="0">(F5-C5)/C5</f>
        <v>-0.69015492253873068</v>
      </c>
      <c r="R5" s="13">
        <f t="shared" ref="R5:R23" si="1">(E5-B5)/B5</f>
        <v>0</v>
      </c>
      <c r="T5" s="13">
        <f t="shared" ref="T5:T23" si="2">(I5-C5)/C5</f>
        <v>-0.69015492253873068</v>
      </c>
      <c r="U5" s="13">
        <f t="shared" ref="U5:U23" si="3">(H5-B5)/B5</f>
        <v>0</v>
      </c>
      <c r="W5" s="13">
        <f t="shared" ref="W5:W23" si="4">(L5-C5)/C5</f>
        <v>-0.69015492253873068</v>
      </c>
      <c r="X5" s="13">
        <v>0</v>
      </c>
      <c r="Z5" s="13">
        <f t="shared" ref="Z5:Z23" si="5">(O5-C5)/C5</f>
        <v>-0.69015492253873068</v>
      </c>
      <c r="AA5" s="13">
        <v>0</v>
      </c>
    </row>
    <row r="6" spans="1:27" x14ac:dyDescent="0.25">
      <c r="A6" s="5" t="s">
        <v>15</v>
      </c>
      <c r="B6" s="13">
        <v>4007.8070302722253</v>
      </c>
      <c r="C6" s="7">
        <v>135.78</v>
      </c>
      <c r="D6" s="5"/>
      <c r="E6" s="18">
        <v>4007.8070302722253</v>
      </c>
      <c r="F6" s="18">
        <v>32.4</v>
      </c>
      <c r="H6" s="18">
        <v>4007.8070302722253</v>
      </c>
      <c r="I6" s="21">
        <v>32.4</v>
      </c>
      <c r="K6" s="18">
        <v>4007.8070302722253</v>
      </c>
      <c r="L6" s="18">
        <v>32.4</v>
      </c>
      <c r="N6" s="18">
        <v>4007.8070302722253</v>
      </c>
      <c r="O6" s="18">
        <v>32.4</v>
      </c>
      <c r="Q6" s="13">
        <f t="shared" si="0"/>
        <v>-0.76137870083959347</v>
      </c>
      <c r="R6" s="13">
        <f t="shared" si="1"/>
        <v>0</v>
      </c>
      <c r="T6" s="13">
        <f t="shared" si="2"/>
        <v>-0.76137870083959347</v>
      </c>
      <c r="U6" s="13">
        <f t="shared" si="3"/>
        <v>0</v>
      </c>
      <c r="W6" s="13">
        <f t="shared" si="4"/>
        <v>-0.76137870083959347</v>
      </c>
      <c r="X6" s="13">
        <v>0</v>
      </c>
      <c r="Z6" s="13">
        <f t="shared" si="5"/>
        <v>-0.76137870083959347</v>
      </c>
      <c r="AA6" s="13">
        <v>0</v>
      </c>
    </row>
    <row r="7" spans="1:27" x14ac:dyDescent="0.25">
      <c r="A7" s="5" t="s">
        <v>16</v>
      </c>
      <c r="B7" s="7">
        <v>3775.2142578198864</v>
      </c>
      <c r="C7" s="7">
        <v>128.56</v>
      </c>
      <c r="D7" s="5"/>
      <c r="E7" s="18">
        <v>3775.2142578198864</v>
      </c>
      <c r="F7" s="19">
        <v>39.479999999999997</v>
      </c>
      <c r="H7" s="18">
        <v>3775.2142578198864</v>
      </c>
      <c r="I7" s="22">
        <v>39.479999999999997</v>
      </c>
      <c r="K7" s="18">
        <v>3775.2142578198864</v>
      </c>
      <c r="L7" s="19">
        <v>39.479999999999997</v>
      </c>
      <c r="N7" s="18">
        <v>3775.2142578198864</v>
      </c>
      <c r="O7" s="19">
        <v>39.479999999999997</v>
      </c>
      <c r="Q7" s="13">
        <f t="shared" si="0"/>
        <v>-0.69290603609209711</v>
      </c>
      <c r="R7" s="13">
        <f t="shared" si="1"/>
        <v>0</v>
      </c>
      <c r="T7" s="13">
        <f t="shared" si="2"/>
        <v>-0.69290603609209711</v>
      </c>
      <c r="U7" s="13">
        <f t="shared" si="3"/>
        <v>0</v>
      </c>
      <c r="W7" s="13">
        <f t="shared" si="4"/>
        <v>-0.69290603609209711</v>
      </c>
      <c r="X7" s="13">
        <v>0</v>
      </c>
      <c r="Z7" s="13">
        <f t="shared" si="5"/>
        <v>-0.69290603609209711</v>
      </c>
      <c r="AA7" s="13">
        <v>0</v>
      </c>
    </row>
    <row r="8" spans="1:27" x14ac:dyDescent="0.25">
      <c r="A8" s="5" t="s">
        <v>17</v>
      </c>
      <c r="B8" s="7">
        <v>4124.2437652623139</v>
      </c>
      <c r="C8" s="7">
        <v>213</v>
      </c>
      <c r="D8" s="5"/>
      <c r="E8" s="18">
        <v>4124.2437652623139</v>
      </c>
      <c r="F8" s="18">
        <v>37.72</v>
      </c>
      <c r="H8" s="18">
        <v>4124.2437652623139</v>
      </c>
      <c r="I8" s="21">
        <v>37.72</v>
      </c>
      <c r="K8" s="18">
        <v>4124.2437652623139</v>
      </c>
      <c r="L8" s="18">
        <v>37.72</v>
      </c>
      <c r="N8" s="18">
        <v>4124.2437652623139</v>
      </c>
      <c r="O8" s="18">
        <v>37.72</v>
      </c>
      <c r="Q8" s="13">
        <f t="shared" si="0"/>
        <v>-0.82291079812206569</v>
      </c>
      <c r="R8" s="13">
        <f t="shared" si="1"/>
        <v>0</v>
      </c>
      <c r="T8" s="13">
        <f t="shared" si="2"/>
        <v>-0.82291079812206569</v>
      </c>
      <c r="U8" s="13">
        <f t="shared" si="3"/>
        <v>0</v>
      </c>
      <c r="W8" s="13">
        <f t="shared" si="4"/>
        <v>-0.82291079812206569</v>
      </c>
      <c r="X8" s="13">
        <v>0</v>
      </c>
      <c r="Z8" s="13">
        <f t="shared" si="5"/>
        <v>-0.82291079812206569</v>
      </c>
      <c r="AA8" s="13">
        <v>0</v>
      </c>
    </row>
    <row r="9" spans="1:27" x14ac:dyDescent="0.25">
      <c r="A9" s="5" t="s">
        <v>18</v>
      </c>
      <c r="B9" s="7">
        <v>4924.6423910439898</v>
      </c>
      <c r="C9" s="7">
        <v>332</v>
      </c>
      <c r="D9" s="5"/>
      <c r="E9" s="18">
        <v>4924.6423910439898</v>
      </c>
      <c r="F9" s="18">
        <v>37.119999999999997</v>
      </c>
      <c r="H9" s="18">
        <v>4924.6423910439898</v>
      </c>
      <c r="I9" s="21">
        <v>37.119999999999997</v>
      </c>
      <c r="K9" s="18">
        <v>4924.6423910439898</v>
      </c>
      <c r="L9" s="18">
        <v>37.119999999999997</v>
      </c>
      <c r="N9" s="18">
        <v>4924.6423910439898</v>
      </c>
      <c r="O9" s="18">
        <v>37.119999999999997</v>
      </c>
      <c r="Q9" s="13">
        <f t="shared" si="0"/>
        <v>-0.88819277108433736</v>
      </c>
      <c r="R9" s="13">
        <f t="shared" si="1"/>
        <v>0</v>
      </c>
      <c r="T9" s="13">
        <f t="shared" si="2"/>
        <v>-0.88819277108433736</v>
      </c>
      <c r="U9" s="13">
        <f t="shared" si="3"/>
        <v>0</v>
      </c>
      <c r="W9" s="13">
        <f t="shared" si="4"/>
        <v>-0.88819277108433736</v>
      </c>
      <c r="X9" s="13">
        <v>0</v>
      </c>
      <c r="Z9" s="13">
        <f t="shared" si="5"/>
        <v>-0.88819277108433736</v>
      </c>
      <c r="AA9" s="13">
        <v>0</v>
      </c>
    </row>
    <row r="10" spans="1:27" x14ac:dyDescent="0.25">
      <c r="A10" s="5" t="s">
        <v>19</v>
      </c>
      <c r="B10" s="7">
        <v>4460.0096499345527</v>
      </c>
      <c r="C10" s="7">
        <v>242.7</v>
      </c>
      <c r="D10" s="5"/>
      <c r="E10" s="18">
        <v>4460.0096499345527</v>
      </c>
      <c r="F10" s="18">
        <v>46.44</v>
      </c>
      <c r="H10" s="18">
        <v>4460.0096499345527</v>
      </c>
      <c r="I10" s="21">
        <v>46.44</v>
      </c>
      <c r="K10" s="18">
        <v>4460.0096499345527</v>
      </c>
      <c r="L10" s="18">
        <v>46.44</v>
      </c>
      <c r="N10" s="18">
        <v>4460.0096499345527</v>
      </c>
      <c r="O10" s="18">
        <v>46.44</v>
      </c>
      <c r="Q10" s="13">
        <f t="shared" si="0"/>
        <v>-0.8086526576019778</v>
      </c>
      <c r="R10" s="13">
        <f t="shared" si="1"/>
        <v>0</v>
      </c>
      <c r="T10" s="13">
        <f t="shared" si="2"/>
        <v>-0.8086526576019778</v>
      </c>
      <c r="U10" s="13">
        <f t="shared" si="3"/>
        <v>0</v>
      </c>
      <c r="W10" s="13">
        <f t="shared" si="4"/>
        <v>-0.8086526576019778</v>
      </c>
      <c r="X10" s="13">
        <v>0</v>
      </c>
      <c r="Z10" s="13">
        <f t="shared" si="5"/>
        <v>-0.8086526576019778</v>
      </c>
      <c r="AA10" s="13">
        <v>0</v>
      </c>
    </row>
    <row r="11" spans="1:27" x14ac:dyDescent="0.25">
      <c r="A11" s="5" t="s">
        <v>20</v>
      </c>
      <c r="B11" s="7">
        <v>3813.7445228668171</v>
      </c>
      <c r="C11" s="7">
        <v>235.2</v>
      </c>
      <c r="D11" s="5"/>
      <c r="E11" s="18">
        <v>3813.7445228668171</v>
      </c>
      <c r="F11" s="18">
        <v>50.79</v>
      </c>
      <c r="H11" s="18">
        <v>3813.7445228668171</v>
      </c>
      <c r="I11" s="21">
        <v>50.79</v>
      </c>
      <c r="K11" s="18">
        <v>3813.7445228668171</v>
      </c>
      <c r="L11" s="18">
        <v>50.79</v>
      </c>
      <c r="N11" s="18">
        <v>3813.7445228668171</v>
      </c>
      <c r="O11" s="18">
        <v>50.79</v>
      </c>
      <c r="Q11" s="13">
        <f t="shared" si="0"/>
        <v>-0.7840561224489796</v>
      </c>
      <c r="R11" s="13">
        <f t="shared" si="1"/>
        <v>0</v>
      </c>
      <c r="T11" s="13">
        <f t="shared" si="2"/>
        <v>-0.7840561224489796</v>
      </c>
      <c r="U11" s="13">
        <f t="shared" si="3"/>
        <v>0</v>
      </c>
      <c r="W11" s="13">
        <f t="shared" si="4"/>
        <v>-0.7840561224489796</v>
      </c>
      <c r="X11" s="13">
        <v>0</v>
      </c>
      <c r="Z11" s="13">
        <f t="shared" si="5"/>
        <v>-0.7840561224489796</v>
      </c>
      <c r="AA11" s="13">
        <v>0</v>
      </c>
    </row>
    <row r="12" spans="1:27" x14ac:dyDescent="0.25">
      <c r="A12" s="5" t="s">
        <v>21</v>
      </c>
      <c r="B12" s="7">
        <v>5978.1632707301414</v>
      </c>
      <c r="C12" s="7">
        <v>192.32</v>
      </c>
      <c r="D12" s="5"/>
      <c r="E12" s="18">
        <v>5978.1632707301414</v>
      </c>
      <c r="F12" s="18">
        <v>45.4</v>
      </c>
      <c r="H12" s="18">
        <v>5978.1632707301414</v>
      </c>
      <c r="I12" s="21">
        <v>45.4</v>
      </c>
      <c r="K12" s="18">
        <v>5978.1632707301414</v>
      </c>
      <c r="L12" s="18">
        <v>45.4</v>
      </c>
      <c r="N12" s="18">
        <v>5978.1632707301414</v>
      </c>
      <c r="O12" s="18">
        <v>45.4</v>
      </c>
      <c r="Q12" s="13">
        <f t="shared" si="0"/>
        <v>-0.76393510815307819</v>
      </c>
      <c r="R12" s="13">
        <f t="shared" si="1"/>
        <v>0</v>
      </c>
      <c r="T12" s="13">
        <f t="shared" si="2"/>
        <v>-0.76393510815307819</v>
      </c>
      <c r="U12" s="13">
        <f t="shared" si="3"/>
        <v>0</v>
      </c>
      <c r="W12" s="13">
        <f t="shared" si="4"/>
        <v>-0.76393510815307819</v>
      </c>
      <c r="X12" s="13">
        <v>0</v>
      </c>
      <c r="Z12" s="13">
        <f t="shared" si="5"/>
        <v>-0.76393510815307819</v>
      </c>
      <c r="AA12" s="13">
        <v>0</v>
      </c>
    </row>
    <row r="13" spans="1:27" x14ac:dyDescent="0.25">
      <c r="A13" s="5" t="s">
        <v>22</v>
      </c>
      <c r="B13" s="7">
        <v>3831.2767071725134</v>
      </c>
      <c r="C13" s="7">
        <v>235.4</v>
      </c>
      <c r="D13" s="5"/>
      <c r="E13" s="18">
        <v>3831.2767071725134</v>
      </c>
      <c r="F13" s="18">
        <v>52.33</v>
      </c>
      <c r="H13" s="18">
        <v>3831.2767071725134</v>
      </c>
      <c r="I13" s="21">
        <v>52.33</v>
      </c>
      <c r="K13" s="18">
        <v>3831.2767071725134</v>
      </c>
      <c r="L13" s="18">
        <v>52.33</v>
      </c>
      <c r="N13" s="18">
        <v>3831.2767071725134</v>
      </c>
      <c r="O13" s="18">
        <v>52.33</v>
      </c>
      <c r="Q13" s="13">
        <f t="shared" si="0"/>
        <v>-0.77769753610875103</v>
      </c>
      <c r="R13" s="13">
        <f t="shared" si="1"/>
        <v>0</v>
      </c>
      <c r="T13" s="13">
        <f t="shared" si="2"/>
        <v>-0.77769753610875103</v>
      </c>
      <c r="U13" s="13">
        <f t="shared" si="3"/>
        <v>0</v>
      </c>
      <c r="W13" s="13">
        <f t="shared" si="4"/>
        <v>-0.77769753610875103</v>
      </c>
      <c r="X13" s="13">
        <v>0</v>
      </c>
      <c r="Z13" s="13">
        <f t="shared" si="5"/>
        <v>-0.77769753610875103</v>
      </c>
      <c r="AA13" s="13">
        <v>0</v>
      </c>
    </row>
    <row r="14" spans="1:27" x14ac:dyDescent="0.25">
      <c r="A14" s="5" t="s">
        <v>23</v>
      </c>
      <c r="B14" s="7">
        <v>4638.3019690305773</v>
      </c>
      <c r="C14" s="7">
        <v>282.77999999999997</v>
      </c>
      <c r="D14" s="5"/>
      <c r="E14" s="18">
        <v>4638.3019690305773</v>
      </c>
      <c r="F14" s="18">
        <v>46.44</v>
      </c>
      <c r="H14" s="18">
        <v>4638.3019690305773</v>
      </c>
      <c r="I14" s="21">
        <v>46.44</v>
      </c>
      <c r="K14" s="18">
        <v>4638.3019690305773</v>
      </c>
      <c r="L14" s="18">
        <v>46.44</v>
      </c>
      <c r="N14" s="18">
        <v>4638.3019690305773</v>
      </c>
      <c r="O14" s="18">
        <v>46.44</v>
      </c>
      <c r="Q14" s="13">
        <f t="shared" si="0"/>
        <v>-0.83577339274347551</v>
      </c>
      <c r="R14" s="13">
        <f t="shared" si="1"/>
        <v>0</v>
      </c>
      <c r="T14" s="13">
        <f t="shared" si="2"/>
        <v>-0.83577339274347551</v>
      </c>
      <c r="U14" s="13">
        <f t="shared" si="3"/>
        <v>0</v>
      </c>
      <c r="W14" s="13">
        <f t="shared" si="4"/>
        <v>-0.83577339274347551</v>
      </c>
      <c r="X14" s="13">
        <v>0</v>
      </c>
      <c r="Z14" s="13">
        <f t="shared" si="5"/>
        <v>-0.83577339274347551</v>
      </c>
      <c r="AA14" s="13">
        <v>0</v>
      </c>
    </row>
    <row r="15" spans="1:27" x14ac:dyDescent="0.25">
      <c r="A15" s="5" t="s">
        <v>28</v>
      </c>
      <c r="B15" s="7">
        <v>4132.1773541481152</v>
      </c>
      <c r="C15" s="7">
        <v>298</v>
      </c>
      <c r="D15" s="5"/>
      <c r="E15" s="18">
        <v>4132.1773541481152</v>
      </c>
      <c r="F15" s="18">
        <v>42.41</v>
      </c>
      <c r="H15" s="18">
        <v>4132.1773541481152</v>
      </c>
      <c r="I15" s="21">
        <v>42.41</v>
      </c>
      <c r="K15" s="18">
        <v>4132.1773541481152</v>
      </c>
      <c r="L15" s="18">
        <v>42.41</v>
      </c>
      <c r="N15" s="18">
        <v>4132.1773541481152</v>
      </c>
      <c r="O15" s="18">
        <v>42.41</v>
      </c>
      <c r="Q15" s="13">
        <f t="shared" si="0"/>
        <v>-0.85768456375838931</v>
      </c>
      <c r="R15" s="13">
        <f t="shared" si="1"/>
        <v>0</v>
      </c>
      <c r="T15" s="13">
        <f t="shared" si="2"/>
        <v>-0.85768456375838931</v>
      </c>
      <c r="U15" s="13">
        <f t="shared" si="3"/>
        <v>0</v>
      </c>
      <c r="W15" s="13">
        <f t="shared" si="4"/>
        <v>-0.85768456375838931</v>
      </c>
      <c r="X15" s="13">
        <v>0</v>
      </c>
      <c r="Z15" s="13">
        <f t="shared" si="5"/>
        <v>-0.85768456375838931</v>
      </c>
      <c r="AA15" s="13">
        <v>0</v>
      </c>
    </row>
    <row r="16" spans="1:27" x14ac:dyDescent="0.25">
      <c r="A16" s="5" t="s">
        <v>26</v>
      </c>
      <c r="B16" s="7">
        <v>6101.5205444948988</v>
      </c>
      <c r="C16" s="7">
        <v>268.89999999999998</v>
      </c>
      <c r="D16" s="5"/>
      <c r="E16" s="18">
        <v>6101.5205444948988</v>
      </c>
      <c r="F16" s="18">
        <v>43.29</v>
      </c>
      <c r="H16" s="18">
        <v>6101.5205444948988</v>
      </c>
      <c r="I16" s="21">
        <v>43.29</v>
      </c>
      <c r="K16" s="18">
        <v>6101.5205444948988</v>
      </c>
      <c r="L16" s="18">
        <v>43.29</v>
      </c>
      <c r="N16" s="18">
        <v>6101.5205444948988</v>
      </c>
      <c r="O16" s="18">
        <v>43.29</v>
      </c>
      <c r="Q16" s="13">
        <f t="shared" si="0"/>
        <v>-0.83901078467831913</v>
      </c>
      <c r="R16" s="13">
        <f t="shared" si="1"/>
        <v>0</v>
      </c>
      <c r="T16" s="13">
        <f t="shared" si="2"/>
        <v>-0.83901078467831913</v>
      </c>
      <c r="U16" s="13">
        <f t="shared" si="3"/>
        <v>0</v>
      </c>
      <c r="W16" s="13">
        <f t="shared" si="4"/>
        <v>-0.83901078467831913</v>
      </c>
      <c r="X16" s="13">
        <v>0</v>
      </c>
      <c r="Z16" s="13">
        <f t="shared" si="5"/>
        <v>-0.83901078467831913</v>
      </c>
      <c r="AA16" s="13">
        <v>0</v>
      </c>
    </row>
    <row r="17" spans="1:27" x14ac:dyDescent="0.25">
      <c r="A17" s="5" t="s">
        <v>24</v>
      </c>
      <c r="B17" s="7">
        <v>5166.510422086757</v>
      </c>
      <c r="C17" s="7">
        <v>345.22</v>
      </c>
      <c r="D17" s="5"/>
      <c r="E17" s="18">
        <v>5166.510422086757</v>
      </c>
      <c r="F17" s="18">
        <v>43.63</v>
      </c>
      <c r="H17" s="18">
        <v>5166.510422086757</v>
      </c>
      <c r="I17" s="21">
        <v>43.63</v>
      </c>
      <c r="K17" s="18">
        <v>5166.510422086757</v>
      </c>
      <c r="L17" s="18">
        <v>43.63</v>
      </c>
      <c r="N17" s="18">
        <v>5166.510422086757</v>
      </c>
      <c r="O17" s="18">
        <v>43.63</v>
      </c>
      <c r="Q17" s="13">
        <f t="shared" si="0"/>
        <v>-0.87361682405422636</v>
      </c>
      <c r="R17" s="13">
        <f t="shared" si="1"/>
        <v>0</v>
      </c>
      <c r="T17" s="13">
        <f t="shared" si="2"/>
        <v>-0.87361682405422636</v>
      </c>
      <c r="U17" s="13">
        <f t="shared" si="3"/>
        <v>0</v>
      </c>
      <c r="W17" s="13">
        <f t="shared" si="4"/>
        <v>-0.87361682405422636</v>
      </c>
      <c r="X17" s="13">
        <v>0</v>
      </c>
      <c r="Z17" s="13">
        <f t="shared" si="5"/>
        <v>-0.87361682405422636</v>
      </c>
      <c r="AA17" s="13">
        <v>0</v>
      </c>
    </row>
    <row r="18" spans="1:27" x14ac:dyDescent="0.25">
      <c r="A18" s="5" t="s">
        <v>25</v>
      </c>
      <c r="B18" s="13">
        <v>5308.4534423417817</v>
      </c>
      <c r="C18" s="7">
        <v>64800</v>
      </c>
      <c r="D18" s="5"/>
      <c r="E18" s="18">
        <v>5308.4534423417817</v>
      </c>
      <c r="F18" s="18">
        <v>39.200000000000003</v>
      </c>
      <c r="H18" s="18">
        <v>5308.4534423417817</v>
      </c>
      <c r="I18" s="21">
        <v>39.200000000000003</v>
      </c>
      <c r="K18" s="18">
        <v>5308.4534423417817</v>
      </c>
      <c r="L18" s="18">
        <v>39.200000000000003</v>
      </c>
      <c r="N18" s="18">
        <v>5308.4534423417817</v>
      </c>
      <c r="O18" s="18">
        <v>39.200000000000003</v>
      </c>
      <c r="Q18" s="13">
        <f t="shared" si="0"/>
        <v>-0.9993950617283951</v>
      </c>
      <c r="R18" s="13">
        <f t="shared" si="1"/>
        <v>0</v>
      </c>
      <c r="T18" s="13">
        <f t="shared" si="2"/>
        <v>-0.9993950617283951</v>
      </c>
      <c r="U18" s="13">
        <f t="shared" si="3"/>
        <v>0</v>
      </c>
      <c r="W18" s="13">
        <f t="shared" si="4"/>
        <v>-0.9993950617283951</v>
      </c>
      <c r="X18" s="13">
        <v>0</v>
      </c>
      <c r="Z18" s="13">
        <f t="shared" si="5"/>
        <v>-0.9993950617283951</v>
      </c>
      <c r="AA18" s="13">
        <v>0</v>
      </c>
    </row>
    <row r="19" spans="1:27" x14ac:dyDescent="0.25">
      <c r="A19" s="5" t="s">
        <v>27</v>
      </c>
      <c r="B19" s="7">
        <v>5095.5812069929316</v>
      </c>
      <c r="C19" s="7">
        <v>64800</v>
      </c>
      <c r="D19" s="5"/>
      <c r="E19" s="18">
        <v>5095.5812069929316</v>
      </c>
      <c r="F19" s="18">
        <v>46.25</v>
      </c>
      <c r="H19" s="18">
        <v>5095.5812069929316</v>
      </c>
      <c r="I19" s="21">
        <v>46.25</v>
      </c>
      <c r="K19" s="18">
        <v>5095.5812069929316</v>
      </c>
      <c r="L19" s="18">
        <v>46.25</v>
      </c>
      <c r="N19" s="18">
        <v>5095.5812069929316</v>
      </c>
      <c r="O19" s="18">
        <v>46.25</v>
      </c>
      <c r="Q19" s="13">
        <f t="shared" si="0"/>
        <v>-0.99928626543209875</v>
      </c>
      <c r="R19" s="13">
        <f t="shared" si="1"/>
        <v>0</v>
      </c>
      <c r="T19" s="13">
        <f t="shared" si="2"/>
        <v>-0.99928626543209875</v>
      </c>
      <c r="U19" s="13">
        <f t="shared" si="3"/>
        <v>0</v>
      </c>
      <c r="W19" s="13">
        <f t="shared" si="4"/>
        <v>-0.99928626543209875</v>
      </c>
      <c r="X19" s="13">
        <v>0</v>
      </c>
      <c r="Z19" s="13">
        <f t="shared" si="5"/>
        <v>-0.99928626543209875</v>
      </c>
      <c r="AA19" s="13">
        <v>0</v>
      </c>
    </row>
    <row r="20" spans="1:27" x14ac:dyDescent="0.25">
      <c r="A20" s="5" t="s">
        <v>29</v>
      </c>
      <c r="B20" s="7">
        <v>5084.8322542693495</v>
      </c>
      <c r="C20" s="7">
        <v>64800</v>
      </c>
      <c r="D20" s="5"/>
      <c r="E20" s="18">
        <v>4596.9855512109498</v>
      </c>
      <c r="F20" s="18">
        <v>53.84</v>
      </c>
      <c r="H20" s="18">
        <v>4696.9855512109471</v>
      </c>
      <c r="I20" s="21">
        <v>53.84</v>
      </c>
      <c r="K20" s="18">
        <v>4596.9855512109498</v>
      </c>
      <c r="L20" s="18">
        <v>53.84</v>
      </c>
      <c r="N20" s="18">
        <v>4596.9855512109498</v>
      </c>
      <c r="O20" s="13">
        <v>58.81</v>
      </c>
      <c r="Q20" s="13">
        <f t="shared" si="0"/>
        <v>-0.99916913580246924</v>
      </c>
      <c r="R20" s="13">
        <f t="shared" si="1"/>
        <v>-9.5941552968397667E-2</v>
      </c>
      <c r="T20" s="13">
        <f t="shared" si="2"/>
        <v>-0.99916913580246924</v>
      </c>
      <c r="U20" s="13">
        <f t="shared" si="3"/>
        <v>-7.627522082616528E-2</v>
      </c>
      <c r="W20" s="13">
        <f t="shared" si="4"/>
        <v>-0.99916913580246924</v>
      </c>
      <c r="X20" s="13">
        <v>-7.627522082616528E-2</v>
      </c>
      <c r="Z20" s="13">
        <f t="shared" si="5"/>
        <v>-0.99909243827160499</v>
      </c>
      <c r="AA20" s="13">
        <v>-7.627522082616528E-2</v>
      </c>
    </row>
    <row r="21" spans="1:27" x14ac:dyDescent="0.25">
      <c r="A21" s="5" t="s">
        <v>30</v>
      </c>
      <c r="B21" s="7">
        <v>5288.6241738811968</v>
      </c>
      <c r="C21" s="7">
        <v>64800</v>
      </c>
      <c r="D21" s="5"/>
      <c r="E21" s="18">
        <v>4643.1536185006898</v>
      </c>
      <c r="F21" s="18">
        <v>42.3</v>
      </c>
      <c r="H21" s="13">
        <v>5143.1536185006926</v>
      </c>
      <c r="I21" s="21">
        <v>42.3</v>
      </c>
      <c r="K21" s="18">
        <v>4643.1536185006898</v>
      </c>
      <c r="L21" s="18">
        <v>42.3</v>
      </c>
      <c r="N21" s="18">
        <v>4643.1536185006898</v>
      </c>
      <c r="O21" s="13">
        <v>52.33</v>
      </c>
      <c r="Q21" s="13">
        <f t="shared" si="0"/>
        <v>-0.99934722222222216</v>
      </c>
      <c r="R21" s="13">
        <f t="shared" si="1"/>
        <v>-0.12204886075442403</v>
      </c>
      <c r="T21" s="13">
        <f t="shared" si="2"/>
        <v>-0.99934722222222216</v>
      </c>
      <c r="U21" s="13">
        <f t="shared" si="3"/>
        <v>-2.75063136645134E-2</v>
      </c>
      <c r="W21" s="13">
        <f t="shared" si="4"/>
        <v>-0.99934722222222216</v>
      </c>
      <c r="X21" s="13">
        <v>-2.75063136645134E-2</v>
      </c>
      <c r="Z21" s="13">
        <f t="shared" si="5"/>
        <v>-0.99919243827160487</v>
      </c>
      <c r="AA21" s="13">
        <v>-2.75063136645134E-2</v>
      </c>
    </row>
    <row r="22" spans="1:27" x14ac:dyDescent="0.25">
      <c r="A22" s="5" t="s">
        <v>31</v>
      </c>
      <c r="B22" s="7">
        <v>5529.5006814195367</v>
      </c>
      <c r="C22" s="7">
        <v>64800</v>
      </c>
      <c r="D22" s="5"/>
      <c r="E22" s="18">
        <v>4517.2980008815603</v>
      </c>
      <c r="F22" s="19">
        <v>39.479999999999997</v>
      </c>
      <c r="H22" s="13">
        <v>5517.2980008815639</v>
      </c>
      <c r="I22" s="22">
        <v>39.479999999999997</v>
      </c>
      <c r="K22" s="18">
        <v>4517.2980008815603</v>
      </c>
      <c r="L22" s="13">
        <v>43.63</v>
      </c>
      <c r="N22" s="18">
        <v>4517.2980008815603</v>
      </c>
      <c r="O22" s="13">
        <v>52.79</v>
      </c>
      <c r="Q22" s="13">
        <f t="shared" si="0"/>
        <v>-0.99939074074074075</v>
      </c>
      <c r="R22" s="13">
        <f t="shared" si="1"/>
        <v>-0.18305498793755881</v>
      </c>
      <c r="T22" s="13">
        <f t="shared" si="2"/>
        <v>-0.99939074074074075</v>
      </c>
      <c r="U22" s="13">
        <f t="shared" si="3"/>
        <v>-2.2068322694989038E-3</v>
      </c>
      <c r="W22" s="13">
        <f t="shared" si="4"/>
        <v>-0.99932669753086423</v>
      </c>
      <c r="X22" s="13">
        <v>-2.2068322694989038E-3</v>
      </c>
      <c r="Z22" s="13">
        <f t="shared" si="5"/>
        <v>-0.99918533950617283</v>
      </c>
      <c r="AA22" s="13">
        <v>-2.2068322694989038E-3</v>
      </c>
    </row>
    <row r="23" spans="1:27" x14ac:dyDescent="0.25">
      <c r="A23" s="6" t="s">
        <v>32</v>
      </c>
      <c r="B23" s="69">
        <v>5270.4427761454326</v>
      </c>
      <c r="C23" s="15">
        <v>64800</v>
      </c>
      <c r="D23" s="6"/>
      <c r="E23" s="20">
        <v>4182.7508957619502</v>
      </c>
      <c r="F23" s="20">
        <v>55.65</v>
      </c>
      <c r="G23" s="52"/>
      <c r="H23" s="14">
        <v>5182.7508957619484</v>
      </c>
      <c r="I23" s="16">
        <v>56.85</v>
      </c>
      <c r="J23" s="52"/>
      <c r="K23" s="20">
        <v>4182.7508957619502</v>
      </c>
      <c r="L23" s="14">
        <v>59.48</v>
      </c>
      <c r="M23" s="52"/>
      <c r="N23" s="20">
        <v>4182.7508957619502</v>
      </c>
      <c r="O23" s="14">
        <v>65.650000000000006</v>
      </c>
      <c r="P23" s="52"/>
      <c r="Q23" s="14">
        <f t="shared" si="0"/>
        <v>-0.99914120370370363</v>
      </c>
      <c r="R23" s="14">
        <f t="shared" si="1"/>
        <v>-0.20637580684994589</v>
      </c>
      <c r="S23" s="52"/>
      <c r="T23" s="14">
        <f t="shared" si="2"/>
        <v>-0.99912268518518521</v>
      </c>
      <c r="U23" s="14">
        <f t="shared" si="3"/>
        <v>-1.6638427568246579E-2</v>
      </c>
      <c r="V23" s="52"/>
      <c r="W23" s="14">
        <f t="shared" si="4"/>
        <v>-0.99908209876543208</v>
      </c>
      <c r="X23" s="14">
        <v>-1.6638427568246579E-2</v>
      </c>
      <c r="Y23" s="52"/>
      <c r="Z23" s="14">
        <f t="shared" si="5"/>
        <v>-0.99898688271604941</v>
      </c>
      <c r="AA23" s="14">
        <v>-1.6638427568246579E-2</v>
      </c>
    </row>
    <row r="24" spans="1:27" x14ac:dyDescent="0.25">
      <c r="A24" s="70" t="s">
        <v>185</v>
      </c>
      <c r="B24" s="70"/>
      <c r="C24" s="70"/>
      <c r="D24" s="70"/>
      <c r="E24" s="51"/>
      <c r="F24" s="71"/>
      <c r="G24" s="51"/>
      <c r="H24" s="51"/>
      <c r="I24" s="72"/>
      <c r="J24" s="51"/>
      <c r="K24" s="51"/>
      <c r="L24" s="72"/>
      <c r="M24" s="51"/>
      <c r="N24" s="51"/>
      <c r="O24" s="73"/>
      <c r="P24" s="51"/>
      <c r="Q24" s="72">
        <f>AVERAGE(Q4:Q23)</f>
        <v>-0.85574570667839678</v>
      </c>
      <c r="R24" s="72">
        <f t="shared" ref="R24:AA24" si="6">AVERAGE(R4:R23)</f>
        <v>-3.0371060425516315E-2</v>
      </c>
      <c r="S24" s="72" t="e">
        <f t="shared" si="6"/>
        <v>#DIV/0!</v>
      </c>
      <c r="T24" s="72">
        <f t="shared" si="6"/>
        <v>-0.85574478075247085</v>
      </c>
      <c r="U24" s="72">
        <f t="shared" si="6"/>
        <v>-6.1313397164212084E-3</v>
      </c>
      <c r="V24" s="72" t="e">
        <f t="shared" si="6"/>
        <v>#DIV/0!</v>
      </c>
      <c r="W24" s="72">
        <f t="shared" si="6"/>
        <v>-0.85573954927098939</v>
      </c>
      <c r="X24" s="72">
        <f t="shared" si="6"/>
        <v>-6.1313397164212084E-3</v>
      </c>
      <c r="Y24" s="72" t="e">
        <f t="shared" si="6"/>
        <v>#DIV/0!</v>
      </c>
      <c r="Z24" s="72">
        <f t="shared" si="6"/>
        <v>-0.8557161464932117</v>
      </c>
      <c r="AA24" s="72">
        <f t="shared" si="6"/>
        <v>-6.1313397164212084E-3</v>
      </c>
    </row>
    <row r="25" spans="1:27" x14ac:dyDescent="0.25">
      <c r="A25" s="5"/>
      <c r="B25" s="5"/>
      <c r="C25" s="5"/>
      <c r="D25" s="5"/>
      <c r="F25" s="18"/>
      <c r="I25" s="13"/>
      <c r="L25" s="13"/>
      <c r="O25" s="17"/>
      <c r="R25" s="11"/>
      <c r="U25" s="11"/>
      <c r="X25" s="11"/>
    </row>
    <row r="26" spans="1:27" x14ac:dyDescent="0.25">
      <c r="A26" s="5"/>
      <c r="B26" s="5"/>
      <c r="C26" s="5"/>
      <c r="D26" s="5"/>
      <c r="F26" s="18"/>
      <c r="I26" s="13"/>
      <c r="L26" s="13"/>
      <c r="O26" s="17"/>
      <c r="R26" s="11"/>
      <c r="U26" s="11"/>
      <c r="X26" s="11"/>
    </row>
    <row r="27" spans="1:27" x14ac:dyDescent="0.25">
      <c r="A27" s="5"/>
      <c r="B27" s="5"/>
      <c r="C27" s="5"/>
      <c r="D27" s="5"/>
      <c r="F27" s="18"/>
      <c r="I27" s="13"/>
      <c r="L27" s="13"/>
      <c r="O27" s="17"/>
      <c r="R27" s="11"/>
      <c r="U27" s="11"/>
      <c r="X27" s="11"/>
    </row>
    <row r="28" spans="1:27" x14ac:dyDescent="0.25">
      <c r="A28" s="5"/>
      <c r="B28" s="5"/>
      <c r="C28" s="5"/>
      <c r="D28" s="5"/>
      <c r="F28" s="18"/>
      <c r="I28" s="13"/>
      <c r="L28" s="13"/>
      <c r="O28" s="17"/>
      <c r="R28" s="11"/>
      <c r="U28" s="11"/>
      <c r="X28" s="11"/>
    </row>
    <row r="29" spans="1:27" x14ac:dyDescent="0.25">
      <c r="A29" s="5"/>
      <c r="B29" s="5"/>
      <c r="C29" s="5"/>
      <c r="D29" s="5"/>
      <c r="F29" s="18"/>
      <c r="I29" s="13"/>
      <c r="L29" s="13"/>
      <c r="O29" s="17"/>
      <c r="R29" s="11"/>
      <c r="U29" s="11"/>
      <c r="X29" s="11"/>
    </row>
    <row r="30" spans="1:27" x14ac:dyDescent="0.25">
      <c r="A30" s="5"/>
      <c r="B30" s="5"/>
      <c r="C30" s="5"/>
      <c r="D30" s="5"/>
      <c r="F30" s="13"/>
      <c r="I30" s="18"/>
      <c r="L30" s="13"/>
      <c r="O30" s="17"/>
      <c r="R30" s="11"/>
      <c r="U30" s="11"/>
      <c r="X30" s="11"/>
    </row>
    <row r="31" spans="1:27" x14ac:dyDescent="0.25">
      <c r="A31" s="5"/>
      <c r="B31" s="5"/>
      <c r="C31" s="5"/>
      <c r="D31" s="5"/>
      <c r="F31" s="13"/>
      <c r="I31" s="13"/>
      <c r="L31" s="18"/>
      <c r="O31" s="17"/>
      <c r="R31" s="11"/>
      <c r="X31" s="11"/>
    </row>
    <row r="32" spans="1:27" x14ac:dyDescent="0.25">
      <c r="A32" s="5"/>
      <c r="B32" s="5"/>
      <c r="C32" s="5"/>
      <c r="D32" s="5"/>
      <c r="F32" s="13"/>
      <c r="I32" s="18"/>
      <c r="L32" s="13"/>
      <c r="O32" s="17"/>
      <c r="R32" s="11"/>
      <c r="U32" s="11"/>
      <c r="X32" s="11"/>
    </row>
    <row r="33" spans="1:26" x14ac:dyDescent="0.25">
      <c r="A33" s="5"/>
      <c r="B33" s="5"/>
      <c r="C33" s="5"/>
      <c r="D33" s="5"/>
      <c r="F33" s="18"/>
      <c r="I33" s="13"/>
      <c r="L33" s="13"/>
      <c r="O33" s="17"/>
      <c r="R33" s="11"/>
      <c r="U33" s="11"/>
      <c r="X33" s="11"/>
    </row>
    <row r="34" spans="1:26" x14ac:dyDescent="0.25">
      <c r="A34" s="5"/>
      <c r="B34" s="5"/>
      <c r="C34" s="5"/>
      <c r="F34" s="18"/>
      <c r="I34" s="13"/>
      <c r="L34" s="13"/>
      <c r="O34" s="17"/>
      <c r="R34" s="11"/>
      <c r="X34" s="11"/>
    </row>
    <row r="35" spans="1:26" x14ac:dyDescent="0.25">
      <c r="A35" s="5"/>
      <c r="B35" s="5"/>
      <c r="C35" s="5"/>
      <c r="F35" s="18"/>
      <c r="I35" s="13"/>
      <c r="L35" s="13"/>
      <c r="O35" s="17"/>
      <c r="R35" s="11"/>
      <c r="U35" s="11"/>
    </row>
    <row r="36" spans="1:26" x14ac:dyDescent="0.25">
      <c r="A36" s="5"/>
      <c r="B36" s="5"/>
      <c r="C36" s="5"/>
      <c r="F36" s="18"/>
      <c r="I36" s="13"/>
      <c r="L36" s="13"/>
      <c r="O36" s="17"/>
      <c r="R36" s="11"/>
    </row>
    <row r="37" spans="1:26" x14ac:dyDescent="0.25">
      <c r="A37" s="5"/>
      <c r="B37" s="5"/>
      <c r="C37" s="5"/>
      <c r="F37" s="18"/>
      <c r="I37" s="13"/>
      <c r="L37" s="13"/>
      <c r="O37" s="17"/>
      <c r="R37" s="11"/>
      <c r="U37" s="11"/>
    </row>
    <row r="38" spans="1:26" x14ac:dyDescent="0.25">
      <c r="A38" s="5"/>
      <c r="B38" s="5"/>
      <c r="C38" s="5"/>
      <c r="F38" s="13"/>
      <c r="I38" s="13"/>
      <c r="L38" s="18"/>
      <c r="O38" s="17"/>
      <c r="R38" s="11"/>
      <c r="U38" s="11"/>
    </row>
    <row r="39" spans="1:26" x14ac:dyDescent="0.25">
      <c r="A39" s="5"/>
      <c r="B39" s="5"/>
      <c r="C39" s="5"/>
      <c r="F39" s="18"/>
      <c r="I39" s="13"/>
      <c r="L39" s="13"/>
      <c r="O39" s="17"/>
      <c r="R39" s="11"/>
      <c r="U39" s="11"/>
    </row>
    <row r="40" spans="1:26" x14ac:dyDescent="0.25">
      <c r="A40" s="5"/>
      <c r="B40" s="5"/>
      <c r="C40" s="5"/>
      <c r="F40" s="18"/>
      <c r="I40" s="13"/>
      <c r="L40" s="13"/>
      <c r="N40" s="23"/>
      <c r="O40" s="17"/>
      <c r="R40" s="11"/>
      <c r="X40" s="11"/>
    </row>
    <row r="41" spans="1:2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</sheetData>
  <mergeCells count="13">
    <mergeCell ref="A1:A3"/>
    <mergeCell ref="B1:C1"/>
    <mergeCell ref="E1:O1"/>
    <mergeCell ref="B2:C2"/>
    <mergeCell ref="E2:F2"/>
    <mergeCell ref="H2:I2"/>
    <mergeCell ref="K2:L2"/>
    <mergeCell ref="N2:O2"/>
    <mergeCell ref="W2:X2"/>
    <mergeCell ref="R1:AA1"/>
    <mergeCell ref="Q2:R2"/>
    <mergeCell ref="T2:U2"/>
    <mergeCell ref="Z2:AA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3A24E-FD78-4729-82D9-F83C9F5132C0}">
  <dimension ref="A1:X24"/>
  <sheetViews>
    <sheetView workbookViewId="0">
      <selection activeCell="Y4" sqref="Y4:Y23"/>
    </sheetView>
  </sheetViews>
  <sheetFormatPr defaultColWidth="8.875" defaultRowHeight="15.75" x14ac:dyDescent="0.25"/>
  <cols>
    <col min="1" max="1" width="9.25" style="4" customWidth="1"/>
    <col min="2" max="2" width="11.5" style="4" customWidth="1"/>
    <col min="3" max="3" width="7.625" style="4" customWidth="1"/>
    <col min="4" max="4" width="1.5" style="4" customWidth="1"/>
    <col min="5" max="5" width="10.375" style="4" customWidth="1"/>
    <col min="6" max="6" width="8.75" style="17" customWidth="1"/>
    <col min="7" max="7" width="1.375" style="4" customWidth="1"/>
    <col min="8" max="8" width="10.5" style="4" customWidth="1"/>
    <col min="9" max="9" width="7.5" style="4" customWidth="1"/>
    <col min="10" max="10" width="1.25" style="4" customWidth="1"/>
    <col min="11" max="11" width="11" style="4" customWidth="1"/>
    <col min="12" max="12" width="7.75" style="4" customWidth="1"/>
    <col min="13" max="13" width="1" style="4" customWidth="1"/>
    <col min="14" max="14" width="9.5" style="4" customWidth="1"/>
    <col min="15" max="15" width="10.375" style="4" customWidth="1"/>
    <col min="16" max="16" width="11" style="4" customWidth="1"/>
    <col min="17" max="17" width="1.125" style="4" customWidth="1"/>
    <col min="18" max="19" width="9.625" style="4" customWidth="1"/>
    <col min="20" max="20" width="13.125" style="4" customWidth="1"/>
    <col min="21" max="21" width="1.375" style="4" customWidth="1"/>
    <col min="22" max="23" width="9.75" style="4" customWidth="1"/>
    <col min="24" max="24" width="13.5" style="4" customWidth="1"/>
    <col min="25" max="25" width="13.25" style="4" customWidth="1"/>
    <col min="26" max="16384" width="8.875" style="4"/>
  </cols>
  <sheetData>
    <row r="1" spans="1:24" x14ac:dyDescent="0.25">
      <c r="A1" s="81" t="s">
        <v>5</v>
      </c>
      <c r="B1" s="88" t="s">
        <v>87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37"/>
      <c r="N1" s="88" t="s">
        <v>95</v>
      </c>
      <c r="O1" s="88"/>
      <c r="P1" s="88"/>
      <c r="Q1" s="88"/>
      <c r="R1" s="88"/>
      <c r="S1" s="88"/>
      <c r="T1" s="88"/>
      <c r="U1" s="88"/>
      <c r="V1" s="88"/>
      <c r="W1" s="88"/>
      <c r="X1" s="88"/>
    </row>
    <row r="2" spans="1:24" x14ac:dyDescent="0.25">
      <c r="A2" s="91"/>
      <c r="B2" s="90" t="s">
        <v>104</v>
      </c>
      <c r="C2" s="90"/>
      <c r="D2" s="12"/>
      <c r="E2" s="90" t="s">
        <v>6</v>
      </c>
      <c r="F2" s="90"/>
      <c r="G2" s="12"/>
      <c r="H2" s="90" t="s">
        <v>111</v>
      </c>
      <c r="I2" s="90"/>
      <c r="J2" s="12"/>
      <c r="K2" s="88" t="s">
        <v>112</v>
      </c>
      <c r="L2" s="88"/>
      <c r="M2" s="12"/>
      <c r="N2" s="90" t="s">
        <v>107</v>
      </c>
      <c r="O2" s="90"/>
      <c r="P2" s="90"/>
      <c r="Q2" s="12"/>
      <c r="R2" s="90" t="s">
        <v>114</v>
      </c>
      <c r="S2" s="90"/>
      <c r="T2" s="90"/>
      <c r="U2" s="12"/>
      <c r="V2" s="90" t="s">
        <v>115</v>
      </c>
      <c r="W2" s="90"/>
      <c r="X2" s="90"/>
    </row>
    <row r="3" spans="1:24" x14ac:dyDescent="0.25">
      <c r="A3" s="80"/>
      <c r="B3" s="43" t="s">
        <v>7</v>
      </c>
      <c r="C3" s="43" t="s">
        <v>54</v>
      </c>
      <c r="D3" s="43"/>
      <c r="E3" s="43" t="s">
        <v>7</v>
      </c>
      <c r="F3" s="16" t="s">
        <v>54</v>
      </c>
      <c r="G3" s="43"/>
      <c r="H3" s="43" t="s">
        <v>7</v>
      </c>
      <c r="I3" s="43" t="s">
        <v>54</v>
      </c>
      <c r="J3" s="43"/>
      <c r="K3" s="43" t="s">
        <v>7</v>
      </c>
      <c r="L3" s="43" t="s">
        <v>54</v>
      </c>
      <c r="M3" s="43"/>
      <c r="N3" s="41" t="s">
        <v>91</v>
      </c>
      <c r="O3" s="52" t="s">
        <v>184</v>
      </c>
      <c r="P3" s="52" t="s">
        <v>183</v>
      </c>
      <c r="Q3" s="43"/>
      <c r="R3" s="41" t="s">
        <v>91</v>
      </c>
      <c r="S3" s="52" t="s">
        <v>184</v>
      </c>
      <c r="T3" s="43" t="s">
        <v>183</v>
      </c>
      <c r="U3" s="43"/>
      <c r="V3" s="41" t="s">
        <v>91</v>
      </c>
      <c r="W3" s="52" t="s">
        <v>184</v>
      </c>
      <c r="X3" s="52" t="s">
        <v>183</v>
      </c>
    </row>
    <row r="4" spans="1:24" x14ac:dyDescent="0.25">
      <c r="A4" s="5" t="s">
        <v>33</v>
      </c>
      <c r="B4" s="65">
        <v>7081.1983707815471</v>
      </c>
      <c r="C4" s="18">
        <v>103.14</v>
      </c>
      <c r="E4" s="13">
        <v>8358.6983707815471</v>
      </c>
      <c r="F4" s="17">
        <v>173</v>
      </c>
      <c r="H4" s="13">
        <v>8766.1983707815471</v>
      </c>
      <c r="I4" s="13">
        <v>117.46</v>
      </c>
      <c r="K4" s="13">
        <v>7605.1983707815471</v>
      </c>
      <c r="L4" s="4">
        <v>141.88</v>
      </c>
      <c r="N4" s="8">
        <v>1</v>
      </c>
      <c r="O4" s="13">
        <f>(B4-E4)/E4</f>
        <v>-0.15283480074668043</v>
      </c>
      <c r="P4" s="13">
        <f>(C4-F4)/F4</f>
        <v>-0.4038150289017341</v>
      </c>
      <c r="R4" s="9">
        <v>2.8299999999999999E-4</v>
      </c>
      <c r="S4" s="13">
        <f>(B4-H4)/H4</f>
        <v>-0.19221559092436719</v>
      </c>
      <c r="T4" s="13">
        <f>(C4-I4)/I4</f>
        <v>-0.12191384301038646</v>
      </c>
      <c r="V4" s="8">
        <v>0.57199999999999995</v>
      </c>
      <c r="W4" s="13">
        <f>(B4-K4)/K4</f>
        <v>-6.8900240921151837E-2</v>
      </c>
      <c r="X4" s="13">
        <f>(C4-L4)/L4</f>
        <v>-0.27304764589794189</v>
      </c>
    </row>
    <row r="5" spans="1:24" x14ac:dyDescent="0.25">
      <c r="A5" s="5" t="s">
        <v>34</v>
      </c>
      <c r="B5" s="65">
        <v>14692.3</v>
      </c>
      <c r="C5" s="18">
        <v>86.19</v>
      </c>
      <c r="E5" s="13">
        <v>16211.8</v>
      </c>
      <c r="F5" s="17">
        <v>199.23</v>
      </c>
      <c r="H5" s="13">
        <v>16239.3</v>
      </c>
      <c r="I5" s="13">
        <v>97.06</v>
      </c>
      <c r="K5" s="13">
        <v>16078.3</v>
      </c>
      <c r="L5" s="4">
        <v>116.91</v>
      </c>
      <c r="N5" s="8">
        <v>1</v>
      </c>
      <c r="O5" s="13">
        <f t="shared" ref="O5:O23" si="0">(B5-E5)/E5</f>
        <v>-9.3728025265547327E-2</v>
      </c>
      <c r="P5" s="13">
        <f t="shared" ref="P5:P23" si="1">(C5-F5)/F5</f>
        <v>-0.56738443005571448</v>
      </c>
      <c r="R5" s="8">
        <v>1</v>
      </c>
      <c r="S5" s="13">
        <f t="shared" ref="S5:S23" si="2">(B5-H5)/H5</f>
        <v>-9.5262726841674208E-2</v>
      </c>
      <c r="T5" s="13">
        <f t="shared" ref="T5:T23" si="3">(C5-I5)/I5</f>
        <v>-0.11199258190809813</v>
      </c>
      <c r="V5" s="8">
        <v>1</v>
      </c>
      <c r="W5" s="13">
        <f t="shared" ref="W5:W23" si="4">(B5-K5)/K5</f>
        <v>-8.6203143367147031E-2</v>
      </c>
      <c r="X5" s="13">
        <f t="shared" ref="X5:X23" si="5">(C5-L5)/L5</f>
        <v>-0.26276623043366693</v>
      </c>
    </row>
    <row r="6" spans="1:24" x14ac:dyDescent="0.25">
      <c r="A6" s="5" t="s">
        <v>35</v>
      </c>
      <c r="B6" s="62">
        <v>14441.82</v>
      </c>
      <c r="C6" s="18">
        <v>93.32</v>
      </c>
      <c r="E6" s="18">
        <v>12973.32</v>
      </c>
      <c r="F6" s="17">
        <v>191.2</v>
      </c>
      <c r="H6" s="13">
        <v>15493.82</v>
      </c>
      <c r="I6" s="13">
        <v>104.68</v>
      </c>
      <c r="K6" s="13">
        <v>16315.82</v>
      </c>
      <c r="L6" s="4">
        <v>123.34</v>
      </c>
      <c r="N6" s="8">
        <v>1</v>
      </c>
      <c r="O6" s="13">
        <f t="shared" si="0"/>
        <v>0.11319384706459103</v>
      </c>
      <c r="P6" s="13">
        <f t="shared" si="1"/>
        <v>-0.51192468619246867</v>
      </c>
      <c r="R6" s="8">
        <v>1</v>
      </c>
      <c r="S6" s="13">
        <f t="shared" si="2"/>
        <v>-6.7898039347301056E-2</v>
      </c>
      <c r="T6" s="13">
        <f t="shared" si="3"/>
        <v>-0.10852120748949191</v>
      </c>
      <c r="V6" s="8">
        <v>1</v>
      </c>
      <c r="W6" s="13">
        <f t="shared" si="4"/>
        <v>-0.11485784962079748</v>
      </c>
      <c r="X6" s="13">
        <f t="shared" si="5"/>
        <v>-0.24339224906761806</v>
      </c>
    </row>
    <row r="7" spans="1:24" x14ac:dyDescent="0.25">
      <c r="A7" s="5" t="s">
        <v>36</v>
      </c>
      <c r="B7" s="62">
        <v>14055.4</v>
      </c>
      <c r="C7" s="18">
        <v>108.95</v>
      </c>
      <c r="E7" s="18">
        <v>14029.4</v>
      </c>
      <c r="F7" s="17">
        <v>135.01</v>
      </c>
      <c r="H7" s="13">
        <v>14975.4</v>
      </c>
      <c r="I7" s="13">
        <v>119.17</v>
      </c>
      <c r="K7" s="13">
        <v>15621.4</v>
      </c>
      <c r="L7" s="4">
        <v>142.83000000000001</v>
      </c>
      <c r="N7" s="8">
        <v>1</v>
      </c>
      <c r="O7" s="13">
        <f t="shared" si="0"/>
        <v>1.8532510299798994E-3</v>
      </c>
      <c r="P7" s="13">
        <f t="shared" si="1"/>
        <v>-0.19302273905636613</v>
      </c>
      <c r="R7" s="9">
        <v>3.8800000000000001E-6</v>
      </c>
      <c r="S7" s="13">
        <f t="shared" si="2"/>
        <v>-6.1434085233115644E-2</v>
      </c>
      <c r="T7" s="13">
        <f t="shared" si="3"/>
        <v>-8.5759838885625564E-2</v>
      </c>
      <c r="V7" s="9">
        <v>4.8600000000000002E-5</v>
      </c>
      <c r="W7" s="13">
        <f t="shared" si="4"/>
        <v>-0.10024709693113293</v>
      </c>
      <c r="X7" s="13">
        <f t="shared" si="5"/>
        <v>-0.23720506896310303</v>
      </c>
    </row>
    <row r="8" spans="1:24" x14ac:dyDescent="0.25">
      <c r="A8" s="5" t="s">
        <v>37</v>
      </c>
      <c r="B8" s="65">
        <v>16583.16</v>
      </c>
      <c r="C8" s="18">
        <v>92.15</v>
      </c>
      <c r="E8" s="13">
        <v>16969.16</v>
      </c>
      <c r="F8" s="17">
        <v>124.8</v>
      </c>
      <c r="H8" s="13">
        <v>17802.16</v>
      </c>
      <c r="I8" s="13">
        <v>102.83</v>
      </c>
      <c r="K8" s="13">
        <v>18554.16</v>
      </c>
      <c r="L8" s="4">
        <v>125.4</v>
      </c>
      <c r="N8" s="9">
        <v>1.73E-6</v>
      </c>
      <c r="O8" s="13">
        <f t="shared" si="0"/>
        <v>-2.2747148356194413E-2</v>
      </c>
      <c r="P8" s="13">
        <f t="shared" si="1"/>
        <v>-0.2616185897435897</v>
      </c>
      <c r="R8" s="9">
        <v>8.2199999999999999E-3</v>
      </c>
      <c r="S8" s="13">
        <f t="shared" si="2"/>
        <v>-6.847483676138176E-2</v>
      </c>
      <c r="T8" s="13">
        <f t="shared" si="3"/>
        <v>-0.10386074102888256</v>
      </c>
      <c r="V8" s="8">
        <v>4.6800000000000001E-3</v>
      </c>
      <c r="W8" s="13">
        <f t="shared" si="4"/>
        <v>-0.10622954636588237</v>
      </c>
      <c r="X8" s="13">
        <f t="shared" si="5"/>
        <v>-0.26515151515151514</v>
      </c>
    </row>
    <row r="9" spans="1:24" x14ac:dyDescent="0.25">
      <c r="A9" s="5" t="s">
        <v>38</v>
      </c>
      <c r="B9" s="65">
        <v>15660.98</v>
      </c>
      <c r="C9" s="18">
        <v>375.72</v>
      </c>
      <c r="E9" s="13">
        <v>17995.98</v>
      </c>
      <c r="F9" s="17">
        <v>420.5</v>
      </c>
      <c r="H9" s="13">
        <v>22533.98</v>
      </c>
      <c r="I9" s="13">
        <v>396.86</v>
      </c>
      <c r="K9" s="13">
        <v>17402.98</v>
      </c>
      <c r="L9" s="4">
        <v>482.83</v>
      </c>
      <c r="N9" s="9">
        <v>7.6899999999999992E-6</v>
      </c>
      <c r="O9" s="13">
        <f t="shared" si="0"/>
        <v>-0.12975119999022003</v>
      </c>
      <c r="P9" s="13">
        <f t="shared" si="1"/>
        <v>-0.10649227110582633</v>
      </c>
      <c r="R9" s="9">
        <v>2.3499999999999999E-6</v>
      </c>
      <c r="S9" s="13">
        <f t="shared" si="2"/>
        <v>-0.30500603976749779</v>
      </c>
      <c r="T9" s="13">
        <f t="shared" si="3"/>
        <v>-5.3268155016882493E-2</v>
      </c>
      <c r="V9" s="8">
        <v>0.57199999999999995</v>
      </c>
      <c r="W9" s="13">
        <f t="shared" si="4"/>
        <v>-0.10009779934241148</v>
      </c>
      <c r="X9" s="13">
        <f t="shared" si="5"/>
        <v>-0.22183791396557787</v>
      </c>
    </row>
    <row r="10" spans="1:24" x14ac:dyDescent="0.25">
      <c r="A10" s="5" t="s">
        <v>39</v>
      </c>
      <c r="B10" s="62">
        <v>23368.559999999998</v>
      </c>
      <c r="C10" s="13">
        <v>327.96</v>
      </c>
      <c r="E10" s="18">
        <v>21564.059999999998</v>
      </c>
      <c r="F10" s="17">
        <v>354.3</v>
      </c>
      <c r="H10" s="13">
        <v>25184.559999999998</v>
      </c>
      <c r="I10" s="18">
        <v>312.08</v>
      </c>
      <c r="K10" s="13">
        <v>25826.560000000001</v>
      </c>
      <c r="L10" s="4">
        <v>396.65</v>
      </c>
      <c r="N10" s="9">
        <v>2.88E-6</v>
      </c>
      <c r="O10" s="13">
        <f t="shared" si="0"/>
        <v>8.3680902390366199E-2</v>
      </c>
      <c r="P10" s="13">
        <f t="shared" si="1"/>
        <v>-7.4343776460626676E-2</v>
      </c>
      <c r="R10" s="9">
        <v>1.74E-4</v>
      </c>
      <c r="S10" s="13">
        <f t="shared" si="2"/>
        <v>-7.2107672319865826E-2</v>
      </c>
      <c r="T10" s="13">
        <f t="shared" si="3"/>
        <v>5.0884388618302988E-2</v>
      </c>
      <c r="V10" s="8">
        <v>0.21299999999999999</v>
      </c>
      <c r="W10" s="13">
        <f t="shared" si="4"/>
        <v>-9.5173340932745334E-2</v>
      </c>
      <c r="X10" s="13">
        <f t="shared" si="5"/>
        <v>-0.17317534350182781</v>
      </c>
    </row>
    <row r="11" spans="1:24" x14ac:dyDescent="0.25">
      <c r="A11" s="5" t="s">
        <v>40</v>
      </c>
      <c r="B11" s="65">
        <v>18562.66</v>
      </c>
      <c r="C11" s="13">
        <v>325.89</v>
      </c>
      <c r="E11" s="13">
        <v>18721.66</v>
      </c>
      <c r="F11" s="17">
        <v>323.39999999999998</v>
      </c>
      <c r="H11" s="13">
        <v>22104.66</v>
      </c>
      <c r="I11" s="13">
        <v>400.28</v>
      </c>
      <c r="K11" s="13">
        <v>20254.66</v>
      </c>
      <c r="L11" s="4">
        <v>314.14999999999998</v>
      </c>
      <c r="N11" s="9">
        <v>4.7299999999999996E-6</v>
      </c>
      <c r="O11" s="13">
        <f t="shared" si="0"/>
        <v>-8.4928366394860285E-3</v>
      </c>
      <c r="P11" s="13">
        <f t="shared" si="1"/>
        <v>7.6994434137291571E-3</v>
      </c>
      <c r="R11" s="9">
        <v>1.25E-4</v>
      </c>
      <c r="S11" s="13">
        <f t="shared" si="2"/>
        <v>-0.16023770553358432</v>
      </c>
      <c r="T11" s="13">
        <f t="shared" si="3"/>
        <v>-0.18584490856400518</v>
      </c>
      <c r="V11" s="9">
        <v>2.41E-4</v>
      </c>
      <c r="W11" s="13">
        <f t="shared" si="4"/>
        <v>-8.3536331886094356E-2</v>
      </c>
      <c r="X11" s="13">
        <f t="shared" si="5"/>
        <v>3.7370682794843256E-2</v>
      </c>
    </row>
    <row r="12" spans="1:24" x14ac:dyDescent="0.25">
      <c r="A12" s="5" t="s">
        <v>41</v>
      </c>
      <c r="B12" s="65">
        <v>25286.579999999998</v>
      </c>
      <c r="C12" s="13">
        <v>321.25</v>
      </c>
      <c r="E12" s="13">
        <v>25451.079999999998</v>
      </c>
      <c r="F12" s="17">
        <v>400.6</v>
      </c>
      <c r="H12" s="13">
        <v>26688.579999999998</v>
      </c>
      <c r="I12" s="18">
        <v>320.8</v>
      </c>
      <c r="K12" s="13">
        <v>29011.58</v>
      </c>
      <c r="L12" s="4">
        <v>404.16</v>
      </c>
      <c r="N12" s="8">
        <v>0.192</v>
      </c>
      <c r="O12" s="13">
        <f t="shared" si="0"/>
        <v>-6.4633799430122421E-3</v>
      </c>
      <c r="P12" s="13">
        <f t="shared" si="1"/>
        <v>-0.1980778831752372</v>
      </c>
      <c r="R12" s="9">
        <v>8.1899999999999999E-5</v>
      </c>
      <c r="S12" s="13">
        <f t="shared" si="2"/>
        <v>-5.2531831967081055E-2</v>
      </c>
      <c r="T12" s="13">
        <f t="shared" si="3"/>
        <v>1.4027431421446029E-3</v>
      </c>
      <c r="V12" s="8">
        <v>0.26200000000000001</v>
      </c>
      <c r="W12" s="13">
        <f t="shared" si="4"/>
        <v>-0.12839700560948433</v>
      </c>
      <c r="X12" s="13">
        <f t="shared" si="5"/>
        <v>-0.20514152810768019</v>
      </c>
    </row>
    <row r="13" spans="1:24" x14ac:dyDescent="0.25">
      <c r="A13" s="5" t="s">
        <v>42</v>
      </c>
      <c r="B13" s="65">
        <v>21801.52</v>
      </c>
      <c r="C13" s="18">
        <v>103.14</v>
      </c>
      <c r="E13" s="13">
        <v>22894.02</v>
      </c>
      <c r="F13" s="17">
        <v>142</v>
      </c>
      <c r="H13" s="13">
        <v>22398.52</v>
      </c>
      <c r="I13" s="13">
        <v>117.46</v>
      </c>
      <c r="K13" s="13">
        <v>26967.52</v>
      </c>
      <c r="L13" s="4">
        <v>141.88</v>
      </c>
      <c r="N13" s="9">
        <v>7.5699999999999997E-4</v>
      </c>
      <c r="O13" s="13">
        <f t="shared" si="0"/>
        <v>-4.7719884930650013E-2</v>
      </c>
      <c r="P13" s="13">
        <f t="shared" si="1"/>
        <v>-0.2736619718309859</v>
      </c>
      <c r="R13" s="8">
        <v>0.58599999999999997</v>
      </c>
      <c r="S13" s="13">
        <f t="shared" si="2"/>
        <v>-2.6653546752196125E-2</v>
      </c>
      <c r="T13" s="13">
        <f t="shared" si="3"/>
        <v>-0.12191384301038646</v>
      </c>
      <c r="V13" s="9">
        <v>1.73E-6</v>
      </c>
      <c r="W13" s="13">
        <f t="shared" si="4"/>
        <v>-0.1915637774626662</v>
      </c>
      <c r="X13" s="13">
        <f t="shared" si="5"/>
        <v>-0.27304764589794189</v>
      </c>
    </row>
    <row r="14" spans="1:24" x14ac:dyDescent="0.25">
      <c r="A14" s="5" t="s">
        <v>43</v>
      </c>
      <c r="B14" s="65">
        <v>23398.34</v>
      </c>
      <c r="C14" s="18">
        <v>86.19</v>
      </c>
      <c r="E14" s="13">
        <v>25752.84</v>
      </c>
      <c r="F14" s="17">
        <v>131.69999999999999</v>
      </c>
      <c r="H14" s="13">
        <v>26085.34</v>
      </c>
      <c r="I14" s="13">
        <v>97.06</v>
      </c>
      <c r="K14" s="13">
        <v>27364.34</v>
      </c>
      <c r="L14" s="4">
        <v>116.91</v>
      </c>
      <c r="N14" s="9">
        <v>1.9199999999999998E-6</v>
      </c>
      <c r="O14" s="13">
        <f t="shared" si="0"/>
        <v>-9.1426809625656816E-2</v>
      </c>
      <c r="P14" s="13">
        <f t="shared" si="1"/>
        <v>-0.34555808656036441</v>
      </c>
      <c r="R14" s="9">
        <v>2.1299999999999999E-6</v>
      </c>
      <c r="S14" s="13">
        <f t="shared" si="2"/>
        <v>-0.1030080497321484</v>
      </c>
      <c r="T14" s="13">
        <f t="shared" si="3"/>
        <v>-0.11199258190809813</v>
      </c>
      <c r="V14" s="8">
        <v>4.7199999999999999E-2</v>
      </c>
      <c r="W14" s="13">
        <f t="shared" si="4"/>
        <v>-0.14493315022397762</v>
      </c>
      <c r="X14" s="13">
        <f t="shared" si="5"/>
        <v>-0.26276623043366693</v>
      </c>
    </row>
    <row r="15" spans="1:24" x14ac:dyDescent="0.25">
      <c r="A15" s="5" t="s">
        <v>44</v>
      </c>
      <c r="B15" s="62">
        <v>17545.7</v>
      </c>
      <c r="C15" s="18">
        <v>103</v>
      </c>
      <c r="E15" s="18">
        <v>17463.7</v>
      </c>
      <c r="F15" s="17">
        <v>138.65</v>
      </c>
      <c r="H15" s="13">
        <v>21697.7</v>
      </c>
      <c r="I15" s="13">
        <v>115.41</v>
      </c>
      <c r="K15" s="13">
        <v>18905.7</v>
      </c>
      <c r="L15" s="4">
        <v>142.57</v>
      </c>
      <c r="N15" s="9">
        <v>1.36E-4</v>
      </c>
      <c r="O15" s="13">
        <f t="shared" si="0"/>
        <v>4.6954539988662194E-3</v>
      </c>
      <c r="P15" s="13">
        <f t="shared" si="1"/>
        <v>-0.25712225027046526</v>
      </c>
      <c r="R15" s="8">
        <v>0.32900000000000001</v>
      </c>
      <c r="S15" s="13">
        <f t="shared" si="2"/>
        <v>-0.19135668757518076</v>
      </c>
      <c r="T15" s="13">
        <f t="shared" si="3"/>
        <v>-0.10752967680443633</v>
      </c>
      <c r="V15" s="9">
        <v>2.16E-5</v>
      </c>
      <c r="W15" s="13">
        <f t="shared" si="4"/>
        <v>-7.1935976980487357E-2</v>
      </c>
      <c r="X15" s="13">
        <f t="shared" si="5"/>
        <v>-0.27754787122115449</v>
      </c>
    </row>
    <row r="16" spans="1:24" x14ac:dyDescent="0.25">
      <c r="A16" s="5" t="s">
        <v>45</v>
      </c>
      <c r="B16" s="65">
        <v>20752.48</v>
      </c>
      <c r="C16" s="18">
        <v>85.83</v>
      </c>
      <c r="E16" s="13">
        <v>21114.98</v>
      </c>
      <c r="F16" s="17">
        <v>123.33</v>
      </c>
      <c r="H16" s="13">
        <v>22653.48</v>
      </c>
      <c r="I16" s="13">
        <v>97.28</v>
      </c>
      <c r="K16" s="13">
        <v>23427.48</v>
      </c>
      <c r="L16" s="4">
        <v>118.7</v>
      </c>
      <c r="N16" s="9">
        <v>1.73E-6</v>
      </c>
      <c r="O16" s="13">
        <f t="shared" si="0"/>
        <v>-1.7167906386840053E-2</v>
      </c>
      <c r="P16" s="13">
        <f t="shared" si="1"/>
        <v>-0.30406227195329605</v>
      </c>
      <c r="R16" s="9">
        <v>2.8299999999999999E-4</v>
      </c>
      <c r="S16" s="13">
        <f t="shared" si="2"/>
        <v>-8.3916466697390418E-2</v>
      </c>
      <c r="T16" s="13">
        <f t="shared" si="3"/>
        <v>-0.11770148026315792</v>
      </c>
      <c r="V16" s="8">
        <v>7.0300000000000001E-2</v>
      </c>
      <c r="W16" s="13">
        <f t="shared" si="4"/>
        <v>-0.11418214848545384</v>
      </c>
      <c r="X16" s="13">
        <f t="shared" si="5"/>
        <v>-0.27691659646166811</v>
      </c>
    </row>
    <row r="17" spans="1:24" x14ac:dyDescent="0.25">
      <c r="A17" s="5" t="s">
        <v>46</v>
      </c>
      <c r="B17" s="62">
        <v>24965</v>
      </c>
      <c r="C17" s="18">
        <v>105.09</v>
      </c>
      <c r="E17" s="18">
        <v>23458</v>
      </c>
      <c r="F17" s="17">
        <v>143.66</v>
      </c>
      <c r="H17" s="13">
        <v>28296</v>
      </c>
      <c r="I17" s="13">
        <v>118.33</v>
      </c>
      <c r="K17" s="13">
        <v>26435</v>
      </c>
      <c r="L17" s="4">
        <v>143.37</v>
      </c>
      <c r="N17" s="9">
        <v>1.73E-6</v>
      </c>
      <c r="O17" s="13">
        <f t="shared" si="0"/>
        <v>6.4242475914400202E-2</v>
      </c>
      <c r="P17" s="13">
        <f t="shared" si="1"/>
        <v>-0.26848113601559231</v>
      </c>
      <c r="R17" s="8">
        <v>7.8600000000000003E-2</v>
      </c>
      <c r="S17" s="13">
        <f t="shared" si="2"/>
        <v>-0.11771981905569692</v>
      </c>
      <c r="T17" s="13">
        <f t="shared" si="3"/>
        <v>-0.11189047578805032</v>
      </c>
      <c r="V17" s="9">
        <v>3.6199999999999999E-5</v>
      </c>
      <c r="W17" s="13">
        <f t="shared" si="4"/>
        <v>-5.5608095328163416E-2</v>
      </c>
      <c r="X17" s="13">
        <f t="shared" si="5"/>
        <v>-0.26700146474157771</v>
      </c>
    </row>
    <row r="18" spans="1:24" x14ac:dyDescent="0.25">
      <c r="A18" s="5" t="s">
        <v>47</v>
      </c>
      <c r="B18" s="65">
        <v>25088.82</v>
      </c>
      <c r="C18" s="13">
        <v>120.44</v>
      </c>
      <c r="E18" s="13">
        <v>27133.32</v>
      </c>
      <c r="F18" s="17">
        <v>143.6</v>
      </c>
      <c r="H18" s="13">
        <v>25838.82</v>
      </c>
      <c r="I18" s="13">
        <v>99.9</v>
      </c>
      <c r="K18" s="13">
        <v>25807.82</v>
      </c>
      <c r="L18" s="4">
        <v>86.47</v>
      </c>
      <c r="N18" s="9">
        <v>1.73E-6</v>
      </c>
      <c r="O18" s="13">
        <f t="shared" si="0"/>
        <v>-7.5350159877228443E-2</v>
      </c>
      <c r="P18" s="13">
        <f t="shared" si="1"/>
        <v>-0.16128133704735376</v>
      </c>
      <c r="R18" s="9">
        <v>3.8800000000000001E-6</v>
      </c>
      <c r="S18" s="13">
        <f t="shared" si="2"/>
        <v>-2.9026093296830119E-2</v>
      </c>
      <c r="T18" s="13">
        <f t="shared" si="3"/>
        <v>0.20560560560560551</v>
      </c>
      <c r="V18" s="9">
        <v>4.4299999999999999E-6</v>
      </c>
      <c r="W18" s="13">
        <f t="shared" si="4"/>
        <v>-2.7859772735550698E-2</v>
      </c>
      <c r="X18" s="13">
        <f t="shared" si="5"/>
        <v>0.39285301260552791</v>
      </c>
    </row>
    <row r="19" spans="1:24" x14ac:dyDescent="0.25">
      <c r="A19" s="5" t="s">
        <v>48</v>
      </c>
      <c r="B19" s="65">
        <v>18719.64</v>
      </c>
      <c r="C19" s="18">
        <v>110.13</v>
      </c>
      <c r="E19" s="13">
        <v>19206.64</v>
      </c>
      <c r="F19" s="17">
        <v>212.4</v>
      </c>
      <c r="H19" s="13">
        <v>20483.64</v>
      </c>
      <c r="I19" s="13">
        <v>121.41</v>
      </c>
      <c r="K19" s="13">
        <v>19540.64</v>
      </c>
      <c r="L19" s="4">
        <v>149.24</v>
      </c>
      <c r="N19" s="9">
        <v>9.7100000000000002E-5</v>
      </c>
      <c r="O19" s="13">
        <f t="shared" si="0"/>
        <v>-2.5355814447503573E-2</v>
      </c>
      <c r="P19" s="13">
        <f t="shared" si="1"/>
        <v>-0.48149717514124296</v>
      </c>
      <c r="R19" s="9">
        <v>3.6799999999999999E-2</v>
      </c>
      <c r="S19" s="13">
        <f t="shared" si="2"/>
        <v>-8.6117506458812984E-2</v>
      </c>
      <c r="T19" s="13">
        <f t="shared" si="3"/>
        <v>-9.2908327155917972E-2</v>
      </c>
      <c r="V19" s="9">
        <v>4.5000000000000001E-6</v>
      </c>
      <c r="W19" s="13">
        <f t="shared" si="4"/>
        <v>-4.2015000532224123E-2</v>
      </c>
      <c r="X19" s="13">
        <f t="shared" si="5"/>
        <v>-0.26206110962208529</v>
      </c>
    </row>
    <row r="20" spans="1:24" x14ac:dyDescent="0.25">
      <c r="A20" s="5" t="s">
        <v>49</v>
      </c>
      <c r="B20" s="65">
        <v>22692.899999999998</v>
      </c>
      <c r="C20" s="18">
        <v>94.3</v>
      </c>
      <c r="E20" s="13">
        <v>24723.399999999998</v>
      </c>
      <c r="F20" s="17">
        <v>187.5</v>
      </c>
      <c r="H20" s="13">
        <v>26178.9</v>
      </c>
      <c r="I20" s="13">
        <v>103.13</v>
      </c>
      <c r="K20" s="13">
        <v>24132.899999999998</v>
      </c>
      <c r="L20" s="4">
        <v>122.94</v>
      </c>
      <c r="N20" s="9">
        <v>5.22E-6</v>
      </c>
      <c r="O20" s="13">
        <f t="shared" si="0"/>
        <v>-8.2128671622835048E-2</v>
      </c>
      <c r="P20" s="13">
        <f t="shared" si="1"/>
        <v>-0.49706666666666666</v>
      </c>
      <c r="R20" s="9">
        <v>8.0000000000000004E-4</v>
      </c>
      <c r="S20" s="13">
        <f t="shared" si="2"/>
        <v>-0.13316067520025682</v>
      </c>
      <c r="T20" s="13">
        <f t="shared" si="3"/>
        <v>-8.5620091147095886E-2</v>
      </c>
      <c r="V20" s="9">
        <v>9.8399999999999998E-3</v>
      </c>
      <c r="W20" s="13">
        <f t="shared" si="4"/>
        <v>-5.9669579702397973E-2</v>
      </c>
      <c r="X20" s="13">
        <f t="shared" si="5"/>
        <v>-0.23295916707336914</v>
      </c>
    </row>
    <row r="21" spans="1:24" x14ac:dyDescent="0.25">
      <c r="A21" s="5" t="s">
        <v>50</v>
      </c>
      <c r="B21" s="62">
        <v>38262.639999999999</v>
      </c>
      <c r="C21" s="18">
        <v>109.34</v>
      </c>
      <c r="E21" s="18">
        <v>37367.64</v>
      </c>
      <c r="F21" s="17">
        <v>545.1</v>
      </c>
      <c r="H21" s="13">
        <v>41296.639999999999</v>
      </c>
      <c r="I21" s="13">
        <v>123.52</v>
      </c>
      <c r="K21" s="13">
        <v>39868.639999999999</v>
      </c>
      <c r="L21" s="4">
        <v>144.22999999999999</v>
      </c>
      <c r="N21" s="9">
        <v>2.61E-4</v>
      </c>
      <c r="O21" s="13">
        <f t="shared" si="0"/>
        <v>2.3951204839267343E-2</v>
      </c>
      <c r="P21" s="13">
        <f t="shared" si="1"/>
        <v>-0.79941295175197202</v>
      </c>
      <c r="R21" s="9">
        <v>4.2799999999999998E-2</v>
      </c>
      <c r="S21" s="13">
        <f t="shared" si="2"/>
        <v>-7.346844682763537E-2</v>
      </c>
      <c r="T21" s="13">
        <f t="shared" si="3"/>
        <v>-0.11479922279792741</v>
      </c>
      <c r="V21" s="9">
        <v>1.37E-4</v>
      </c>
      <c r="W21" s="13">
        <f t="shared" si="4"/>
        <v>-4.0282287030608516E-2</v>
      </c>
      <c r="X21" s="13">
        <f t="shared" si="5"/>
        <v>-0.24190529016154744</v>
      </c>
    </row>
    <row r="22" spans="1:24" x14ac:dyDescent="0.25">
      <c r="A22" s="5" t="s">
        <v>51</v>
      </c>
      <c r="B22" s="62">
        <v>26007.5</v>
      </c>
      <c r="C22" s="13">
        <v>394.62</v>
      </c>
      <c r="E22" s="13">
        <v>27071</v>
      </c>
      <c r="F22" s="17">
        <v>498.5</v>
      </c>
      <c r="H22" s="13">
        <v>26026.5</v>
      </c>
      <c r="I22" s="18">
        <v>380.81</v>
      </c>
      <c r="K22" s="13">
        <v>29306.5</v>
      </c>
      <c r="L22" s="4">
        <v>471.75</v>
      </c>
      <c r="N22" s="8">
        <v>0.111</v>
      </c>
      <c r="O22" s="13">
        <f t="shared" si="0"/>
        <v>-3.9285582357504338E-2</v>
      </c>
      <c r="P22" s="13">
        <f t="shared" si="1"/>
        <v>-0.20838515546639919</v>
      </c>
      <c r="R22" s="9">
        <v>1.9199999999999998E-6</v>
      </c>
      <c r="S22" s="13">
        <f t="shared" si="2"/>
        <v>-7.3002516665706112E-4</v>
      </c>
      <c r="T22" s="13">
        <f t="shared" si="3"/>
        <v>3.6264803970483976E-2</v>
      </c>
      <c r="V22" s="8">
        <v>0.438</v>
      </c>
      <c r="W22" s="13">
        <f t="shared" si="4"/>
        <v>-0.11256888403596471</v>
      </c>
      <c r="X22" s="13">
        <f t="shared" si="5"/>
        <v>-0.16349761526232112</v>
      </c>
    </row>
    <row r="23" spans="1:24" x14ac:dyDescent="0.25">
      <c r="A23" s="6" t="s">
        <v>52</v>
      </c>
      <c r="B23" s="64">
        <v>26993.4</v>
      </c>
      <c r="C23" s="14">
        <v>386.28</v>
      </c>
      <c r="D23" s="52"/>
      <c r="E23" s="14">
        <v>28265.9</v>
      </c>
      <c r="F23" s="16">
        <v>474.98</v>
      </c>
      <c r="G23" s="52"/>
      <c r="H23" s="14">
        <v>29126.400000000001</v>
      </c>
      <c r="I23" s="20">
        <v>385.1</v>
      </c>
      <c r="J23" s="52"/>
      <c r="K23" s="14">
        <v>28600.400000000001</v>
      </c>
      <c r="L23" s="52">
        <v>474.15</v>
      </c>
      <c r="M23" s="52"/>
      <c r="N23" s="29">
        <v>2.1299999999999999E-6</v>
      </c>
      <c r="O23" s="14">
        <f t="shared" si="0"/>
        <v>-4.5018909710994516E-2</v>
      </c>
      <c r="P23" s="14">
        <f t="shared" si="1"/>
        <v>-0.18674470504021232</v>
      </c>
      <c r="Q23" s="52"/>
      <c r="R23" s="24">
        <v>0.67300000000000004</v>
      </c>
      <c r="S23" s="14">
        <f t="shared" si="2"/>
        <v>-7.3232531311799604E-2</v>
      </c>
      <c r="T23" s="14">
        <f t="shared" si="3"/>
        <v>3.0641391846272393E-3</v>
      </c>
      <c r="U23" s="52"/>
      <c r="V23" s="24">
        <v>0.21199999999999999</v>
      </c>
      <c r="W23" s="14">
        <f t="shared" si="4"/>
        <v>-5.6188025342302904E-2</v>
      </c>
      <c r="X23" s="14">
        <f t="shared" si="5"/>
        <v>-0.1853211009174312</v>
      </c>
    </row>
    <row r="24" spans="1:24" x14ac:dyDescent="0.25">
      <c r="A24" s="52" t="s">
        <v>185</v>
      </c>
      <c r="B24" s="52"/>
      <c r="C24" s="52"/>
      <c r="D24" s="52"/>
      <c r="E24" s="52"/>
      <c r="F24" s="16"/>
      <c r="G24" s="52"/>
      <c r="H24" s="52"/>
      <c r="I24" s="52"/>
      <c r="J24" s="52"/>
      <c r="K24" s="52"/>
      <c r="L24" s="52"/>
      <c r="M24" s="52"/>
      <c r="N24" s="52"/>
      <c r="O24" s="14">
        <f>AVERAGE(O4:O23)</f>
        <v>-2.7292699733144122E-2</v>
      </c>
      <c r="P24" s="14">
        <f t="shared" ref="P24:X24" si="6">AVERAGE(P4:P23)</f>
        <v>-0.30461268345111925</v>
      </c>
      <c r="Q24" s="14"/>
      <c r="R24" s="14"/>
      <c r="S24" s="14">
        <f>AVERAGE(S4:S23)</f>
        <v>-9.9677918838523671E-2</v>
      </c>
      <c r="T24" s="14">
        <f t="shared" si="6"/>
        <v>-6.6914764712863908E-2</v>
      </c>
      <c r="U24" s="14"/>
      <c r="V24" s="14"/>
      <c r="W24" s="14">
        <f>AVERAGE(W4:W23)</f>
        <v>-9.0022452641832229E-2</v>
      </c>
      <c r="X24" s="14">
        <f t="shared" si="6"/>
        <v>-0.19472589457406614</v>
      </c>
    </row>
  </sheetData>
  <mergeCells count="10">
    <mergeCell ref="R2:T2"/>
    <mergeCell ref="V2:X2"/>
    <mergeCell ref="A1:A3"/>
    <mergeCell ref="B1:L1"/>
    <mergeCell ref="N1:X1"/>
    <mergeCell ref="B2:C2"/>
    <mergeCell ref="E2:F2"/>
    <mergeCell ref="H2:I2"/>
    <mergeCell ref="K2:L2"/>
    <mergeCell ref="N2:P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C0D5-7E63-48F0-98D3-93274BE6E1F7}">
  <dimension ref="A1:X43"/>
  <sheetViews>
    <sheetView zoomScaleNormal="100" workbookViewId="0">
      <selection activeCell="AA3" sqref="A1:XFD1048576"/>
    </sheetView>
  </sheetViews>
  <sheetFormatPr defaultColWidth="8.875" defaultRowHeight="15.75" x14ac:dyDescent="0.25"/>
  <cols>
    <col min="1" max="1" width="9.25" style="1" customWidth="1"/>
    <col min="2" max="2" width="6.875" style="1" customWidth="1"/>
    <col min="3" max="3" width="9" style="1" customWidth="1"/>
    <col min="4" max="4" width="1.5" style="4" customWidth="1"/>
    <col min="5" max="5" width="6.5" style="1" customWidth="1"/>
    <col min="6" max="6" width="7.625" style="1" customWidth="1"/>
    <col min="7" max="7" width="1.5" style="1" customWidth="1"/>
    <col min="8" max="8" width="6.5" style="1" customWidth="1"/>
    <col min="9" max="9" width="8.75" style="17" customWidth="1"/>
    <col min="10" max="10" width="1.375" style="1" customWidth="1"/>
    <col min="11" max="11" width="7.75" style="1" customWidth="1"/>
    <col min="12" max="12" width="7.5" style="1" customWidth="1"/>
    <col min="13" max="13" width="1.25" style="1" customWidth="1"/>
    <col min="14" max="14" width="7.125" style="1" customWidth="1"/>
    <col min="15" max="15" width="7.75" style="1" customWidth="1"/>
    <col min="16" max="16" width="1" style="1" customWidth="1"/>
    <col min="17" max="17" width="9.5" style="1" customWidth="1"/>
    <col min="18" max="18" width="11" style="1" customWidth="1"/>
    <col min="19" max="19" width="1.125" style="1" customWidth="1"/>
    <col min="20" max="20" width="9.625" style="1" customWidth="1"/>
    <col min="21" max="21" width="13.125" style="1" customWidth="1"/>
    <col min="22" max="22" width="1.375" style="1" customWidth="1"/>
    <col min="23" max="23" width="9.75" style="1" customWidth="1"/>
    <col min="24" max="24" width="8.125" style="1" customWidth="1"/>
    <col min="25" max="16384" width="8.875" style="1"/>
  </cols>
  <sheetData>
    <row r="1" spans="1:24" x14ac:dyDescent="0.25">
      <c r="A1" s="81" t="s">
        <v>5</v>
      </c>
      <c r="B1" s="88" t="s">
        <v>85</v>
      </c>
      <c r="C1" s="88"/>
      <c r="D1" s="37"/>
      <c r="E1" s="88" t="s">
        <v>87</v>
      </c>
      <c r="F1" s="88"/>
      <c r="G1" s="88"/>
      <c r="H1" s="88"/>
      <c r="I1" s="88"/>
      <c r="J1" s="88"/>
      <c r="K1" s="88"/>
      <c r="L1" s="88"/>
      <c r="M1" s="88"/>
      <c r="N1" s="88"/>
      <c r="O1" s="88"/>
      <c r="P1" s="37"/>
      <c r="Q1" s="88" t="s">
        <v>95</v>
      </c>
      <c r="R1" s="88"/>
      <c r="S1" s="88"/>
      <c r="T1" s="88"/>
      <c r="U1" s="88"/>
      <c r="V1" s="88"/>
      <c r="W1" s="88"/>
      <c r="X1" s="88"/>
    </row>
    <row r="2" spans="1:24" x14ac:dyDescent="0.25">
      <c r="A2" s="91"/>
      <c r="B2" s="88" t="s">
        <v>86</v>
      </c>
      <c r="C2" s="88"/>
      <c r="D2" s="12"/>
      <c r="E2" s="90" t="s">
        <v>105</v>
      </c>
      <c r="F2" s="90"/>
      <c r="G2" s="12"/>
      <c r="H2" s="90" t="s">
        <v>6</v>
      </c>
      <c r="I2" s="90"/>
      <c r="J2" s="12"/>
      <c r="K2" s="90" t="s">
        <v>12</v>
      </c>
      <c r="L2" s="90"/>
      <c r="M2" s="12"/>
      <c r="N2" s="90" t="s">
        <v>11</v>
      </c>
      <c r="O2" s="90"/>
      <c r="P2" s="12"/>
      <c r="Q2" s="90" t="s">
        <v>107</v>
      </c>
      <c r="R2" s="90"/>
      <c r="S2" s="12"/>
      <c r="T2" s="90" t="s">
        <v>106</v>
      </c>
      <c r="U2" s="90"/>
      <c r="V2" s="12"/>
      <c r="W2" s="90" t="s">
        <v>108</v>
      </c>
      <c r="X2" s="90"/>
    </row>
    <row r="3" spans="1:24" x14ac:dyDescent="0.25">
      <c r="A3" s="80"/>
      <c r="B3" s="3" t="s">
        <v>7</v>
      </c>
      <c r="C3" s="3" t="s">
        <v>54</v>
      </c>
      <c r="D3" s="3"/>
      <c r="E3" s="3" t="s">
        <v>7</v>
      </c>
      <c r="F3" s="3" t="s">
        <v>54</v>
      </c>
      <c r="G3" s="3"/>
      <c r="H3" s="3" t="s">
        <v>7</v>
      </c>
      <c r="I3" s="16" t="s">
        <v>54</v>
      </c>
      <c r="J3" s="3"/>
      <c r="K3" s="3" t="s">
        <v>7</v>
      </c>
      <c r="L3" s="3" t="s">
        <v>54</v>
      </c>
      <c r="M3" s="3"/>
      <c r="N3" s="3" t="s">
        <v>7</v>
      </c>
      <c r="O3" s="3" t="s">
        <v>54</v>
      </c>
      <c r="P3" s="3"/>
      <c r="Q3" s="2" t="s">
        <v>91</v>
      </c>
      <c r="R3" s="3" t="s">
        <v>10</v>
      </c>
      <c r="S3" s="3"/>
      <c r="T3" s="2" t="s">
        <v>91</v>
      </c>
      <c r="U3" s="3" t="s">
        <v>9</v>
      </c>
      <c r="V3" s="3"/>
      <c r="W3" s="2" t="s">
        <v>91</v>
      </c>
      <c r="X3" s="3" t="s">
        <v>9</v>
      </c>
    </row>
    <row r="4" spans="1:24" x14ac:dyDescent="0.25">
      <c r="A4" s="5" t="s">
        <v>13</v>
      </c>
      <c r="B4" s="5"/>
      <c r="C4" s="7">
        <v>112</v>
      </c>
      <c r="D4" s="5"/>
      <c r="F4" s="18">
        <v>31</v>
      </c>
      <c r="I4" s="21">
        <v>31</v>
      </c>
      <c r="L4" s="18">
        <v>31</v>
      </c>
      <c r="O4" s="18">
        <v>31</v>
      </c>
      <c r="Q4" s="5" t="s">
        <v>101</v>
      </c>
      <c r="R4" s="1" t="s">
        <v>99</v>
      </c>
      <c r="T4" s="5" t="s">
        <v>101</v>
      </c>
      <c r="U4" s="4" t="s">
        <v>99</v>
      </c>
      <c r="W4" s="5" t="s">
        <v>101</v>
      </c>
      <c r="X4" s="4" t="s">
        <v>99</v>
      </c>
    </row>
    <row r="5" spans="1:24" x14ac:dyDescent="0.25">
      <c r="A5" s="5" t="s">
        <v>14</v>
      </c>
      <c r="B5" s="5"/>
      <c r="C5" s="7">
        <v>100.05</v>
      </c>
      <c r="D5" s="5"/>
      <c r="F5" s="18">
        <v>31</v>
      </c>
      <c r="I5" s="21">
        <v>31</v>
      </c>
      <c r="L5" s="18">
        <v>31</v>
      </c>
      <c r="O5" s="18">
        <v>31</v>
      </c>
      <c r="Q5" s="5" t="s">
        <v>101</v>
      </c>
      <c r="R5" s="4" t="s">
        <v>99</v>
      </c>
      <c r="T5" s="5" t="s">
        <v>101</v>
      </c>
      <c r="U5" s="4" t="s">
        <v>99</v>
      </c>
      <c r="W5" s="5" t="s">
        <v>101</v>
      </c>
      <c r="X5" s="4" t="s">
        <v>99</v>
      </c>
    </row>
    <row r="6" spans="1:24" x14ac:dyDescent="0.25">
      <c r="A6" s="5" t="s">
        <v>15</v>
      </c>
      <c r="B6" s="5"/>
      <c r="C6" s="7">
        <v>135.78</v>
      </c>
      <c r="D6" s="5"/>
      <c r="F6" s="18">
        <v>32.4</v>
      </c>
      <c r="I6" s="21">
        <v>32.4</v>
      </c>
      <c r="L6" s="18">
        <v>32.4</v>
      </c>
      <c r="O6" s="18">
        <v>32.4</v>
      </c>
      <c r="Q6" s="5" t="s">
        <v>101</v>
      </c>
      <c r="R6" s="4" t="s">
        <v>99</v>
      </c>
      <c r="T6" s="5" t="s">
        <v>101</v>
      </c>
      <c r="U6" s="4" t="s">
        <v>99</v>
      </c>
      <c r="W6" s="5" t="s">
        <v>101</v>
      </c>
      <c r="X6" s="4" t="s">
        <v>99</v>
      </c>
    </row>
    <row r="7" spans="1:24" x14ac:dyDescent="0.25">
      <c r="A7" s="5" t="s">
        <v>16</v>
      </c>
      <c r="B7" s="5"/>
      <c r="C7" s="7" t="s">
        <v>93</v>
      </c>
      <c r="D7" s="5"/>
      <c r="F7" s="19">
        <v>39.479999999999997</v>
      </c>
      <c r="I7" s="22">
        <v>39.479999999999997</v>
      </c>
      <c r="L7" s="19">
        <v>39.479999999999997</v>
      </c>
      <c r="O7" s="19">
        <v>39.479999999999997</v>
      </c>
      <c r="Q7" s="5" t="s">
        <v>101</v>
      </c>
      <c r="R7" s="4" t="s">
        <v>99</v>
      </c>
      <c r="T7" s="5" t="s">
        <v>101</v>
      </c>
      <c r="U7" s="4" t="s">
        <v>99</v>
      </c>
      <c r="W7" s="5" t="s">
        <v>101</v>
      </c>
      <c r="X7" s="4" t="s">
        <v>99</v>
      </c>
    </row>
    <row r="8" spans="1:24" x14ac:dyDescent="0.25">
      <c r="A8" s="5" t="s">
        <v>17</v>
      </c>
      <c r="B8" s="5"/>
      <c r="C8" s="7">
        <v>213</v>
      </c>
      <c r="D8" s="5"/>
      <c r="F8" s="18">
        <v>37.72</v>
      </c>
      <c r="I8" s="21">
        <v>37.72</v>
      </c>
      <c r="L8" s="18">
        <v>37.72</v>
      </c>
      <c r="O8" s="18">
        <v>37.72</v>
      </c>
      <c r="Q8" s="5" t="s">
        <v>101</v>
      </c>
      <c r="R8" s="4" t="s">
        <v>99</v>
      </c>
      <c r="T8" s="5" t="s">
        <v>101</v>
      </c>
      <c r="U8" s="4" t="s">
        <v>99</v>
      </c>
      <c r="W8" s="5" t="s">
        <v>101</v>
      </c>
      <c r="X8" s="4" t="s">
        <v>99</v>
      </c>
    </row>
    <row r="9" spans="1:24" x14ac:dyDescent="0.25">
      <c r="A9" s="5" t="s">
        <v>18</v>
      </c>
      <c r="B9" s="5"/>
      <c r="C9" s="7">
        <v>332</v>
      </c>
      <c r="D9" s="5"/>
      <c r="F9" s="18">
        <v>37.119999999999997</v>
      </c>
      <c r="I9" s="21">
        <v>37.119999999999997</v>
      </c>
      <c r="L9" s="18">
        <v>37.119999999999997</v>
      </c>
      <c r="O9" s="18">
        <v>37.119999999999997</v>
      </c>
      <c r="Q9" s="5" t="s">
        <v>101</v>
      </c>
      <c r="R9" s="4" t="s">
        <v>99</v>
      </c>
      <c r="T9" s="5" t="s">
        <v>101</v>
      </c>
      <c r="U9" s="4" t="s">
        <v>99</v>
      </c>
      <c r="W9" s="5" t="s">
        <v>101</v>
      </c>
      <c r="X9" s="4" t="s">
        <v>99</v>
      </c>
    </row>
    <row r="10" spans="1:24" x14ac:dyDescent="0.25">
      <c r="A10" s="5" t="s">
        <v>19</v>
      </c>
      <c r="B10" s="5"/>
      <c r="C10" s="7" t="s">
        <v>94</v>
      </c>
      <c r="D10" s="5"/>
      <c r="F10" s="18">
        <v>46.44</v>
      </c>
      <c r="I10" s="21">
        <v>46.44</v>
      </c>
      <c r="L10" s="18">
        <v>46.44</v>
      </c>
      <c r="O10" s="18">
        <v>46.44</v>
      </c>
      <c r="Q10" s="5" t="s">
        <v>101</v>
      </c>
      <c r="R10" s="4" t="s">
        <v>99</v>
      </c>
      <c r="T10" s="5" t="s">
        <v>101</v>
      </c>
      <c r="U10" s="4" t="s">
        <v>99</v>
      </c>
      <c r="W10" s="5" t="s">
        <v>101</v>
      </c>
      <c r="X10" s="4" t="s">
        <v>99</v>
      </c>
    </row>
    <row r="11" spans="1:24" x14ac:dyDescent="0.25">
      <c r="A11" s="5" t="s">
        <v>20</v>
      </c>
      <c r="B11" s="5"/>
      <c r="C11" s="7">
        <v>235.2</v>
      </c>
      <c r="D11" s="5"/>
      <c r="F11" s="18">
        <v>50.79</v>
      </c>
      <c r="I11" s="21">
        <v>50.79</v>
      </c>
      <c r="L11" s="18">
        <v>50.79</v>
      </c>
      <c r="O11" s="18">
        <v>50.79</v>
      </c>
      <c r="Q11" s="5" t="s">
        <v>101</v>
      </c>
      <c r="R11" s="4" t="s">
        <v>99</v>
      </c>
      <c r="T11" s="5" t="s">
        <v>101</v>
      </c>
      <c r="U11" s="4" t="s">
        <v>99</v>
      </c>
      <c r="W11" s="5" t="s">
        <v>101</v>
      </c>
      <c r="X11" s="4" t="s">
        <v>99</v>
      </c>
    </row>
    <row r="12" spans="1:24" x14ac:dyDescent="0.25">
      <c r="A12" s="5" t="s">
        <v>21</v>
      </c>
      <c r="B12" s="5"/>
      <c r="C12" s="7">
        <v>192.32</v>
      </c>
      <c r="D12" s="5"/>
      <c r="F12" s="18">
        <v>45.4</v>
      </c>
      <c r="I12" s="21">
        <v>45.4</v>
      </c>
      <c r="L12" s="18">
        <v>45.4</v>
      </c>
      <c r="O12" s="18">
        <v>45.4</v>
      </c>
      <c r="Q12" s="5" t="s">
        <v>101</v>
      </c>
      <c r="R12" s="4" t="s">
        <v>99</v>
      </c>
      <c r="T12" s="5" t="s">
        <v>101</v>
      </c>
      <c r="U12" s="4" t="s">
        <v>99</v>
      </c>
      <c r="W12" s="5" t="s">
        <v>101</v>
      </c>
      <c r="X12" s="4" t="s">
        <v>99</v>
      </c>
    </row>
    <row r="13" spans="1:24" x14ac:dyDescent="0.25">
      <c r="A13" s="5" t="s">
        <v>22</v>
      </c>
      <c r="B13" s="5"/>
      <c r="C13" s="7">
        <v>235.4</v>
      </c>
      <c r="D13" s="5"/>
      <c r="F13" s="18">
        <v>52.33</v>
      </c>
      <c r="I13" s="21">
        <v>52.33</v>
      </c>
      <c r="L13" s="18">
        <v>52.33</v>
      </c>
      <c r="O13" s="18">
        <v>52.33</v>
      </c>
      <c r="Q13" s="5" t="s">
        <v>101</v>
      </c>
      <c r="R13" s="4" t="s">
        <v>99</v>
      </c>
      <c r="T13" s="5" t="s">
        <v>101</v>
      </c>
      <c r="U13" s="4" t="s">
        <v>99</v>
      </c>
      <c r="W13" s="5" t="s">
        <v>101</v>
      </c>
      <c r="X13" s="4" t="s">
        <v>99</v>
      </c>
    </row>
    <row r="14" spans="1:24" x14ac:dyDescent="0.25">
      <c r="A14" s="5" t="s">
        <v>23</v>
      </c>
      <c r="B14" s="5"/>
      <c r="C14" s="7">
        <v>282.77999999999997</v>
      </c>
      <c r="D14" s="5"/>
      <c r="F14" s="18">
        <v>46.44</v>
      </c>
      <c r="I14" s="21">
        <v>46.44</v>
      </c>
      <c r="L14" s="18">
        <v>46.44</v>
      </c>
      <c r="O14" s="18">
        <v>46.44</v>
      </c>
      <c r="Q14" s="5" t="s">
        <v>101</v>
      </c>
      <c r="R14" s="4" t="s">
        <v>99</v>
      </c>
      <c r="T14" s="5" t="s">
        <v>101</v>
      </c>
      <c r="U14" s="4" t="s">
        <v>99</v>
      </c>
      <c r="W14" s="5" t="s">
        <v>101</v>
      </c>
      <c r="X14" s="4" t="s">
        <v>99</v>
      </c>
    </row>
    <row r="15" spans="1:24" x14ac:dyDescent="0.25">
      <c r="A15" s="5" t="s">
        <v>28</v>
      </c>
      <c r="B15" s="5"/>
      <c r="C15" s="7">
        <v>298</v>
      </c>
      <c r="D15" s="5"/>
      <c r="F15" s="18">
        <v>42.41</v>
      </c>
      <c r="I15" s="21">
        <v>42.41</v>
      </c>
      <c r="L15" s="18">
        <v>42.41</v>
      </c>
      <c r="O15" s="18">
        <v>42.41</v>
      </c>
      <c r="Q15" s="5" t="s">
        <v>101</v>
      </c>
      <c r="R15" s="4" t="s">
        <v>99</v>
      </c>
      <c r="T15" s="5" t="s">
        <v>101</v>
      </c>
      <c r="U15" s="4" t="s">
        <v>99</v>
      </c>
      <c r="W15" s="5" t="s">
        <v>101</v>
      </c>
      <c r="X15" s="4" t="s">
        <v>99</v>
      </c>
    </row>
    <row r="16" spans="1:24" x14ac:dyDescent="0.25">
      <c r="A16" s="5" t="s">
        <v>26</v>
      </c>
      <c r="B16" s="5"/>
      <c r="C16" s="7">
        <v>268.89999999999998</v>
      </c>
      <c r="D16" s="5"/>
      <c r="F16" s="18">
        <v>43.29</v>
      </c>
      <c r="I16" s="21">
        <v>43.29</v>
      </c>
      <c r="L16" s="18">
        <v>43.29</v>
      </c>
      <c r="O16" s="18">
        <v>43.29</v>
      </c>
      <c r="Q16" s="5" t="s">
        <v>101</v>
      </c>
      <c r="R16" s="4" t="s">
        <v>99</v>
      </c>
      <c r="T16" s="5" t="s">
        <v>101</v>
      </c>
      <c r="U16" s="4" t="s">
        <v>99</v>
      </c>
      <c r="W16" s="5" t="s">
        <v>101</v>
      </c>
      <c r="X16" s="4" t="s">
        <v>99</v>
      </c>
    </row>
    <row r="17" spans="1:24" x14ac:dyDescent="0.25">
      <c r="A17" s="5" t="s">
        <v>24</v>
      </c>
      <c r="B17" s="5"/>
      <c r="C17" s="7">
        <v>345.22</v>
      </c>
      <c r="D17" s="5"/>
      <c r="F17" s="18">
        <v>43.63</v>
      </c>
      <c r="I17" s="21">
        <v>43.63</v>
      </c>
      <c r="L17" s="18">
        <v>43.63</v>
      </c>
      <c r="O17" s="18">
        <v>43.63</v>
      </c>
      <c r="Q17" s="5" t="s">
        <v>101</v>
      </c>
      <c r="R17" s="4" t="s">
        <v>99</v>
      </c>
      <c r="T17" s="5" t="s">
        <v>101</v>
      </c>
      <c r="U17" s="4" t="s">
        <v>99</v>
      </c>
      <c r="W17" s="5" t="s">
        <v>101</v>
      </c>
      <c r="X17" s="4" t="s">
        <v>99</v>
      </c>
    </row>
    <row r="18" spans="1:24" x14ac:dyDescent="0.25">
      <c r="A18" s="5" t="s">
        <v>25</v>
      </c>
      <c r="B18" s="5"/>
      <c r="C18" s="7">
        <v>391.23</v>
      </c>
      <c r="D18" s="5"/>
      <c r="F18" s="18">
        <v>39.200000000000003</v>
      </c>
      <c r="I18" s="21">
        <v>39.200000000000003</v>
      </c>
      <c r="L18" s="18">
        <v>39.200000000000003</v>
      </c>
      <c r="O18" s="18">
        <v>39.200000000000003</v>
      </c>
      <c r="Q18" s="5" t="s">
        <v>101</v>
      </c>
      <c r="R18" s="4" t="s">
        <v>99</v>
      </c>
      <c r="T18" s="5" t="s">
        <v>101</v>
      </c>
      <c r="U18" s="4" t="s">
        <v>99</v>
      </c>
      <c r="W18" s="5" t="s">
        <v>101</v>
      </c>
      <c r="X18" s="4" t="s">
        <v>99</v>
      </c>
    </row>
    <row r="19" spans="1:24" x14ac:dyDescent="0.25">
      <c r="A19" s="5" t="s">
        <v>27</v>
      </c>
      <c r="B19" s="5"/>
      <c r="C19" s="7">
        <v>64800</v>
      </c>
      <c r="D19" s="5"/>
      <c r="F19" s="18">
        <v>46.25</v>
      </c>
      <c r="G19" s="4"/>
      <c r="H19" s="4"/>
      <c r="I19" s="21">
        <v>46.25</v>
      </c>
      <c r="J19" s="4"/>
      <c r="K19" s="4"/>
      <c r="L19" s="18">
        <v>46.25</v>
      </c>
      <c r="M19" s="4"/>
      <c r="N19" s="4"/>
      <c r="O19" s="18">
        <v>46.25</v>
      </c>
      <c r="Q19" s="5" t="s">
        <v>101</v>
      </c>
      <c r="R19" s="4" t="s">
        <v>99</v>
      </c>
      <c r="T19" s="5" t="s">
        <v>101</v>
      </c>
      <c r="U19" s="4" t="s">
        <v>99</v>
      </c>
      <c r="W19" s="5" t="s">
        <v>101</v>
      </c>
      <c r="X19" s="4" t="s">
        <v>99</v>
      </c>
    </row>
    <row r="20" spans="1:24" x14ac:dyDescent="0.25">
      <c r="A20" s="5" t="s">
        <v>29</v>
      </c>
      <c r="B20" s="5"/>
      <c r="C20" s="7">
        <v>64800</v>
      </c>
      <c r="D20" s="5"/>
      <c r="F20" s="18">
        <v>53.84</v>
      </c>
      <c r="I20" s="21">
        <v>53.84</v>
      </c>
      <c r="L20" s="18">
        <v>53.84</v>
      </c>
      <c r="O20" s="13">
        <v>58.81</v>
      </c>
      <c r="Q20" s="5" t="s">
        <v>101</v>
      </c>
      <c r="R20" s="4" t="s">
        <v>99</v>
      </c>
      <c r="T20" s="5" t="s">
        <v>101</v>
      </c>
      <c r="U20" s="4" t="s">
        <v>99</v>
      </c>
      <c r="W20" s="5" t="s">
        <v>101</v>
      </c>
      <c r="X20" s="4" t="s">
        <v>99</v>
      </c>
    </row>
    <row r="21" spans="1:24" x14ac:dyDescent="0.25">
      <c r="A21" s="5" t="s">
        <v>30</v>
      </c>
      <c r="B21" s="5"/>
      <c r="C21" s="7">
        <v>64800</v>
      </c>
      <c r="D21" s="5"/>
      <c r="F21" s="18">
        <v>42.3</v>
      </c>
      <c r="I21" s="21">
        <v>42.3</v>
      </c>
      <c r="L21" s="18">
        <v>42.3</v>
      </c>
      <c r="O21" s="13">
        <v>52.33</v>
      </c>
      <c r="Q21" s="5" t="s">
        <v>101</v>
      </c>
      <c r="R21" s="4" t="s">
        <v>100</v>
      </c>
      <c r="T21" s="5" t="s">
        <v>101</v>
      </c>
      <c r="U21" s="4" t="s">
        <v>99</v>
      </c>
      <c r="W21" s="5" t="s">
        <v>101</v>
      </c>
      <c r="X21" s="4" t="s">
        <v>100</v>
      </c>
    </row>
    <row r="22" spans="1:24" x14ac:dyDescent="0.25">
      <c r="A22" s="5" t="s">
        <v>31</v>
      </c>
      <c r="B22" s="5"/>
      <c r="C22" s="7">
        <v>64800</v>
      </c>
      <c r="D22" s="5"/>
      <c r="F22" s="19">
        <v>39.479999999999997</v>
      </c>
      <c r="I22" s="22">
        <v>39.479999999999997</v>
      </c>
      <c r="L22" s="13">
        <v>43.63</v>
      </c>
      <c r="O22" s="13">
        <v>52.79</v>
      </c>
      <c r="Q22" s="5" t="s">
        <v>101</v>
      </c>
      <c r="R22" s="4" t="s">
        <v>100</v>
      </c>
      <c r="T22" s="5" t="s">
        <v>101</v>
      </c>
      <c r="U22" s="1" t="s">
        <v>100</v>
      </c>
      <c r="W22" s="5" t="s">
        <v>101</v>
      </c>
      <c r="X22" s="1" t="s">
        <v>100</v>
      </c>
    </row>
    <row r="23" spans="1:24" x14ac:dyDescent="0.25">
      <c r="A23" s="6" t="s">
        <v>32</v>
      </c>
      <c r="B23" s="6"/>
      <c r="C23" s="15">
        <v>64800</v>
      </c>
      <c r="D23" s="6"/>
      <c r="E23" s="3"/>
      <c r="F23" s="20">
        <v>55.65</v>
      </c>
      <c r="G23" s="3"/>
      <c r="H23" s="3"/>
      <c r="I23" s="16">
        <v>56.85</v>
      </c>
      <c r="J23" s="3"/>
      <c r="K23" s="3"/>
      <c r="L23" s="14">
        <v>59.48</v>
      </c>
      <c r="M23" s="3"/>
      <c r="N23" s="3"/>
      <c r="O23" s="14">
        <v>65.650000000000006</v>
      </c>
      <c r="P23" s="3"/>
      <c r="Q23" s="6" t="s">
        <v>101</v>
      </c>
      <c r="R23" s="3" t="s">
        <v>98</v>
      </c>
      <c r="S23" s="3"/>
      <c r="T23" s="6" t="s">
        <v>101</v>
      </c>
      <c r="U23" s="3" t="s">
        <v>100</v>
      </c>
      <c r="V23" s="3"/>
      <c r="W23" s="6" t="s">
        <v>101</v>
      </c>
      <c r="X23" s="3" t="s">
        <v>100</v>
      </c>
    </row>
    <row r="24" spans="1:24" x14ac:dyDescent="0.25">
      <c r="A24" s="5" t="s">
        <v>33</v>
      </c>
      <c r="B24" s="5" t="s">
        <v>101</v>
      </c>
      <c r="C24" s="5" t="s">
        <v>101</v>
      </c>
      <c r="D24" s="5"/>
      <c r="F24" s="18">
        <v>103.14</v>
      </c>
      <c r="I24" s="13">
        <v>117.46</v>
      </c>
      <c r="L24" s="13">
        <v>141.88</v>
      </c>
      <c r="O24" s="17">
        <v>173</v>
      </c>
      <c r="Q24" s="8">
        <v>1</v>
      </c>
      <c r="R24" s="11" t="s">
        <v>99</v>
      </c>
      <c r="T24" s="9">
        <v>2.8299999999999999E-4</v>
      </c>
      <c r="U24" s="11" t="s">
        <v>99</v>
      </c>
      <c r="W24" s="8">
        <v>0.57199999999999995</v>
      </c>
      <c r="X24" s="1" t="s">
        <v>100</v>
      </c>
    </row>
    <row r="25" spans="1:24" x14ac:dyDescent="0.25">
      <c r="A25" s="5" t="s">
        <v>34</v>
      </c>
      <c r="B25" s="5" t="s">
        <v>101</v>
      </c>
      <c r="C25" s="5" t="s">
        <v>101</v>
      </c>
      <c r="D25" s="5"/>
      <c r="F25" s="18">
        <v>86.19</v>
      </c>
      <c r="I25" s="13">
        <v>97.06</v>
      </c>
      <c r="L25" s="13">
        <v>116.91</v>
      </c>
      <c r="O25" s="17">
        <v>199.23</v>
      </c>
      <c r="Q25" s="8">
        <v>1</v>
      </c>
      <c r="R25" s="11" t="s">
        <v>99</v>
      </c>
      <c r="T25" s="8">
        <v>1</v>
      </c>
      <c r="U25" s="11" t="s">
        <v>99</v>
      </c>
      <c r="W25" s="8">
        <v>1</v>
      </c>
      <c r="X25" s="11" t="s">
        <v>99</v>
      </c>
    </row>
    <row r="26" spans="1:24" x14ac:dyDescent="0.25">
      <c r="A26" s="5" t="s">
        <v>35</v>
      </c>
      <c r="B26" s="5" t="s">
        <v>101</v>
      </c>
      <c r="C26" s="5" t="s">
        <v>101</v>
      </c>
      <c r="D26" s="5"/>
      <c r="F26" s="18">
        <v>93.32</v>
      </c>
      <c r="I26" s="13">
        <v>104.68</v>
      </c>
      <c r="L26" s="13">
        <v>123.34</v>
      </c>
      <c r="O26" s="17">
        <v>191.2</v>
      </c>
      <c r="Q26" s="8">
        <v>1</v>
      </c>
      <c r="R26" s="11" t="s">
        <v>99</v>
      </c>
      <c r="T26" s="8">
        <v>1</v>
      </c>
      <c r="U26" s="11" t="s">
        <v>99</v>
      </c>
      <c r="W26" s="8">
        <v>1</v>
      </c>
      <c r="X26" s="11" t="s">
        <v>99</v>
      </c>
    </row>
    <row r="27" spans="1:24" x14ac:dyDescent="0.25">
      <c r="A27" s="5" t="s">
        <v>36</v>
      </c>
      <c r="B27" s="5" t="s">
        <v>101</v>
      </c>
      <c r="C27" s="5" t="s">
        <v>101</v>
      </c>
      <c r="D27" s="5"/>
      <c r="F27" s="18">
        <v>108.95</v>
      </c>
      <c r="I27" s="13">
        <v>119.17</v>
      </c>
      <c r="L27" s="13">
        <v>142.83000000000001</v>
      </c>
      <c r="O27" s="17">
        <v>135.01</v>
      </c>
      <c r="Q27" s="8">
        <v>1</v>
      </c>
      <c r="R27" s="11" t="s">
        <v>98</v>
      </c>
      <c r="T27" s="9">
        <v>3.8800000000000001E-6</v>
      </c>
      <c r="U27" s="11" t="s">
        <v>100</v>
      </c>
      <c r="W27" s="9">
        <v>4.8600000000000002E-5</v>
      </c>
      <c r="X27" s="11" t="s">
        <v>100</v>
      </c>
    </row>
    <row r="28" spans="1:24" x14ac:dyDescent="0.25">
      <c r="A28" s="5" t="s">
        <v>37</v>
      </c>
      <c r="B28" s="5" t="s">
        <v>101</v>
      </c>
      <c r="C28" s="5" t="s">
        <v>101</v>
      </c>
      <c r="D28" s="5"/>
      <c r="F28" s="18">
        <v>92.15</v>
      </c>
      <c r="I28" s="13">
        <v>102.83</v>
      </c>
      <c r="L28" s="13">
        <v>125.4</v>
      </c>
      <c r="O28" s="17">
        <v>124.8</v>
      </c>
      <c r="Q28" s="9">
        <v>1.73E-6</v>
      </c>
      <c r="R28" s="11" t="s">
        <v>100</v>
      </c>
      <c r="T28" s="9">
        <v>8.2199999999999999E-3</v>
      </c>
      <c r="U28" s="11" t="s">
        <v>100</v>
      </c>
      <c r="W28" s="8">
        <v>4.6800000000000001E-3</v>
      </c>
      <c r="X28" s="11" t="s">
        <v>100</v>
      </c>
    </row>
    <row r="29" spans="1:24" x14ac:dyDescent="0.25">
      <c r="A29" s="5" t="s">
        <v>38</v>
      </c>
      <c r="B29" s="5" t="s">
        <v>101</v>
      </c>
      <c r="C29" s="5" t="s">
        <v>101</v>
      </c>
      <c r="D29" s="5"/>
      <c r="F29" s="18">
        <v>375.72</v>
      </c>
      <c r="I29" s="13">
        <v>396.86</v>
      </c>
      <c r="L29" s="13">
        <v>482.83</v>
      </c>
      <c r="O29" s="17">
        <v>420.5</v>
      </c>
      <c r="Q29" s="9">
        <v>7.6899999999999992E-6</v>
      </c>
      <c r="R29" s="11" t="s">
        <v>100</v>
      </c>
      <c r="T29" s="9">
        <v>2.3499999999999999E-6</v>
      </c>
      <c r="U29" s="11" t="s">
        <v>100</v>
      </c>
      <c r="W29" s="8">
        <v>0.57199999999999995</v>
      </c>
      <c r="X29" s="11" t="s">
        <v>100</v>
      </c>
    </row>
    <row r="30" spans="1:24" x14ac:dyDescent="0.25">
      <c r="A30" s="5" t="s">
        <v>39</v>
      </c>
      <c r="B30" s="5" t="s">
        <v>101</v>
      </c>
      <c r="C30" s="5" t="s">
        <v>101</v>
      </c>
      <c r="D30" s="5"/>
      <c r="F30" s="13">
        <v>327.96</v>
      </c>
      <c r="I30" s="18">
        <v>312.08</v>
      </c>
      <c r="L30" s="13">
        <v>396.65</v>
      </c>
      <c r="O30" s="17">
        <v>354.3</v>
      </c>
      <c r="Q30" s="9">
        <v>2.88E-6</v>
      </c>
      <c r="R30" s="11" t="s">
        <v>100</v>
      </c>
      <c r="T30" s="9">
        <v>1.74E-4</v>
      </c>
      <c r="U30" s="11" t="s">
        <v>100</v>
      </c>
      <c r="W30" s="8">
        <v>0.21299999999999999</v>
      </c>
      <c r="X30" s="11" t="s">
        <v>100</v>
      </c>
    </row>
    <row r="31" spans="1:24" x14ac:dyDescent="0.25">
      <c r="A31" s="5" t="s">
        <v>40</v>
      </c>
      <c r="B31" s="5" t="s">
        <v>101</v>
      </c>
      <c r="C31" s="5" t="s">
        <v>101</v>
      </c>
      <c r="D31" s="5"/>
      <c r="F31" s="13">
        <v>325.89</v>
      </c>
      <c r="I31" s="13">
        <v>400.28</v>
      </c>
      <c r="L31" s="18">
        <v>314.14999999999998</v>
      </c>
      <c r="O31" s="17">
        <v>323.39999999999998</v>
      </c>
      <c r="Q31" s="9">
        <v>4.7299999999999996E-6</v>
      </c>
      <c r="R31" s="11" t="s">
        <v>100</v>
      </c>
      <c r="T31" s="9">
        <v>1.25E-4</v>
      </c>
      <c r="U31" s="1" t="s">
        <v>98</v>
      </c>
      <c r="W31" s="9">
        <v>2.41E-4</v>
      </c>
      <c r="X31" s="11" t="s">
        <v>100</v>
      </c>
    </row>
    <row r="32" spans="1:24" x14ac:dyDescent="0.25">
      <c r="A32" s="5" t="s">
        <v>41</v>
      </c>
      <c r="B32" s="5" t="s">
        <v>101</v>
      </c>
      <c r="C32" s="5" t="s">
        <v>101</v>
      </c>
      <c r="D32" s="5"/>
      <c r="F32" s="13">
        <v>321.25</v>
      </c>
      <c r="I32" s="18">
        <v>320.8</v>
      </c>
      <c r="L32" s="13">
        <v>404.16</v>
      </c>
      <c r="O32" s="17">
        <v>400.6</v>
      </c>
      <c r="Q32" s="8">
        <v>0.192</v>
      </c>
      <c r="R32" s="11" t="s">
        <v>98</v>
      </c>
      <c r="T32" s="9">
        <v>8.1899999999999999E-5</v>
      </c>
      <c r="U32" s="11" t="s">
        <v>100</v>
      </c>
      <c r="W32" s="8">
        <v>0.26200000000000001</v>
      </c>
      <c r="X32" s="11" t="s">
        <v>100</v>
      </c>
    </row>
    <row r="33" spans="1:24" x14ac:dyDescent="0.25">
      <c r="A33" s="5" t="s">
        <v>42</v>
      </c>
      <c r="B33" s="5" t="s">
        <v>101</v>
      </c>
      <c r="C33" s="5" t="s">
        <v>101</v>
      </c>
      <c r="D33" s="5"/>
      <c r="F33" s="18">
        <v>103.14</v>
      </c>
      <c r="I33" s="13">
        <v>117.46</v>
      </c>
      <c r="L33" s="13">
        <v>141.88</v>
      </c>
      <c r="O33" s="17">
        <v>142</v>
      </c>
      <c r="Q33" s="9">
        <v>7.5699999999999997E-4</v>
      </c>
      <c r="R33" s="11" t="s">
        <v>100</v>
      </c>
      <c r="T33" s="8">
        <v>0.58599999999999997</v>
      </c>
      <c r="U33" s="11" t="s">
        <v>100</v>
      </c>
      <c r="W33" s="9">
        <v>1.73E-6</v>
      </c>
      <c r="X33" s="11" t="s">
        <v>100</v>
      </c>
    </row>
    <row r="34" spans="1:24" x14ac:dyDescent="0.25">
      <c r="A34" s="5" t="s">
        <v>43</v>
      </c>
      <c r="B34" s="5" t="s">
        <v>101</v>
      </c>
      <c r="C34" s="5" t="s">
        <v>101</v>
      </c>
      <c r="F34" s="18">
        <v>86.19</v>
      </c>
      <c r="I34" s="13">
        <v>97.06</v>
      </c>
      <c r="L34" s="13">
        <v>116.91</v>
      </c>
      <c r="O34" s="17">
        <v>131.69999999999999</v>
      </c>
      <c r="Q34" s="9">
        <v>1.9199999999999998E-6</v>
      </c>
      <c r="R34" s="11" t="s">
        <v>100</v>
      </c>
      <c r="T34" s="9">
        <v>2.1299999999999999E-6</v>
      </c>
      <c r="U34" s="1" t="s">
        <v>99</v>
      </c>
      <c r="W34" s="8">
        <v>4.7199999999999999E-2</v>
      </c>
      <c r="X34" s="11" t="s">
        <v>100</v>
      </c>
    </row>
    <row r="35" spans="1:24" x14ac:dyDescent="0.25">
      <c r="A35" s="5" t="s">
        <v>44</v>
      </c>
      <c r="B35" s="5" t="s">
        <v>101</v>
      </c>
      <c r="C35" s="5" t="s">
        <v>101</v>
      </c>
      <c r="F35" s="18">
        <v>103</v>
      </c>
      <c r="I35" s="13">
        <v>115.41</v>
      </c>
      <c r="L35" s="13">
        <v>142.57</v>
      </c>
      <c r="O35" s="17">
        <v>138.65</v>
      </c>
      <c r="Q35" s="9">
        <v>1.36E-4</v>
      </c>
      <c r="R35" s="11" t="s">
        <v>100</v>
      </c>
      <c r="T35" s="8">
        <v>0.32900000000000001</v>
      </c>
      <c r="U35" s="11" t="s">
        <v>100</v>
      </c>
      <c r="W35" s="9">
        <v>2.16E-5</v>
      </c>
      <c r="X35" s="1" t="s">
        <v>99</v>
      </c>
    </row>
    <row r="36" spans="1:24" x14ac:dyDescent="0.25">
      <c r="A36" s="5" t="s">
        <v>45</v>
      </c>
      <c r="B36" s="5" t="s">
        <v>101</v>
      </c>
      <c r="C36" s="5" t="s">
        <v>101</v>
      </c>
      <c r="F36" s="18">
        <v>85.83</v>
      </c>
      <c r="I36" s="13">
        <v>97.28</v>
      </c>
      <c r="L36" s="13">
        <v>118.7</v>
      </c>
      <c r="O36" s="17">
        <v>123.33</v>
      </c>
      <c r="Q36" s="9">
        <v>1.73E-6</v>
      </c>
      <c r="R36" s="11" t="s">
        <v>99</v>
      </c>
      <c r="T36" s="9">
        <v>2.8299999999999999E-4</v>
      </c>
      <c r="U36" s="1" t="s">
        <v>98</v>
      </c>
      <c r="W36" s="8">
        <v>7.0300000000000001E-2</v>
      </c>
      <c r="X36" s="1" t="s">
        <v>100</v>
      </c>
    </row>
    <row r="37" spans="1:24" x14ac:dyDescent="0.25">
      <c r="A37" s="5" t="s">
        <v>46</v>
      </c>
      <c r="B37" s="5" t="s">
        <v>101</v>
      </c>
      <c r="C37" s="5" t="s">
        <v>101</v>
      </c>
      <c r="F37" s="18">
        <v>105.09</v>
      </c>
      <c r="I37" s="13">
        <v>118.33</v>
      </c>
      <c r="L37" s="13">
        <v>143.37</v>
      </c>
      <c r="O37" s="17">
        <v>143.66</v>
      </c>
      <c r="Q37" s="9">
        <v>1.73E-6</v>
      </c>
      <c r="R37" s="11" t="s">
        <v>100</v>
      </c>
      <c r="T37" s="8">
        <v>7.8600000000000003E-2</v>
      </c>
      <c r="U37" s="11" t="s">
        <v>100</v>
      </c>
      <c r="W37" s="9">
        <v>3.6199999999999999E-5</v>
      </c>
      <c r="X37" s="1" t="s">
        <v>100</v>
      </c>
    </row>
    <row r="38" spans="1:24" x14ac:dyDescent="0.25">
      <c r="A38" s="5" t="s">
        <v>47</v>
      </c>
      <c r="B38" s="5" t="s">
        <v>101</v>
      </c>
      <c r="C38" s="5" t="s">
        <v>101</v>
      </c>
      <c r="F38" s="13">
        <v>120.44</v>
      </c>
      <c r="I38" s="13">
        <v>99.9</v>
      </c>
      <c r="L38" s="18">
        <v>86.47</v>
      </c>
      <c r="O38" s="17">
        <v>143.6</v>
      </c>
      <c r="Q38" s="9">
        <v>1.73E-6</v>
      </c>
      <c r="R38" s="11" t="s">
        <v>100</v>
      </c>
      <c r="T38" s="9">
        <v>3.8800000000000001E-6</v>
      </c>
      <c r="U38" s="11" t="s">
        <v>100</v>
      </c>
      <c r="W38" s="9">
        <v>4.4299999999999999E-6</v>
      </c>
      <c r="X38" s="1" t="str">
        <f>X37</f>
        <v>+</v>
      </c>
    </row>
    <row r="39" spans="1:24" x14ac:dyDescent="0.25">
      <c r="A39" s="5" t="s">
        <v>48</v>
      </c>
      <c r="B39" s="5" t="s">
        <v>101</v>
      </c>
      <c r="C39" s="5" t="s">
        <v>101</v>
      </c>
      <c r="F39" s="18">
        <v>110.13</v>
      </c>
      <c r="I39" s="13">
        <v>121.41</v>
      </c>
      <c r="L39" s="13">
        <v>149.24</v>
      </c>
      <c r="O39" s="17">
        <v>212.4</v>
      </c>
      <c r="Q39" s="9">
        <v>9.7100000000000002E-5</v>
      </c>
      <c r="R39" s="11" t="s">
        <v>99</v>
      </c>
      <c r="T39" s="9">
        <v>3.6799999999999999E-2</v>
      </c>
      <c r="U39" s="11" t="s">
        <v>100</v>
      </c>
      <c r="W39" s="9">
        <v>4.5000000000000001E-6</v>
      </c>
      <c r="X39" s="1" t="s">
        <v>99</v>
      </c>
    </row>
    <row r="40" spans="1:24" x14ac:dyDescent="0.25">
      <c r="A40" s="5" t="s">
        <v>49</v>
      </c>
      <c r="B40" s="5" t="s">
        <v>101</v>
      </c>
      <c r="C40" s="5" t="s">
        <v>101</v>
      </c>
      <c r="F40" s="18">
        <v>94.3</v>
      </c>
      <c r="I40" s="13">
        <v>103.13</v>
      </c>
      <c r="L40" s="13">
        <v>122.94</v>
      </c>
      <c r="N40" s="23"/>
      <c r="O40" s="17">
        <v>187.5</v>
      </c>
      <c r="Q40" s="9">
        <v>5.22E-6</v>
      </c>
      <c r="R40" s="11" t="s">
        <v>100</v>
      </c>
      <c r="T40" s="9">
        <v>8.0000000000000004E-4</v>
      </c>
      <c r="U40" s="1" t="s">
        <v>99</v>
      </c>
      <c r="W40" s="9">
        <v>9.8399999999999998E-3</v>
      </c>
      <c r="X40" s="11" t="s">
        <v>100</v>
      </c>
    </row>
    <row r="41" spans="1:24" x14ac:dyDescent="0.25">
      <c r="A41" s="5" t="s">
        <v>50</v>
      </c>
      <c r="B41" s="5" t="s">
        <v>101</v>
      </c>
      <c r="C41" s="5" t="s">
        <v>101</v>
      </c>
      <c r="F41" s="18">
        <v>109.34</v>
      </c>
      <c r="I41" s="13">
        <v>123.52</v>
      </c>
      <c r="L41" s="13">
        <v>144.22999999999999</v>
      </c>
      <c r="O41" s="17">
        <v>545.1</v>
      </c>
      <c r="Q41" s="9">
        <v>2.61E-4</v>
      </c>
      <c r="R41" s="11" t="s">
        <v>100</v>
      </c>
      <c r="T41" s="9">
        <v>4.2799999999999998E-2</v>
      </c>
      <c r="U41" s="11" t="s">
        <v>100</v>
      </c>
      <c r="W41" s="9">
        <v>1.37E-4</v>
      </c>
      <c r="X41" s="11" t="s">
        <v>100</v>
      </c>
    </row>
    <row r="42" spans="1:24" x14ac:dyDescent="0.25">
      <c r="A42" s="5" t="s">
        <v>51</v>
      </c>
      <c r="B42" s="5" t="s">
        <v>101</v>
      </c>
      <c r="C42" s="5" t="s">
        <v>101</v>
      </c>
      <c r="F42" s="13">
        <v>394.62</v>
      </c>
      <c r="I42" s="18">
        <v>380.81</v>
      </c>
      <c r="L42" s="13">
        <v>471.75</v>
      </c>
      <c r="O42" s="17">
        <v>498.5</v>
      </c>
      <c r="Q42" s="8">
        <v>0.111</v>
      </c>
      <c r="R42" s="11" t="s">
        <v>100</v>
      </c>
      <c r="T42" s="9">
        <v>1.9199999999999998E-6</v>
      </c>
      <c r="U42" s="11" t="s">
        <v>100</v>
      </c>
      <c r="W42" s="8">
        <v>0.438</v>
      </c>
      <c r="X42" s="11" t="s">
        <v>100</v>
      </c>
    </row>
    <row r="43" spans="1:24" x14ac:dyDescent="0.25">
      <c r="A43" s="6" t="s">
        <v>52</v>
      </c>
      <c r="B43" s="6" t="s">
        <v>101</v>
      </c>
      <c r="C43" s="6" t="s">
        <v>101</v>
      </c>
      <c r="D43" s="3"/>
      <c r="E43" s="3"/>
      <c r="F43" s="14">
        <v>386.28</v>
      </c>
      <c r="G43" s="3"/>
      <c r="H43" s="3"/>
      <c r="I43" s="20">
        <v>385.1</v>
      </c>
      <c r="J43" s="3"/>
      <c r="K43" s="3"/>
      <c r="L43" s="14">
        <v>474.15</v>
      </c>
      <c r="M43" s="3"/>
      <c r="N43" s="3"/>
      <c r="O43" s="16">
        <v>474.98</v>
      </c>
      <c r="P43" s="3"/>
      <c r="Q43" s="29">
        <v>2.1299999999999999E-6</v>
      </c>
      <c r="R43" s="10" t="s">
        <v>100</v>
      </c>
      <c r="S43" s="3"/>
      <c r="T43" s="24">
        <v>0.67300000000000004</v>
      </c>
      <c r="U43" s="10" t="s">
        <v>100</v>
      </c>
      <c r="V43" s="3"/>
      <c r="W43" s="24">
        <v>0.21199999999999999</v>
      </c>
      <c r="X43" s="10" t="s">
        <v>100</v>
      </c>
    </row>
  </sheetData>
  <mergeCells count="12">
    <mergeCell ref="W2:X2"/>
    <mergeCell ref="B2:C2"/>
    <mergeCell ref="B1:C1"/>
    <mergeCell ref="Q2:R2"/>
    <mergeCell ref="T2:U2"/>
    <mergeCell ref="Q1:X1"/>
    <mergeCell ref="A1:A3"/>
    <mergeCell ref="E2:F2"/>
    <mergeCell ref="H2:I2"/>
    <mergeCell ref="K2:L2"/>
    <mergeCell ref="N2:O2"/>
    <mergeCell ref="E1:O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small-scale instance</vt:lpstr>
      <vt:lpstr>large-scale instance</vt:lpstr>
      <vt:lpstr>参数田口实验</vt:lpstr>
      <vt:lpstr>田口实验分析</vt:lpstr>
      <vt:lpstr>上层有效性验证</vt:lpstr>
      <vt:lpstr>Benchmark result</vt:lpstr>
      <vt:lpstr>求解小规模问题</vt:lpstr>
      <vt:lpstr>求解大规模问题</vt:lpstr>
      <vt:lpstr>QLHH求解问题对比实验</vt:lpstr>
      <vt:lpstr>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2022-11-24T03:45:12Z</dcterms:modified>
</cp:coreProperties>
</file>