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<sst xmlns="http://schemas.openxmlformats.org/spreadsheetml/2006/main" count="106" uniqueCount="33">
  <si>
    <t>monoisotopic_mass</t>
  </si>
  <si>
    <t>apex_rt</t>
  </si>
  <si>
    <t>sum_intensity</t>
  </si>
  <si>
    <t>relative_abundance</t>
  </si>
  <si>
    <t>Delta Mass</t>
  </si>
  <si>
    <t>identity</t>
  </si>
  <si>
    <t>difference</t>
  </si>
  <si>
    <t>note</t>
  </si>
  <si>
    <t>theo_difference</t>
  </si>
  <si>
    <t>Theoretical Mass</t>
  </si>
  <si>
    <t>ppm</t>
  </si>
  <si>
    <t>overall abundance</t>
  </si>
  <si>
    <t>Percentage</t>
  </si>
  <si>
    <t>difference with intact</t>
  </si>
  <si>
    <t>sgRNA1 adduct form</t>
  </si>
  <si>
    <t>3K-H2O</t>
  </si>
  <si>
    <t>Intensity</t>
  </si>
  <si>
    <t>MZ Centroid</t>
  </si>
  <si>
    <t>2K-H2O</t>
  </si>
  <si>
    <t>K</t>
  </si>
  <si>
    <t>2K</t>
  </si>
  <si>
    <t>3K</t>
  </si>
  <si>
    <t>sgRNA1</t>
  </si>
  <si>
    <t>native</t>
  </si>
  <si>
    <t>7Na</t>
  </si>
  <si>
    <t>7Na+H2O</t>
  </si>
  <si>
    <t>4K-H2O</t>
  </si>
  <si>
    <t>impurities</t>
  </si>
  <si>
    <t>N/A</t>
  </si>
  <si>
    <t>Na</t>
  </si>
  <si>
    <t>6K</t>
  </si>
  <si>
    <t>intact theo</t>
  </si>
  <si>
    <t>H2O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</si>
</sst>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78" fontId="0" fillId="2" borderId="0" xfId="0" applyNumberFormat="1" applyFill="1" applyAlignment="1">
      <alignment horizontal="right"/>
    </xf>
    <xf numFmtId="179" fontId="0" fillId="2" borderId="0" xfId="0" applyNumberFormat="1" applyFill="1" applyAlignment="1">
      <alignment horizontal="right"/>
    </xf>
    <xf numFmtId="11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78" fontId="0" fillId="2" borderId="0" xfId="0" applyNumberFormat="1" applyFill="1"/>
    <xf numFmtId="178" fontId="0" fillId="3" borderId="0" xfId="0" applyNumberFormat="1" applyFill="1"/>
    <xf numFmtId="11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3" borderId="0" xfId="0" applyNumberFormat="1" applyFill="1" applyAlignment="1">
      <alignment horizontal="right"/>
    </xf>
    <xf numFmtId="179" fontId="0" fillId="3" borderId="0" xfId="0" applyNumberFormat="1" applyFill="1" applyAlignment="1">
      <alignment horizontal="right"/>
    </xf>
    <xf numFmtId="11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179" fontId="0" fillId="0" borderId="0" xfId="0" applyNumberFormat="1" applyFill="1" applyAlignment="1">
      <alignment horizontal="right"/>
    </xf>
    <xf numFmtId="11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8" fontId="0" fillId="0" borderId="0" xfId="0" applyNumberFormat="1" applyFill="1"/>
    <xf numFmtId="178" fontId="0" fillId="0" borderId="0" xfId="0" applyNumberFormat="1" applyFill="1"/>
    <xf numFmtId="0" fontId="0" fillId="0" borderId="0" xfId="0" applyNumberFormat="1"/>
    <xf numFmtId="1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261"/>
  <sheetViews>
    <sheetView tabSelected="1" zoomScale="110" zoomScaleNormal="110" zoomScaleSheetLayoutView="60" topLeftCell="M1" workbookViewId="0">
      <selection activeCell="L1" sqref="A$1:L$1048576"/>
    </sheetView>
  </sheetViews>
  <sheetFormatPr defaultColWidth="9.140625" defaultRowHeight="16.8"/>
  <cols>
    <col min="1" max="3" width="17.140625" hidden="1" customWidth="1"/>
    <col min="4" max="4" width="15.7421875" hidden="1" customWidth="1"/>
    <col min="5" max="5" width="17.140625" hidden="1" customWidth="1"/>
    <col min="6" max="6" width="18.9375" hidden="1" customWidth="1"/>
    <col min="7" max="7" width="10.75" hidden="1" customWidth="1"/>
    <col min="8" max="8" width="9.140625" hidden="1" customWidth="1"/>
    <col min="9" max="9" width="14" hidden="1" customWidth="1"/>
    <col min="10" max="10" width="15.3125" hidden="1" customWidth="1"/>
    <col min="11" max="11" width="12.6875" hidden="1" customWidth="1"/>
    <col min="12" max="12" width="6.7421875" hidden="1" customWidth="1"/>
    <col min="13" max="13" width="12.6875" customWidth="1"/>
    <col min="14" max="14" width="10.75" customWidth="1"/>
  </cols>
  <sheetData>
    <row r="1" ht="19.5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="1" customFormat="1" ht="15.75" customHeight="1" collapsed="1" spans="1:14">
      <c r="A2" s="4">
        <v>32381.2693405401</v>
      </c>
      <c r="B2" s="5">
        <v>18.6083186085701</v>
      </c>
      <c r="C2" s="6">
        <v>6723797.74</v>
      </c>
      <c r="D2" s="7">
        <v>100</v>
      </c>
      <c r="E2" s="4">
        <v>0</v>
      </c>
      <c r="F2" s="1" t="s">
        <v>14</v>
      </c>
      <c r="G2" s="8">
        <f>A2-32285.238</f>
        <v>96.0313405400993</v>
      </c>
      <c r="H2" s="1" t="s">
        <v>15</v>
      </c>
      <c r="I2" s="1">
        <f>3*D256-D258</f>
        <v>96.2561</v>
      </c>
      <c r="J2" s="1">
        <f>I2+$J$94</f>
        <v>32381.49363</v>
      </c>
      <c r="K2" s="1">
        <f>(ABS(A2-J2)/J2)*1000000</f>
        <v>6.92647048525542</v>
      </c>
      <c r="L2" s="1">
        <f>C2/$D$261*100</f>
        <v>15.3057859255844</v>
      </c>
      <c r="M2" s="1">
        <f>SUM(L2,L21,L41,L59,L77,L94,L111,L127,L149,L183,L212)</f>
        <v>95.7568584785294</v>
      </c>
      <c r="N2" s="9">
        <f t="shared" ref="N2:N33" si="0">A2-$G$256</f>
        <v>96.0313405400993</v>
      </c>
    </row>
    <row r="3" s="1" customFormat="1" ht="19.5" hidden="1" customHeight="1" outlineLevel="1" spans="3:14">
      <c r="C3" s="1" t="s">
        <v>16</v>
      </c>
      <c r="D3" s="1" t="s">
        <v>17</v>
      </c>
      <c r="G3" s="8">
        <f t="shared" ref="G3:G66" si="1">A3-32285.238</f>
        <v>-32285.238</v>
      </c>
      <c r="J3" s="1">
        <f t="shared" ref="J3:J34" si="2">I3+$J$94</f>
        <v>32285.23753</v>
      </c>
      <c r="K3" s="1">
        <f t="shared" ref="K3:K66" si="3">(ABS(A3-J3)/J3)*1000000</f>
        <v>1000000</v>
      </c>
      <c r="L3" s="1" t="e">
        <f t="shared" ref="L3:L66" si="4">C3/$D$261*100</f>
        <v>#VALUE!</v>
      </c>
      <c r="N3" s="9">
        <f t="shared" si="0"/>
        <v>-32285.238</v>
      </c>
    </row>
    <row r="4" s="1" customFormat="1" ht="15.75" hidden="1" customHeight="1" outlineLevel="1" spans="3:14">
      <c r="C4" s="6">
        <v>6438448.66</v>
      </c>
      <c r="D4" s="4">
        <v>1078.36516124021</v>
      </c>
      <c r="G4" s="8">
        <f t="shared" si="1"/>
        <v>-32285.238</v>
      </c>
      <c r="J4" s="1">
        <f t="shared" si="2"/>
        <v>32285.23753</v>
      </c>
      <c r="K4" s="1">
        <f t="shared" si="3"/>
        <v>1000000</v>
      </c>
      <c r="L4" s="1">
        <f t="shared" si="4"/>
        <v>14.6562286215983</v>
      </c>
      <c r="N4" s="9">
        <f t="shared" si="0"/>
        <v>-32285.238</v>
      </c>
    </row>
    <row r="5" s="1" customFormat="1" ht="15.75" hidden="1" customHeight="1" outlineLevel="1" spans="3:14">
      <c r="C5" s="6">
        <v>6132883.8</v>
      </c>
      <c r="D5" s="4">
        <v>1043.54634488641</v>
      </c>
      <c r="G5" s="8">
        <f t="shared" si="1"/>
        <v>-32285.238</v>
      </c>
      <c r="J5" s="1">
        <f t="shared" si="2"/>
        <v>32285.23753</v>
      </c>
      <c r="K5" s="1">
        <f t="shared" si="3"/>
        <v>1000000</v>
      </c>
      <c r="L5" s="1">
        <f t="shared" si="4"/>
        <v>13.9606529195336</v>
      </c>
      <c r="N5" s="9">
        <f t="shared" si="0"/>
        <v>-32285.238</v>
      </c>
    </row>
    <row r="6" s="1" customFormat="1" ht="15.75" hidden="1" customHeight="1" outlineLevel="1" spans="3:14">
      <c r="C6" s="6">
        <v>11555114.38</v>
      </c>
      <c r="D6" s="4">
        <v>1010.90472384257</v>
      </c>
      <c r="G6" s="8">
        <f t="shared" si="1"/>
        <v>-32285.238</v>
      </c>
      <c r="J6" s="1">
        <f t="shared" si="2"/>
        <v>32285.23753</v>
      </c>
      <c r="K6" s="1">
        <f t="shared" si="3"/>
        <v>1000000</v>
      </c>
      <c r="L6" s="1">
        <f t="shared" si="4"/>
        <v>26.3036030952831</v>
      </c>
      <c r="N6" s="9">
        <f t="shared" si="0"/>
        <v>-32285.238</v>
      </c>
    </row>
    <row r="7" s="1" customFormat="1" ht="15.75" hidden="1" customHeight="1" outlineLevel="1" spans="3:14">
      <c r="C7" s="6">
        <v>14714552.77</v>
      </c>
      <c r="D7" s="4">
        <v>980.240581867115</v>
      </c>
      <c r="G7" s="8">
        <f t="shared" si="1"/>
        <v>-32285.238</v>
      </c>
      <c r="J7" s="1">
        <f t="shared" si="2"/>
        <v>32285.23753</v>
      </c>
      <c r="K7" s="1">
        <f t="shared" si="3"/>
        <v>1000000</v>
      </c>
      <c r="L7" s="1">
        <f t="shared" si="4"/>
        <v>33.4956230685688</v>
      </c>
      <c r="N7" s="9">
        <f t="shared" si="0"/>
        <v>-32285.238</v>
      </c>
    </row>
    <row r="8" s="1" customFormat="1" ht="15.75" hidden="1" customHeight="1" outlineLevel="1" spans="3:14">
      <c r="C8" s="6">
        <v>17120331.6</v>
      </c>
      <c r="D8" s="4">
        <v>951.380457124417</v>
      </c>
      <c r="G8" s="8">
        <f t="shared" si="1"/>
        <v>-32285.238</v>
      </c>
      <c r="J8" s="1">
        <f t="shared" si="2"/>
        <v>32285.23753</v>
      </c>
      <c r="K8" s="1">
        <f t="shared" si="3"/>
        <v>1000000</v>
      </c>
      <c r="L8" s="1">
        <f t="shared" si="4"/>
        <v>38.9720423750607</v>
      </c>
      <c r="N8" s="9">
        <f t="shared" si="0"/>
        <v>-32285.238</v>
      </c>
    </row>
    <row r="9" s="1" customFormat="1" ht="15.75" hidden="1" customHeight="1" outlineLevel="1" spans="3:14">
      <c r="C9" s="6">
        <v>19180752.72</v>
      </c>
      <c r="D9" s="4">
        <v>924.169348939885</v>
      </c>
      <c r="G9" s="8">
        <f t="shared" si="1"/>
        <v>-32285.238</v>
      </c>
      <c r="J9" s="1">
        <f t="shared" si="2"/>
        <v>32285.23753</v>
      </c>
      <c r="K9" s="1">
        <f t="shared" si="3"/>
        <v>1000000</v>
      </c>
      <c r="L9" s="1">
        <f t="shared" si="4"/>
        <v>43.6623031173883</v>
      </c>
      <c r="N9" s="9">
        <f t="shared" si="0"/>
        <v>-32285.238</v>
      </c>
    </row>
    <row r="10" s="1" customFormat="1" ht="15.75" hidden="1" customHeight="1" outlineLevel="1" spans="3:14">
      <c r="C10" s="6">
        <v>23018855.79</v>
      </c>
      <c r="D10" s="4">
        <v>898.469959214012</v>
      </c>
      <c r="G10" s="8">
        <f t="shared" si="1"/>
        <v>-32285.238</v>
      </c>
      <c r="J10" s="1">
        <f t="shared" si="2"/>
        <v>32285.23753</v>
      </c>
      <c r="K10" s="1">
        <f t="shared" si="3"/>
        <v>1000000</v>
      </c>
      <c r="L10" s="1">
        <f t="shared" si="4"/>
        <v>52.3992083934456</v>
      </c>
      <c r="N10" s="9">
        <f t="shared" si="0"/>
        <v>-32285.238</v>
      </c>
    </row>
    <row r="11" s="1" customFormat="1" ht="15.75" hidden="1" customHeight="1" outlineLevel="1" spans="3:14">
      <c r="C11" s="6">
        <v>21126389.34</v>
      </c>
      <c r="D11" s="4">
        <v>874.159895333884</v>
      </c>
      <c r="G11" s="8">
        <f t="shared" si="1"/>
        <v>-32285.238</v>
      </c>
      <c r="J11" s="1">
        <f t="shared" si="2"/>
        <v>32285.23753</v>
      </c>
      <c r="K11" s="1">
        <f t="shared" si="3"/>
        <v>1000000</v>
      </c>
      <c r="L11" s="1">
        <f t="shared" si="4"/>
        <v>48.0912729862377</v>
      </c>
      <c r="N11" s="9">
        <f t="shared" si="0"/>
        <v>-32285.238</v>
      </c>
    </row>
    <row r="12" s="1" customFormat="1" ht="15.75" hidden="1" customHeight="1" outlineLevel="1" spans="3:14">
      <c r="C12" s="6">
        <v>20200227.58</v>
      </c>
      <c r="D12" s="4">
        <v>851.129158180007</v>
      </c>
      <c r="G12" s="8">
        <f t="shared" si="1"/>
        <v>-32285.238</v>
      </c>
      <c r="J12" s="1">
        <f t="shared" si="2"/>
        <v>32285.23753</v>
      </c>
      <c r="K12" s="1">
        <f t="shared" si="3"/>
        <v>1000000</v>
      </c>
      <c r="L12" s="1">
        <f t="shared" si="4"/>
        <v>45.9829951677823</v>
      </c>
      <c r="N12" s="9">
        <f t="shared" si="0"/>
        <v>-32285.238</v>
      </c>
    </row>
    <row r="13" s="1" customFormat="1" ht="15.75" hidden="1" customHeight="1" outlineLevel="1" spans="3:14">
      <c r="C13" s="6">
        <v>18294692.78</v>
      </c>
      <c r="D13" s="4">
        <v>829.279416245701</v>
      </c>
      <c r="G13" s="8">
        <f t="shared" si="1"/>
        <v>-32285.238</v>
      </c>
      <c r="J13" s="1">
        <f t="shared" si="2"/>
        <v>32285.23753</v>
      </c>
      <c r="K13" s="1">
        <f t="shared" si="3"/>
        <v>1000000</v>
      </c>
      <c r="L13" s="1">
        <f t="shared" si="4"/>
        <v>41.6453114880601</v>
      </c>
      <c r="N13" s="9">
        <f t="shared" si="0"/>
        <v>-32285.238</v>
      </c>
    </row>
    <row r="14" s="1" customFormat="1" ht="15.75" hidden="1" customHeight="1" outlineLevel="1" spans="3:14">
      <c r="C14" s="6">
        <v>17930383.4</v>
      </c>
      <c r="D14" s="4">
        <v>808.5222968483</v>
      </c>
      <c r="G14" s="8">
        <f t="shared" si="1"/>
        <v>-32285.238</v>
      </c>
      <c r="J14" s="1">
        <f t="shared" si="2"/>
        <v>32285.23753</v>
      </c>
      <c r="K14" s="1">
        <f t="shared" si="3"/>
        <v>1000000</v>
      </c>
      <c r="L14" s="1">
        <f t="shared" si="4"/>
        <v>40.8160120955768</v>
      </c>
      <c r="N14" s="9">
        <f t="shared" si="0"/>
        <v>-32285.238</v>
      </c>
    </row>
    <row r="15" s="1" customFormat="1" ht="15.75" hidden="1" customHeight="1" outlineLevel="1" spans="3:14">
      <c r="C15" s="6">
        <v>18967663.19</v>
      </c>
      <c r="D15" s="4">
        <v>788.777694118105</v>
      </c>
      <c r="G15" s="8">
        <f t="shared" si="1"/>
        <v>-32285.238</v>
      </c>
      <c r="J15" s="1">
        <f t="shared" si="2"/>
        <v>32285.23753</v>
      </c>
      <c r="K15" s="1">
        <f t="shared" si="3"/>
        <v>1000000</v>
      </c>
      <c r="L15" s="1">
        <f t="shared" si="4"/>
        <v>43.177234580933</v>
      </c>
      <c r="N15" s="9">
        <f t="shared" si="0"/>
        <v>-32285.238</v>
      </c>
    </row>
    <row r="16" s="1" customFormat="1" ht="15.75" hidden="1" customHeight="1" outlineLevel="1" spans="3:14">
      <c r="C16" s="6">
        <v>20070114.48</v>
      </c>
      <c r="D16" s="4">
        <v>769.973222026837</v>
      </c>
      <c r="G16" s="8">
        <f t="shared" si="1"/>
        <v>-32285.238</v>
      </c>
      <c r="J16" s="1">
        <f t="shared" si="2"/>
        <v>32285.23753</v>
      </c>
      <c r="K16" s="1">
        <f t="shared" si="3"/>
        <v>1000000</v>
      </c>
      <c r="L16" s="1">
        <f t="shared" si="4"/>
        <v>45.6868108785276</v>
      </c>
      <c r="N16" s="9">
        <f t="shared" si="0"/>
        <v>-32285.238</v>
      </c>
    </row>
    <row r="17" s="1" customFormat="1" ht="15.75" hidden="1" customHeight="1" outlineLevel="1" spans="3:14">
      <c r="C17" s="6">
        <v>16284175.63</v>
      </c>
      <c r="D17" s="4">
        <v>752.043519558807</v>
      </c>
      <c r="G17" s="8">
        <f t="shared" si="1"/>
        <v>-32285.238</v>
      </c>
      <c r="J17" s="1">
        <f t="shared" si="2"/>
        <v>32285.23753</v>
      </c>
      <c r="K17" s="1">
        <f t="shared" si="3"/>
        <v>1000000</v>
      </c>
      <c r="L17" s="1">
        <f t="shared" si="4"/>
        <v>37.0686501595151</v>
      </c>
      <c r="N17" s="9">
        <f t="shared" si="0"/>
        <v>-32285.238</v>
      </c>
    </row>
    <row r="18" s="1" customFormat="1" ht="15.75" hidden="1" customHeight="1" outlineLevel="1" spans="3:14">
      <c r="C18" s="6">
        <v>13871748.1</v>
      </c>
      <c r="D18" s="4">
        <v>734.928714154641</v>
      </c>
      <c r="G18" s="8">
        <f t="shared" si="1"/>
        <v>-32285.238</v>
      </c>
      <c r="J18" s="1">
        <f t="shared" si="2"/>
        <v>32285.23753</v>
      </c>
      <c r="K18" s="1">
        <f t="shared" si="3"/>
        <v>1000000</v>
      </c>
      <c r="L18" s="1">
        <f t="shared" si="4"/>
        <v>31.577096016608</v>
      </c>
      <c r="N18" s="9">
        <f t="shared" si="0"/>
        <v>-32285.238</v>
      </c>
    </row>
    <row r="19" s="1" customFormat="1" ht="15.75" hidden="1" customHeight="1" outlineLevel="1" spans="3:14">
      <c r="C19" s="6">
        <v>6824542.46</v>
      </c>
      <c r="D19" s="4">
        <v>718.574658849799</v>
      </c>
      <c r="G19" s="8">
        <f t="shared" si="1"/>
        <v>-32285.238</v>
      </c>
      <c r="J19" s="1">
        <f t="shared" si="2"/>
        <v>32285.23753</v>
      </c>
      <c r="K19" s="1">
        <f t="shared" si="3"/>
        <v>1000000</v>
      </c>
      <c r="L19" s="1">
        <f t="shared" si="4"/>
        <v>15.5351172019075</v>
      </c>
      <c r="N19" s="9">
        <f t="shared" si="0"/>
        <v>-32285.238</v>
      </c>
    </row>
    <row r="20" s="1" customFormat="1" ht="15.75" hidden="1" customHeight="1" outlineLevel="1" spans="3:14">
      <c r="C20" s="6">
        <v>338001.89</v>
      </c>
      <c r="D20" s="4">
        <v>702.93227</v>
      </c>
      <c r="G20" s="8">
        <f t="shared" si="1"/>
        <v>-32285.238</v>
      </c>
      <c r="J20" s="1">
        <f t="shared" si="2"/>
        <v>32285.23753</v>
      </c>
      <c r="K20" s="1">
        <f t="shared" si="3"/>
        <v>1000000</v>
      </c>
      <c r="L20" s="1">
        <f t="shared" si="4"/>
        <v>0.769414067887015</v>
      </c>
      <c r="N20" s="9">
        <f t="shared" si="0"/>
        <v>-32285.238</v>
      </c>
    </row>
    <row r="21" s="1" customFormat="1" ht="15.75" customHeight="1" collapsed="1" spans="1:14">
      <c r="A21" s="4">
        <v>32343.2889936858</v>
      </c>
      <c r="B21" s="5">
        <v>18.638751275905</v>
      </c>
      <c r="C21" s="6">
        <v>6304927.05</v>
      </c>
      <c r="D21" s="7">
        <v>93.7703258456433</v>
      </c>
      <c r="E21" s="4">
        <v>-37.9803468542304</v>
      </c>
      <c r="F21" s="1" t="s">
        <v>14</v>
      </c>
      <c r="G21" s="8">
        <f t="shared" si="1"/>
        <v>58.0509936857998</v>
      </c>
      <c r="H21" s="1" t="s">
        <v>18</v>
      </c>
      <c r="I21" s="1">
        <f>2*D256-D258</f>
        <v>58.16564</v>
      </c>
      <c r="J21" s="1">
        <f>I21+$J$94</f>
        <v>32343.40317</v>
      </c>
      <c r="K21" s="1">
        <f t="shared" si="3"/>
        <v>3.53012679577006</v>
      </c>
      <c r="L21" s="1">
        <f t="shared" si="4"/>
        <v>14.3522853356571</v>
      </c>
      <c r="N21" s="9">
        <f t="shared" si="0"/>
        <v>58.0509936857998</v>
      </c>
    </row>
    <row r="22" s="1" customFormat="1" ht="19.5" hidden="1" customHeight="1" outlineLevel="1" spans="3:14">
      <c r="C22" s="1" t="s">
        <v>16</v>
      </c>
      <c r="D22" s="1" t="s">
        <v>17</v>
      </c>
      <c r="G22" s="8">
        <f t="shared" si="1"/>
        <v>-32285.238</v>
      </c>
      <c r="J22" s="1">
        <f t="shared" si="2"/>
        <v>32285.23753</v>
      </c>
      <c r="K22" s="1">
        <f t="shared" si="3"/>
        <v>1000000</v>
      </c>
      <c r="L22" s="1" t="e">
        <f t="shared" si="4"/>
        <v>#VALUE!</v>
      </c>
      <c r="N22" s="9">
        <f t="shared" si="0"/>
        <v>-32285.238</v>
      </c>
    </row>
    <row r="23" s="1" customFormat="1" ht="15.75" hidden="1" customHeight="1" outlineLevel="1" spans="3:14">
      <c r="C23" s="6">
        <v>6400524.35</v>
      </c>
      <c r="D23" s="4">
        <v>1114.27687729811</v>
      </c>
      <c r="G23" s="8">
        <f t="shared" si="1"/>
        <v>-32285.238</v>
      </c>
      <c r="J23" s="1">
        <f t="shared" si="2"/>
        <v>32285.23753</v>
      </c>
      <c r="K23" s="1">
        <f t="shared" si="3"/>
        <v>1000000</v>
      </c>
      <c r="L23" s="1">
        <f t="shared" si="4"/>
        <v>14.569899229686</v>
      </c>
      <c r="N23" s="9">
        <f t="shared" si="0"/>
        <v>-32285.238</v>
      </c>
    </row>
    <row r="24" s="1" customFormat="1" ht="15.75" hidden="1" customHeight="1" outlineLevel="1" spans="3:14">
      <c r="C24" s="6">
        <v>3803273.67</v>
      </c>
      <c r="D24" s="4">
        <v>1077.10063846338</v>
      </c>
      <c r="G24" s="8">
        <f t="shared" si="1"/>
        <v>-32285.238</v>
      </c>
      <c r="J24" s="1">
        <f t="shared" si="2"/>
        <v>32285.23753</v>
      </c>
      <c r="K24" s="1">
        <f t="shared" si="3"/>
        <v>1000000</v>
      </c>
      <c r="L24" s="1">
        <f t="shared" si="4"/>
        <v>8.6576210142561</v>
      </c>
      <c r="N24" s="9">
        <f t="shared" si="0"/>
        <v>-32285.238</v>
      </c>
    </row>
    <row r="25" s="1" customFormat="1" ht="15.75" hidden="1" customHeight="1" outlineLevel="1" spans="3:14">
      <c r="C25" s="6">
        <v>8039713.07</v>
      </c>
      <c r="D25" s="4">
        <v>1042.32343618544</v>
      </c>
      <c r="G25" s="8">
        <f t="shared" si="1"/>
        <v>-32285.238</v>
      </c>
      <c r="J25" s="1">
        <f t="shared" si="2"/>
        <v>32285.23753</v>
      </c>
      <c r="K25" s="1">
        <f t="shared" si="3"/>
        <v>1000000</v>
      </c>
      <c r="L25" s="1">
        <f t="shared" si="4"/>
        <v>18.3012832793127</v>
      </c>
      <c r="N25" s="9">
        <f t="shared" si="0"/>
        <v>-32285.238</v>
      </c>
    </row>
    <row r="26" s="1" customFormat="1" ht="15.75" hidden="1" customHeight="1" outlineLevel="1" spans="3:14">
      <c r="C26" s="6">
        <v>11664509.24</v>
      </c>
      <c r="D26" s="4">
        <v>1009.71941885067</v>
      </c>
      <c r="G26" s="8">
        <f t="shared" si="1"/>
        <v>-32285.238</v>
      </c>
      <c r="J26" s="1">
        <f t="shared" si="2"/>
        <v>32285.23753</v>
      </c>
      <c r="K26" s="1">
        <f t="shared" si="3"/>
        <v>1000000</v>
      </c>
      <c r="L26" s="1">
        <f t="shared" si="4"/>
        <v>26.5526252064865</v>
      </c>
      <c r="N26" s="9">
        <f t="shared" si="0"/>
        <v>-32285.238</v>
      </c>
    </row>
    <row r="27" s="1" customFormat="1" ht="15.75" hidden="1" customHeight="1" outlineLevel="1" spans="3:14">
      <c r="C27" s="6">
        <v>12330199.2</v>
      </c>
      <c r="D27" s="4">
        <v>979.091289081123</v>
      </c>
      <c r="G27" s="8">
        <f t="shared" si="1"/>
        <v>-32285.238</v>
      </c>
      <c r="J27" s="1">
        <f t="shared" si="2"/>
        <v>32285.23753</v>
      </c>
      <c r="K27" s="1">
        <f t="shared" si="3"/>
        <v>1000000</v>
      </c>
      <c r="L27" s="1">
        <f t="shared" si="4"/>
        <v>28.0679753723543</v>
      </c>
      <c r="N27" s="9">
        <f t="shared" si="0"/>
        <v>-32285.238</v>
      </c>
    </row>
    <row r="28" s="1" customFormat="1" ht="15.75" hidden="1" customHeight="1" outlineLevel="1" spans="3:14">
      <c r="C28" s="6">
        <v>18049396.36</v>
      </c>
      <c r="D28" s="4">
        <v>950.264845696979</v>
      </c>
      <c r="G28" s="8">
        <f t="shared" si="1"/>
        <v>-32285.238</v>
      </c>
      <c r="J28" s="1">
        <f t="shared" si="2"/>
        <v>32285.23753</v>
      </c>
      <c r="K28" s="1">
        <f t="shared" si="3"/>
        <v>1000000</v>
      </c>
      <c r="L28" s="1">
        <f t="shared" si="4"/>
        <v>41.086928467331</v>
      </c>
      <c r="N28" s="9">
        <f t="shared" si="0"/>
        <v>-32285.238</v>
      </c>
    </row>
    <row r="29" s="1" customFormat="1" ht="15.75" hidden="1" customHeight="1" outlineLevel="1" spans="3:14">
      <c r="C29" s="6">
        <v>19255037.24</v>
      </c>
      <c r="D29" s="4">
        <v>923.08563620125</v>
      </c>
      <c r="G29" s="8">
        <f t="shared" si="1"/>
        <v>-32285.238</v>
      </c>
      <c r="J29" s="1">
        <f t="shared" si="2"/>
        <v>32285.23753</v>
      </c>
      <c r="K29" s="1">
        <f t="shared" si="3"/>
        <v>1000000</v>
      </c>
      <c r="L29" s="1">
        <f t="shared" si="4"/>
        <v>43.8314014461409</v>
      </c>
      <c r="N29" s="9">
        <f t="shared" si="0"/>
        <v>-32285.238</v>
      </c>
    </row>
    <row r="30" s="1" customFormat="1" ht="15.75" hidden="1" customHeight="1" outlineLevel="1" spans="3:14">
      <c r="C30" s="6">
        <v>18532739.32</v>
      </c>
      <c r="D30" s="4">
        <v>897.416360625104</v>
      </c>
      <c r="G30" s="8">
        <f t="shared" si="1"/>
        <v>-32285.238</v>
      </c>
      <c r="J30" s="1">
        <f t="shared" si="2"/>
        <v>32285.23753</v>
      </c>
      <c r="K30" s="1">
        <f t="shared" si="3"/>
        <v>1000000</v>
      </c>
      <c r="L30" s="1">
        <f t="shared" si="4"/>
        <v>42.1871911701169</v>
      </c>
      <c r="N30" s="9">
        <f t="shared" si="0"/>
        <v>-32285.238</v>
      </c>
    </row>
    <row r="31" s="1" customFormat="1" ht="15.75" hidden="1" customHeight="1" outlineLevel="1" spans="3:14">
      <c r="C31" s="6">
        <v>21900842.11</v>
      </c>
      <c r="D31" s="4">
        <v>873.134683854572</v>
      </c>
      <c r="G31" s="8">
        <f t="shared" si="1"/>
        <v>-32285.238</v>
      </c>
      <c r="J31" s="1">
        <f t="shared" si="2"/>
        <v>32285.23753</v>
      </c>
      <c r="K31" s="1">
        <f t="shared" si="3"/>
        <v>1000000</v>
      </c>
      <c r="L31" s="1">
        <f t="shared" si="4"/>
        <v>49.8542064898109</v>
      </c>
      <c r="N31" s="9">
        <f t="shared" si="0"/>
        <v>-32285.238</v>
      </c>
    </row>
    <row r="32" s="1" customFormat="1" ht="15.75" hidden="1" customHeight="1" outlineLevel="1" spans="3:14">
      <c r="C32" s="6">
        <v>17223554.83</v>
      </c>
      <c r="D32" s="4">
        <v>850.130937758133</v>
      </c>
      <c r="G32" s="8">
        <f t="shared" si="1"/>
        <v>-32285.238</v>
      </c>
      <c r="J32" s="1">
        <f t="shared" si="2"/>
        <v>32285.23753</v>
      </c>
      <c r="K32" s="1">
        <f t="shared" si="3"/>
        <v>1000000</v>
      </c>
      <c r="L32" s="1">
        <f t="shared" si="4"/>
        <v>39.2070156330349</v>
      </c>
      <c r="N32" s="9">
        <f t="shared" si="0"/>
        <v>-32285.238</v>
      </c>
    </row>
    <row r="33" s="1" customFormat="1" ht="15.75" hidden="1" customHeight="1" outlineLevel="1" spans="3:14">
      <c r="C33" s="6">
        <v>16600751.11</v>
      </c>
      <c r="D33" s="4">
        <v>828.306895651681</v>
      </c>
      <c r="G33" s="8">
        <f t="shared" si="1"/>
        <v>-32285.238</v>
      </c>
      <c r="J33" s="1">
        <f t="shared" si="2"/>
        <v>32285.23753</v>
      </c>
      <c r="K33" s="1">
        <f t="shared" si="3"/>
        <v>1000000</v>
      </c>
      <c r="L33" s="1">
        <f t="shared" si="4"/>
        <v>37.7892899993103</v>
      </c>
      <c r="N33" s="9">
        <f t="shared" si="0"/>
        <v>-32285.238</v>
      </c>
    </row>
    <row r="34" s="1" customFormat="1" ht="15.75" hidden="1" customHeight="1" outlineLevel="1" spans="3:14">
      <c r="C34" s="6">
        <v>15591567.8</v>
      </c>
      <c r="D34" s="4">
        <v>807.574000406646</v>
      </c>
      <c r="G34" s="8">
        <f t="shared" si="1"/>
        <v>-32285.238</v>
      </c>
      <c r="J34" s="1">
        <f t="shared" si="2"/>
        <v>32285.23753</v>
      </c>
      <c r="K34" s="1">
        <f t="shared" si="3"/>
        <v>1000000</v>
      </c>
      <c r="L34" s="1">
        <f t="shared" si="4"/>
        <v>35.4920252242797</v>
      </c>
      <c r="N34" s="9">
        <f t="shared" ref="N34:N65" si="5">A34-$G$256</f>
        <v>-32285.238</v>
      </c>
    </row>
    <row r="35" s="1" customFormat="1" ht="15.75" hidden="1" customHeight="1" outlineLevel="1" spans="3:14">
      <c r="C35" s="6">
        <v>17207184.21</v>
      </c>
      <c r="D35" s="4">
        <v>787.852549359826</v>
      </c>
      <c r="G35" s="8">
        <f t="shared" si="1"/>
        <v>-32285.238</v>
      </c>
      <c r="J35" s="1">
        <f t="shared" ref="J35:J66" si="6">I35+$J$94</f>
        <v>32285.23753</v>
      </c>
      <c r="K35" s="1">
        <f t="shared" si="3"/>
        <v>1000000</v>
      </c>
      <c r="L35" s="1">
        <f t="shared" si="4"/>
        <v>39.1697502043474</v>
      </c>
      <c r="N35" s="9">
        <f t="shared" si="5"/>
        <v>-32285.238</v>
      </c>
    </row>
    <row r="36" s="1" customFormat="1" ht="15.75" hidden="1" customHeight="1" outlineLevel="1" spans="3:14">
      <c r="C36" s="6">
        <v>17270127.2</v>
      </c>
      <c r="D36" s="4">
        <v>769.070135353828</v>
      </c>
      <c r="G36" s="8">
        <f t="shared" si="1"/>
        <v>-32285.238</v>
      </c>
      <c r="J36" s="1">
        <f t="shared" si="6"/>
        <v>32285.23753</v>
      </c>
      <c r="K36" s="1">
        <f t="shared" si="3"/>
        <v>1000000</v>
      </c>
      <c r="L36" s="1">
        <f t="shared" si="4"/>
        <v>39.3130311249981</v>
      </c>
      <c r="N36" s="9">
        <f t="shared" si="5"/>
        <v>-32285.238</v>
      </c>
    </row>
    <row r="37" s="1" customFormat="1" ht="15.75" hidden="1" customHeight="1" outlineLevel="1" spans="3:14">
      <c r="C37" s="6">
        <v>13082617.76</v>
      </c>
      <c r="D37" s="4">
        <v>751.161390658423</v>
      </c>
      <c r="G37" s="8">
        <f t="shared" si="1"/>
        <v>-32285.238</v>
      </c>
      <c r="J37" s="1">
        <f t="shared" si="6"/>
        <v>32285.23753</v>
      </c>
      <c r="K37" s="1">
        <f t="shared" si="3"/>
        <v>1000000</v>
      </c>
      <c r="L37" s="1">
        <f t="shared" si="4"/>
        <v>29.7807510760739</v>
      </c>
      <c r="N37" s="9">
        <f t="shared" si="5"/>
        <v>-32285.238</v>
      </c>
    </row>
    <row r="38" s="1" customFormat="1" ht="15.75" hidden="1" customHeight="1" outlineLevel="1" spans="3:14">
      <c r="C38" s="6">
        <v>10284210.84</v>
      </c>
      <c r="D38" s="4">
        <v>734.066621984426</v>
      </c>
      <c r="G38" s="8">
        <f t="shared" si="1"/>
        <v>-32285.238</v>
      </c>
      <c r="J38" s="1">
        <f t="shared" si="6"/>
        <v>32285.23753</v>
      </c>
      <c r="K38" s="1">
        <f t="shared" si="3"/>
        <v>1000000</v>
      </c>
      <c r="L38" s="1">
        <f t="shared" si="4"/>
        <v>23.4105687912341</v>
      </c>
      <c r="N38" s="9">
        <f t="shared" si="5"/>
        <v>-32285.238</v>
      </c>
    </row>
    <row r="39" s="1" customFormat="1" ht="15.75" hidden="1" customHeight="1" outlineLevel="1" spans="3:14">
      <c r="C39" s="6">
        <v>5496298.16</v>
      </c>
      <c r="D39" s="4">
        <v>717.731624776877</v>
      </c>
      <c r="G39" s="8">
        <f t="shared" si="1"/>
        <v>-32285.238</v>
      </c>
      <c r="J39" s="1">
        <f t="shared" si="6"/>
        <v>32285.23753</v>
      </c>
      <c r="K39" s="1">
        <f t="shared" si="3"/>
        <v>1000000</v>
      </c>
      <c r="L39" s="1">
        <f t="shared" si="4"/>
        <v>12.5115546709088</v>
      </c>
      <c r="N39" s="9">
        <f t="shared" si="5"/>
        <v>-32285.238</v>
      </c>
    </row>
    <row r="40" s="1" customFormat="1" ht="15.75" hidden="1" customHeight="1" outlineLevel="1" spans="3:14">
      <c r="C40" s="6">
        <v>575797.56</v>
      </c>
      <c r="D40" s="4">
        <v>702.10676</v>
      </c>
      <c r="G40" s="8">
        <f t="shared" si="1"/>
        <v>-32285.238</v>
      </c>
      <c r="J40" s="1">
        <f t="shared" si="6"/>
        <v>32285.23753</v>
      </c>
      <c r="K40" s="1">
        <f t="shared" si="3"/>
        <v>1000000</v>
      </c>
      <c r="L40" s="1">
        <f t="shared" si="4"/>
        <v>1.3107226794472</v>
      </c>
      <c r="N40" s="9">
        <f t="shared" si="5"/>
        <v>-32285.238</v>
      </c>
    </row>
    <row r="41" s="1" customFormat="1" ht="15.75" customHeight="1" collapsed="1" spans="1:14">
      <c r="A41" s="4">
        <v>32323.3292741443</v>
      </c>
      <c r="B41" s="5">
        <v>18.638751275905</v>
      </c>
      <c r="C41" s="6">
        <v>5660294.74</v>
      </c>
      <c r="D41" s="7">
        <v>84.1830013167529</v>
      </c>
      <c r="E41" s="4">
        <v>-57.9400663958113</v>
      </c>
      <c r="F41" s="1" t="s">
        <v>14</v>
      </c>
      <c r="G41" s="8">
        <f t="shared" si="1"/>
        <v>38.0912741442989</v>
      </c>
      <c r="H41" s="1" t="s">
        <v>19</v>
      </c>
      <c r="I41" s="1">
        <f>D256</f>
        <v>38.09046</v>
      </c>
      <c r="J41" s="1">
        <f t="shared" si="6"/>
        <v>32323.32799</v>
      </c>
      <c r="K41" s="1">
        <f t="shared" si="3"/>
        <v>0.0397280967661219</v>
      </c>
      <c r="L41" s="1">
        <f t="shared" si="4"/>
        <v>12.8848699672741</v>
      </c>
      <c r="N41" s="9">
        <f t="shared" si="5"/>
        <v>38.0912741442989</v>
      </c>
    </row>
    <row r="42" s="1" customFormat="1" ht="19.5" hidden="1" customHeight="1" outlineLevel="1" spans="3:14">
      <c r="C42" s="1" t="s">
        <v>16</v>
      </c>
      <c r="D42" s="1" t="s">
        <v>17</v>
      </c>
      <c r="G42" s="8">
        <f t="shared" si="1"/>
        <v>-32285.238</v>
      </c>
      <c r="J42" s="1">
        <f t="shared" si="6"/>
        <v>32285.23753</v>
      </c>
      <c r="K42" s="1">
        <f t="shared" si="3"/>
        <v>1000000</v>
      </c>
      <c r="L42" s="1" t="e">
        <f t="shared" si="4"/>
        <v>#VALUE!</v>
      </c>
      <c r="N42" s="9">
        <f t="shared" si="5"/>
        <v>-32285.238</v>
      </c>
    </row>
    <row r="43" s="1" customFormat="1" ht="15.75" hidden="1" customHeight="1" outlineLevel="1" spans="3:14">
      <c r="C43" s="6">
        <v>6842744.14</v>
      </c>
      <c r="D43" s="4">
        <v>1041.68051025495</v>
      </c>
      <c r="G43" s="8">
        <f t="shared" si="1"/>
        <v>-32285.238</v>
      </c>
      <c r="J43" s="1">
        <f t="shared" si="6"/>
        <v>32285.23753</v>
      </c>
      <c r="K43" s="1">
        <f t="shared" si="3"/>
        <v>1000000</v>
      </c>
      <c r="L43" s="1">
        <f t="shared" si="4"/>
        <v>15.5765507828002</v>
      </c>
      <c r="N43" s="9">
        <f t="shared" si="5"/>
        <v>-32285.238</v>
      </c>
    </row>
    <row r="44" s="1" customFormat="1" ht="15.75" hidden="1" customHeight="1" outlineLevel="1" spans="3:14">
      <c r="C44" s="6">
        <v>8252364.5</v>
      </c>
      <c r="D44" s="4">
        <v>1009.09655742743</v>
      </c>
      <c r="G44" s="8">
        <f t="shared" si="1"/>
        <v>-32285.238</v>
      </c>
      <c r="J44" s="1">
        <f t="shared" si="6"/>
        <v>32285.23753</v>
      </c>
      <c r="K44" s="1">
        <f t="shared" si="3"/>
        <v>1000000</v>
      </c>
      <c r="L44" s="1">
        <f t="shared" si="4"/>
        <v>18.7853545423412</v>
      </c>
      <c r="N44" s="9">
        <f t="shared" si="5"/>
        <v>-32285.238</v>
      </c>
    </row>
    <row r="45" s="1" customFormat="1" ht="15.75" hidden="1" customHeight="1" outlineLevel="1" spans="3:14">
      <c r="C45" s="6">
        <v>8106657.46</v>
      </c>
      <c r="D45" s="4">
        <v>978.487068130855</v>
      </c>
      <c r="G45" s="8">
        <f t="shared" si="1"/>
        <v>-32285.238</v>
      </c>
      <c r="J45" s="1">
        <f t="shared" si="6"/>
        <v>32285.23753</v>
      </c>
      <c r="K45" s="1">
        <f t="shared" si="3"/>
        <v>1000000</v>
      </c>
      <c r="L45" s="1">
        <f t="shared" si="4"/>
        <v>18.4536728278804</v>
      </c>
      <c r="N45" s="9">
        <f t="shared" si="5"/>
        <v>-32285.238</v>
      </c>
    </row>
    <row r="46" s="1" customFormat="1" ht="15.75" hidden="1" customHeight="1" outlineLevel="1" spans="3:14">
      <c r="C46" s="6">
        <v>16134329.15</v>
      </c>
      <c r="D46" s="4">
        <v>949.678368653494</v>
      </c>
      <c r="G46" s="8">
        <f t="shared" si="1"/>
        <v>-32285.238</v>
      </c>
      <c r="J46" s="1">
        <f t="shared" si="6"/>
        <v>32285.23753</v>
      </c>
      <c r="K46" s="1">
        <f t="shared" si="3"/>
        <v>1000000</v>
      </c>
      <c r="L46" s="1">
        <f t="shared" si="4"/>
        <v>36.727545588368</v>
      </c>
      <c r="N46" s="9">
        <f t="shared" si="5"/>
        <v>-32285.238</v>
      </c>
    </row>
    <row r="47" s="1" customFormat="1" ht="15.75" hidden="1" customHeight="1" outlineLevel="1" spans="3:14">
      <c r="C47" s="6">
        <v>15109851.75</v>
      </c>
      <c r="D47" s="4">
        <v>922.516263625166</v>
      </c>
      <c r="G47" s="8">
        <f t="shared" si="1"/>
        <v>-32285.238</v>
      </c>
      <c r="J47" s="1">
        <f t="shared" si="6"/>
        <v>32285.23753</v>
      </c>
      <c r="K47" s="1">
        <f t="shared" si="3"/>
        <v>1000000</v>
      </c>
      <c r="L47" s="1">
        <f t="shared" si="4"/>
        <v>34.3954659547532</v>
      </c>
      <c r="N47" s="9">
        <f t="shared" si="5"/>
        <v>-32285.238</v>
      </c>
    </row>
    <row r="48" s="1" customFormat="1" ht="15.75" hidden="1" customHeight="1" outlineLevel="1" spans="3:14">
      <c r="C48" s="6">
        <v>18677681.46</v>
      </c>
      <c r="D48" s="4">
        <v>896.862567462017</v>
      </c>
      <c r="G48" s="8">
        <f t="shared" si="1"/>
        <v>-32285.238</v>
      </c>
      <c r="J48" s="1">
        <f t="shared" si="6"/>
        <v>32285.23753</v>
      </c>
      <c r="K48" s="1">
        <f t="shared" si="3"/>
        <v>1000000</v>
      </c>
      <c r="L48" s="1">
        <f t="shared" si="4"/>
        <v>42.5171316966201</v>
      </c>
      <c r="N48" s="9">
        <f t="shared" si="5"/>
        <v>-32285.238</v>
      </c>
    </row>
    <row r="49" s="1" customFormat="1" ht="15.75" hidden="1" customHeight="1" outlineLevel="1" spans="3:14">
      <c r="C49" s="6">
        <v>15103803.77</v>
      </c>
      <c r="D49" s="4">
        <v>872.595865334084</v>
      </c>
      <c r="G49" s="8">
        <f t="shared" si="1"/>
        <v>-32285.238</v>
      </c>
      <c r="J49" s="1">
        <f t="shared" si="6"/>
        <v>32285.23753</v>
      </c>
      <c r="K49" s="1">
        <f t="shared" si="3"/>
        <v>1000000</v>
      </c>
      <c r="L49" s="1">
        <f t="shared" si="4"/>
        <v>34.3816985734693</v>
      </c>
      <c r="N49" s="9">
        <f t="shared" si="5"/>
        <v>-32285.238</v>
      </c>
    </row>
    <row r="50" s="1" customFormat="1" ht="15.75" hidden="1" customHeight="1" outlineLevel="1" spans="3:14">
      <c r="C50" s="6">
        <v>19100970.36</v>
      </c>
      <c r="D50" s="4">
        <v>849.606201979715</v>
      </c>
      <c r="G50" s="8">
        <f t="shared" si="1"/>
        <v>-32285.238</v>
      </c>
      <c r="J50" s="1">
        <f t="shared" si="6"/>
        <v>32285.23753</v>
      </c>
      <c r="K50" s="1">
        <f t="shared" si="3"/>
        <v>1000000</v>
      </c>
      <c r="L50" s="1">
        <f t="shared" si="4"/>
        <v>43.4806897241814</v>
      </c>
      <c r="N50" s="9">
        <f t="shared" si="5"/>
        <v>-32285.238</v>
      </c>
    </row>
    <row r="51" s="1" customFormat="1" ht="15.75" hidden="1" customHeight="1" outlineLevel="1" spans="3:14">
      <c r="C51" s="6">
        <v>21237010.25</v>
      </c>
      <c r="D51" s="4">
        <v>827.79558726189</v>
      </c>
      <c r="G51" s="8">
        <f t="shared" si="1"/>
        <v>-32285.238</v>
      </c>
      <c r="J51" s="1">
        <f t="shared" si="6"/>
        <v>32285.23753</v>
      </c>
      <c r="K51" s="1">
        <f t="shared" si="3"/>
        <v>1000000</v>
      </c>
      <c r="L51" s="1">
        <f t="shared" si="4"/>
        <v>48.3430860289294</v>
      </c>
      <c r="N51" s="9">
        <f t="shared" si="5"/>
        <v>-32285.238</v>
      </c>
    </row>
    <row r="52" s="1" customFormat="1" ht="15.75" hidden="1" customHeight="1" outlineLevel="1" spans="3:14">
      <c r="C52" s="6">
        <v>13201630.57</v>
      </c>
      <c r="D52" s="4">
        <v>807.07569977298</v>
      </c>
      <c r="G52" s="8">
        <f t="shared" si="1"/>
        <v>-32285.238</v>
      </c>
      <c r="J52" s="1">
        <f t="shared" si="6"/>
        <v>32285.23753</v>
      </c>
      <c r="K52" s="1">
        <f t="shared" si="3"/>
        <v>1000000</v>
      </c>
      <c r="L52" s="1">
        <f t="shared" si="4"/>
        <v>30.0516671063741</v>
      </c>
      <c r="N52" s="9">
        <f t="shared" si="5"/>
        <v>-32285.238</v>
      </c>
    </row>
    <row r="53" s="1" customFormat="1" ht="15.75" hidden="1" customHeight="1" outlineLevel="1" spans="3:14">
      <c r="C53" s="6">
        <v>20121309.29</v>
      </c>
      <c r="D53" s="4">
        <v>787.36619381469</v>
      </c>
      <c r="G53" s="8">
        <f t="shared" si="1"/>
        <v>-32285.238</v>
      </c>
      <c r="J53" s="1">
        <f t="shared" si="6"/>
        <v>32285.23753</v>
      </c>
      <c r="K53" s="1">
        <f t="shared" si="3"/>
        <v>1000000</v>
      </c>
      <c r="L53" s="1">
        <f t="shared" si="4"/>
        <v>45.8033487091794</v>
      </c>
      <c r="N53" s="9">
        <f t="shared" si="5"/>
        <v>-32285.238</v>
      </c>
    </row>
    <row r="54" s="1" customFormat="1" ht="15.75" hidden="1" customHeight="1" outlineLevel="1" spans="3:14">
      <c r="C54" s="6">
        <v>16789172.43</v>
      </c>
      <c r="D54" s="4">
        <v>768.595417378505</v>
      </c>
      <c r="G54" s="8">
        <f t="shared" si="1"/>
        <v>-32285.238</v>
      </c>
      <c r="J54" s="1">
        <f t="shared" si="6"/>
        <v>32285.23753</v>
      </c>
      <c r="K54" s="1">
        <f t="shared" si="3"/>
        <v>1000000</v>
      </c>
      <c r="L54" s="1">
        <f t="shared" si="4"/>
        <v>38.2182048030052</v>
      </c>
      <c r="N54" s="9">
        <f t="shared" si="5"/>
        <v>-32285.238</v>
      </c>
    </row>
    <row r="55" s="1" customFormat="1" ht="15.75" hidden="1" customHeight="1" outlineLevel="1" spans="3:14">
      <c r="C55" s="6">
        <v>18444650.26</v>
      </c>
      <c r="D55" s="4">
        <v>750.697653353286</v>
      </c>
      <c r="G55" s="8">
        <f t="shared" si="1"/>
        <v>-32285.238</v>
      </c>
      <c r="J55" s="1">
        <f t="shared" si="6"/>
        <v>32285.23753</v>
      </c>
      <c r="K55" s="1">
        <f t="shared" si="3"/>
        <v>1000000</v>
      </c>
      <c r="L55" s="1">
        <f t="shared" si="4"/>
        <v>41.9866687351952</v>
      </c>
      <c r="N55" s="9">
        <f t="shared" si="5"/>
        <v>-32285.238</v>
      </c>
    </row>
    <row r="56" s="1" customFormat="1" ht="15.75" hidden="1" customHeight="1" outlineLevel="1" spans="3:14">
      <c r="C56" s="6">
        <v>10493578.63</v>
      </c>
      <c r="D56" s="4">
        <v>733.613435959447</v>
      </c>
      <c r="G56" s="8">
        <f t="shared" si="1"/>
        <v>-32285.238</v>
      </c>
      <c r="J56" s="1">
        <f t="shared" si="6"/>
        <v>32285.23753</v>
      </c>
      <c r="K56" s="1">
        <f t="shared" si="3"/>
        <v>1000000</v>
      </c>
      <c r="L56" s="1">
        <f t="shared" si="4"/>
        <v>23.8871653066808</v>
      </c>
      <c r="N56" s="9">
        <f t="shared" si="5"/>
        <v>-32285.238</v>
      </c>
    </row>
    <row r="57" s="1" customFormat="1" ht="15.75" hidden="1" customHeight="1" outlineLevel="1" spans="3:14">
      <c r="C57" s="6">
        <v>6830609.7</v>
      </c>
      <c r="D57" s="4">
        <v>717.288543470634</v>
      </c>
      <c r="G57" s="8">
        <f t="shared" si="1"/>
        <v>-32285.238</v>
      </c>
      <c r="J57" s="1">
        <f t="shared" si="6"/>
        <v>32285.23753</v>
      </c>
      <c r="K57" s="1">
        <f t="shared" si="3"/>
        <v>1000000</v>
      </c>
      <c r="L57" s="1">
        <f t="shared" si="4"/>
        <v>15.5489284258899</v>
      </c>
      <c r="N57" s="9">
        <f t="shared" si="5"/>
        <v>-32285.238</v>
      </c>
    </row>
    <row r="58" s="1" customFormat="1" ht="15.75" hidden="1" customHeight="1" outlineLevel="1" spans="3:14">
      <c r="C58" s="6">
        <v>725157.28</v>
      </c>
      <c r="D58" s="4">
        <v>701.67287</v>
      </c>
      <c r="G58" s="8">
        <f t="shared" si="1"/>
        <v>-32285.238</v>
      </c>
      <c r="J58" s="1">
        <f t="shared" si="6"/>
        <v>32285.23753</v>
      </c>
      <c r="K58" s="1">
        <f t="shared" si="3"/>
        <v>1000000</v>
      </c>
      <c r="L58" s="1">
        <f t="shared" si="4"/>
        <v>1.65071920947745</v>
      </c>
      <c r="N58" s="9">
        <f t="shared" si="5"/>
        <v>-32285.238</v>
      </c>
    </row>
    <row r="59" s="1" customFormat="1" ht="15.75" customHeight="1" collapsed="1" spans="1:14">
      <c r="A59" s="4">
        <v>32362.2822277334</v>
      </c>
      <c r="B59" s="5">
        <v>18.638751275905</v>
      </c>
      <c r="C59" s="6">
        <v>5198134.52</v>
      </c>
      <c r="D59" s="7">
        <v>77.3095015793857</v>
      </c>
      <c r="E59" s="4">
        <v>-18.9871128066661</v>
      </c>
      <c r="F59" s="1" t="s">
        <v>14</v>
      </c>
      <c r="G59" s="8">
        <f t="shared" si="1"/>
        <v>77.0442277334005</v>
      </c>
      <c r="H59" s="1" t="s">
        <v>20</v>
      </c>
      <c r="I59" s="1">
        <f>D256*2</f>
        <v>76.18092</v>
      </c>
      <c r="J59" s="1">
        <f t="shared" si="6"/>
        <v>32361.41845</v>
      </c>
      <c r="K59" s="1">
        <f t="shared" si="3"/>
        <v>26.69159062786</v>
      </c>
      <c r="L59" s="1">
        <f t="shared" si="4"/>
        <v>11.8328268118771</v>
      </c>
      <c r="N59" s="9">
        <f t="shared" si="5"/>
        <v>77.0442277334005</v>
      </c>
    </row>
    <row r="60" s="1" customFormat="1" ht="19.5" hidden="1" customHeight="1" outlineLevel="1" spans="3:14">
      <c r="C60" s="1" t="s">
        <v>16</v>
      </c>
      <c r="D60" s="1" t="s">
        <v>17</v>
      </c>
      <c r="G60" s="8">
        <f t="shared" si="1"/>
        <v>-32285.238</v>
      </c>
      <c r="J60" s="1">
        <f t="shared" si="6"/>
        <v>32285.23753</v>
      </c>
      <c r="K60" s="1">
        <f t="shared" si="3"/>
        <v>1000000</v>
      </c>
      <c r="L60" s="1" t="e">
        <f t="shared" si="4"/>
        <v>#VALUE!</v>
      </c>
      <c r="N60" s="9">
        <f t="shared" si="5"/>
        <v>-32285.238</v>
      </c>
    </row>
    <row r="61" s="1" customFormat="1" ht="15.75" hidden="1" customHeight="1" outlineLevel="1" spans="3:14">
      <c r="C61" s="6">
        <v>1440749.92</v>
      </c>
      <c r="D61" s="4">
        <v>1077.73524</v>
      </c>
      <c r="G61" s="8">
        <f t="shared" si="1"/>
        <v>-32285.238</v>
      </c>
      <c r="J61" s="1">
        <f t="shared" si="6"/>
        <v>32285.23753</v>
      </c>
      <c r="K61" s="1">
        <f t="shared" si="3"/>
        <v>1000000</v>
      </c>
      <c r="L61" s="1">
        <f t="shared" si="4"/>
        <v>3.27966585262317</v>
      </c>
      <c r="N61" s="9">
        <f t="shared" si="5"/>
        <v>-32285.238</v>
      </c>
    </row>
    <row r="62" s="1" customFormat="1" ht="15.75" hidden="1" customHeight="1" outlineLevel="1" spans="3:14">
      <c r="C62" s="6">
        <v>1987741.84</v>
      </c>
      <c r="D62" s="4">
        <v>1010.31291</v>
      </c>
      <c r="G62" s="8">
        <f t="shared" si="1"/>
        <v>-32285.238</v>
      </c>
      <c r="J62" s="1">
        <f t="shared" si="6"/>
        <v>32285.23753</v>
      </c>
      <c r="K62" s="1">
        <f t="shared" si="3"/>
        <v>1000000</v>
      </c>
      <c r="L62" s="1">
        <f t="shared" si="4"/>
        <v>4.5248165181077</v>
      </c>
      <c r="N62" s="9">
        <f t="shared" si="5"/>
        <v>-32285.238</v>
      </c>
    </row>
    <row r="63" s="1" customFormat="1" ht="15.75" hidden="1" customHeight="1" outlineLevel="1" spans="3:14">
      <c r="C63" s="6">
        <v>9732450.63</v>
      </c>
      <c r="D63" s="4">
        <v>979.667461153799</v>
      </c>
      <c r="G63" s="8">
        <f t="shared" si="1"/>
        <v>-32285.238</v>
      </c>
      <c r="J63" s="1">
        <f t="shared" si="6"/>
        <v>32285.23753</v>
      </c>
      <c r="K63" s="1">
        <f t="shared" si="3"/>
        <v>1000000</v>
      </c>
      <c r="L63" s="1">
        <f t="shared" si="4"/>
        <v>22.1545637799181</v>
      </c>
      <c r="N63" s="9">
        <f t="shared" si="5"/>
        <v>-32285.238</v>
      </c>
    </row>
    <row r="64" s="1" customFormat="1" ht="15.75" hidden="1" customHeight="1" outlineLevel="1" spans="3:14">
      <c r="C64" s="6">
        <v>16979094.01</v>
      </c>
      <c r="D64" s="4">
        <v>950.823960377767</v>
      </c>
      <c r="G64" s="8">
        <f t="shared" si="1"/>
        <v>-32285.238</v>
      </c>
      <c r="J64" s="1">
        <f t="shared" si="6"/>
        <v>32285.23753</v>
      </c>
      <c r="K64" s="1">
        <f t="shared" si="3"/>
        <v>1000000</v>
      </c>
      <c r="L64" s="1">
        <f t="shared" si="4"/>
        <v>38.6505347389334</v>
      </c>
      <c r="N64" s="9">
        <f t="shared" si="5"/>
        <v>-32285.238</v>
      </c>
    </row>
    <row r="65" s="1" customFormat="1" ht="15.75" hidden="1" customHeight="1" outlineLevel="1" spans="3:14">
      <c r="C65" s="6">
        <v>13355572.13</v>
      </c>
      <c r="D65" s="4">
        <v>923.629125108115</v>
      </c>
      <c r="G65" s="8">
        <f t="shared" si="1"/>
        <v>-32285.238</v>
      </c>
      <c r="J65" s="1">
        <f t="shared" si="6"/>
        <v>32285.23753</v>
      </c>
      <c r="K65" s="1">
        <f t="shared" si="3"/>
        <v>1000000</v>
      </c>
      <c r="L65" s="1">
        <f t="shared" si="4"/>
        <v>30.4020935548667</v>
      </c>
      <c r="N65" s="9">
        <f t="shared" si="5"/>
        <v>-32285.238</v>
      </c>
    </row>
    <row r="66" s="1" customFormat="1" ht="15.75" hidden="1" customHeight="1" outlineLevel="1" spans="3:14">
      <c r="C66" s="6">
        <v>17128589.7</v>
      </c>
      <c r="D66" s="4">
        <v>897.944563585746</v>
      </c>
      <c r="G66" s="8">
        <f t="shared" si="1"/>
        <v>-32285.238</v>
      </c>
      <c r="J66" s="1">
        <f t="shared" si="6"/>
        <v>32285.23753</v>
      </c>
      <c r="K66" s="1">
        <f t="shared" si="3"/>
        <v>1000000</v>
      </c>
      <c r="L66" s="1">
        <f t="shared" si="4"/>
        <v>38.9908407856673</v>
      </c>
      <c r="N66" s="9">
        <f t="shared" ref="N66:N93" si="7">A66-$G$256</f>
        <v>-32285.238</v>
      </c>
    </row>
    <row r="67" s="1" customFormat="1" ht="15.75" hidden="1" customHeight="1" outlineLevel="1" spans="3:14">
      <c r="C67" s="6">
        <v>22803867.85</v>
      </c>
      <c r="D67" s="4">
        <v>873.648490810491</v>
      </c>
      <c r="G67" s="8">
        <f t="shared" ref="G67:G130" si="8">A67-32285.238</f>
        <v>-32285.238</v>
      </c>
      <c r="J67" s="1">
        <f>I67+$J$94</f>
        <v>32285.23753</v>
      </c>
      <c r="K67" s="1">
        <f t="shared" ref="K67:K130" si="9">(ABS(A67-J67)/J67)*1000000</f>
        <v>1000000</v>
      </c>
      <c r="L67" s="1">
        <f t="shared" ref="L67:L130" si="10">C67/$D$261*100</f>
        <v>51.9098183919221</v>
      </c>
      <c r="N67" s="9">
        <f t="shared" si="7"/>
        <v>-32285.238</v>
      </c>
    </row>
    <row r="68" s="1" customFormat="1" ht="15.75" hidden="1" customHeight="1" outlineLevel="1" spans="3:14">
      <c r="C68" s="6">
        <v>19677325.55</v>
      </c>
      <c r="D68" s="4">
        <v>850.631219786168</v>
      </c>
      <c r="G68" s="8">
        <f t="shared" si="8"/>
        <v>-32285.238</v>
      </c>
      <c r="J68" s="1">
        <f>I68+$J$94</f>
        <v>32285.23753</v>
      </c>
      <c r="K68" s="1">
        <f t="shared" si="9"/>
        <v>1000000</v>
      </c>
      <c r="L68" s="1">
        <f t="shared" si="10"/>
        <v>44.7926817703966</v>
      </c>
      <c r="N68" s="9">
        <f t="shared" si="7"/>
        <v>-32285.238</v>
      </c>
    </row>
    <row r="69" s="1" customFormat="1" ht="15.75" hidden="1" customHeight="1" outlineLevel="1" spans="3:14">
      <c r="C69" s="6">
        <v>17103728.05</v>
      </c>
      <c r="D69" s="4">
        <v>828.794603131647</v>
      </c>
      <c r="G69" s="8">
        <f t="shared" si="8"/>
        <v>-32285.238</v>
      </c>
      <c r="J69" s="1">
        <f>I69+$J$94</f>
        <v>32285.23753</v>
      </c>
      <c r="K69" s="1">
        <f t="shared" si="9"/>
        <v>1000000</v>
      </c>
      <c r="L69" s="1">
        <f t="shared" si="10"/>
        <v>38.9342467137795</v>
      </c>
      <c r="N69" s="9">
        <f t="shared" si="7"/>
        <v>-32285.238</v>
      </c>
    </row>
    <row r="70" s="1" customFormat="1" ht="15.75" hidden="1" customHeight="1" outlineLevel="1" spans="3:14">
      <c r="C70" s="6">
        <v>18410545.59</v>
      </c>
      <c r="D70" s="4">
        <v>808.04931459834</v>
      </c>
      <c r="G70" s="8">
        <f t="shared" si="8"/>
        <v>-32285.238</v>
      </c>
      <c r="J70" s="1">
        <f>I70+$J$94</f>
        <v>32285.23753</v>
      </c>
      <c r="K70" s="1">
        <f t="shared" si="9"/>
        <v>1000000</v>
      </c>
      <c r="L70" s="1">
        <f t="shared" si="10"/>
        <v>41.9090342199603</v>
      </c>
      <c r="N70" s="9">
        <f t="shared" si="7"/>
        <v>-32285.238</v>
      </c>
    </row>
    <row r="71" s="1" customFormat="1" ht="15.75" hidden="1" customHeight="1" outlineLevel="1" spans="3:14">
      <c r="C71" s="6">
        <v>17282846.7</v>
      </c>
      <c r="D71" s="4">
        <v>788.316168658197</v>
      </c>
      <c r="G71" s="8">
        <f t="shared" si="8"/>
        <v>-32285.238</v>
      </c>
      <c r="J71" s="1">
        <f>I71+$J$94</f>
        <v>32285.23753</v>
      </c>
      <c r="K71" s="1">
        <f t="shared" si="9"/>
        <v>1000000</v>
      </c>
      <c r="L71" s="1">
        <f t="shared" si="10"/>
        <v>39.3419852892381</v>
      </c>
      <c r="N71" s="9">
        <f t="shared" si="7"/>
        <v>-32285.238</v>
      </c>
    </row>
    <row r="72" s="1" customFormat="1" ht="15.75" hidden="1" customHeight="1" outlineLevel="1" spans="3:14">
      <c r="C72" s="6">
        <v>14130931.02</v>
      </c>
      <c r="D72" s="4">
        <v>769.523103467008</v>
      </c>
      <c r="G72" s="8">
        <f t="shared" si="8"/>
        <v>-32285.238</v>
      </c>
      <c r="J72" s="1">
        <f>I72+$J$94</f>
        <v>32285.23753</v>
      </c>
      <c r="K72" s="1">
        <f t="shared" si="9"/>
        <v>1000000</v>
      </c>
      <c r="L72" s="1">
        <f t="shared" si="10"/>
        <v>32.1670897139925</v>
      </c>
      <c r="N72" s="9">
        <f t="shared" si="7"/>
        <v>-32285.238</v>
      </c>
    </row>
    <row r="73" s="1" customFormat="1" ht="15.75" hidden="1" customHeight="1" outlineLevel="1" spans="3:14">
      <c r="C73" s="6">
        <v>13048213.81</v>
      </c>
      <c r="D73" s="4">
        <v>751.603502239416</v>
      </c>
      <c r="G73" s="8">
        <f t="shared" si="8"/>
        <v>-32285.238</v>
      </c>
      <c r="J73" s="1">
        <f>I73+$J$94</f>
        <v>32285.23753</v>
      </c>
      <c r="K73" s="1">
        <f t="shared" si="9"/>
        <v>1000000</v>
      </c>
      <c r="L73" s="1">
        <f t="shared" si="10"/>
        <v>29.7024352917424</v>
      </c>
      <c r="N73" s="9">
        <f t="shared" si="7"/>
        <v>-32285.238</v>
      </c>
    </row>
    <row r="74" s="1" customFormat="1" ht="15.75" hidden="1" customHeight="1" outlineLevel="1" spans="3:14">
      <c r="C74" s="6">
        <v>9826097.01</v>
      </c>
      <c r="D74" s="4">
        <v>734.498629879237</v>
      </c>
      <c r="G74" s="8">
        <f t="shared" si="8"/>
        <v>-32285.238</v>
      </c>
      <c r="J74" s="1">
        <f>I74+$J$94</f>
        <v>32285.23753</v>
      </c>
      <c r="K74" s="1">
        <f t="shared" si="9"/>
        <v>1000000</v>
      </c>
      <c r="L74" s="1">
        <f t="shared" si="10"/>
        <v>22.3677366772018</v>
      </c>
      <c r="N74" s="9">
        <f t="shared" si="7"/>
        <v>-32285.238</v>
      </c>
    </row>
    <row r="75" s="1" customFormat="1" ht="15.75" hidden="1" customHeight="1" outlineLevel="1" spans="3:14">
      <c r="C75" s="6">
        <v>3962515.19</v>
      </c>
      <c r="D75" s="4">
        <v>718.154307572475</v>
      </c>
      <c r="G75" s="8">
        <f t="shared" si="8"/>
        <v>-32285.238</v>
      </c>
      <c r="J75" s="1">
        <f>I75+$J$94</f>
        <v>32285.23753</v>
      </c>
      <c r="K75" s="1">
        <f t="shared" si="9"/>
        <v>1000000</v>
      </c>
      <c r="L75" s="1">
        <f t="shared" si="10"/>
        <v>9.02011208103597</v>
      </c>
      <c r="N75" s="9">
        <f t="shared" si="7"/>
        <v>-32285.238</v>
      </c>
    </row>
    <row r="76" s="1" customFormat="1" ht="15.75" hidden="1" customHeight="1" outlineLevel="1" spans="3:14">
      <c r="C76" s="6">
        <v>1404390.71</v>
      </c>
      <c r="D76" s="4">
        <v>702.520045892913</v>
      </c>
      <c r="G76" s="8">
        <f t="shared" si="8"/>
        <v>-32285.238</v>
      </c>
      <c r="J76" s="1">
        <f>I76+$J$94</f>
        <v>32285.23753</v>
      </c>
      <c r="K76" s="1">
        <f t="shared" si="9"/>
        <v>1000000</v>
      </c>
      <c r="L76" s="1">
        <f t="shared" si="10"/>
        <v>3.19689919214308</v>
      </c>
      <c r="N76" s="9">
        <f t="shared" si="7"/>
        <v>-32285.238</v>
      </c>
    </row>
    <row r="77" s="1" customFormat="1" ht="15.75" customHeight="1" collapsed="1" spans="1:14">
      <c r="A77" s="4">
        <v>32400.2207760597</v>
      </c>
      <c r="B77" s="5">
        <v>18.638751275905</v>
      </c>
      <c r="C77" s="6">
        <v>4884579.23</v>
      </c>
      <c r="D77" s="7">
        <v>72.6461356941412</v>
      </c>
      <c r="E77" s="4">
        <v>18.9514355196479</v>
      </c>
      <c r="F77" s="1" t="s">
        <v>14</v>
      </c>
      <c r="G77" s="8">
        <f t="shared" si="8"/>
        <v>114.9827760597</v>
      </c>
      <c r="H77" s="1" t="s">
        <v>21</v>
      </c>
      <c r="I77" s="1">
        <f>D256*3</f>
        <v>114.27138</v>
      </c>
      <c r="J77" s="1">
        <f>I77+$J$94</f>
        <v>32399.50891</v>
      </c>
      <c r="K77" s="1">
        <f t="shared" si="9"/>
        <v>21.9715077065449</v>
      </c>
      <c r="L77" s="1">
        <f t="shared" si="10"/>
        <v>11.1190620125548</v>
      </c>
      <c r="N77" s="9">
        <f t="shared" si="7"/>
        <v>114.9827760597</v>
      </c>
    </row>
    <row r="78" ht="19.5" hidden="1" customHeight="1" outlineLevel="1" spans="3:14">
      <c r="C78" t="s">
        <v>16</v>
      </c>
      <c r="D78" t="s">
        <v>17</v>
      </c>
      <c r="G78" s="8">
        <f t="shared" si="8"/>
        <v>-32285.238</v>
      </c>
      <c r="K78" t="e">
        <f t="shared" si="9"/>
        <v>#DIV/0!</v>
      </c>
      <c r="L78" s="1" t="e">
        <f t="shared" si="10"/>
        <v>#VALUE!</v>
      </c>
      <c r="N78" s="9">
        <f t="shared" si="7"/>
        <v>-32285.238</v>
      </c>
    </row>
    <row r="79" ht="15.75" hidden="1" customHeight="1" outlineLevel="1" spans="3:14">
      <c r="C79" s="10">
        <v>2439909.81</v>
      </c>
      <c r="D79" s="11">
        <v>1044.16012</v>
      </c>
      <c r="G79" s="8">
        <f t="shared" si="8"/>
        <v>-32285.238</v>
      </c>
      <c r="K79" t="e">
        <f t="shared" si="9"/>
        <v>#DIV/0!</v>
      </c>
      <c r="L79" s="1">
        <f t="shared" si="10"/>
        <v>5.55411371276514</v>
      </c>
      <c r="N79" s="9">
        <f t="shared" si="7"/>
        <v>-32285.238</v>
      </c>
    </row>
    <row r="80" ht="15.75" hidden="1" customHeight="1" outlineLevel="1" spans="3:14">
      <c r="C80" s="10">
        <v>7550113.27</v>
      </c>
      <c r="D80" s="11">
        <v>1011.49912823615</v>
      </c>
      <c r="G80" s="8">
        <f t="shared" si="8"/>
        <v>-32285.238</v>
      </c>
      <c r="K80" t="e">
        <f t="shared" si="9"/>
        <v>#DIV/0!</v>
      </c>
      <c r="L80" s="1">
        <f t="shared" si="10"/>
        <v>17.1867777546405</v>
      </c>
      <c r="N80" s="9">
        <f t="shared" si="7"/>
        <v>-32285.238</v>
      </c>
    </row>
    <row r="81" ht="15.75" hidden="1" customHeight="1" outlineLevel="1" spans="3:14">
      <c r="C81" s="10">
        <v>9092319.23</v>
      </c>
      <c r="D81" s="11">
        <v>980.817081131882</v>
      </c>
      <c r="G81" s="8">
        <f t="shared" si="8"/>
        <v>-32285.238</v>
      </c>
      <c r="K81" t="e">
        <f t="shared" si="9"/>
        <v>#DIV/0!</v>
      </c>
      <c r="L81" s="1">
        <f t="shared" si="10"/>
        <v>20.6973941041621</v>
      </c>
      <c r="N81" s="9">
        <f t="shared" si="7"/>
        <v>-32285.238</v>
      </c>
    </row>
    <row r="82" ht="15.75" hidden="1" customHeight="1" outlineLevel="1" spans="3:14">
      <c r="C82" s="10">
        <v>15468552.63</v>
      </c>
      <c r="D82" s="11">
        <v>951.939928963535</v>
      </c>
      <c r="G82" s="8">
        <f t="shared" si="8"/>
        <v>-32285.238</v>
      </c>
      <c r="K82" t="e">
        <f t="shared" si="9"/>
        <v>#DIV/0!</v>
      </c>
      <c r="L82" s="1">
        <f t="shared" si="10"/>
        <v>35.2119983807567</v>
      </c>
      <c r="N82" s="9">
        <f t="shared" si="7"/>
        <v>-32285.238</v>
      </c>
    </row>
    <row r="83" ht="15.75" hidden="1" customHeight="1" outlineLevel="1" spans="3:14">
      <c r="C83" s="10">
        <v>17522628.02</v>
      </c>
      <c r="D83" s="11">
        <v>924.71289781769</v>
      </c>
      <c r="G83" s="8">
        <f t="shared" si="8"/>
        <v>-32285.238</v>
      </c>
      <c r="K83" t="e">
        <f t="shared" si="9"/>
        <v>#DIV/0!</v>
      </c>
      <c r="L83" s="1">
        <f t="shared" si="10"/>
        <v>39.887813955535</v>
      </c>
      <c r="N83" s="9">
        <f t="shared" si="7"/>
        <v>-32285.238</v>
      </c>
    </row>
    <row r="84" ht="15.75" hidden="1" customHeight="1" outlineLevel="1" spans="3:14">
      <c r="C84" s="10">
        <v>12962488.32</v>
      </c>
      <c r="D84" s="11">
        <v>898.998428423765</v>
      </c>
      <c r="G84" s="8">
        <f t="shared" si="8"/>
        <v>-32285.238</v>
      </c>
      <c r="K84" t="e">
        <f t="shared" si="9"/>
        <v>#DIV/0!</v>
      </c>
      <c r="L84" s="1">
        <f t="shared" si="10"/>
        <v>29.5072931936242</v>
      </c>
      <c r="N84" s="9">
        <f t="shared" si="7"/>
        <v>-32285.238</v>
      </c>
    </row>
    <row r="85" ht="15.75" hidden="1" customHeight="1" outlineLevel="1" spans="3:14">
      <c r="C85" s="10">
        <v>18061622.33</v>
      </c>
      <c r="D85" s="11">
        <v>874.673972895078</v>
      </c>
      <c r="G85" s="8">
        <f t="shared" si="8"/>
        <v>-32285.238</v>
      </c>
      <c r="K85" t="e">
        <f t="shared" si="9"/>
        <v>#DIV/0!</v>
      </c>
      <c r="L85" s="1">
        <f t="shared" si="10"/>
        <v>41.1147591794953</v>
      </c>
      <c r="N85" s="9">
        <f t="shared" si="7"/>
        <v>-32285.238</v>
      </c>
    </row>
    <row r="86" ht="15.75" hidden="1" customHeight="1" outlineLevel="1" spans="3:14">
      <c r="C86" s="10">
        <v>16292037.06</v>
      </c>
      <c r="D86" s="11">
        <v>851.629727552944</v>
      </c>
      <c r="G86" s="8">
        <f t="shared" si="8"/>
        <v>-32285.238</v>
      </c>
      <c r="K86" t="e">
        <f t="shared" si="9"/>
        <v>#DIV/0!</v>
      </c>
      <c r="L86" s="1">
        <f t="shared" si="10"/>
        <v>37.0865456063</v>
      </c>
      <c r="N86" s="9">
        <f t="shared" si="7"/>
        <v>-32285.238</v>
      </c>
    </row>
    <row r="87" ht="15.75" hidden="1" customHeight="1" outlineLevel="1" spans="3:14">
      <c r="C87" s="10">
        <v>16383890.83</v>
      </c>
      <c r="D87" s="11">
        <v>829.767250785675</v>
      </c>
      <c r="G87" s="8">
        <f t="shared" si="8"/>
        <v>-32285.238</v>
      </c>
      <c r="K87" t="e">
        <f t="shared" si="9"/>
        <v>#DIV/0!</v>
      </c>
      <c r="L87" s="1">
        <f t="shared" si="10"/>
        <v>37.2956378774304</v>
      </c>
      <c r="N87" s="9">
        <f t="shared" si="7"/>
        <v>-32285.238</v>
      </c>
    </row>
    <row r="88" ht="15.75" hidden="1" customHeight="1" outlineLevel="1" spans="3:14">
      <c r="C88" s="10">
        <v>14376167.31</v>
      </c>
      <c r="D88" s="11">
        <v>808.997848977315</v>
      </c>
      <c r="G88" s="8">
        <f t="shared" si="8"/>
        <v>-32285.238</v>
      </c>
      <c r="K88" t="e">
        <f t="shared" si="9"/>
        <v>#DIV/0!</v>
      </c>
      <c r="L88" s="1">
        <f t="shared" si="10"/>
        <v>32.7253358571795</v>
      </c>
      <c r="N88" s="9">
        <f t="shared" si="7"/>
        <v>-32285.238</v>
      </c>
    </row>
    <row r="89" ht="15.75" hidden="1" customHeight="1" outlineLevel="1" spans="3:14">
      <c r="C89" s="10">
        <v>13878610.54</v>
      </c>
      <c r="D89" s="11">
        <v>789.24160375261</v>
      </c>
      <c r="G89" s="8">
        <f t="shared" si="8"/>
        <v>-32285.238</v>
      </c>
      <c r="K89" t="e">
        <f t="shared" si="9"/>
        <v>#DIV/0!</v>
      </c>
      <c r="L89" s="1">
        <f t="shared" si="10"/>
        <v>31.5927174022637</v>
      </c>
      <c r="N89" s="9">
        <f t="shared" si="7"/>
        <v>-32285.238</v>
      </c>
    </row>
    <row r="90" ht="15.75" hidden="1" customHeight="1" outlineLevel="1" spans="3:14">
      <c r="C90" s="10">
        <v>13998682.16</v>
      </c>
      <c r="D90" s="11">
        <v>770.426239178649</v>
      </c>
      <c r="G90" s="8">
        <f t="shared" si="8"/>
        <v>-32285.238</v>
      </c>
      <c r="K90" t="e">
        <f t="shared" si="9"/>
        <v>#DIV/0!</v>
      </c>
      <c r="L90" s="1">
        <f t="shared" si="10"/>
        <v>31.8660436655635</v>
      </c>
      <c r="N90" s="9">
        <f t="shared" si="7"/>
        <v>-32285.238</v>
      </c>
    </row>
    <row r="91" ht="15.75" hidden="1" customHeight="1" outlineLevel="1" spans="3:14">
      <c r="C91" s="10">
        <v>11139398.57</v>
      </c>
      <c r="D91" s="11">
        <v>752.485891270628</v>
      </c>
      <c r="G91" s="8">
        <f t="shared" si="8"/>
        <v>-32285.238</v>
      </c>
      <c r="K91" t="e">
        <f t="shared" si="9"/>
        <v>#DIV/0!</v>
      </c>
      <c r="L91" s="1">
        <f t="shared" si="10"/>
        <v>25.3572841487913</v>
      </c>
      <c r="N91" s="9">
        <f t="shared" si="7"/>
        <v>-32285.238</v>
      </c>
    </row>
    <row r="92" ht="15.75" hidden="1" customHeight="1" outlineLevel="1" spans="3:14">
      <c r="C92" s="10">
        <v>9075077.66</v>
      </c>
      <c r="D92" s="11">
        <v>735.360977762799</v>
      </c>
      <c r="G92" s="8">
        <f t="shared" si="8"/>
        <v>-32285.238</v>
      </c>
      <c r="K92" t="e">
        <f t="shared" si="9"/>
        <v>#DIV/0!</v>
      </c>
      <c r="L92" s="1">
        <f t="shared" si="10"/>
        <v>20.6581460795121</v>
      </c>
      <c r="N92" s="9">
        <f t="shared" si="7"/>
        <v>-32285.238</v>
      </c>
    </row>
    <row r="93" ht="15.75" hidden="1" customHeight="1" outlineLevel="1" spans="3:14">
      <c r="C93" s="10">
        <v>6535242.64</v>
      </c>
      <c r="D93" s="11">
        <v>718.99726872675</v>
      </c>
      <c r="G93" s="8">
        <f t="shared" si="8"/>
        <v>-32285.238</v>
      </c>
      <c r="K93" t="e">
        <f t="shared" si="9"/>
        <v>#DIV/0!</v>
      </c>
      <c r="L93" s="1">
        <f t="shared" si="10"/>
        <v>14.8765665904149</v>
      </c>
      <c r="N93" s="9">
        <f t="shared" si="7"/>
        <v>-32285.238</v>
      </c>
    </row>
    <row r="94" s="2" customFormat="1" ht="15.75" customHeight="1" collapsed="1" spans="1:14">
      <c r="A94" s="12">
        <v>32285.3191885245</v>
      </c>
      <c r="B94" s="13">
        <v>18.638751275905</v>
      </c>
      <c r="C94" s="14">
        <v>4485960.56</v>
      </c>
      <c r="D94" s="15">
        <v>66.7176606653846</v>
      </c>
      <c r="E94" s="12">
        <v>-95.9501520155318</v>
      </c>
      <c r="F94" s="2" t="s">
        <v>22</v>
      </c>
      <c r="G94" s="9">
        <f>A94-32285.238</f>
        <v>0.0811885244984296</v>
      </c>
      <c r="H94" s="2" t="s">
        <v>23</v>
      </c>
      <c r="I94" s="9">
        <f>A94-J94</f>
        <v>0.0816585245011083</v>
      </c>
      <c r="J94" s="2">
        <v>32285.23753</v>
      </c>
      <c r="K94" s="2">
        <f t="shared" si="9"/>
        <v>2.52928368345532</v>
      </c>
      <c r="L94" s="2">
        <f t="shared" si="10"/>
        <v>10.2116623160016</v>
      </c>
      <c r="N94" s="9">
        <f>A94-$G$256</f>
        <v>0.0811885244984296</v>
      </c>
    </row>
    <row r="95" ht="19.5" hidden="1" customHeight="1" outlineLevel="1" spans="3:14">
      <c r="C95" t="s">
        <v>16</v>
      </c>
      <c r="D95" t="s">
        <v>17</v>
      </c>
      <c r="G95" s="8">
        <f t="shared" si="8"/>
        <v>-32285.238</v>
      </c>
      <c r="K95" t="e">
        <f t="shared" si="9"/>
        <v>#DIV/0!</v>
      </c>
      <c r="L95" s="1" t="e">
        <f t="shared" si="10"/>
        <v>#VALUE!</v>
      </c>
      <c r="N95" s="9">
        <f t="shared" ref="N95:N126" si="11">A95-$G$256</f>
        <v>-32285.238</v>
      </c>
    </row>
    <row r="96" ht="15.75" hidden="1" customHeight="1" outlineLevel="1" spans="3:14">
      <c r="C96" s="10">
        <v>6226847.94</v>
      </c>
      <c r="D96" s="11">
        <v>1040.45531168975</v>
      </c>
      <c r="G96" s="8">
        <f t="shared" si="8"/>
        <v>-32285.238</v>
      </c>
      <c r="K96" t="e">
        <f t="shared" si="9"/>
        <v>#DIV/0!</v>
      </c>
      <c r="L96" s="1">
        <f t="shared" si="10"/>
        <v>14.1745491530514</v>
      </c>
      <c r="N96" s="9">
        <f t="shared" si="11"/>
        <v>-32285.238</v>
      </c>
    </row>
    <row r="97" ht="15.75" hidden="1" customHeight="1" outlineLevel="1" spans="3:14">
      <c r="C97" s="10">
        <v>6028011.42</v>
      </c>
      <c r="D97" s="11">
        <v>1007.90966665091</v>
      </c>
      <c r="G97" s="8">
        <f t="shared" si="8"/>
        <v>-32285.238</v>
      </c>
      <c r="K97" t="e">
        <f t="shared" si="9"/>
        <v>#DIV/0!</v>
      </c>
      <c r="L97" s="1">
        <f t="shared" si="10"/>
        <v>13.7219256020479</v>
      </c>
      <c r="N97" s="9">
        <f t="shared" si="11"/>
        <v>-32285.238</v>
      </c>
    </row>
    <row r="98" ht="15.75" hidden="1" customHeight="1" outlineLevel="1" spans="3:14">
      <c r="C98" s="10">
        <v>11421867.92</v>
      </c>
      <c r="D98" s="11">
        <v>977.336233352117</v>
      </c>
      <c r="G98" s="8">
        <f t="shared" si="8"/>
        <v>-32285.238</v>
      </c>
      <c r="K98" t="e">
        <f t="shared" si="9"/>
        <v>#DIV/0!</v>
      </c>
      <c r="L98" s="1">
        <f t="shared" si="10"/>
        <v>26.0002861498656</v>
      </c>
      <c r="N98" s="9">
        <f t="shared" si="11"/>
        <v>-32285.238</v>
      </c>
    </row>
    <row r="99" ht="15.75" hidden="1" customHeight="1" outlineLevel="1" spans="3:14">
      <c r="C99" s="10">
        <v>10837663.16</v>
      </c>
      <c r="D99" s="11">
        <v>948.561406588149</v>
      </c>
      <c r="G99" s="8">
        <f t="shared" si="8"/>
        <v>-32285.238</v>
      </c>
      <c r="K99" t="e">
        <f t="shared" si="9"/>
        <v>#DIV/0!</v>
      </c>
      <c r="L99" s="1">
        <f t="shared" si="10"/>
        <v>24.6704256544981</v>
      </c>
      <c r="N99" s="9">
        <f t="shared" si="11"/>
        <v>-32285.238</v>
      </c>
    </row>
    <row r="100" ht="15.75" hidden="1" customHeight="1" outlineLevel="1" spans="3:14">
      <c r="C100" s="10">
        <v>15610766.82</v>
      </c>
      <c r="D100" s="11">
        <v>921.430888638486</v>
      </c>
      <c r="G100" s="8">
        <f t="shared" si="8"/>
        <v>-32285.238</v>
      </c>
      <c r="K100" t="e">
        <f t="shared" si="9"/>
        <v>#DIV/0!</v>
      </c>
      <c r="L100" s="1">
        <f t="shared" si="10"/>
        <v>35.5357291103072</v>
      </c>
      <c r="N100" s="9">
        <f t="shared" si="11"/>
        <v>-32285.238</v>
      </c>
    </row>
    <row r="101" ht="15.75" hidden="1" customHeight="1" outlineLevel="1" spans="3:14">
      <c r="C101" s="10">
        <v>12067289.15</v>
      </c>
      <c r="D101" s="11">
        <v>895.807605308593</v>
      </c>
      <c r="G101" s="8">
        <f t="shared" si="8"/>
        <v>-32285.238</v>
      </c>
      <c r="K101" t="e">
        <f t="shared" si="9"/>
        <v>#DIV/0!</v>
      </c>
      <c r="L101" s="1">
        <f t="shared" si="10"/>
        <v>27.4694973843796</v>
      </c>
      <c r="N101" s="9">
        <f t="shared" si="11"/>
        <v>-32285.238</v>
      </c>
    </row>
    <row r="102" ht="15.75" hidden="1" customHeight="1" outlineLevel="1" spans="3:14">
      <c r="C102" s="10">
        <v>16289808.91</v>
      </c>
      <c r="D102" s="11">
        <v>871.569369408042</v>
      </c>
      <c r="G102" s="8">
        <f t="shared" si="8"/>
        <v>-32285.238</v>
      </c>
      <c r="K102" t="e">
        <f t="shared" si="9"/>
        <v>#DIV/0!</v>
      </c>
      <c r="L102" s="1">
        <f t="shared" si="10"/>
        <v>37.081473534202</v>
      </c>
      <c r="N102" s="9">
        <f t="shared" si="11"/>
        <v>-32285.238</v>
      </c>
    </row>
    <row r="103" ht="15.75" hidden="1" customHeight="1" outlineLevel="1" spans="3:14">
      <c r="C103" s="10">
        <v>13922984.73</v>
      </c>
      <c r="D103" s="11">
        <v>848.606830900725</v>
      </c>
      <c r="G103" s="8">
        <f t="shared" si="8"/>
        <v>-32285.238</v>
      </c>
      <c r="K103" t="e">
        <f t="shared" si="9"/>
        <v>#DIV/0!</v>
      </c>
      <c r="L103" s="1">
        <f t="shared" si="10"/>
        <v>31.6937290446456</v>
      </c>
      <c r="N103" s="9">
        <f t="shared" si="11"/>
        <v>-32285.238</v>
      </c>
    </row>
    <row r="104" ht="15.75" hidden="1" customHeight="1" outlineLevel="1" spans="3:14">
      <c r="C104" s="10">
        <v>15245743.19</v>
      </c>
      <c r="D104" s="11">
        <v>826.82185518574</v>
      </c>
      <c r="G104" s="8">
        <f t="shared" si="8"/>
        <v>-32285.238</v>
      </c>
      <c r="K104" t="e">
        <f t="shared" si="9"/>
        <v>#DIV/0!</v>
      </c>
      <c r="L104" s="1">
        <f t="shared" si="10"/>
        <v>34.7048038275131</v>
      </c>
      <c r="N104" s="9">
        <f t="shared" si="11"/>
        <v>-32285.238</v>
      </c>
    </row>
    <row r="105" ht="15.75" hidden="1" customHeight="1" outlineLevel="1" spans="3:14">
      <c r="C105" s="10">
        <v>11966878.28</v>
      </c>
      <c r="D105" s="11">
        <v>806.126122759894</v>
      </c>
      <c r="G105" s="8">
        <f t="shared" si="8"/>
        <v>-32285.238</v>
      </c>
      <c r="K105" t="e">
        <f t="shared" si="9"/>
        <v>#DIV/0!</v>
      </c>
      <c r="L105" s="1">
        <f t="shared" si="10"/>
        <v>27.2409260709269</v>
      </c>
      <c r="N105" s="9">
        <f t="shared" si="11"/>
        <v>-32285.238</v>
      </c>
    </row>
    <row r="106" ht="15.75" hidden="1" customHeight="1" outlineLevel="1" spans="3:14">
      <c r="C106" s="10">
        <v>11274672.43</v>
      </c>
      <c r="D106" s="11">
        <v>786.439948070841</v>
      </c>
      <c r="G106" s="8">
        <f t="shared" si="8"/>
        <v>-32285.238</v>
      </c>
      <c r="K106" t="e">
        <f t="shared" si="9"/>
        <v>#DIV/0!</v>
      </c>
      <c r="L106" s="1">
        <f t="shared" si="10"/>
        <v>25.6652161869861</v>
      </c>
      <c r="N106" s="9">
        <f t="shared" si="11"/>
        <v>-32285.238</v>
      </c>
    </row>
    <row r="107" ht="15.75" hidden="1" customHeight="1" outlineLevel="1" spans="3:14">
      <c r="C107" s="10">
        <v>14568669.35</v>
      </c>
      <c r="D107" s="11">
        <v>767.691187520124</v>
      </c>
      <c r="G107" s="8">
        <f t="shared" si="8"/>
        <v>-32285.238</v>
      </c>
      <c r="K107" t="e">
        <f t="shared" si="9"/>
        <v>#DIV/0!</v>
      </c>
      <c r="L107" s="1">
        <f t="shared" si="10"/>
        <v>33.1635398496866</v>
      </c>
      <c r="N107" s="9">
        <f t="shared" si="11"/>
        <v>-32285.238</v>
      </c>
    </row>
    <row r="108" ht="15.75" hidden="1" customHeight="1" outlineLevel="1" spans="3:14">
      <c r="C108" s="10">
        <v>10906866.52</v>
      </c>
      <c r="D108" s="11">
        <v>749.814483936658</v>
      </c>
      <c r="G108" s="8">
        <f t="shared" si="8"/>
        <v>-32285.238</v>
      </c>
      <c r="K108" t="e">
        <f t="shared" si="9"/>
        <v>#DIV/0!</v>
      </c>
      <c r="L108" s="1">
        <f t="shared" si="10"/>
        <v>24.8279574325868</v>
      </c>
      <c r="N108" s="9">
        <f t="shared" si="11"/>
        <v>-32285.238</v>
      </c>
    </row>
    <row r="109" ht="15.75" hidden="1" customHeight="1" outlineLevel="1" spans="3:14">
      <c r="C109" s="10">
        <v>9828975.16</v>
      </c>
      <c r="D109" s="11">
        <v>732.750365714011</v>
      </c>
      <c r="G109" s="8">
        <f t="shared" si="8"/>
        <v>-32285.238</v>
      </c>
      <c r="K109" t="e">
        <f t="shared" si="9"/>
        <v>#DIV/0!</v>
      </c>
      <c r="L109" s="1">
        <f t="shared" si="10"/>
        <v>22.3742883834644</v>
      </c>
      <c r="N109" s="9">
        <f t="shared" si="11"/>
        <v>-32285.238</v>
      </c>
    </row>
    <row r="110" ht="15.75" hidden="1" customHeight="1" outlineLevel="1" spans="3:14">
      <c r="C110" s="10">
        <v>2473915.39</v>
      </c>
      <c r="D110" s="11">
        <v>716.444741723398</v>
      </c>
      <c r="G110" s="8">
        <f t="shared" si="8"/>
        <v>-32285.238</v>
      </c>
      <c r="K110" t="e">
        <f t="shared" si="9"/>
        <v>#DIV/0!</v>
      </c>
      <c r="L110" s="1">
        <f t="shared" si="10"/>
        <v>5.6315226634626</v>
      </c>
      <c r="N110" s="9">
        <f t="shared" si="11"/>
        <v>-32285.238</v>
      </c>
    </row>
    <row r="111" s="1" customFormat="1" ht="15.75" customHeight="1" collapsed="1" spans="1:14">
      <c r="A111" s="4">
        <v>32440.193149292</v>
      </c>
      <c r="B111" s="5">
        <v>18.638751275905</v>
      </c>
      <c r="C111" s="6">
        <v>3101439.1</v>
      </c>
      <c r="D111" s="7">
        <v>46.1262997479755</v>
      </c>
      <c r="E111" s="4">
        <v>58.9238087519225</v>
      </c>
      <c r="F111" s="1" t="s">
        <v>14</v>
      </c>
      <c r="G111" s="8">
        <f t="shared" si="8"/>
        <v>154.955149292</v>
      </c>
      <c r="H111" s="8" t="s">
        <v>24</v>
      </c>
      <c r="I111" s="1">
        <f>7*D257</f>
        <v>153.873503</v>
      </c>
      <c r="J111" s="1">
        <f>I111+$J$94</f>
        <v>32439.111033</v>
      </c>
      <c r="K111" s="1">
        <f t="shared" si="9"/>
        <v>33.358383061205</v>
      </c>
      <c r="L111" s="1">
        <f t="shared" si="10"/>
        <v>7.05999269481849</v>
      </c>
      <c r="N111" s="9">
        <f t="shared" si="11"/>
        <v>154.955149292</v>
      </c>
    </row>
    <row r="112" s="1" customFormat="1" ht="19.5" hidden="1" customHeight="1" outlineLevel="1" spans="3:14">
      <c r="C112" s="1" t="s">
        <v>16</v>
      </c>
      <c r="D112" s="1" t="s">
        <v>17</v>
      </c>
      <c r="G112" s="8">
        <f t="shared" si="8"/>
        <v>-32285.238</v>
      </c>
      <c r="J112" s="1">
        <f t="shared" ref="J112:J127" si="12">I112+$J$94</f>
        <v>32285.23753</v>
      </c>
      <c r="K112" s="1">
        <f t="shared" si="9"/>
        <v>1000000</v>
      </c>
      <c r="L112" s="1" t="e">
        <f t="shared" si="10"/>
        <v>#VALUE!</v>
      </c>
      <c r="N112" s="9">
        <f t="shared" si="11"/>
        <v>-32285.238</v>
      </c>
    </row>
    <row r="113" s="1" customFormat="1" ht="15.75" hidden="1" customHeight="1" outlineLevel="1" spans="3:14">
      <c r="C113" s="6">
        <v>4432723.81</v>
      </c>
      <c r="D113" s="4">
        <v>1012.74927204464</v>
      </c>
      <c r="G113" s="8">
        <f t="shared" si="8"/>
        <v>-32285.238</v>
      </c>
      <c r="J113" s="1">
        <f t="shared" si="12"/>
        <v>32285.23753</v>
      </c>
      <c r="K113" s="1">
        <f t="shared" si="9"/>
        <v>1000000</v>
      </c>
      <c r="L113" s="1">
        <f t="shared" si="10"/>
        <v>10.0904762942945</v>
      </c>
      <c r="N113" s="9">
        <f t="shared" si="11"/>
        <v>-32285.238</v>
      </c>
    </row>
    <row r="114" s="1" customFormat="1" ht="15.75" hidden="1" customHeight="1" outlineLevel="1" spans="3:14">
      <c r="C114" s="6">
        <v>2053798.33</v>
      </c>
      <c r="D114" s="4">
        <v>982.02892</v>
      </c>
      <c r="G114" s="8">
        <f t="shared" si="8"/>
        <v>-32285.238</v>
      </c>
      <c r="J114" s="1">
        <f t="shared" si="12"/>
        <v>32285.23753</v>
      </c>
      <c r="K114" s="1">
        <f t="shared" si="9"/>
        <v>1000000</v>
      </c>
      <c r="L114" s="1">
        <f t="shared" si="10"/>
        <v>4.67518488640658</v>
      </c>
      <c r="N114" s="9">
        <f t="shared" si="11"/>
        <v>-32285.238</v>
      </c>
    </row>
    <row r="115" s="1" customFormat="1" ht="15.75" hidden="1" customHeight="1" outlineLevel="1" spans="3:14">
      <c r="C115" s="6">
        <v>13613751.51</v>
      </c>
      <c r="D115" s="4">
        <v>953.116000103836</v>
      </c>
      <c r="G115" s="8">
        <f t="shared" si="8"/>
        <v>-32285.238</v>
      </c>
      <c r="J115" s="1">
        <f t="shared" si="12"/>
        <v>32285.23753</v>
      </c>
      <c r="K115" s="1">
        <f t="shared" si="9"/>
        <v>1000000</v>
      </c>
      <c r="L115" s="1">
        <f t="shared" si="10"/>
        <v>30.9898028336827</v>
      </c>
      <c r="N115" s="9">
        <f t="shared" si="11"/>
        <v>-32285.238</v>
      </c>
    </row>
    <row r="116" s="1" customFormat="1" ht="15.75" hidden="1" customHeight="1" outlineLevel="1" spans="3:14">
      <c r="C116" s="6">
        <v>12673861.84</v>
      </c>
      <c r="D116" s="4">
        <v>925.855330797025</v>
      </c>
      <c r="G116" s="8">
        <f t="shared" si="8"/>
        <v>-32285.238</v>
      </c>
      <c r="J116" s="1">
        <f t="shared" si="12"/>
        <v>32285.23753</v>
      </c>
      <c r="K116" s="1">
        <f t="shared" si="9"/>
        <v>1000000</v>
      </c>
      <c r="L116" s="1">
        <f t="shared" si="10"/>
        <v>28.8502753465444</v>
      </c>
      <c r="N116" s="9">
        <f t="shared" si="11"/>
        <v>-32285.238</v>
      </c>
    </row>
    <row r="117" s="1" customFormat="1" ht="15.75" hidden="1" customHeight="1" outlineLevel="1" spans="3:14">
      <c r="C117" s="6">
        <v>5438478.44</v>
      </c>
      <c r="D117" s="4">
        <v>900.108749113452</v>
      </c>
      <c r="G117" s="8">
        <f t="shared" si="8"/>
        <v>-32285.238</v>
      </c>
      <c r="J117" s="1">
        <f t="shared" si="12"/>
        <v>32285.23753</v>
      </c>
      <c r="K117" s="1">
        <f t="shared" si="9"/>
        <v>1000000</v>
      </c>
      <c r="L117" s="1">
        <f t="shared" si="10"/>
        <v>12.3799361584523</v>
      </c>
      <c r="N117" s="9">
        <f t="shared" si="11"/>
        <v>-32285.238</v>
      </c>
    </row>
    <row r="118" s="1" customFormat="1" ht="15.75" hidden="1" customHeight="1" outlineLevel="1" spans="3:14">
      <c r="C118" s="6">
        <v>13600047.84</v>
      </c>
      <c r="D118" s="4">
        <v>875.754635154926</v>
      </c>
      <c r="G118" s="8">
        <f t="shared" si="8"/>
        <v>-32285.238</v>
      </c>
      <c r="J118" s="1">
        <f t="shared" si="12"/>
        <v>32285.23753</v>
      </c>
      <c r="K118" s="1">
        <f t="shared" si="9"/>
        <v>1000000</v>
      </c>
      <c r="L118" s="1">
        <f t="shared" si="10"/>
        <v>30.9586083439723</v>
      </c>
      <c r="N118" s="9">
        <f t="shared" si="11"/>
        <v>-32285.238</v>
      </c>
    </row>
    <row r="119" s="1" customFormat="1" ht="15.75" hidden="1" customHeight="1" outlineLevel="1" spans="3:14">
      <c r="C119" s="6">
        <v>12207269.35</v>
      </c>
      <c r="D119" s="4">
        <v>852.681954753689</v>
      </c>
      <c r="G119" s="8">
        <f t="shared" si="8"/>
        <v>-32285.238</v>
      </c>
      <c r="J119" s="1">
        <f t="shared" si="12"/>
        <v>32285.23753</v>
      </c>
      <c r="K119" s="1">
        <f t="shared" si="9"/>
        <v>1000000</v>
      </c>
      <c r="L119" s="1">
        <f t="shared" si="10"/>
        <v>27.7881427478881</v>
      </c>
      <c r="N119" s="9">
        <f t="shared" si="11"/>
        <v>-32285.238</v>
      </c>
    </row>
    <row r="120" s="1" customFormat="1" ht="15.75" hidden="1" customHeight="1" outlineLevel="1" spans="3:14">
      <c r="C120" s="6">
        <v>6512651.79</v>
      </c>
      <c r="D120" s="4">
        <v>830.792144143432</v>
      </c>
      <c r="G120" s="8">
        <f t="shared" si="8"/>
        <v>-32285.238</v>
      </c>
      <c r="J120" s="1">
        <f t="shared" si="12"/>
        <v>32285.23753</v>
      </c>
      <c r="K120" s="1">
        <f t="shared" si="9"/>
        <v>1000000</v>
      </c>
      <c r="L120" s="1">
        <f t="shared" si="10"/>
        <v>14.8251416773899</v>
      </c>
      <c r="N120" s="9">
        <f t="shared" si="11"/>
        <v>-32285.238</v>
      </c>
    </row>
    <row r="121" s="1" customFormat="1" ht="15.75" hidden="1" customHeight="1" outlineLevel="1" spans="3:14">
      <c r="C121" s="6">
        <v>13035663.1</v>
      </c>
      <c r="D121" s="4">
        <v>809.997471662484</v>
      </c>
      <c r="G121" s="8">
        <f t="shared" si="8"/>
        <v>-32285.238</v>
      </c>
      <c r="J121" s="1">
        <f t="shared" si="12"/>
        <v>32285.23753</v>
      </c>
      <c r="K121" s="1">
        <f t="shared" si="9"/>
        <v>1000000</v>
      </c>
      <c r="L121" s="1">
        <f t="shared" si="10"/>
        <v>29.6738653543495</v>
      </c>
      <c r="N121" s="9">
        <f t="shared" si="11"/>
        <v>-32285.238</v>
      </c>
    </row>
    <row r="122" s="1" customFormat="1" ht="15.75" hidden="1" customHeight="1" outlineLevel="1" spans="3:14">
      <c r="C122" s="6">
        <v>11433444.48</v>
      </c>
      <c r="D122" s="4">
        <v>790.21685005042</v>
      </c>
      <c r="G122" s="8">
        <f t="shared" si="8"/>
        <v>-32285.238</v>
      </c>
      <c r="J122" s="1">
        <f t="shared" si="12"/>
        <v>32285.23753</v>
      </c>
      <c r="K122" s="1">
        <f t="shared" si="9"/>
        <v>1000000</v>
      </c>
      <c r="L122" s="1">
        <f t="shared" si="10"/>
        <v>26.0266385709179</v>
      </c>
      <c r="N122" s="9">
        <f t="shared" si="11"/>
        <v>-32285.238</v>
      </c>
    </row>
    <row r="123" s="1" customFormat="1" ht="15.75" hidden="1" customHeight="1" outlineLevel="1" spans="3:14">
      <c r="C123" s="6">
        <v>5123120.17</v>
      </c>
      <c r="D123" s="4">
        <v>771.377875973217</v>
      </c>
      <c r="G123" s="8">
        <f t="shared" si="8"/>
        <v>-32285.238</v>
      </c>
      <c r="J123" s="1">
        <f t="shared" si="12"/>
        <v>32285.23753</v>
      </c>
      <c r="K123" s="1">
        <f t="shared" si="9"/>
        <v>1000000</v>
      </c>
      <c r="L123" s="1">
        <f t="shared" si="10"/>
        <v>11.6620671271209</v>
      </c>
      <c r="N123" s="9">
        <f t="shared" si="11"/>
        <v>-32285.238</v>
      </c>
    </row>
    <row r="124" s="1" customFormat="1" ht="15.75" hidden="1" customHeight="1" outlineLevel="1" spans="3:14">
      <c r="C124" s="6">
        <v>10546262.42</v>
      </c>
      <c r="D124" s="4">
        <v>753.415739491383</v>
      </c>
      <c r="G124" s="8">
        <f t="shared" si="8"/>
        <v>-32285.238</v>
      </c>
      <c r="J124" s="1">
        <f t="shared" si="12"/>
        <v>32285.23753</v>
      </c>
      <c r="K124" s="1">
        <f t="shared" si="9"/>
        <v>1000000</v>
      </c>
      <c r="L124" s="1">
        <f t="shared" si="10"/>
        <v>24.0070925922224</v>
      </c>
      <c r="N124" s="9">
        <f t="shared" si="11"/>
        <v>-32285.238</v>
      </c>
    </row>
    <row r="125" s="1" customFormat="1" ht="15.75" hidden="1" customHeight="1" outlineLevel="1" spans="3:14">
      <c r="C125" s="6">
        <v>6355588.64</v>
      </c>
      <c r="D125" s="4">
        <v>736.269966414657</v>
      </c>
      <c r="G125" s="8">
        <f t="shared" si="8"/>
        <v>-32285.238</v>
      </c>
      <c r="J125" s="1">
        <f t="shared" si="12"/>
        <v>32285.23753</v>
      </c>
      <c r="K125" s="1">
        <f t="shared" si="9"/>
        <v>1000000</v>
      </c>
      <c r="L125" s="1">
        <f t="shared" si="10"/>
        <v>14.4676093654947</v>
      </c>
      <c r="N125" s="9">
        <f t="shared" si="11"/>
        <v>-32285.238</v>
      </c>
    </row>
    <row r="126" s="1" customFormat="1" ht="15.75" hidden="1" customHeight="1" outlineLevel="1" spans="3:14">
      <c r="C126" s="6">
        <v>683119.65</v>
      </c>
      <c r="D126" s="4">
        <v>704.21434</v>
      </c>
      <c r="G126" s="8">
        <f t="shared" si="8"/>
        <v>-32285.238</v>
      </c>
      <c r="J126" s="1">
        <f t="shared" si="12"/>
        <v>32285.23753</v>
      </c>
      <c r="K126" s="1">
        <f t="shared" si="9"/>
        <v>1000000</v>
      </c>
      <c r="L126" s="1">
        <f t="shared" si="10"/>
        <v>1.55502641940864</v>
      </c>
      <c r="N126" s="9">
        <f t="shared" si="11"/>
        <v>-32285.238</v>
      </c>
    </row>
    <row r="127" s="1" customFormat="1" ht="15.75" customHeight="1" collapsed="1" spans="1:14">
      <c r="A127" s="4">
        <v>32457.1562561031</v>
      </c>
      <c r="B127" s="5">
        <v>18.638751275905</v>
      </c>
      <c r="C127" s="6">
        <v>2654490.35</v>
      </c>
      <c r="D127" s="7">
        <v>39.4790333178582</v>
      </c>
      <c r="E127" s="4">
        <v>75.8869155630236</v>
      </c>
      <c r="F127" s="1" t="s">
        <v>14</v>
      </c>
      <c r="G127" s="8">
        <f t="shared" si="8"/>
        <v>171.918256103098</v>
      </c>
      <c r="H127" s="1" t="s">
        <v>25</v>
      </c>
      <c r="I127" s="1">
        <f>7*D257+D258</f>
        <v>171.888783</v>
      </c>
      <c r="J127" s="1">
        <f>I127+$J$94</f>
        <v>32457.126313</v>
      </c>
      <c r="K127" s="1">
        <f t="shared" si="9"/>
        <v>0.92254325946575</v>
      </c>
      <c r="L127" s="1">
        <f t="shared" si="10"/>
        <v>6.04257632512152</v>
      </c>
      <c r="N127" s="9">
        <f t="shared" ref="N127:N158" si="13">A127-$G$256</f>
        <v>171.918256103098</v>
      </c>
    </row>
    <row r="128" s="1" customFormat="1" ht="19.5" hidden="1" customHeight="1" outlineLevel="1" spans="3:14">
      <c r="C128" s="1" t="s">
        <v>16</v>
      </c>
      <c r="D128" s="1" t="s">
        <v>17</v>
      </c>
      <c r="G128" s="8">
        <f t="shared" si="8"/>
        <v>-32285.238</v>
      </c>
      <c r="J128" s="1">
        <f t="shared" ref="J128:J149" si="14">I128+$J$94</f>
        <v>32285.23753</v>
      </c>
      <c r="K128" s="1">
        <f t="shared" si="9"/>
        <v>1000000</v>
      </c>
      <c r="L128" s="1" t="e">
        <f t="shared" si="10"/>
        <v>#VALUE!</v>
      </c>
      <c r="N128" s="9">
        <f t="shared" si="13"/>
        <v>-32285.238</v>
      </c>
    </row>
    <row r="129" s="1" customFormat="1" ht="15.75" hidden="1" customHeight="1" outlineLevel="1" spans="3:14">
      <c r="C129" s="6">
        <v>1520514.57</v>
      </c>
      <c r="D129" s="4">
        <v>1013.2788</v>
      </c>
      <c r="G129" s="8">
        <f t="shared" si="8"/>
        <v>-32285.238</v>
      </c>
      <c r="J129" s="1">
        <f t="shared" si="14"/>
        <v>32285.23753</v>
      </c>
      <c r="K129" s="1">
        <f t="shared" si="9"/>
        <v>1000000</v>
      </c>
      <c r="L129" s="1">
        <f t="shared" si="10"/>
        <v>3.46123893148993</v>
      </c>
      <c r="N129" s="9">
        <f t="shared" si="13"/>
        <v>-32285.238</v>
      </c>
    </row>
    <row r="130" s="1" customFormat="1" ht="15.75" hidden="1" customHeight="1" outlineLevel="1" spans="3:14">
      <c r="C130" s="6">
        <v>1059627.27</v>
      </c>
      <c r="D130" s="4">
        <v>982.54086</v>
      </c>
      <c r="G130" s="8">
        <f t="shared" si="8"/>
        <v>-32285.238</v>
      </c>
      <c r="J130" s="1">
        <f t="shared" si="14"/>
        <v>32285.23753</v>
      </c>
      <c r="K130" s="1">
        <f t="shared" si="9"/>
        <v>1000000</v>
      </c>
      <c r="L130" s="1">
        <f t="shared" si="10"/>
        <v>2.41209340058635</v>
      </c>
      <c r="N130" s="9">
        <f t="shared" si="13"/>
        <v>-32285.238</v>
      </c>
    </row>
    <row r="131" s="1" customFormat="1" ht="15.75" hidden="1" customHeight="1" outlineLevel="1" spans="3:14">
      <c r="C131" s="6">
        <v>10269940.66</v>
      </c>
      <c r="D131" s="4">
        <v>953.613375412368</v>
      </c>
      <c r="G131" s="8">
        <f t="shared" ref="G131:G194" si="15">A131-32285.238</f>
        <v>-32285.238</v>
      </c>
      <c r="J131" s="1">
        <f t="shared" si="14"/>
        <v>32285.23753</v>
      </c>
      <c r="K131" s="1">
        <f>(ABS(A131-J131)/J131)*1000000</f>
        <v>1000000</v>
      </c>
      <c r="L131" s="1">
        <f t="shared" ref="L131:L194" si="16">C131/$D$261*100</f>
        <v>23.3780847206767</v>
      </c>
      <c r="N131" s="9">
        <f t="shared" si="13"/>
        <v>-32285.238</v>
      </c>
    </row>
    <row r="132" s="1" customFormat="1" ht="15.75" hidden="1" customHeight="1" outlineLevel="1" spans="3:14">
      <c r="C132" s="6">
        <v>7831041.47</v>
      </c>
      <c r="D132" s="4">
        <v>926.338440192827</v>
      </c>
      <c r="G132" s="8">
        <f t="shared" si="15"/>
        <v>-32285.238</v>
      </c>
      <c r="J132" s="1">
        <f t="shared" si="14"/>
        <v>32285.23753</v>
      </c>
      <c r="K132" s="1">
        <f>(ABS(A132-J132)/J132)*1000000</f>
        <v>1000000</v>
      </c>
      <c r="L132" s="1">
        <f t="shared" si="16"/>
        <v>17.8262715431106</v>
      </c>
      <c r="N132" s="9">
        <f t="shared" si="13"/>
        <v>-32285.238</v>
      </c>
    </row>
    <row r="133" s="1" customFormat="1" ht="15.75" hidden="1" customHeight="1" outlineLevel="1" spans="3:14">
      <c r="C133" s="6">
        <v>7288367.73</v>
      </c>
      <c r="D133" s="4">
        <v>900.579338107136</v>
      </c>
      <c r="G133" s="8">
        <f t="shared" si="15"/>
        <v>-32285.238</v>
      </c>
      <c r="J133" s="1">
        <f t="shared" si="14"/>
        <v>32285.23753</v>
      </c>
      <c r="K133" s="1">
        <f>(ABS(A133-J133)/J133)*1000000</f>
        <v>1000000</v>
      </c>
      <c r="L133" s="1">
        <f t="shared" si="16"/>
        <v>16.5909506109441</v>
      </c>
      <c r="N133" s="9">
        <f t="shared" si="13"/>
        <v>-32285.238</v>
      </c>
    </row>
    <row r="134" s="1" customFormat="1" ht="15.75" hidden="1" customHeight="1" outlineLevel="1" spans="3:14">
      <c r="C134" s="6">
        <v>10940592.34</v>
      </c>
      <c r="D134" s="4">
        <v>876.211961975537</v>
      </c>
      <c r="G134" s="8">
        <f t="shared" si="15"/>
        <v>-32285.238</v>
      </c>
      <c r="J134" s="1">
        <f t="shared" si="14"/>
        <v>32285.23753</v>
      </c>
      <c r="K134" s="1">
        <f>(ABS(A134-J134)/J134)*1000000</f>
        <v>1000000</v>
      </c>
      <c r="L134" s="1">
        <f t="shared" si="16"/>
        <v>24.9047295487399</v>
      </c>
      <c r="N134" s="9">
        <f t="shared" si="13"/>
        <v>-32285.238</v>
      </c>
    </row>
    <row r="135" s="1" customFormat="1" ht="15.75" hidden="1" customHeight="1" outlineLevel="1" spans="3:14">
      <c r="C135" s="6">
        <v>10675190.36</v>
      </c>
      <c r="D135" s="4">
        <v>853.127334603968</v>
      </c>
      <c r="G135" s="8">
        <f t="shared" si="15"/>
        <v>-32285.238</v>
      </c>
      <c r="J135" s="1">
        <f t="shared" si="14"/>
        <v>32285.23753</v>
      </c>
      <c r="K135" s="1">
        <f>(ABS(A135-J135)/J135)*1000000</f>
        <v>1000000</v>
      </c>
      <c r="L135" s="1">
        <f t="shared" si="16"/>
        <v>24.3005790303594</v>
      </c>
      <c r="N135" s="9">
        <f t="shared" si="13"/>
        <v>-32285.238</v>
      </c>
    </row>
    <row r="136" s="1" customFormat="1" ht="15.75" hidden="1" customHeight="1" outlineLevel="1" spans="3:14">
      <c r="C136" s="6">
        <v>9523805.27</v>
      </c>
      <c r="D136" s="4">
        <v>831.226566897614</v>
      </c>
      <c r="G136" s="8">
        <f t="shared" si="15"/>
        <v>-32285.238</v>
      </c>
      <c r="J136" s="1">
        <f t="shared" si="14"/>
        <v>32285.23753</v>
      </c>
      <c r="K136" s="1">
        <f>(ABS(A136-J136)/J136)*1000000</f>
        <v>1000000</v>
      </c>
      <c r="L136" s="1">
        <f t="shared" si="16"/>
        <v>21.679611775409</v>
      </c>
      <c r="N136" s="9">
        <f t="shared" si="13"/>
        <v>-32285.238</v>
      </c>
    </row>
    <row r="137" s="1" customFormat="1" ht="15.75" hidden="1" customHeight="1" outlineLevel="1" spans="3:14">
      <c r="C137" s="6">
        <v>9243383.18</v>
      </c>
      <c r="D137" s="4">
        <v>810.420609135766</v>
      </c>
      <c r="G137" s="8">
        <f t="shared" si="15"/>
        <v>-32285.238</v>
      </c>
      <c r="J137" s="1">
        <f t="shared" si="14"/>
        <v>32285.23753</v>
      </c>
      <c r="K137" s="1">
        <f>(ABS(A137-J137)/J137)*1000000</f>
        <v>1000000</v>
      </c>
      <c r="L137" s="1">
        <f t="shared" si="16"/>
        <v>21.0412700756265</v>
      </c>
      <c r="N137" s="9">
        <f t="shared" si="13"/>
        <v>-32285.238</v>
      </c>
    </row>
    <row r="138" s="1" customFormat="1" ht="15.75" hidden="1" customHeight="1" outlineLevel="1" spans="3:14">
      <c r="C138" s="6">
        <v>8742703.37</v>
      </c>
      <c r="D138" s="4">
        <v>790.629681128682</v>
      </c>
      <c r="G138" s="8">
        <f t="shared" si="15"/>
        <v>-32285.238</v>
      </c>
      <c r="J138" s="1">
        <f t="shared" si="14"/>
        <v>32285.23753</v>
      </c>
      <c r="K138" s="1">
        <f>(ABS(A138-J138)/J138)*1000000</f>
        <v>1000000</v>
      </c>
      <c r="L138" s="1">
        <f t="shared" si="16"/>
        <v>19.9015424565857</v>
      </c>
      <c r="N138" s="9">
        <f t="shared" si="13"/>
        <v>-32285.238</v>
      </c>
    </row>
    <row r="139" s="1" customFormat="1" ht="15.75" hidden="1" customHeight="1" outlineLevel="1" spans="3:14">
      <c r="C139" s="6">
        <v>7730915.22</v>
      </c>
      <c r="D139" s="4">
        <v>771.781240420835</v>
      </c>
      <c r="G139" s="8">
        <f t="shared" si="15"/>
        <v>-32285.238</v>
      </c>
      <c r="J139" s="1">
        <f t="shared" si="14"/>
        <v>32285.23753</v>
      </c>
      <c r="K139" s="1">
        <f>(ABS(A139-J139)/J139)*1000000</f>
        <v>1000000</v>
      </c>
      <c r="L139" s="1">
        <f t="shared" si="16"/>
        <v>17.5983481273133</v>
      </c>
      <c r="N139" s="9">
        <f t="shared" si="13"/>
        <v>-32285.238</v>
      </c>
    </row>
    <row r="140" s="1" customFormat="1" ht="15.75" hidden="1" customHeight="1" outlineLevel="1" spans="3:14">
      <c r="C140" s="6">
        <v>8779146.75</v>
      </c>
      <c r="D140" s="4">
        <v>753.809367866058</v>
      </c>
      <c r="G140" s="8">
        <f t="shared" si="15"/>
        <v>-32285.238</v>
      </c>
      <c r="J140" s="1">
        <f t="shared" si="14"/>
        <v>32285.23753</v>
      </c>
      <c r="K140" s="1">
        <f>(ABS(A140-J140)/J140)*1000000</f>
        <v>1000000</v>
      </c>
      <c r="L140" s="1">
        <f t="shared" si="16"/>
        <v>19.9845007183083</v>
      </c>
      <c r="N140" s="9">
        <f t="shared" si="13"/>
        <v>-32285.238</v>
      </c>
    </row>
    <row r="141" s="1" customFormat="1" ht="15.75" hidden="1" customHeight="1" outlineLevel="1" spans="3:14">
      <c r="C141" s="6">
        <v>5223470.43</v>
      </c>
      <c r="D141" s="4">
        <v>736.654366008968</v>
      </c>
      <c r="G141" s="8">
        <f t="shared" si="15"/>
        <v>-32285.238</v>
      </c>
      <c r="J141" s="1">
        <f t="shared" si="14"/>
        <v>32285.23753</v>
      </c>
      <c r="K141" s="1">
        <f>(ABS(A141-J141)/J141)*1000000</f>
        <v>1000000</v>
      </c>
      <c r="L141" s="1">
        <f t="shared" si="16"/>
        <v>11.8905004703785</v>
      </c>
      <c r="N141" s="9">
        <f t="shared" si="13"/>
        <v>-32285.238</v>
      </c>
    </row>
    <row r="142" s="1" customFormat="1" ht="15.75" hidden="1" customHeight="1" outlineLevel="1" spans="3:14">
      <c r="C142" s="6">
        <v>3353336.42</v>
      </c>
      <c r="D142" s="4">
        <v>720.26195988145</v>
      </c>
      <c r="G142" s="8">
        <f t="shared" si="15"/>
        <v>-32285.238</v>
      </c>
      <c r="J142" s="1">
        <f t="shared" si="14"/>
        <v>32285.23753</v>
      </c>
      <c r="K142" s="1">
        <f>(ABS(A142-J142)/J142)*1000000</f>
        <v>1000000</v>
      </c>
      <c r="L142" s="1">
        <f t="shared" si="16"/>
        <v>7.63340174194257</v>
      </c>
      <c r="N142" s="9">
        <f t="shared" si="13"/>
        <v>-32285.238</v>
      </c>
    </row>
    <row r="143" s="1" customFormat="1" ht="19.5" hidden="1" customHeight="1" outlineLevel="1" spans="3:14">
      <c r="C143" s="1" t="s">
        <v>16</v>
      </c>
      <c r="D143" s="1" t="s">
        <v>17</v>
      </c>
      <c r="G143" s="8">
        <f t="shared" si="15"/>
        <v>-32285.238</v>
      </c>
      <c r="J143" s="1">
        <f t="shared" si="14"/>
        <v>32285.23753</v>
      </c>
      <c r="K143" s="1">
        <f>(ABS(A143-J143)/J143)*1000000</f>
        <v>1000000</v>
      </c>
      <c r="L143" s="1" t="e">
        <f t="shared" si="16"/>
        <v>#VALUE!</v>
      </c>
      <c r="N143" s="9">
        <f t="shared" si="13"/>
        <v>-32285.238</v>
      </c>
    </row>
    <row r="144" s="1" customFormat="1" ht="15.75" hidden="1" customHeight="1" outlineLevel="1" spans="3:14">
      <c r="C144" s="6">
        <v>3939374.24</v>
      </c>
      <c r="D144" s="4">
        <v>981.453306371989</v>
      </c>
      <c r="G144" s="8">
        <f t="shared" si="15"/>
        <v>-32285.238</v>
      </c>
      <c r="J144" s="1">
        <f t="shared" si="14"/>
        <v>32285.23753</v>
      </c>
      <c r="K144" s="1">
        <f>(ABS(A144-J144)/J144)*1000000</f>
        <v>1000000</v>
      </c>
      <c r="L144" s="1">
        <f t="shared" si="16"/>
        <v>8.96743494223574</v>
      </c>
      <c r="N144" s="9">
        <f t="shared" si="13"/>
        <v>-32285.238</v>
      </c>
    </row>
    <row r="145" s="1" customFormat="1" ht="15.75" hidden="1" customHeight="1" outlineLevel="1" spans="3:14">
      <c r="C145" s="6">
        <v>10855189.86</v>
      </c>
      <c r="D145" s="4">
        <v>899.581541682059</v>
      </c>
      <c r="G145" s="8">
        <f t="shared" si="15"/>
        <v>-32285.238</v>
      </c>
      <c r="J145" s="1">
        <f t="shared" si="14"/>
        <v>32285.23753</v>
      </c>
      <c r="K145" s="1">
        <f>(ABS(A145-J145)/J145)*1000000</f>
        <v>1000000</v>
      </c>
      <c r="L145" s="1">
        <f t="shared" si="16"/>
        <v>24.7103227377471</v>
      </c>
      <c r="N145" s="9">
        <f t="shared" si="13"/>
        <v>-32285.238</v>
      </c>
    </row>
    <row r="146" s="1" customFormat="1" ht="15.75" hidden="1" customHeight="1" outlineLevel="1" spans="3:14">
      <c r="C146" s="6">
        <v>9579099.59</v>
      </c>
      <c r="D146" s="4">
        <v>830.3054561571</v>
      </c>
      <c r="G146" s="8">
        <f t="shared" si="15"/>
        <v>-32285.238</v>
      </c>
      <c r="J146" s="1">
        <f t="shared" si="14"/>
        <v>32285.23753</v>
      </c>
      <c r="K146" s="1">
        <f>(ABS(A146-J146)/J146)*1000000</f>
        <v>1000000</v>
      </c>
      <c r="L146" s="1">
        <f t="shared" si="16"/>
        <v>21.8054815676822</v>
      </c>
      <c r="N146" s="9">
        <f t="shared" si="13"/>
        <v>-32285.238</v>
      </c>
    </row>
    <row r="147" s="1" customFormat="1" ht="15.75" hidden="1" customHeight="1" outlineLevel="1" spans="3:14">
      <c r="C147" s="6">
        <v>4649450.39</v>
      </c>
      <c r="D147" s="4">
        <v>770.92586457556</v>
      </c>
      <c r="G147" s="8">
        <f t="shared" si="15"/>
        <v>-32285.238</v>
      </c>
      <c r="J147" s="1">
        <f t="shared" si="14"/>
        <v>32285.23753</v>
      </c>
      <c r="K147" s="1">
        <f>(ABS(A147-J147)/J147)*1000000</f>
        <v>1000000</v>
      </c>
      <c r="L147" s="1">
        <f t="shared" si="16"/>
        <v>10.5838240668085</v>
      </c>
      <c r="N147" s="9">
        <f t="shared" si="13"/>
        <v>-32285.238</v>
      </c>
    </row>
    <row r="148" s="1" customFormat="1" ht="15.75" hidden="1" customHeight="1" outlineLevel="1" spans="3:14">
      <c r="C148" s="6">
        <v>3572627.56</v>
      </c>
      <c r="D148" s="4">
        <v>719.463841884282</v>
      </c>
      <c r="G148" s="8">
        <f t="shared" si="15"/>
        <v>-32285.238</v>
      </c>
      <c r="J148" s="1">
        <f t="shared" si="14"/>
        <v>32285.23753</v>
      </c>
      <c r="K148" s="1">
        <f>(ABS(A148-J148)/J148)*1000000</f>
        <v>1000000</v>
      </c>
      <c r="L148" s="1">
        <f t="shared" si="16"/>
        <v>8.13258737690746</v>
      </c>
      <c r="N148" s="9">
        <f t="shared" si="13"/>
        <v>-32285.238</v>
      </c>
    </row>
    <row r="149" s="1" customFormat="1" ht="15.75" customHeight="1" collapsed="1" spans="1:14">
      <c r="A149" s="4">
        <v>32420.2083558966</v>
      </c>
      <c r="B149" s="5">
        <v>18.638751275905</v>
      </c>
      <c r="C149" s="6">
        <v>2444793.22</v>
      </c>
      <c r="D149" s="7">
        <v>36.360302830882</v>
      </c>
      <c r="E149" s="4">
        <v>38.9390153565837</v>
      </c>
      <c r="F149" s="1" t="s">
        <v>14</v>
      </c>
      <c r="G149" s="8">
        <f t="shared" si="15"/>
        <v>134.970355896599</v>
      </c>
      <c r="H149" s="1" t="s">
        <v>26</v>
      </c>
      <c r="I149" s="1">
        <f>4*D256-D258</f>
        <v>134.34656</v>
      </c>
      <c r="J149" s="1">
        <f t="shared" si="14"/>
        <v>32419.58409</v>
      </c>
      <c r="K149" s="1">
        <f>(ABS(A149-J149)/J149)*1000000</f>
        <v>19.2558268134236</v>
      </c>
      <c r="L149" s="1">
        <f t="shared" si="16"/>
        <v>5.565230113189</v>
      </c>
      <c r="N149" s="9">
        <f t="shared" si="13"/>
        <v>134.970355896599</v>
      </c>
    </row>
    <row r="150" ht="19.5" hidden="1" customHeight="1" outlineLevel="1" spans="3:14">
      <c r="C150" t="s">
        <v>16</v>
      </c>
      <c r="D150" t="s">
        <v>17</v>
      </c>
      <c r="G150" s="8">
        <f t="shared" si="15"/>
        <v>-32285.238</v>
      </c>
      <c r="J150">
        <f t="shared" ref="J150:J183" si="17">I150+$J$94</f>
        <v>32285.23753</v>
      </c>
      <c r="K150">
        <f t="shared" ref="K150:K181" si="18">(ABS(A150-J150)/J150)*1000000</f>
        <v>1000000</v>
      </c>
      <c r="L150" s="1" t="e">
        <f t="shared" si="16"/>
        <v>#VALUE!</v>
      </c>
      <c r="N150" s="9">
        <f t="shared" si="13"/>
        <v>-32285.238</v>
      </c>
    </row>
    <row r="151" ht="15.75" hidden="1" customHeight="1" outlineLevel="1" spans="3:14">
      <c r="C151" s="10">
        <v>3822134.89</v>
      </c>
      <c r="D151" s="11">
        <v>981.422201833134</v>
      </c>
      <c r="G151" s="8">
        <f t="shared" si="15"/>
        <v>-32285.238</v>
      </c>
      <c r="J151">
        <f t="shared" si="17"/>
        <v>32285.23753</v>
      </c>
      <c r="K151">
        <f t="shared" si="18"/>
        <v>1000000</v>
      </c>
      <c r="L151" s="1">
        <f t="shared" si="16"/>
        <v>8.7005559457901</v>
      </c>
      <c r="N151" s="9">
        <f t="shared" si="13"/>
        <v>-32285.238</v>
      </c>
    </row>
    <row r="152" ht="15.75" hidden="1" customHeight="1" outlineLevel="1" spans="3:14">
      <c r="C152" s="10">
        <v>4501020.42</v>
      </c>
      <c r="D152" s="11">
        <v>952.527132525129</v>
      </c>
      <c r="G152" s="8">
        <f t="shared" si="15"/>
        <v>-32285.238</v>
      </c>
      <c r="J152">
        <f t="shared" si="17"/>
        <v>32285.23753</v>
      </c>
      <c r="K152">
        <f t="shared" si="18"/>
        <v>1000000</v>
      </c>
      <c r="L152" s="1">
        <f t="shared" si="16"/>
        <v>10.2459439827237</v>
      </c>
      <c r="N152" s="9">
        <f t="shared" si="13"/>
        <v>-32285.238</v>
      </c>
    </row>
    <row r="153" ht="15.75" hidden="1" customHeight="1" outlineLevel="1" spans="3:14">
      <c r="C153" s="10">
        <v>8828601.28</v>
      </c>
      <c r="D153" s="11">
        <v>925.283080187915</v>
      </c>
      <c r="G153" s="8">
        <f t="shared" si="15"/>
        <v>-32285.238</v>
      </c>
      <c r="J153">
        <f t="shared" si="17"/>
        <v>32285.23753</v>
      </c>
      <c r="K153">
        <f t="shared" si="18"/>
        <v>1000000</v>
      </c>
      <c r="L153" s="1">
        <f t="shared" si="16"/>
        <v>20.0970770447387</v>
      </c>
      <c r="N153" s="9">
        <f t="shared" si="13"/>
        <v>-32285.238</v>
      </c>
    </row>
    <row r="154" ht="15.75" hidden="1" customHeight="1" outlineLevel="1" spans="3:14">
      <c r="C154" s="10">
        <v>2506507.99</v>
      </c>
      <c r="D154" s="11">
        <v>899.554133865645</v>
      </c>
      <c r="G154" s="8">
        <f t="shared" si="15"/>
        <v>-32285.238</v>
      </c>
      <c r="J154">
        <f t="shared" si="17"/>
        <v>32285.23753</v>
      </c>
      <c r="K154">
        <f t="shared" si="18"/>
        <v>1000000</v>
      </c>
      <c r="L154" s="1">
        <f t="shared" si="16"/>
        <v>5.70571516264955</v>
      </c>
      <c r="N154" s="9">
        <f t="shared" si="13"/>
        <v>-32285.238</v>
      </c>
    </row>
    <row r="155" ht="15.75" hidden="1" customHeight="1" outlineLevel="1" spans="3:14">
      <c r="C155" s="10">
        <v>13187931.99</v>
      </c>
      <c r="D155" s="11">
        <v>875.213443592365</v>
      </c>
      <c r="G155" s="8">
        <f t="shared" si="15"/>
        <v>-32285.238</v>
      </c>
      <c r="J155">
        <f t="shared" si="17"/>
        <v>32285.23753</v>
      </c>
      <c r="K155">
        <f t="shared" si="18"/>
        <v>1000000</v>
      </c>
      <c r="L155" s="1">
        <f t="shared" si="16"/>
        <v>30.0204842033374</v>
      </c>
      <c r="N155" s="9">
        <f t="shared" si="13"/>
        <v>-32285.238</v>
      </c>
    </row>
    <row r="156" ht="15.75" hidden="1" customHeight="1" outlineLevel="1" spans="3:14">
      <c r="C156" s="10">
        <v>15485094.36</v>
      </c>
      <c r="D156" s="11">
        <v>852.154942062673</v>
      </c>
      <c r="G156" s="8">
        <f t="shared" si="15"/>
        <v>-32285.238</v>
      </c>
      <c r="J156">
        <f t="shared" si="17"/>
        <v>32285.23753</v>
      </c>
      <c r="K156">
        <f t="shared" si="18"/>
        <v>1000000</v>
      </c>
      <c r="L156" s="1">
        <f t="shared" si="16"/>
        <v>35.2496533174471</v>
      </c>
      <c r="N156" s="9">
        <f t="shared" si="13"/>
        <v>-32285.238</v>
      </c>
    </row>
    <row r="157" ht="15.75" hidden="1" customHeight="1" outlineLevel="1" spans="3:14">
      <c r="C157" s="10">
        <v>2679293.02</v>
      </c>
      <c r="D157" s="11">
        <v>830.280227370984</v>
      </c>
      <c r="G157" s="8">
        <f t="shared" si="15"/>
        <v>-32285.238</v>
      </c>
      <c r="J157">
        <f t="shared" si="17"/>
        <v>32285.23753</v>
      </c>
      <c r="K157">
        <f t="shared" si="18"/>
        <v>1000000</v>
      </c>
      <c r="L157" s="1">
        <f t="shared" si="16"/>
        <v>6.09903613728162</v>
      </c>
      <c r="N157" s="9">
        <f t="shared" si="13"/>
        <v>-32285.238</v>
      </c>
    </row>
    <row r="158" ht="15.75" hidden="1" customHeight="1" outlineLevel="1" spans="3:14">
      <c r="C158" s="10">
        <v>13075224.07</v>
      </c>
      <c r="D158" s="11">
        <v>809.496801014198</v>
      </c>
      <c r="G158" s="8">
        <f t="shared" si="15"/>
        <v>-32285.238</v>
      </c>
      <c r="J158">
        <f t="shared" si="17"/>
        <v>32285.23753</v>
      </c>
      <c r="K158">
        <f t="shared" si="18"/>
        <v>1000000</v>
      </c>
      <c r="L158" s="1">
        <f t="shared" si="16"/>
        <v>29.7639203740338</v>
      </c>
      <c r="N158" s="9">
        <f t="shared" si="13"/>
        <v>-32285.238</v>
      </c>
    </row>
    <row r="159" ht="15.75" hidden="1" customHeight="1" outlineLevel="1" spans="3:14">
      <c r="C159" s="10">
        <v>10786311.28</v>
      </c>
      <c r="D159" s="11">
        <v>789.728506965359</v>
      </c>
      <c r="G159" s="8">
        <f t="shared" si="15"/>
        <v>-32285.238</v>
      </c>
      <c r="J159">
        <f t="shared" si="17"/>
        <v>32285.23753</v>
      </c>
      <c r="K159">
        <f t="shared" si="18"/>
        <v>1000000</v>
      </c>
      <c r="L159" s="1">
        <f t="shared" si="16"/>
        <v>24.5535302759414</v>
      </c>
      <c r="N159" s="9">
        <f t="shared" ref="N159:N190" si="19">A159-$G$256</f>
        <v>-32285.238</v>
      </c>
    </row>
    <row r="160" ht="15.75" hidden="1" customHeight="1" outlineLevel="1" spans="3:14">
      <c r="C160" s="10">
        <v>1837405.92</v>
      </c>
      <c r="D160" s="11">
        <v>770.90262301498</v>
      </c>
      <c r="G160" s="8">
        <f t="shared" si="15"/>
        <v>-32285.238</v>
      </c>
      <c r="J160">
        <f t="shared" si="17"/>
        <v>32285.23753</v>
      </c>
      <c r="K160">
        <f t="shared" si="18"/>
        <v>1000000</v>
      </c>
      <c r="L160" s="1">
        <f t="shared" si="16"/>
        <v>4.18259780519832</v>
      </c>
      <c r="N160" s="9">
        <f t="shared" si="19"/>
        <v>-32285.238</v>
      </c>
    </row>
    <row r="161" ht="15.75" hidden="1" customHeight="1" outlineLevel="1" spans="3:14">
      <c r="C161" s="10">
        <v>10149389.35</v>
      </c>
      <c r="D161" s="11">
        <v>752.950078882602</v>
      </c>
      <c r="G161" s="8">
        <f t="shared" si="15"/>
        <v>-32285.238</v>
      </c>
      <c r="J161">
        <f t="shared" si="17"/>
        <v>32285.23753</v>
      </c>
      <c r="K161">
        <f t="shared" si="18"/>
        <v>1000000</v>
      </c>
      <c r="L161" s="1">
        <f t="shared" si="16"/>
        <v>23.1036665101271</v>
      </c>
      <c r="N161" s="9">
        <f t="shared" si="19"/>
        <v>-32285.238</v>
      </c>
    </row>
    <row r="162" ht="15.75" hidden="1" customHeight="1" outlineLevel="1" spans="3:14">
      <c r="C162" s="10">
        <v>7583078.67</v>
      </c>
      <c r="D162" s="11">
        <v>735.814696219058</v>
      </c>
      <c r="G162" s="8">
        <f t="shared" si="15"/>
        <v>-32285.238</v>
      </c>
      <c r="J162">
        <f t="shared" si="17"/>
        <v>32285.23753</v>
      </c>
      <c r="K162">
        <f t="shared" si="18"/>
        <v>1000000</v>
      </c>
      <c r="L162" s="1">
        <f t="shared" si="16"/>
        <v>17.2618188809298</v>
      </c>
      <c r="N162" s="9">
        <f t="shared" si="19"/>
        <v>-32285.238</v>
      </c>
    </row>
    <row r="163" s="3" customFormat="1" ht="15.75" customHeight="1" collapsed="1" spans="1:14">
      <c r="A163" s="16">
        <v>32477.1383773367</v>
      </c>
      <c r="B163" s="17">
        <v>18.6083186085701</v>
      </c>
      <c r="C163" s="18">
        <v>1074355.25</v>
      </c>
      <c r="D163" s="19">
        <v>15.9783992848066</v>
      </c>
      <c r="E163" s="16">
        <v>95.8690367966228</v>
      </c>
      <c r="F163" s="3" t="s">
        <v>27</v>
      </c>
      <c r="G163" s="20">
        <f t="shared" si="15"/>
        <v>191.9003773367</v>
      </c>
      <c r="H163" s="3" t="s">
        <v>28</v>
      </c>
      <c r="I163" s="21">
        <f>A163-J94</f>
        <v>191.900847336703</v>
      </c>
      <c r="J163" s="3" t="s">
        <v>28</v>
      </c>
      <c r="K163" s="3" t="s">
        <v>28</v>
      </c>
      <c r="L163" s="2">
        <f t="shared" si="16"/>
        <v>2.4456195888676</v>
      </c>
      <c r="N163" s="20">
        <f t="shared" si="19"/>
        <v>191.9003773367</v>
      </c>
    </row>
    <row r="164" ht="19.5" hidden="1" customHeight="1" outlineLevel="1" spans="3:14">
      <c r="C164" t="s">
        <v>16</v>
      </c>
      <c r="D164" t="s">
        <v>17</v>
      </c>
      <c r="G164" s="8">
        <f t="shared" si="15"/>
        <v>-32285.238</v>
      </c>
      <c r="J164">
        <f t="shared" si="17"/>
        <v>32285.23753</v>
      </c>
      <c r="K164">
        <f t="shared" si="18"/>
        <v>1000000</v>
      </c>
      <c r="L164" s="1" t="e">
        <f t="shared" si="16"/>
        <v>#VALUE!</v>
      </c>
      <c r="N164" s="9">
        <f t="shared" si="19"/>
        <v>-32285.238</v>
      </c>
    </row>
    <row r="165" ht="15.75" hidden="1" customHeight="1" outlineLevel="1" spans="3:14">
      <c r="C165" s="10">
        <v>1725573.12</v>
      </c>
      <c r="D165" s="11">
        <v>954.20314</v>
      </c>
      <c r="G165" s="8">
        <f t="shared" si="15"/>
        <v>-32285.238</v>
      </c>
      <c r="J165">
        <f t="shared" si="17"/>
        <v>32285.23753</v>
      </c>
      <c r="K165">
        <f t="shared" si="18"/>
        <v>1000000</v>
      </c>
      <c r="L165" s="1">
        <f t="shared" si="16"/>
        <v>3.92802606427937</v>
      </c>
      <c r="N165" s="9">
        <f t="shared" si="19"/>
        <v>-32285.238</v>
      </c>
    </row>
    <row r="166" ht="15.75" hidden="1" customHeight="1" outlineLevel="1" spans="3:14">
      <c r="C166" s="10">
        <v>2120288.65</v>
      </c>
      <c r="D166" s="11">
        <v>926.91141</v>
      </c>
      <c r="G166" s="8">
        <f t="shared" si="15"/>
        <v>-32285.238</v>
      </c>
      <c r="J166">
        <f t="shared" si="17"/>
        <v>32285.23753</v>
      </c>
      <c r="K166">
        <f t="shared" si="18"/>
        <v>1000000</v>
      </c>
      <c r="L166" s="1">
        <f t="shared" si="16"/>
        <v>4.82654080807409</v>
      </c>
      <c r="N166" s="9">
        <f t="shared" si="19"/>
        <v>-32285.238</v>
      </c>
    </row>
    <row r="167" ht="15.75" hidden="1" customHeight="1" outlineLevel="1" spans="3:14">
      <c r="C167" s="10">
        <v>1043700.37</v>
      </c>
      <c r="D167" s="11">
        <v>901.13485</v>
      </c>
      <c r="G167" s="8">
        <f t="shared" si="15"/>
        <v>-32285.238</v>
      </c>
      <c r="J167">
        <f t="shared" si="17"/>
        <v>32285.23753</v>
      </c>
      <c r="K167">
        <f t="shared" si="18"/>
        <v>1000000</v>
      </c>
      <c r="L167" s="1">
        <f t="shared" si="16"/>
        <v>2.37583803847039</v>
      </c>
      <c r="N167" s="9">
        <f t="shared" si="19"/>
        <v>-32285.238</v>
      </c>
    </row>
    <row r="168" ht="15.75" hidden="1" customHeight="1" outlineLevel="1" spans="3:14">
      <c r="C168" s="10">
        <v>5485782.84</v>
      </c>
      <c r="D168" s="11">
        <v>876.752890541215</v>
      </c>
      <c r="G168" s="8">
        <f t="shared" si="15"/>
        <v>-32285.238</v>
      </c>
      <c r="J168">
        <f t="shared" si="17"/>
        <v>32285.23753</v>
      </c>
      <c r="K168">
        <f t="shared" si="18"/>
        <v>1000000</v>
      </c>
      <c r="L168" s="1">
        <f t="shared" si="16"/>
        <v>12.4876180144116</v>
      </c>
      <c r="N168" s="9">
        <f t="shared" si="19"/>
        <v>-32285.238</v>
      </c>
    </row>
    <row r="169" ht="15.75" hidden="1" customHeight="1" outlineLevel="1" spans="3:14">
      <c r="C169" s="10">
        <v>6054026.89</v>
      </c>
      <c r="D169" s="11">
        <v>853.653926670626</v>
      </c>
      <c r="G169" s="8">
        <f t="shared" si="15"/>
        <v>-32285.238</v>
      </c>
      <c r="J169">
        <f t="shared" si="17"/>
        <v>32285.23753</v>
      </c>
      <c r="K169">
        <f t="shared" si="18"/>
        <v>1000000</v>
      </c>
      <c r="L169" s="1">
        <f t="shared" si="16"/>
        <v>13.781146183923</v>
      </c>
      <c r="N169" s="9">
        <f t="shared" si="19"/>
        <v>-32285.238</v>
      </c>
    </row>
    <row r="170" ht="15.75" hidden="1" customHeight="1" outlineLevel="1" spans="3:14">
      <c r="C170" s="10">
        <v>5374513.96</v>
      </c>
      <c r="D170" s="11">
        <v>831.739627302509</v>
      </c>
      <c r="G170" s="8">
        <f t="shared" si="15"/>
        <v>-32285.238</v>
      </c>
      <c r="J170">
        <f t="shared" si="17"/>
        <v>32285.23753</v>
      </c>
      <c r="K170">
        <f t="shared" si="18"/>
        <v>1000000</v>
      </c>
      <c r="L170" s="1">
        <f t="shared" si="16"/>
        <v>12.2343299585667</v>
      </c>
      <c r="N170" s="9">
        <f t="shared" si="19"/>
        <v>-32285.238</v>
      </c>
    </row>
    <row r="171" ht="15.75" hidden="1" customHeight="1" outlineLevel="1" spans="3:14">
      <c r="C171" s="10">
        <v>4985626.07</v>
      </c>
      <c r="D171" s="11">
        <v>810.920852312146</v>
      </c>
      <c r="G171" s="8">
        <f t="shared" si="15"/>
        <v>-32285.238</v>
      </c>
      <c r="J171">
        <f t="shared" si="17"/>
        <v>32285.23753</v>
      </c>
      <c r="K171">
        <f t="shared" si="18"/>
        <v>1000000</v>
      </c>
      <c r="L171" s="1">
        <f t="shared" si="16"/>
        <v>11.3490810228376</v>
      </c>
      <c r="N171" s="9">
        <f t="shared" si="19"/>
        <v>-32285.238</v>
      </c>
    </row>
    <row r="172" ht="15.75" hidden="1" customHeight="1" outlineLevel="1" spans="3:14">
      <c r="C172" s="10">
        <v>5157947.8</v>
      </c>
      <c r="D172" s="11">
        <v>791.117733547753</v>
      </c>
      <c r="G172" s="8">
        <f t="shared" si="15"/>
        <v>-32285.238</v>
      </c>
      <c r="J172">
        <f t="shared" si="17"/>
        <v>32285.23753</v>
      </c>
      <c r="K172">
        <f t="shared" si="18"/>
        <v>1000000</v>
      </c>
      <c r="L172" s="1">
        <f t="shared" si="16"/>
        <v>11.7413473597644</v>
      </c>
      <c r="N172" s="9">
        <f t="shared" si="19"/>
        <v>-32285.238</v>
      </c>
    </row>
    <row r="173" ht="15.75" hidden="1" customHeight="1" outlineLevel="1" spans="3:14">
      <c r="C173" s="10">
        <v>2638994.99</v>
      </c>
      <c r="D173" s="11">
        <v>772.257940988912</v>
      </c>
      <c r="G173" s="8">
        <f t="shared" si="15"/>
        <v>-32285.238</v>
      </c>
      <c r="J173">
        <f t="shared" si="17"/>
        <v>32285.23753</v>
      </c>
      <c r="K173">
        <f t="shared" si="18"/>
        <v>1000000</v>
      </c>
      <c r="L173" s="1">
        <f t="shared" si="16"/>
        <v>6.0073033035092</v>
      </c>
      <c r="N173" s="9">
        <f t="shared" si="19"/>
        <v>-32285.238</v>
      </c>
    </row>
    <row r="174" ht="15.75" hidden="1" customHeight="1" outlineLevel="1" spans="3:14">
      <c r="C174" s="10">
        <v>3665526.21</v>
      </c>
      <c r="D174" s="11">
        <v>754.274724993491</v>
      </c>
      <c r="G174" s="8">
        <f t="shared" si="15"/>
        <v>-32285.238</v>
      </c>
      <c r="J174">
        <f t="shared" si="17"/>
        <v>32285.23753</v>
      </c>
      <c r="K174">
        <f t="shared" si="18"/>
        <v>1000000</v>
      </c>
      <c r="L174" s="1">
        <f t="shared" si="16"/>
        <v>8.34405817133914</v>
      </c>
      <c r="N174" s="9">
        <f t="shared" si="19"/>
        <v>-32285.238</v>
      </c>
    </row>
    <row r="175" ht="15.75" hidden="1" customHeight="1" outlineLevel="1" spans="3:14">
      <c r="C175" s="10">
        <v>1818005.94</v>
      </c>
      <c r="D175" s="11">
        <v>737.109484653387</v>
      </c>
      <c r="G175" s="8">
        <f t="shared" si="15"/>
        <v>-32285.238</v>
      </c>
      <c r="J175">
        <f t="shared" si="17"/>
        <v>32285.23753</v>
      </c>
      <c r="K175">
        <f t="shared" si="18"/>
        <v>1000000</v>
      </c>
      <c r="L175" s="1">
        <f t="shared" si="16"/>
        <v>4.13843646181433</v>
      </c>
      <c r="N175" s="9">
        <f t="shared" si="19"/>
        <v>-32285.238</v>
      </c>
    </row>
    <row r="176" ht="15.75" hidden="1" customHeight="1" outlineLevel="1" spans="3:14">
      <c r="C176" s="10">
        <v>2196099.86</v>
      </c>
      <c r="D176" s="11">
        <v>720.706657782526</v>
      </c>
      <c r="G176" s="8">
        <f t="shared" si="15"/>
        <v>-32285.238</v>
      </c>
      <c r="J176">
        <f t="shared" si="17"/>
        <v>32285.23753</v>
      </c>
      <c r="K176">
        <f t="shared" si="18"/>
        <v>1000000</v>
      </c>
      <c r="L176" s="1">
        <f t="shared" si="16"/>
        <v>4.99911443326162</v>
      </c>
      <c r="N176" s="9">
        <f t="shared" si="19"/>
        <v>-32285.238</v>
      </c>
    </row>
    <row r="177" ht="19.5" hidden="1" customHeight="1" outlineLevel="1" spans="3:14">
      <c r="C177" t="s">
        <v>16</v>
      </c>
      <c r="D177" t="s">
        <v>17</v>
      </c>
      <c r="G177" s="8">
        <f t="shared" si="15"/>
        <v>-32285.238</v>
      </c>
      <c r="J177">
        <f t="shared" si="17"/>
        <v>32285.23753</v>
      </c>
      <c r="K177">
        <f t="shared" si="18"/>
        <v>1000000</v>
      </c>
      <c r="L177" s="1" t="e">
        <f t="shared" si="16"/>
        <v>#VALUE!</v>
      </c>
      <c r="N177" s="9">
        <f t="shared" si="19"/>
        <v>-32285.238</v>
      </c>
    </row>
    <row r="178" ht="15.75" hidden="1" customHeight="1" outlineLevel="1" spans="3:14">
      <c r="C178" s="10">
        <v>667384.61</v>
      </c>
      <c r="D178" s="11">
        <v>981.39221</v>
      </c>
      <c r="G178" s="8">
        <f t="shared" si="15"/>
        <v>-32285.238</v>
      </c>
      <c r="J178">
        <f t="shared" si="17"/>
        <v>32285.23753</v>
      </c>
      <c r="K178">
        <f t="shared" si="18"/>
        <v>1000000</v>
      </c>
      <c r="L178" s="1">
        <f t="shared" si="16"/>
        <v>1.51920779977085</v>
      </c>
      <c r="N178" s="9">
        <f t="shared" si="19"/>
        <v>-32285.238</v>
      </c>
    </row>
    <row r="179" ht="15.75" hidden="1" customHeight="1" outlineLevel="1" spans="3:14">
      <c r="C179" s="10">
        <v>3099518.55</v>
      </c>
      <c r="D179" s="11">
        <v>899.526262494583</v>
      </c>
      <c r="G179" s="8">
        <f t="shared" si="15"/>
        <v>-32285.238</v>
      </c>
      <c r="J179">
        <f t="shared" si="17"/>
        <v>32285.23753</v>
      </c>
      <c r="K179">
        <f t="shared" si="18"/>
        <v>1000000</v>
      </c>
      <c r="L179" s="1">
        <f t="shared" si="16"/>
        <v>7.0556208311343</v>
      </c>
      <c r="N179" s="9">
        <f t="shared" si="19"/>
        <v>-32285.238</v>
      </c>
    </row>
    <row r="180" ht="15.75" hidden="1" customHeight="1" outlineLevel="1" spans="3:14">
      <c r="C180" s="10">
        <v>3492845.33</v>
      </c>
      <c r="D180" s="11">
        <v>830.254445993974</v>
      </c>
      <c r="G180" s="8">
        <f t="shared" si="15"/>
        <v>-32285.238</v>
      </c>
      <c r="J180">
        <f t="shared" si="17"/>
        <v>32285.23753</v>
      </c>
      <c r="K180">
        <f t="shared" si="18"/>
        <v>1000000</v>
      </c>
      <c r="L180" s="1">
        <f t="shared" si="16"/>
        <v>7.95097427962744</v>
      </c>
      <c r="N180" s="9">
        <f t="shared" si="19"/>
        <v>-32285.238</v>
      </c>
    </row>
    <row r="181" ht="15.75" hidden="1" customHeight="1" outlineLevel="1" spans="3:14">
      <c r="C181" s="10">
        <v>3867386.69</v>
      </c>
      <c r="D181" s="11">
        <v>770.878714654688</v>
      </c>
      <c r="G181" s="8">
        <f t="shared" si="15"/>
        <v>-32285.238</v>
      </c>
      <c r="J181">
        <f t="shared" si="17"/>
        <v>32285.23753</v>
      </c>
      <c r="K181">
        <f t="shared" si="18"/>
        <v>1000000</v>
      </c>
      <c r="L181" s="1">
        <f t="shared" si="16"/>
        <v>8.80356534469378</v>
      </c>
      <c r="N181" s="9">
        <f t="shared" si="19"/>
        <v>-32285.238</v>
      </c>
    </row>
    <row r="182" ht="15.75" hidden="1" customHeight="1" outlineLevel="1" spans="3:14">
      <c r="C182" s="10">
        <v>2092194.16</v>
      </c>
      <c r="D182" s="11">
        <v>719.419458312588</v>
      </c>
      <c r="G182" s="8">
        <f t="shared" si="15"/>
        <v>-32285.238</v>
      </c>
      <c r="J182">
        <f t="shared" si="17"/>
        <v>32285.23753</v>
      </c>
      <c r="K182">
        <f t="shared" ref="K182:K213" si="20">(ABS(A182-J182)/J182)*1000000</f>
        <v>1000000</v>
      </c>
      <c r="L182" s="1">
        <f t="shared" si="16"/>
        <v>4.76258762770545</v>
      </c>
      <c r="N182" s="9">
        <f t="shared" si="19"/>
        <v>-32285.238</v>
      </c>
    </row>
    <row r="183" s="1" customFormat="1" ht="15.75" customHeight="1" collapsed="1" spans="1:14">
      <c r="A183" s="4">
        <v>32307.3466694736</v>
      </c>
      <c r="B183" s="5">
        <v>18.638751275905</v>
      </c>
      <c r="C183" s="6">
        <v>407919.65</v>
      </c>
      <c r="D183" s="7">
        <v>6.06680429384838</v>
      </c>
      <c r="E183" s="4">
        <v>-73.9226710664771</v>
      </c>
      <c r="F183" s="1" t="s">
        <v>14</v>
      </c>
      <c r="G183" s="8">
        <f t="shared" si="15"/>
        <v>22.1086694736005</v>
      </c>
      <c r="H183" s="1" t="s">
        <v>29</v>
      </c>
      <c r="I183" s="1">
        <f>D257</f>
        <v>21.981929</v>
      </c>
      <c r="J183" s="1">
        <f t="shared" si="17"/>
        <v>32307.219459</v>
      </c>
      <c r="K183" s="1">
        <f>(ABS(A183-J183)/J183)*1000000</f>
        <v>3.93752466884914</v>
      </c>
      <c r="L183" s="1">
        <f t="shared" si="16"/>
        <v>0.928572077740594</v>
      </c>
      <c r="N183" s="9">
        <f t="shared" si="19"/>
        <v>22.1086694736005</v>
      </c>
    </row>
    <row r="184" ht="19.5" hidden="1" customHeight="1" outlineLevel="1" spans="3:14">
      <c r="C184" t="s">
        <v>16</v>
      </c>
      <c r="D184" t="s">
        <v>17</v>
      </c>
      <c r="G184" s="8">
        <f t="shared" si="15"/>
        <v>-32285.238</v>
      </c>
      <c r="J184">
        <f t="shared" ref="J184:J212" si="21">I184+$J$94</f>
        <v>32285.23753</v>
      </c>
      <c r="K184">
        <f t="shared" si="20"/>
        <v>1000000</v>
      </c>
      <c r="L184" s="1" t="e">
        <f t="shared" si="16"/>
        <v>#VALUE!</v>
      </c>
      <c r="N184" s="9">
        <f t="shared" si="19"/>
        <v>-32285.238</v>
      </c>
    </row>
    <row r="185" ht="15.75" hidden="1" customHeight="1" outlineLevel="1" spans="3:14">
      <c r="C185" s="10">
        <v>3621026.34</v>
      </c>
      <c r="D185" s="11">
        <v>872.162040515932</v>
      </c>
      <c r="G185" s="8">
        <f t="shared" si="15"/>
        <v>-32285.238</v>
      </c>
      <c r="J185">
        <f t="shared" si="21"/>
        <v>32285.23753</v>
      </c>
      <c r="K185">
        <f t="shared" si="20"/>
        <v>1000000</v>
      </c>
      <c r="L185" s="1">
        <f t="shared" si="16"/>
        <v>8.24276043600061</v>
      </c>
      <c r="N185" s="9">
        <f t="shared" si="19"/>
        <v>-32285.238</v>
      </c>
    </row>
    <row r="186" ht="15.75" hidden="1" customHeight="1" outlineLevel="1" spans="3:14">
      <c r="C186" s="10">
        <v>4078328.88</v>
      </c>
      <c r="D186" s="11">
        <v>849.183956926159</v>
      </c>
      <c r="G186" s="8">
        <f t="shared" si="15"/>
        <v>-32285.238</v>
      </c>
      <c r="J186">
        <f t="shared" si="21"/>
        <v>32285.23753</v>
      </c>
      <c r="K186">
        <f t="shared" si="20"/>
        <v>1000000</v>
      </c>
      <c r="L186" s="1">
        <f t="shared" si="16"/>
        <v>9.28374576172309</v>
      </c>
      <c r="N186" s="9">
        <f t="shared" si="19"/>
        <v>-32285.238</v>
      </c>
    </row>
    <row r="187" ht="15.75" hidden="1" customHeight="1" outlineLevel="1" spans="3:14">
      <c r="C187" s="10">
        <v>496151.53</v>
      </c>
      <c r="D187" s="11">
        <v>806.67495</v>
      </c>
      <c r="G187" s="8">
        <f t="shared" si="15"/>
        <v>-32285.238</v>
      </c>
      <c r="J187">
        <f t="shared" si="21"/>
        <v>32285.23753</v>
      </c>
      <c r="K187">
        <f t="shared" si="20"/>
        <v>1000000</v>
      </c>
      <c r="L187" s="1">
        <f t="shared" si="16"/>
        <v>1.12941962243367</v>
      </c>
      <c r="N187" s="9">
        <f t="shared" si="19"/>
        <v>-32285.238</v>
      </c>
    </row>
    <row r="188" ht="15.75" hidden="1" customHeight="1" outlineLevel="1" spans="3:14">
      <c r="C188" s="10">
        <v>4614809.58</v>
      </c>
      <c r="D188" s="11">
        <v>786.974789967068</v>
      </c>
      <c r="G188" s="8">
        <f t="shared" si="15"/>
        <v>-32285.238</v>
      </c>
      <c r="J188">
        <f t="shared" si="21"/>
        <v>32285.23753</v>
      </c>
      <c r="K188">
        <f t="shared" si="20"/>
        <v>1000000</v>
      </c>
      <c r="L188" s="1">
        <f t="shared" si="16"/>
        <v>10.5049691037875</v>
      </c>
      <c r="N188" s="9">
        <f t="shared" si="19"/>
        <v>-32285.238</v>
      </c>
    </row>
    <row r="189" ht="15.75" hidden="1" customHeight="1" outlineLevel="1" spans="3:14">
      <c r="C189" s="10">
        <v>2689220.37</v>
      </c>
      <c r="D189" s="11">
        <v>733.248739905952</v>
      </c>
      <c r="G189" s="8">
        <f t="shared" si="15"/>
        <v>-32285.238</v>
      </c>
      <c r="J189">
        <f t="shared" si="21"/>
        <v>32285.23753</v>
      </c>
      <c r="K189">
        <f t="shared" si="20"/>
        <v>1000000</v>
      </c>
      <c r="L189" s="1">
        <f t="shared" si="16"/>
        <v>6.12163436224077</v>
      </c>
      <c r="N189" s="9">
        <f t="shared" si="19"/>
        <v>-32285.238</v>
      </c>
    </row>
    <row r="190" ht="15.75" hidden="1" customHeight="1" outlineLevel="1" spans="3:14">
      <c r="C190" s="10">
        <v>749288.78</v>
      </c>
      <c r="D190" s="11">
        <v>716.93195</v>
      </c>
      <c r="G190" s="8">
        <f t="shared" si="15"/>
        <v>-32285.238</v>
      </c>
      <c r="J190">
        <f t="shared" si="21"/>
        <v>32285.23753</v>
      </c>
      <c r="K190">
        <f t="shared" si="20"/>
        <v>1000000</v>
      </c>
      <c r="L190" s="1">
        <f t="shared" si="16"/>
        <v>1.70565119692644</v>
      </c>
      <c r="N190" s="9">
        <f t="shared" si="19"/>
        <v>-32285.238</v>
      </c>
    </row>
    <row r="191" s="3" customFormat="1" ht="15.75" customHeight="1" collapsed="1" spans="1:14">
      <c r="A191" s="16">
        <v>32306.3235990573</v>
      </c>
      <c r="B191" s="17">
        <v>18.6083186085701</v>
      </c>
      <c r="C191" s="18">
        <v>240953.99</v>
      </c>
      <c r="D191" s="19">
        <v>3.58359961613004</v>
      </c>
      <c r="E191" s="16">
        <v>-74.9457414827193</v>
      </c>
      <c r="F191" s="3" t="s">
        <v>27</v>
      </c>
      <c r="G191" s="20">
        <f t="shared" si="15"/>
        <v>21.0855990573</v>
      </c>
      <c r="H191" s="3" t="s">
        <v>28</v>
      </c>
      <c r="I191" s="3" t="s">
        <v>28</v>
      </c>
      <c r="J191" s="3" t="s">
        <v>28</v>
      </c>
      <c r="K191" s="3" t="s">
        <v>28</v>
      </c>
      <c r="L191" s="2">
        <f t="shared" si="16"/>
        <v>0.548498085674927</v>
      </c>
      <c r="N191" s="20">
        <f t="shared" ref="N191:N222" si="22">A191-$G$256</f>
        <v>21.0855990573</v>
      </c>
    </row>
    <row r="192" s="3" customFormat="1" ht="19.5" hidden="1" customHeight="1" outlineLevel="1" spans="3:14">
      <c r="C192" s="3" t="s">
        <v>16</v>
      </c>
      <c r="D192" s="3" t="s">
        <v>17</v>
      </c>
      <c r="G192" s="20">
        <f t="shared" si="15"/>
        <v>-32285.238</v>
      </c>
      <c r="J192" s="3">
        <f t="shared" si="21"/>
        <v>32285.23753</v>
      </c>
      <c r="K192" s="3">
        <f t="shared" si="20"/>
        <v>1000000</v>
      </c>
      <c r="L192" s="2" t="e">
        <f t="shared" si="16"/>
        <v>#VALUE!</v>
      </c>
      <c r="N192" s="20">
        <f t="shared" si="22"/>
        <v>-32285.238</v>
      </c>
    </row>
    <row r="193" s="3" customFormat="1" ht="15.75" hidden="1" customHeight="1" outlineLevel="1" spans="3:14">
      <c r="C193" s="18">
        <v>1449751.46</v>
      </c>
      <c r="D193" s="16">
        <v>896.38998</v>
      </c>
      <c r="G193" s="20">
        <f t="shared" si="15"/>
        <v>-32285.238</v>
      </c>
      <c r="J193" s="3">
        <f t="shared" si="21"/>
        <v>32285.23753</v>
      </c>
      <c r="K193" s="3">
        <f t="shared" si="20"/>
        <v>1000000</v>
      </c>
      <c r="L193" s="2">
        <f t="shared" si="16"/>
        <v>3.30015660049635</v>
      </c>
      <c r="N193" s="20">
        <f t="shared" si="22"/>
        <v>-32285.238</v>
      </c>
    </row>
    <row r="194" s="3" customFormat="1" ht="15.75" hidden="1" customHeight="1" outlineLevel="1" spans="3:14">
      <c r="C194" s="18">
        <v>1362303.91</v>
      </c>
      <c r="D194" s="16">
        <v>872.136</v>
      </c>
      <c r="G194" s="20">
        <f t="shared" si="15"/>
        <v>-32285.238</v>
      </c>
      <c r="J194" s="3">
        <f t="shared" si="21"/>
        <v>32285.23753</v>
      </c>
      <c r="K194" s="3">
        <f t="shared" si="20"/>
        <v>1000000</v>
      </c>
      <c r="L194" s="2">
        <f t="shared" si="16"/>
        <v>3.10109447344063</v>
      </c>
      <c r="N194" s="20">
        <f t="shared" si="22"/>
        <v>-32285.238</v>
      </c>
    </row>
    <row r="195" s="3" customFormat="1" ht="15.75" hidden="1" customHeight="1" outlineLevel="1" spans="3:14">
      <c r="C195" s="18">
        <v>1462935.71</v>
      </c>
      <c r="D195" s="16">
        <v>849.15854</v>
      </c>
      <c r="G195" s="20">
        <f t="shared" ref="G195:G241" si="23">A195-32285.238</f>
        <v>-32285.238</v>
      </c>
      <c r="J195" s="3">
        <f t="shared" si="21"/>
        <v>32285.23753</v>
      </c>
      <c r="K195" s="3">
        <f t="shared" si="20"/>
        <v>1000000</v>
      </c>
      <c r="L195" s="2">
        <f t="shared" ref="L195:L241" si="24">C195/$D$261*100</f>
        <v>3.33016870316399</v>
      </c>
      <c r="N195" s="20">
        <f t="shared" si="22"/>
        <v>-32285.238</v>
      </c>
    </row>
    <row r="196" s="3" customFormat="1" ht="15.75" hidden="1" customHeight="1" outlineLevel="1" spans="3:14">
      <c r="C196" s="18">
        <v>748524.9</v>
      </c>
      <c r="D196" s="16">
        <v>806.64979</v>
      </c>
      <c r="G196" s="20">
        <f t="shared" si="23"/>
        <v>-32285.238</v>
      </c>
      <c r="J196" s="3">
        <f t="shared" si="21"/>
        <v>32285.23753</v>
      </c>
      <c r="K196" s="3">
        <f t="shared" si="20"/>
        <v>1000000</v>
      </c>
      <c r="L196" s="2">
        <f t="shared" si="24"/>
        <v>1.70391233085626</v>
      </c>
      <c r="N196" s="20">
        <f t="shared" si="22"/>
        <v>-32285.238</v>
      </c>
    </row>
    <row r="197" s="3" customFormat="1" ht="15.75" hidden="1" customHeight="1" outlineLevel="1" spans="3:14">
      <c r="C197" s="18">
        <v>907454.71</v>
      </c>
      <c r="D197" s="16">
        <v>786.95084</v>
      </c>
      <c r="G197" s="20">
        <f t="shared" si="23"/>
        <v>-32285.238</v>
      </c>
      <c r="J197" s="3">
        <f t="shared" si="21"/>
        <v>32285.23753</v>
      </c>
      <c r="K197" s="3">
        <f t="shared" si="20"/>
        <v>1000000</v>
      </c>
      <c r="L197" s="2">
        <f t="shared" si="24"/>
        <v>2.06569383338162</v>
      </c>
      <c r="N197" s="20">
        <f t="shared" si="22"/>
        <v>-32285.238</v>
      </c>
    </row>
    <row r="198" s="3" customFormat="1" ht="15.75" hidden="1" customHeight="1" outlineLevel="1" spans="3:14">
      <c r="C198" s="18">
        <v>2147675.2</v>
      </c>
      <c r="D198" s="16">
        <v>768.1889</v>
      </c>
      <c r="G198" s="20">
        <f t="shared" si="23"/>
        <v>-32285.238</v>
      </c>
      <c r="J198" s="3">
        <f t="shared" si="21"/>
        <v>32285.23753</v>
      </c>
      <c r="K198" s="3">
        <f t="shared" si="20"/>
        <v>1000000</v>
      </c>
      <c r="L198" s="2">
        <f t="shared" si="24"/>
        <v>4.88888246196511</v>
      </c>
      <c r="N198" s="20">
        <f t="shared" si="22"/>
        <v>-32285.238</v>
      </c>
    </row>
    <row r="199" s="3" customFormat="1" ht="15.75" hidden="1" customHeight="1" outlineLevel="1" spans="3:14">
      <c r="C199" s="18">
        <v>1435533.42</v>
      </c>
      <c r="D199" s="16">
        <v>750.30062</v>
      </c>
      <c r="G199" s="20">
        <f t="shared" si="23"/>
        <v>-32285.238</v>
      </c>
      <c r="J199" s="3">
        <f t="shared" si="21"/>
        <v>32285.23753</v>
      </c>
      <c r="K199" s="3">
        <f t="shared" si="20"/>
        <v>1000000</v>
      </c>
      <c r="L199" s="2">
        <f t="shared" si="24"/>
        <v>3.26779121936259</v>
      </c>
      <c r="N199" s="20">
        <f t="shared" si="22"/>
        <v>-32285.238</v>
      </c>
    </row>
    <row r="200" s="3" customFormat="1" ht="15.75" customHeight="1" collapsed="1" spans="1:14">
      <c r="A200" s="16">
        <v>32479.1463996104</v>
      </c>
      <c r="B200" s="17">
        <v>18.6692610676765</v>
      </c>
      <c r="C200" s="18">
        <v>222563.1</v>
      </c>
      <c r="D200" s="19">
        <v>3.31008023450747</v>
      </c>
      <c r="E200" s="16">
        <v>97.8770590703243</v>
      </c>
      <c r="F200" s="3" t="s">
        <v>27</v>
      </c>
      <c r="G200" s="20">
        <f t="shared" si="23"/>
        <v>193.908399610398</v>
      </c>
      <c r="H200" s="3" t="str">
        <f>H191</f>
        <v>N/A</v>
      </c>
      <c r="I200" s="3" t="s">
        <v>28</v>
      </c>
      <c r="J200" s="3" t="s">
        <v>28</v>
      </c>
      <c r="K200" s="3" t="s">
        <v>28</v>
      </c>
      <c r="L200" s="2">
        <f t="shared" si="24"/>
        <v>0.506633794658795</v>
      </c>
      <c r="N200" s="20">
        <f t="shared" si="22"/>
        <v>193.908399610398</v>
      </c>
    </row>
    <row r="201" ht="19.5" hidden="1" customHeight="1" outlineLevel="1" spans="3:14">
      <c r="C201" t="s">
        <v>16</v>
      </c>
      <c r="D201" t="s">
        <v>17</v>
      </c>
      <c r="G201" s="8">
        <f t="shared" si="23"/>
        <v>-32285.238</v>
      </c>
      <c r="J201">
        <f t="shared" si="21"/>
        <v>32285.23753</v>
      </c>
      <c r="K201">
        <f t="shared" si="20"/>
        <v>1000000</v>
      </c>
      <c r="L201" s="1" t="e">
        <f t="shared" si="24"/>
        <v>#VALUE!</v>
      </c>
      <c r="N201" s="9">
        <f t="shared" si="22"/>
        <v>-32285.238</v>
      </c>
    </row>
    <row r="202" ht="15.75" hidden="1" customHeight="1" outlineLevel="1" spans="3:14">
      <c r="C202" s="10">
        <v>365534.07</v>
      </c>
      <c r="D202" s="11">
        <v>926.96974</v>
      </c>
      <c r="G202" s="8">
        <f t="shared" si="23"/>
        <v>-32285.238</v>
      </c>
      <c r="J202">
        <f t="shared" si="21"/>
        <v>32285.23753</v>
      </c>
      <c r="K202">
        <f t="shared" si="20"/>
        <v>1000000</v>
      </c>
      <c r="L202" s="1">
        <f t="shared" si="24"/>
        <v>0.832087228121704</v>
      </c>
      <c r="N202" s="9">
        <f t="shared" si="22"/>
        <v>-32285.238</v>
      </c>
    </row>
    <row r="203" ht="15.75" hidden="1" customHeight="1" outlineLevel="1" spans="3:14">
      <c r="C203" s="10">
        <v>122577.64</v>
      </c>
      <c r="D203" s="11">
        <v>901.19122</v>
      </c>
      <c r="G203" s="8">
        <f t="shared" si="23"/>
        <v>-32285.238</v>
      </c>
      <c r="J203">
        <f t="shared" si="21"/>
        <v>32285.23753</v>
      </c>
      <c r="K203">
        <f t="shared" si="20"/>
        <v>1000000</v>
      </c>
      <c r="L203" s="1">
        <f t="shared" si="24"/>
        <v>0.279030867621451</v>
      </c>
      <c r="N203" s="9">
        <f t="shared" si="22"/>
        <v>-32285.238</v>
      </c>
    </row>
    <row r="204" ht="15.75" hidden="1" customHeight="1" outlineLevel="1" spans="3:14">
      <c r="C204" s="10">
        <v>197407.62</v>
      </c>
      <c r="D204" s="11">
        <v>876.80748</v>
      </c>
      <c r="G204" s="8">
        <f t="shared" si="23"/>
        <v>-32285.238</v>
      </c>
      <c r="J204">
        <f t="shared" si="21"/>
        <v>32285.23753</v>
      </c>
      <c r="K204">
        <f t="shared" si="20"/>
        <v>1000000</v>
      </c>
      <c r="L204" s="1">
        <f t="shared" si="24"/>
        <v>0.449370859837778</v>
      </c>
      <c r="N204" s="9">
        <f t="shared" si="22"/>
        <v>-32285.238</v>
      </c>
    </row>
    <row r="205" ht="15.75" hidden="1" customHeight="1" outlineLevel="1" spans="3:14">
      <c r="C205" s="10">
        <v>614124.82</v>
      </c>
      <c r="D205" s="11">
        <v>853.708096809373</v>
      </c>
      <c r="G205" s="8">
        <f t="shared" si="23"/>
        <v>-32285.238</v>
      </c>
      <c r="J205">
        <f t="shared" si="21"/>
        <v>32285.23753</v>
      </c>
      <c r="K205">
        <f t="shared" si="20"/>
        <v>1000000</v>
      </c>
      <c r="L205" s="1">
        <f t="shared" si="24"/>
        <v>1.39796933072351</v>
      </c>
      <c r="N205" s="9">
        <f t="shared" si="22"/>
        <v>-32285.238</v>
      </c>
    </row>
    <row r="206" ht="15.75" hidden="1" customHeight="1" outlineLevel="1" spans="3:14">
      <c r="C206" s="10">
        <v>586967.24</v>
      </c>
      <c r="D206" s="11">
        <v>831.79261</v>
      </c>
      <c r="G206" s="8">
        <f t="shared" si="23"/>
        <v>-32285.238</v>
      </c>
      <c r="J206">
        <f t="shared" si="21"/>
        <v>32285.23753</v>
      </c>
      <c r="K206">
        <f t="shared" si="20"/>
        <v>1000000</v>
      </c>
      <c r="L206" s="1">
        <f t="shared" si="24"/>
        <v>1.33614889503965</v>
      </c>
      <c r="N206" s="9">
        <f t="shared" si="22"/>
        <v>-32285.238</v>
      </c>
    </row>
    <row r="207" ht="15.75" hidden="1" customHeight="1" outlineLevel="1" spans="3:14">
      <c r="C207" s="10">
        <v>2058901.64</v>
      </c>
      <c r="D207" s="11">
        <v>810.970320293253</v>
      </c>
      <c r="G207" s="8">
        <f t="shared" si="23"/>
        <v>-32285.238</v>
      </c>
      <c r="J207">
        <f t="shared" si="21"/>
        <v>32285.23753</v>
      </c>
      <c r="K207">
        <f t="shared" si="20"/>
        <v>1000000</v>
      </c>
      <c r="L207" s="1">
        <f t="shared" si="24"/>
        <v>4.6868018584501</v>
      </c>
      <c r="N207" s="9">
        <f t="shared" si="22"/>
        <v>-32285.238</v>
      </c>
    </row>
    <row r="208" ht="15.75" hidden="1" customHeight="1" outlineLevel="1" spans="3:14">
      <c r="C208" s="10">
        <v>1647600.49</v>
      </c>
      <c r="D208" s="11">
        <v>791.166555804092</v>
      </c>
      <c r="G208" s="8">
        <f t="shared" si="23"/>
        <v>-32285.238</v>
      </c>
      <c r="J208">
        <f t="shared" si="21"/>
        <v>32285.23753</v>
      </c>
      <c r="K208">
        <f t="shared" si="20"/>
        <v>1000000</v>
      </c>
      <c r="L208" s="1">
        <f t="shared" si="24"/>
        <v>3.75053226851347</v>
      </c>
      <c r="N208" s="9">
        <f t="shared" si="22"/>
        <v>-32285.238</v>
      </c>
    </row>
    <row r="209" ht="15.75" hidden="1" customHeight="1" outlineLevel="1" spans="3:14">
      <c r="C209" s="10">
        <v>1747272.84</v>
      </c>
      <c r="D209" s="11">
        <v>772.304915352506</v>
      </c>
      <c r="G209" s="8">
        <f t="shared" si="23"/>
        <v>-32285.238</v>
      </c>
      <c r="J209">
        <f t="shared" si="21"/>
        <v>32285.23753</v>
      </c>
      <c r="K209">
        <f t="shared" si="20"/>
        <v>1000000</v>
      </c>
      <c r="L209" s="1">
        <f t="shared" si="24"/>
        <v>3.97742244439195</v>
      </c>
      <c r="N209" s="9">
        <f t="shared" si="22"/>
        <v>-32285.238</v>
      </c>
    </row>
    <row r="210" ht="15.75" hidden="1" customHeight="1" outlineLevel="1" spans="3:14">
      <c r="C210" s="10">
        <v>1380142.32</v>
      </c>
      <c r="D210" s="11">
        <v>754.32016</v>
      </c>
      <c r="G210" s="8">
        <f t="shared" si="23"/>
        <v>-32285.238</v>
      </c>
      <c r="J210">
        <f t="shared" si="21"/>
        <v>32285.23753</v>
      </c>
      <c r="K210">
        <f t="shared" si="20"/>
        <v>1000000</v>
      </c>
      <c r="L210" s="1">
        <f t="shared" si="24"/>
        <v>3.1417011209441</v>
      </c>
      <c r="N210" s="9">
        <f t="shared" si="22"/>
        <v>-32285.238</v>
      </c>
    </row>
    <row r="211" ht="15.75" hidden="1" customHeight="1" outlineLevel="1" spans="3:14">
      <c r="C211" s="10">
        <v>299701.08</v>
      </c>
      <c r="D211" s="11">
        <v>737.15626</v>
      </c>
      <c r="G211" s="8">
        <f t="shared" si="23"/>
        <v>-32285.238</v>
      </c>
      <c r="J211">
        <f t="shared" si="21"/>
        <v>32285.23753</v>
      </c>
      <c r="K211">
        <f t="shared" si="20"/>
        <v>1000000</v>
      </c>
      <c r="L211" s="1">
        <f t="shared" si="24"/>
        <v>0.682227626339403</v>
      </c>
      <c r="N211" s="9">
        <f t="shared" si="22"/>
        <v>-32285.238</v>
      </c>
    </row>
    <row r="212" s="1" customFormat="1" ht="15.75" customHeight="1" collapsed="1" spans="1:14">
      <c r="A212" s="4">
        <v>32513.1779461225</v>
      </c>
      <c r="B212" s="5">
        <v>18.7570298091253</v>
      </c>
      <c r="C212" s="6">
        <v>199438.95</v>
      </c>
      <c r="D212" s="7">
        <v>2.96616521959805</v>
      </c>
      <c r="E212" s="4">
        <v>131.908605582408</v>
      </c>
      <c r="F212" s="1" t="s">
        <v>14</v>
      </c>
      <c r="G212" s="8">
        <f t="shared" si="23"/>
        <v>227.9399461225</v>
      </c>
      <c r="H212" s="1" t="s">
        <v>30</v>
      </c>
      <c r="I212" s="1">
        <f>6*D256</f>
        <v>228.54276</v>
      </c>
      <c r="J212" s="1">
        <f t="shared" si="21"/>
        <v>32513.78029</v>
      </c>
      <c r="K212" s="1">
        <f t="shared" si="20"/>
        <v>18.5258026635122</v>
      </c>
      <c r="L212" s="1">
        <f t="shared" si="24"/>
        <v>0.453994898710818</v>
      </c>
      <c r="N212" s="9">
        <f t="shared" si="22"/>
        <v>227.9399461225</v>
      </c>
    </row>
    <row r="213" ht="19.5" hidden="1" customHeight="1" outlineLevel="1" spans="3:14">
      <c r="C213" t="s">
        <v>16</v>
      </c>
      <c r="D213" t="s">
        <v>17</v>
      </c>
      <c r="G213" s="8">
        <f t="shared" si="23"/>
        <v>-32285.238</v>
      </c>
      <c r="K213" t="e">
        <f t="shared" si="20"/>
        <v>#DIV/0!</v>
      </c>
      <c r="L213" s="1" t="e">
        <f t="shared" si="24"/>
        <v>#VALUE!</v>
      </c>
      <c r="N213" s="9">
        <f t="shared" si="22"/>
        <v>-32285.238</v>
      </c>
    </row>
    <row r="214" ht="15.75" hidden="1" customHeight="1" outlineLevel="1" spans="3:14">
      <c r="C214" s="10">
        <v>610894.42</v>
      </c>
      <c r="D214" s="11">
        <v>902.138834545778</v>
      </c>
      <c r="G214" s="8">
        <f t="shared" si="23"/>
        <v>-32285.238</v>
      </c>
      <c r="K214" t="e">
        <f t="shared" ref="K214:K241" si="25">(ABS(A214-J214)/J214)*1000000</f>
        <v>#DIV/0!</v>
      </c>
      <c r="L214" s="1">
        <f t="shared" si="24"/>
        <v>1.39061577656172</v>
      </c>
      <c r="N214" s="9">
        <f t="shared" si="22"/>
        <v>-32285.238</v>
      </c>
    </row>
    <row r="215" ht="15.75" hidden="1" customHeight="1" outlineLevel="1" spans="3:14">
      <c r="C215" s="10">
        <v>917037.46</v>
      </c>
      <c r="D215" s="11">
        <v>877.72526564559</v>
      </c>
      <c r="G215" s="8">
        <f t="shared" si="23"/>
        <v>-32285.238</v>
      </c>
      <c r="K215" t="e">
        <f t="shared" si="25"/>
        <v>#DIV/0!</v>
      </c>
      <c r="L215" s="1">
        <f t="shared" si="24"/>
        <v>2.08750762459753</v>
      </c>
      <c r="N215" s="9">
        <f t="shared" si="22"/>
        <v>-32285.238</v>
      </c>
    </row>
    <row r="216" ht="15.75" hidden="1" customHeight="1" outlineLevel="1" spans="3:14">
      <c r="C216" s="10">
        <v>1295197.08</v>
      </c>
      <c r="D216" s="11">
        <v>854.60257759877</v>
      </c>
      <c r="G216" s="8">
        <f t="shared" si="23"/>
        <v>-32285.238</v>
      </c>
      <c r="K216" t="e">
        <f t="shared" si="25"/>
        <v>#DIV/0!</v>
      </c>
      <c r="L216" s="1">
        <f t="shared" si="24"/>
        <v>2.94833515291345</v>
      </c>
      <c r="N216" s="9">
        <f t="shared" si="22"/>
        <v>-32285.238</v>
      </c>
    </row>
    <row r="217" ht="15.75" hidden="1" customHeight="1" outlineLevel="1" spans="3:14">
      <c r="C217" s="10">
        <v>1069138.96</v>
      </c>
      <c r="D217" s="11">
        <v>832.663391787583</v>
      </c>
      <c r="G217" s="8">
        <f t="shared" si="23"/>
        <v>-32285.238</v>
      </c>
      <c r="K217" t="e">
        <f t="shared" si="25"/>
        <v>#DIV/0!</v>
      </c>
      <c r="L217" s="1">
        <f t="shared" si="24"/>
        <v>2.43374543364267</v>
      </c>
      <c r="N217" s="9">
        <f t="shared" si="22"/>
        <v>-32285.238</v>
      </c>
    </row>
    <row r="218" ht="15.75" hidden="1" customHeight="1" outlineLevel="1" spans="3:14">
      <c r="C218" s="10">
        <v>1086252.48</v>
      </c>
      <c r="D218" s="11">
        <v>811.821246207631</v>
      </c>
      <c r="G218" s="8">
        <f t="shared" si="23"/>
        <v>-32285.238</v>
      </c>
      <c r="K218" t="e">
        <f t="shared" si="25"/>
        <v>#DIV/0!</v>
      </c>
      <c r="L218" s="1">
        <f t="shared" si="24"/>
        <v>2.47270197036223</v>
      </c>
      <c r="N218" s="9">
        <f t="shared" si="22"/>
        <v>-32285.238</v>
      </c>
    </row>
    <row r="219" ht="15.75" hidden="1" customHeight="1" outlineLevel="1" spans="3:14">
      <c r="C219" s="10">
        <v>902696.95</v>
      </c>
      <c r="D219" s="11">
        <v>791.996355333092</v>
      </c>
      <c r="G219" s="8">
        <f t="shared" si="23"/>
        <v>-32285.238</v>
      </c>
      <c r="K219" t="e">
        <f t="shared" si="25"/>
        <v>#DIV/0!</v>
      </c>
      <c r="L219" s="1">
        <f t="shared" si="24"/>
        <v>2.05486345762357</v>
      </c>
      <c r="N219" s="9">
        <f t="shared" si="22"/>
        <v>-32285.238</v>
      </c>
    </row>
    <row r="220" ht="15.75" hidden="1" customHeight="1" outlineLevel="1" spans="3:14">
      <c r="C220" s="10">
        <v>329324.84</v>
      </c>
      <c r="D220" s="11">
        <v>773.11829</v>
      </c>
      <c r="G220" s="8">
        <f t="shared" si="23"/>
        <v>-32285.238</v>
      </c>
      <c r="K220" t="e">
        <f t="shared" si="25"/>
        <v>#DIV/0!</v>
      </c>
      <c r="L220" s="1">
        <f t="shared" si="24"/>
        <v>0.749661976152383</v>
      </c>
      <c r="N220" s="9">
        <f t="shared" si="22"/>
        <v>-32285.238</v>
      </c>
    </row>
    <row r="221" ht="15.75" hidden="1" customHeight="1" outlineLevel="1" spans="3:14">
      <c r="C221" s="10">
        <v>1073334.54</v>
      </c>
      <c r="D221" s="11">
        <v>755.112662748419</v>
      </c>
      <c r="G221" s="8">
        <f t="shared" si="23"/>
        <v>-32285.238</v>
      </c>
      <c r="K221" t="e">
        <f t="shared" si="25"/>
        <v>#DIV/0!</v>
      </c>
      <c r="L221" s="1">
        <f t="shared" si="24"/>
        <v>2.4432960851936</v>
      </c>
      <c r="N221" s="9">
        <f t="shared" si="22"/>
        <v>-32285.238</v>
      </c>
    </row>
    <row r="222" ht="15.75" hidden="1" customHeight="1" outlineLevel="1" spans="3:14">
      <c r="C222" s="10">
        <v>625295.7</v>
      </c>
      <c r="D222" s="11">
        <v>737.928043723703</v>
      </c>
      <c r="G222" s="8">
        <f t="shared" si="23"/>
        <v>-32285.238</v>
      </c>
      <c r="K222" t="e">
        <f t="shared" si="25"/>
        <v>#DIV/0!</v>
      </c>
      <c r="L222" s="1">
        <f t="shared" si="24"/>
        <v>1.42339827794826</v>
      </c>
      <c r="N222" s="9">
        <f t="shared" si="22"/>
        <v>-32285.238</v>
      </c>
    </row>
    <row r="223" s="3" customFormat="1" ht="15.75" customHeight="1" collapsed="1" spans="1:14">
      <c r="A223" s="16">
        <v>32498.1738344533</v>
      </c>
      <c r="B223" s="17">
        <v>18.7310325757345</v>
      </c>
      <c r="C223" s="18">
        <v>145438.41</v>
      </c>
      <c r="D223" s="19">
        <v>2.16303963361039</v>
      </c>
      <c r="E223" s="16">
        <v>116.904493913265</v>
      </c>
      <c r="F223" s="3" t="s">
        <v>27</v>
      </c>
      <c r="G223" s="20">
        <f t="shared" si="23"/>
        <v>212.935834453299</v>
      </c>
      <c r="H223" s="3" t="str">
        <f>H200</f>
        <v>N/A</v>
      </c>
      <c r="I223" s="3" t="s">
        <v>28</v>
      </c>
      <c r="J223" s="3" t="s">
        <v>28</v>
      </c>
      <c r="K223" s="3" t="s">
        <v>28</v>
      </c>
      <c r="L223" s="2">
        <f t="shared" si="24"/>
        <v>0.331070215805952</v>
      </c>
      <c r="M223" s="3">
        <f>100-M2</f>
        <v>4.24314152147058</v>
      </c>
      <c r="N223" s="20">
        <f t="shared" ref="N223:N251" si="26">A223-$G$256</f>
        <v>212.935834453299</v>
      </c>
    </row>
    <row r="224" s="3" customFormat="1" ht="19.5" hidden="1" customHeight="1" outlineLevel="1" spans="3:14">
      <c r="C224" s="3" t="s">
        <v>16</v>
      </c>
      <c r="D224" s="3" t="s">
        <v>17</v>
      </c>
      <c r="G224" s="20">
        <f t="shared" si="23"/>
        <v>-32285.238</v>
      </c>
      <c r="K224" s="3" t="e">
        <f t="shared" si="25"/>
        <v>#DIV/0!</v>
      </c>
      <c r="L224" s="2" t="e">
        <f t="shared" si="24"/>
        <v>#VALUE!</v>
      </c>
      <c r="N224" s="20">
        <f t="shared" si="26"/>
        <v>-32285.238</v>
      </c>
    </row>
    <row r="225" s="3" customFormat="1" ht="15.75" hidden="1" customHeight="1" outlineLevel="1" spans="3:14">
      <c r="C225" s="18">
        <v>689291.08</v>
      </c>
      <c r="D225" s="16">
        <v>901.71945</v>
      </c>
      <c r="G225" s="20">
        <f t="shared" si="23"/>
        <v>-32285.238</v>
      </c>
      <c r="K225" s="3" t="e">
        <f t="shared" si="25"/>
        <v>#DIV/0!</v>
      </c>
      <c r="L225" s="2">
        <f t="shared" si="24"/>
        <v>1.56907481736577</v>
      </c>
      <c r="N225" s="20">
        <f t="shared" si="26"/>
        <v>-32285.238</v>
      </c>
    </row>
    <row r="226" s="3" customFormat="1" ht="15.75" hidden="1" customHeight="1" outlineLevel="1" spans="3:14">
      <c r="C226" s="18">
        <v>672115.71</v>
      </c>
      <c r="D226" s="16">
        <v>854.208114715652</v>
      </c>
      <c r="G226" s="20">
        <f t="shared" si="23"/>
        <v>-32285.238</v>
      </c>
      <c r="K226" s="3" t="e">
        <f t="shared" si="25"/>
        <v>#DIV/0!</v>
      </c>
      <c r="L226" s="2">
        <f t="shared" si="24"/>
        <v>1.52997748776455</v>
      </c>
      <c r="N226" s="20">
        <f t="shared" si="26"/>
        <v>-32285.238</v>
      </c>
    </row>
    <row r="227" s="3" customFormat="1" ht="15.75" hidden="1" customHeight="1" outlineLevel="1" spans="3:14">
      <c r="C227" s="18">
        <v>754053.18</v>
      </c>
      <c r="D227" s="16">
        <v>832.27893</v>
      </c>
      <c r="G227" s="20">
        <f t="shared" si="23"/>
        <v>-32285.238</v>
      </c>
      <c r="K227" s="3" t="e">
        <f t="shared" si="25"/>
        <v>#DIV/0!</v>
      </c>
      <c r="L227" s="2">
        <f t="shared" si="24"/>
        <v>1.71649668771657</v>
      </c>
      <c r="N227" s="20">
        <f t="shared" si="26"/>
        <v>-32285.238</v>
      </c>
    </row>
    <row r="228" s="3" customFormat="1" ht="15.75" hidden="1" customHeight="1" outlineLevel="1" spans="3:14">
      <c r="C228" s="18">
        <v>1180559.59</v>
      </c>
      <c r="D228" s="16">
        <v>811.447083018081</v>
      </c>
      <c r="G228" s="20">
        <f t="shared" si="23"/>
        <v>-32285.238</v>
      </c>
      <c r="K228" s="3" t="e">
        <f t="shared" si="25"/>
        <v>#DIV/0!</v>
      </c>
      <c r="L228" s="2">
        <f t="shared" si="24"/>
        <v>2.68737892715608</v>
      </c>
      <c r="N228" s="20">
        <f t="shared" si="26"/>
        <v>-32285.238</v>
      </c>
    </row>
    <row r="229" s="3" customFormat="1" ht="15.75" hidden="1" customHeight="1" outlineLevel="1" spans="3:14">
      <c r="C229" s="18">
        <v>959366.81</v>
      </c>
      <c r="D229" s="16">
        <v>791.631169091474</v>
      </c>
      <c r="G229" s="20">
        <f t="shared" si="23"/>
        <v>-32285.238</v>
      </c>
      <c r="K229" s="3" t="e">
        <f t="shared" si="25"/>
        <v>#DIV/0!</v>
      </c>
      <c r="L229" s="2">
        <f t="shared" si="24"/>
        <v>2.18386447447939</v>
      </c>
      <c r="N229" s="20">
        <f t="shared" si="26"/>
        <v>-32285.238</v>
      </c>
    </row>
    <row r="230" s="3" customFormat="1" ht="15.75" hidden="1" customHeight="1" outlineLevel="1" spans="3:14">
      <c r="C230" s="18">
        <v>1140423.75</v>
      </c>
      <c r="D230" s="16">
        <v>772.758700955591</v>
      </c>
      <c r="G230" s="20">
        <f t="shared" si="23"/>
        <v>-32285.238</v>
      </c>
      <c r="K230" s="3" t="e">
        <f t="shared" si="25"/>
        <v>#DIV/0!</v>
      </c>
      <c r="L230" s="2">
        <f t="shared" si="24"/>
        <v>2.59601529625312</v>
      </c>
      <c r="N230" s="20">
        <f t="shared" si="26"/>
        <v>-32285.238</v>
      </c>
    </row>
    <row r="231" s="3" customFormat="1" ht="15.75" hidden="1" customHeight="1" outlineLevel="1" spans="3:14">
      <c r="C231" s="18">
        <v>414150.77</v>
      </c>
      <c r="D231" s="16">
        <v>721.174530065766</v>
      </c>
      <c r="G231" s="20">
        <f t="shared" si="23"/>
        <v>-32285.238</v>
      </c>
      <c r="K231" s="3" t="e">
        <f t="shared" si="25"/>
        <v>#DIV/0!</v>
      </c>
      <c r="L231" s="2">
        <f t="shared" si="24"/>
        <v>0.942756351641228</v>
      </c>
      <c r="N231" s="20">
        <f t="shared" si="26"/>
        <v>-32285.238</v>
      </c>
    </row>
    <row r="232" s="3" customFormat="1" ht="15.75" customHeight="1" collapsed="1" spans="1:14">
      <c r="A232" s="16">
        <v>32508.0865803344</v>
      </c>
      <c r="B232" s="17">
        <v>18.7000060673237</v>
      </c>
      <c r="C232" s="18">
        <v>113743.05</v>
      </c>
      <c r="D232" s="19">
        <v>1.69164889246059</v>
      </c>
      <c r="E232" s="16">
        <v>126.817239794385</v>
      </c>
      <c r="F232" s="3" t="s">
        <v>27</v>
      </c>
      <c r="G232" s="20">
        <f t="shared" si="23"/>
        <v>222.848580334397</v>
      </c>
      <c r="H232" s="3" t="str">
        <f>H200</f>
        <v>N/A</v>
      </c>
      <c r="I232" s="3" t="s">
        <v>28</v>
      </c>
      <c r="J232" s="3" t="s">
        <v>28</v>
      </c>
      <c r="K232" s="3" t="s">
        <v>28</v>
      </c>
      <c r="L232" s="2">
        <f t="shared" si="24"/>
        <v>0.258920158092537</v>
      </c>
      <c r="N232" s="20">
        <f t="shared" si="26"/>
        <v>222.848580334397</v>
      </c>
    </row>
    <row r="233" s="3" customFormat="1" ht="19.5" hidden="1" customHeight="1" outlineLevel="1" spans="3:14">
      <c r="C233" s="3" t="s">
        <v>16</v>
      </c>
      <c r="D233" s="3" t="s">
        <v>17</v>
      </c>
      <c r="G233" s="20">
        <f t="shared" si="23"/>
        <v>-32285.238</v>
      </c>
      <c r="K233" s="3" t="e">
        <f t="shared" si="25"/>
        <v>#DIV/0!</v>
      </c>
      <c r="L233" s="2" t="e">
        <f t="shared" si="24"/>
        <v>#VALUE!</v>
      </c>
      <c r="N233" s="20">
        <f t="shared" si="26"/>
        <v>-32285.238</v>
      </c>
    </row>
    <row r="234" s="3" customFormat="1" ht="15.75" hidden="1" customHeight="1" outlineLevel="1" spans="3:14">
      <c r="C234" s="18">
        <v>933000.76</v>
      </c>
      <c r="D234" s="16">
        <v>877.58846</v>
      </c>
      <c r="G234" s="20">
        <f t="shared" si="23"/>
        <v>-32285.238</v>
      </c>
      <c r="K234" s="3" t="e">
        <f t="shared" si="25"/>
        <v>#DIV/0!</v>
      </c>
      <c r="L234" s="2">
        <f t="shared" si="24"/>
        <v>2.12384584622671</v>
      </c>
      <c r="N234" s="20">
        <f t="shared" si="26"/>
        <v>-32285.238</v>
      </c>
    </row>
    <row r="235" s="3" customFormat="1" ht="15.75" hidden="1" customHeight="1" outlineLevel="1" spans="3:14">
      <c r="C235" s="18">
        <v>874324.49</v>
      </c>
      <c r="D235" s="16">
        <v>832.53227</v>
      </c>
      <c r="G235" s="20">
        <f t="shared" si="23"/>
        <v>-32285.238</v>
      </c>
      <c r="K235" s="3" t="e">
        <f t="shared" si="25"/>
        <v>#DIV/0!</v>
      </c>
      <c r="L235" s="2">
        <f t="shared" si="24"/>
        <v>1.99027751739536</v>
      </c>
      <c r="N235" s="20">
        <f t="shared" si="26"/>
        <v>-32285.238</v>
      </c>
    </row>
    <row r="236" s="3" customFormat="1" ht="15.75" hidden="1" customHeight="1" outlineLevel="1" spans="3:14">
      <c r="C236" s="18">
        <v>864588.25</v>
      </c>
      <c r="D236" s="16">
        <v>811.69064</v>
      </c>
      <c r="G236" s="20">
        <f t="shared" si="23"/>
        <v>-32285.238</v>
      </c>
      <c r="K236" s="3" t="e">
        <f t="shared" si="25"/>
        <v>#DIV/0!</v>
      </c>
      <c r="L236" s="2">
        <f t="shared" si="24"/>
        <v>1.96811432764419</v>
      </c>
      <c r="N236" s="20">
        <f t="shared" si="26"/>
        <v>-32285.238</v>
      </c>
    </row>
    <row r="237" s="3" customFormat="1" ht="15.75" hidden="1" customHeight="1" outlineLevel="1" spans="3:14">
      <c r="C237" s="18">
        <v>256910.83</v>
      </c>
      <c r="D237" s="16">
        <v>772.99599</v>
      </c>
      <c r="G237" s="20">
        <f t="shared" si="23"/>
        <v>-32285.238</v>
      </c>
      <c r="K237" s="3" t="e">
        <f t="shared" si="25"/>
        <v>#DIV/0!</v>
      </c>
      <c r="L237" s="2">
        <f t="shared" si="24"/>
        <v>0.584821602016869</v>
      </c>
      <c r="N237" s="20">
        <f t="shared" si="26"/>
        <v>-32285.238</v>
      </c>
    </row>
    <row r="238" s="3" customFormat="1" ht="15.75" hidden="1" customHeight="1" outlineLevel="1" spans="3:14">
      <c r="C238" s="18">
        <v>797857.13</v>
      </c>
      <c r="D238" s="16">
        <v>754.994029943194</v>
      </c>
      <c r="G238" s="20">
        <f t="shared" si="23"/>
        <v>-32285.238</v>
      </c>
      <c r="K238" s="3" t="e">
        <f t="shared" si="25"/>
        <v>#DIV/0!</v>
      </c>
      <c r="L238" s="2">
        <f t="shared" si="24"/>
        <v>1.81621025842772</v>
      </c>
      <c r="N238" s="20">
        <f t="shared" si="26"/>
        <v>-32285.238</v>
      </c>
    </row>
    <row r="239" s="3" customFormat="1" ht="15.75" hidden="1" customHeight="1" outlineLevel="1" spans="3:14">
      <c r="C239" s="18">
        <v>52811.65</v>
      </c>
      <c r="D239" s="16">
        <v>737.815</v>
      </c>
      <c r="G239" s="20">
        <f t="shared" si="23"/>
        <v>-32285.238</v>
      </c>
      <c r="K239" s="3" t="e">
        <f t="shared" si="25"/>
        <v>#DIV/0!</v>
      </c>
      <c r="L239" s="2">
        <f t="shared" si="24"/>
        <v>0.120218340963494</v>
      </c>
      <c r="N239" s="20">
        <f t="shared" si="26"/>
        <v>-32285.238</v>
      </c>
    </row>
    <row r="240" s="3" customFormat="1" ht="15.75" hidden="1" customHeight="1" outlineLevel="1" spans="3:14">
      <c r="C240" s="18">
        <v>837968.12</v>
      </c>
      <c r="D240" s="16">
        <v>721.391864867481</v>
      </c>
      <c r="G240" s="20">
        <f t="shared" si="23"/>
        <v>-32285.238</v>
      </c>
      <c r="K240" s="3" t="e">
        <f t="shared" si="25"/>
        <v>#DIV/0!</v>
      </c>
      <c r="L240" s="2">
        <f t="shared" si="24"/>
        <v>1.90751732177839</v>
      </c>
      <c r="N240" s="20">
        <f t="shared" si="26"/>
        <v>-32285.238</v>
      </c>
    </row>
    <row r="241" s="3" customFormat="1" ht="15.75" customHeight="1" collapsed="1" spans="1:14">
      <c r="A241" s="16">
        <v>32563.1168739186</v>
      </c>
      <c r="B241" s="17">
        <v>18.7000060673237</v>
      </c>
      <c r="C241" s="18">
        <v>66948.84</v>
      </c>
      <c r="D241" s="19">
        <v>0.995699790339024</v>
      </c>
      <c r="E241" s="16">
        <v>181.847533378568</v>
      </c>
      <c r="F241" s="3" t="s">
        <v>27</v>
      </c>
      <c r="G241" s="20">
        <f t="shared" si="23"/>
        <v>277.878873918598</v>
      </c>
      <c r="H241" s="3" t="str">
        <f>H200</f>
        <v>N/A</v>
      </c>
      <c r="I241" s="3" t="s">
        <v>28</v>
      </c>
      <c r="J241" s="3" t="s">
        <v>28</v>
      </c>
      <c r="K241" s="3" t="s">
        <v>28</v>
      </c>
      <c r="L241" s="2">
        <f t="shared" si="24"/>
        <v>0.152399678370783</v>
      </c>
      <c r="N241" s="20">
        <f t="shared" si="26"/>
        <v>277.878873918598</v>
      </c>
    </row>
    <row r="242" ht="19.5" hidden="1" customHeight="1" outlineLevel="1" spans="3:14">
      <c r="C242" t="s">
        <v>16</v>
      </c>
      <c r="D242" t="s">
        <v>17</v>
      </c>
      <c r="N242" s="9">
        <f t="shared" si="26"/>
        <v>-32285.238</v>
      </c>
    </row>
    <row r="243" ht="15.75" hidden="1" customHeight="1" outlineLevel="1" spans="3:14">
      <c r="C243" s="10">
        <v>183948.6</v>
      </c>
      <c r="D243" s="11">
        <v>903.52812</v>
      </c>
      <c r="N243" s="9">
        <f t="shared" si="26"/>
        <v>-32285.238</v>
      </c>
    </row>
    <row r="244" ht="15.75" hidden="1" customHeight="1" outlineLevel="1" spans="3:14">
      <c r="C244" s="10">
        <v>1209471.37</v>
      </c>
      <c r="D244" s="11">
        <v>855.916757416518</v>
      </c>
      <c r="N244" s="9">
        <f t="shared" si="26"/>
        <v>-32285.238</v>
      </c>
    </row>
    <row r="245" ht="15.75" hidden="1" customHeight="1" outlineLevel="1" spans="3:14">
      <c r="C245" s="10">
        <v>521489.45</v>
      </c>
      <c r="D245" s="11">
        <v>833.94315</v>
      </c>
      <c r="N245" s="9">
        <f t="shared" si="26"/>
        <v>-32285.238</v>
      </c>
    </row>
    <row r="246" ht="15.75" hidden="1" customHeight="1" outlineLevel="1" spans="3:14">
      <c r="C246" s="10">
        <v>122500.52</v>
      </c>
      <c r="D246" s="11">
        <v>793.21493</v>
      </c>
      <c r="N246" s="9">
        <f t="shared" si="26"/>
        <v>-32285.238</v>
      </c>
    </row>
    <row r="247" ht="15.75" hidden="1" customHeight="1" outlineLevel="1" spans="3:14">
      <c r="C247" s="10">
        <v>587019.7</v>
      </c>
      <c r="D247" s="11">
        <v>756.274679191702</v>
      </c>
      <c r="N247" s="9">
        <f t="shared" si="26"/>
        <v>-32285.238</v>
      </c>
    </row>
    <row r="248" ht="19.5" hidden="1" customHeight="1" outlineLevel="1" spans="3:14">
      <c r="C248" t="s">
        <v>16</v>
      </c>
      <c r="D248" t="s">
        <v>17</v>
      </c>
      <c r="N248" s="9">
        <f t="shared" si="26"/>
        <v>-32285.238</v>
      </c>
    </row>
    <row r="249" ht="15.75" hidden="1" customHeight="1" outlineLevel="1" spans="3:14">
      <c r="C249" s="10">
        <v>281970.56</v>
      </c>
      <c r="D249" s="11">
        <v>1025.35017386401</v>
      </c>
      <c r="N249" s="9">
        <f t="shared" si="26"/>
        <v>-32285.238</v>
      </c>
    </row>
    <row r="250" ht="15.75" hidden="1" customHeight="1" outlineLevel="1" spans="3:14">
      <c r="C250" s="10">
        <v>222350.8</v>
      </c>
      <c r="D250" s="11">
        <v>978.697620278245</v>
      </c>
      <c r="N250" s="9">
        <f t="shared" si="26"/>
        <v>-32285.238</v>
      </c>
    </row>
    <row r="251" ht="15.75" hidden="1" customHeight="1" outlineLevel="1" spans="3:14">
      <c r="C251" s="10">
        <v>89321.4</v>
      </c>
      <c r="D251" s="11">
        <v>936.101510377043</v>
      </c>
      <c r="N251" s="9">
        <f t="shared" si="26"/>
        <v>-32285.238</v>
      </c>
    </row>
    <row r="252" spans="12:12">
      <c r="L252" s="22">
        <f>SUM(L2,L21,L41,L59,L77,L94,L111,L127,L149,L163,L183,L191,L200,L212,L223,L232,L241)</f>
        <v>100</v>
      </c>
    </row>
    <row r="256" spans="3:7">
      <c r="C256" t="s">
        <v>19</v>
      </c>
      <c r="D256">
        <f>39.0983-1.00784</f>
        <v>38.09046</v>
      </c>
      <c r="F256" t="s">
        <v>31</v>
      </c>
      <c r="G256">
        <v>32285.238</v>
      </c>
    </row>
    <row r="257" spans="3:4">
      <c r="C257" t="s">
        <v>29</v>
      </c>
      <c r="D257">
        <f>22.989769-1.00784</f>
        <v>21.981929</v>
      </c>
    </row>
    <row r="258" spans="3:4">
      <c r="C258" t="s">
        <v>32</v>
      </c>
      <c r="D258">
        <v>18.01528</v>
      </c>
    </row>
    <row r="261" spans="3:4">
      <c r="C261" t="s">
        <v>2</v>
      </c>
      <c r="D261" s="23">
        <f>SUM(C2,C21,C41,C59,C77,C94,C111,C127,C149,C163,C183,C191,C200,C212,C223,C232,C241)</f>
        <v>43929777.75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2025-06-27T00:36:00Z</dcterms:created>
  <dcterms:modified xsi:type="dcterms:W3CDTF">2025-06-30T14:40:26Z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3E5D79145A1BEB74A30C5F68B3F1462D_42</vt:lpwstr>
  </property>
  <property fmtid="{D5CDD505-2E9C-101B-9397-08002B2CF9AE}" pid="3" name="KSOProductBuildVer">
    <vt:lpwstr>1033-6.11.0.8615</vt:lpwstr>
  </property>
</Properties>
</file>