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yaeel\Downloads\"/>
    </mc:Choice>
  </mc:AlternateContent>
  <xr:revisionPtr revIDLastSave="0" documentId="8_{598796A1-0AF6-4823-A2E2-56C751AEB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9" i="1" l="1"/>
  <c r="C159" i="1"/>
  <c r="C111" i="1"/>
  <c r="C157" i="1"/>
  <c r="C109" i="1"/>
  <c r="E153" i="1"/>
  <c r="E105" i="1"/>
  <c r="C153" i="1"/>
  <c r="C151" i="1"/>
  <c r="F114" i="1"/>
  <c r="F115" i="1"/>
  <c r="F116" i="1"/>
  <c r="F117" i="1"/>
  <c r="F118" i="1"/>
  <c r="F119" i="1"/>
  <c r="F120" i="1"/>
  <c r="F121" i="1"/>
  <c r="F122" i="1"/>
  <c r="K122" i="1" s="1"/>
  <c r="F123" i="1"/>
  <c r="K123" i="1" s="1"/>
  <c r="F124" i="1"/>
  <c r="F125" i="1"/>
  <c r="K125" i="1" s="1"/>
  <c r="F126" i="1"/>
  <c r="F127" i="1"/>
  <c r="F128" i="1"/>
  <c r="F129" i="1"/>
  <c r="F130" i="1"/>
  <c r="F131" i="1"/>
  <c r="F132" i="1"/>
  <c r="F133" i="1"/>
  <c r="F134" i="1"/>
  <c r="F135" i="1"/>
  <c r="F113" i="1"/>
  <c r="K113" i="1" s="1"/>
  <c r="C132" i="1"/>
  <c r="C133" i="1"/>
  <c r="C134" i="1"/>
  <c r="C135" i="1"/>
  <c r="C131" i="1"/>
  <c r="C126" i="1"/>
  <c r="C127" i="1"/>
  <c r="C128" i="1"/>
  <c r="C129" i="1"/>
  <c r="C125" i="1"/>
  <c r="C120" i="1"/>
  <c r="C121" i="1"/>
  <c r="C122" i="1"/>
  <c r="C123" i="1"/>
  <c r="E123" i="1" s="1"/>
  <c r="C119" i="1"/>
  <c r="C147" i="1"/>
  <c r="K114" i="1"/>
  <c r="K115" i="1"/>
  <c r="K116" i="1"/>
  <c r="K117" i="1"/>
  <c r="K120" i="1"/>
  <c r="K131" i="1"/>
  <c r="K132" i="1"/>
  <c r="K133" i="1"/>
  <c r="J114" i="1"/>
  <c r="J115" i="1"/>
  <c r="J116" i="1"/>
  <c r="J117" i="1"/>
  <c r="J119" i="1"/>
  <c r="J120" i="1"/>
  <c r="J121" i="1"/>
  <c r="J122" i="1"/>
  <c r="J123" i="1"/>
  <c r="J125" i="1"/>
  <c r="J126" i="1"/>
  <c r="J127" i="1"/>
  <c r="J128" i="1"/>
  <c r="J129" i="1"/>
  <c r="J131" i="1"/>
  <c r="J132" i="1"/>
  <c r="J133" i="1"/>
  <c r="J134" i="1"/>
  <c r="J135" i="1"/>
  <c r="J113" i="1"/>
  <c r="I136" i="1"/>
  <c r="I114" i="1"/>
  <c r="I115" i="1"/>
  <c r="I116" i="1"/>
  <c r="I117" i="1"/>
  <c r="I119" i="1"/>
  <c r="I120" i="1"/>
  <c r="I121" i="1"/>
  <c r="I122" i="1"/>
  <c r="I123" i="1"/>
  <c r="I125" i="1"/>
  <c r="I126" i="1"/>
  <c r="I127" i="1"/>
  <c r="I128" i="1"/>
  <c r="I129" i="1"/>
  <c r="I131" i="1"/>
  <c r="I132" i="1"/>
  <c r="I133" i="1"/>
  <c r="I134" i="1"/>
  <c r="I135" i="1"/>
  <c r="I113" i="1"/>
  <c r="H114" i="1"/>
  <c r="H115" i="1"/>
  <c r="H116" i="1"/>
  <c r="H117" i="1"/>
  <c r="H119" i="1"/>
  <c r="H131" i="1"/>
  <c r="H113" i="1"/>
  <c r="G136" i="1"/>
  <c r="G114" i="1"/>
  <c r="G115" i="1"/>
  <c r="G116" i="1"/>
  <c r="G117" i="1"/>
  <c r="G119" i="1"/>
  <c r="G120" i="1"/>
  <c r="G121" i="1"/>
  <c r="G122" i="1"/>
  <c r="G123" i="1"/>
  <c r="G125" i="1"/>
  <c r="G126" i="1"/>
  <c r="G127" i="1"/>
  <c r="G128" i="1"/>
  <c r="G129" i="1"/>
  <c r="G131" i="1"/>
  <c r="G132" i="1"/>
  <c r="G133" i="1"/>
  <c r="G134" i="1"/>
  <c r="G135" i="1"/>
  <c r="G113" i="1"/>
  <c r="K119" i="1"/>
  <c r="H120" i="1"/>
  <c r="H121" i="1"/>
  <c r="H126" i="1"/>
  <c r="H127" i="1"/>
  <c r="H128" i="1"/>
  <c r="H129" i="1"/>
  <c r="H132" i="1"/>
  <c r="H133" i="1"/>
  <c r="K134" i="1"/>
  <c r="K135" i="1"/>
  <c r="D137" i="1"/>
  <c r="E115" i="1"/>
  <c r="E116" i="1"/>
  <c r="E119" i="1"/>
  <c r="E120" i="1"/>
  <c r="E121" i="1"/>
  <c r="E122" i="1"/>
  <c r="E125" i="1"/>
  <c r="E126" i="1"/>
  <c r="E127" i="1"/>
  <c r="E128" i="1"/>
  <c r="E129" i="1"/>
  <c r="E131" i="1"/>
  <c r="E132" i="1"/>
  <c r="E134" i="1"/>
  <c r="E113" i="1"/>
  <c r="D136" i="1"/>
  <c r="F5" i="1"/>
  <c r="F6" i="1"/>
  <c r="F7" i="1"/>
  <c r="F8" i="1"/>
  <c r="F9" i="1"/>
  <c r="F10" i="1"/>
  <c r="F11" i="1"/>
  <c r="F12" i="1"/>
  <c r="F13" i="1"/>
  <c r="F14" i="1"/>
  <c r="F15" i="1"/>
  <c r="F16" i="1"/>
  <c r="K16" i="1" s="1"/>
  <c r="F17" i="1"/>
  <c r="F18" i="1"/>
  <c r="F19" i="1"/>
  <c r="F20" i="1"/>
  <c r="F21" i="1"/>
  <c r="F22" i="1"/>
  <c r="F23" i="1"/>
  <c r="K24" i="1"/>
  <c r="F25" i="1"/>
  <c r="K25" i="1" s="1"/>
  <c r="F26" i="1"/>
  <c r="K26" i="1" s="1"/>
  <c r="F27" i="1"/>
  <c r="K27" i="1" s="1"/>
  <c r="F28" i="1"/>
  <c r="K28" i="1" s="1"/>
  <c r="F29" i="1"/>
  <c r="F30" i="1"/>
  <c r="F31" i="1"/>
  <c r="F32" i="1"/>
  <c r="F33" i="1"/>
  <c r="F34" i="1"/>
  <c r="F35" i="1"/>
  <c r="F36" i="1"/>
  <c r="F37" i="1"/>
  <c r="F38" i="1"/>
  <c r="K38" i="1" s="1"/>
  <c r="F39" i="1"/>
  <c r="H39" i="1" s="1"/>
  <c r="F40" i="1"/>
  <c r="F41" i="1"/>
  <c r="F42" i="1"/>
  <c r="F43" i="1"/>
  <c r="F44" i="1"/>
  <c r="F46" i="1"/>
  <c r="F47" i="1"/>
  <c r="F48" i="1"/>
  <c r="F49" i="1"/>
  <c r="F50" i="1"/>
  <c r="F51" i="1"/>
  <c r="K51" i="1" s="1"/>
  <c r="F52" i="1"/>
  <c r="H52" i="1" s="1"/>
  <c r="F53" i="1"/>
  <c r="F54" i="1"/>
  <c r="F55" i="1"/>
  <c r="F56" i="1"/>
  <c r="F57" i="1"/>
  <c r="F58" i="1"/>
  <c r="F59" i="1"/>
  <c r="F60" i="1"/>
  <c r="F61" i="1"/>
  <c r="K61" i="1" s="1"/>
  <c r="F62" i="1"/>
  <c r="F63" i="1"/>
  <c r="H63" i="1" s="1"/>
  <c r="F64" i="1"/>
  <c r="F65" i="1"/>
  <c r="F67" i="1"/>
  <c r="F68" i="1"/>
  <c r="F69" i="1"/>
  <c r="F70" i="1"/>
  <c r="F71" i="1"/>
  <c r="F72" i="1"/>
  <c r="F73" i="1"/>
  <c r="F74" i="1"/>
  <c r="K74" i="1" s="1"/>
  <c r="F75" i="1"/>
  <c r="F76" i="1"/>
  <c r="H76" i="1" s="1"/>
  <c r="F77" i="1"/>
  <c r="F78" i="1"/>
  <c r="F79" i="1"/>
  <c r="F80" i="1"/>
  <c r="F81" i="1"/>
  <c r="F82" i="1"/>
  <c r="F83" i="1"/>
  <c r="F84" i="1"/>
  <c r="F85" i="1"/>
  <c r="F86" i="1"/>
  <c r="K15" i="1"/>
  <c r="K17" i="1"/>
  <c r="K35" i="1"/>
  <c r="H50" i="1"/>
  <c r="K53" i="1"/>
  <c r="K60" i="1"/>
  <c r="K65" i="1"/>
  <c r="K77" i="1"/>
  <c r="F4" i="1"/>
  <c r="K20" i="1"/>
  <c r="K62" i="1"/>
  <c r="C113" i="1"/>
  <c r="C114" i="1"/>
  <c r="E114" i="1" s="1"/>
  <c r="C115" i="1"/>
  <c r="C116" i="1"/>
  <c r="C117" i="1"/>
  <c r="E117" i="1" s="1"/>
  <c r="E133" i="1"/>
  <c r="E135" i="1"/>
  <c r="K8" i="1"/>
  <c r="K11" i="1"/>
  <c r="K14" i="1"/>
  <c r="H32" i="1"/>
  <c r="H44" i="1"/>
  <c r="H56" i="1"/>
  <c r="H80" i="1"/>
  <c r="K4" i="1"/>
  <c r="C13" i="1"/>
  <c r="D87" i="1"/>
  <c r="D88" i="1"/>
  <c r="C4" i="1"/>
  <c r="G4" i="1"/>
  <c r="C5" i="1"/>
  <c r="G5" i="1"/>
  <c r="K5" i="1"/>
  <c r="C6" i="1"/>
  <c r="G6" i="1"/>
  <c r="K6" i="1"/>
  <c r="C7" i="1"/>
  <c r="J7" i="1" s="1"/>
  <c r="G7" i="1"/>
  <c r="C8" i="1"/>
  <c r="G8" i="1"/>
  <c r="C9" i="1"/>
  <c r="G9" i="1"/>
  <c r="K9" i="1"/>
  <c r="C10" i="1"/>
  <c r="G10" i="1"/>
  <c r="C11" i="1"/>
  <c r="G11" i="1"/>
  <c r="C12" i="1"/>
  <c r="J12" i="1" s="1"/>
  <c r="G12" i="1"/>
  <c r="J13" i="1"/>
  <c r="G13" i="1"/>
  <c r="C14" i="1"/>
  <c r="G14" i="1"/>
  <c r="C15" i="1"/>
  <c r="G15" i="1"/>
  <c r="C16" i="1"/>
  <c r="G16" i="1"/>
  <c r="C17" i="1"/>
  <c r="G17" i="1"/>
  <c r="C18" i="1"/>
  <c r="G18" i="1"/>
  <c r="K18" i="1"/>
  <c r="C19" i="1"/>
  <c r="G19" i="1"/>
  <c r="K19" i="1"/>
  <c r="C20" i="1"/>
  <c r="G20" i="1"/>
  <c r="C21" i="1"/>
  <c r="G21" i="1"/>
  <c r="K21" i="1"/>
  <c r="C22" i="1"/>
  <c r="G22" i="1"/>
  <c r="C23" i="1"/>
  <c r="G23" i="1"/>
  <c r="K23" i="1"/>
  <c r="C25" i="1"/>
  <c r="G25" i="1"/>
  <c r="C26" i="1"/>
  <c r="G26" i="1"/>
  <c r="C27" i="1"/>
  <c r="G27" i="1"/>
  <c r="C28" i="1"/>
  <c r="G28" i="1"/>
  <c r="C29" i="1"/>
  <c r="G29" i="1"/>
  <c r="C30" i="1"/>
  <c r="G30" i="1"/>
  <c r="K30" i="1"/>
  <c r="C31" i="1"/>
  <c r="J31" i="1" s="1"/>
  <c r="G31" i="1"/>
  <c r="C32" i="1"/>
  <c r="G32" i="1"/>
  <c r="C33" i="1"/>
  <c r="G33" i="1"/>
  <c r="K33" i="1"/>
  <c r="C34" i="1"/>
  <c r="E34" i="1" s="1"/>
  <c r="G34" i="1"/>
  <c r="C35" i="1"/>
  <c r="G35" i="1"/>
  <c r="C36" i="1"/>
  <c r="G36" i="1"/>
  <c r="C37" i="1"/>
  <c r="G37" i="1"/>
  <c r="K37" i="1"/>
  <c r="C38" i="1"/>
  <c r="G38" i="1"/>
  <c r="C39" i="1"/>
  <c r="G39" i="1"/>
  <c r="C40" i="1"/>
  <c r="G40" i="1"/>
  <c r="C41" i="1"/>
  <c r="E41" i="1" s="1"/>
  <c r="G41" i="1"/>
  <c r="C42" i="1"/>
  <c r="J42" i="1" s="1"/>
  <c r="G42" i="1"/>
  <c r="C43" i="1"/>
  <c r="J43" i="1" s="1"/>
  <c r="K43" i="1"/>
  <c r="G43" i="1"/>
  <c r="C44" i="1"/>
  <c r="G44" i="1"/>
  <c r="K44" i="1"/>
  <c r="K45" i="1"/>
  <c r="C46" i="1"/>
  <c r="G46" i="1"/>
  <c r="K46" i="1"/>
  <c r="C47" i="1"/>
  <c r="J47" i="1" s="1"/>
  <c r="K47" i="1"/>
  <c r="G47" i="1"/>
  <c r="C48" i="1"/>
  <c r="G48" i="1"/>
  <c r="C49" i="1"/>
  <c r="G49" i="1"/>
  <c r="K49" i="1"/>
  <c r="C50" i="1"/>
  <c r="G50" i="1"/>
  <c r="C51" i="1"/>
  <c r="G51" i="1"/>
  <c r="C52" i="1"/>
  <c r="G52" i="1"/>
  <c r="C53" i="1"/>
  <c r="G53" i="1"/>
  <c r="C54" i="1"/>
  <c r="G54" i="1"/>
  <c r="K54" i="1"/>
  <c r="C55" i="1"/>
  <c r="G55" i="1"/>
  <c r="C56" i="1"/>
  <c r="G56" i="1"/>
  <c r="K56" i="1"/>
  <c r="C57" i="1"/>
  <c r="G57" i="1"/>
  <c r="K57" i="1"/>
  <c r="C58" i="1"/>
  <c r="G58" i="1"/>
  <c r="K58" i="1"/>
  <c r="C59" i="1"/>
  <c r="G59" i="1"/>
  <c r="K59" i="1"/>
  <c r="C60" i="1"/>
  <c r="G60" i="1"/>
  <c r="C61" i="1"/>
  <c r="G61" i="1"/>
  <c r="C62" i="1"/>
  <c r="G62" i="1"/>
  <c r="C63" i="1"/>
  <c r="G63" i="1"/>
  <c r="C64" i="1"/>
  <c r="E64" i="1" s="1"/>
  <c r="G64" i="1"/>
  <c r="C65" i="1"/>
  <c r="G65" i="1"/>
  <c r="K66" i="1"/>
  <c r="C67" i="1"/>
  <c r="J67" i="1" s="1"/>
  <c r="G67" i="1"/>
  <c r="C68" i="1"/>
  <c r="G68" i="1"/>
  <c r="K68" i="1"/>
  <c r="C69" i="1"/>
  <c r="G69" i="1"/>
  <c r="C70" i="1"/>
  <c r="G70" i="1"/>
  <c r="K70" i="1"/>
  <c r="C71" i="1"/>
  <c r="J71" i="1" s="1"/>
  <c r="G71" i="1"/>
  <c r="C72" i="1"/>
  <c r="G72" i="1"/>
  <c r="K72" i="1"/>
  <c r="C73" i="1"/>
  <c r="G73" i="1"/>
  <c r="C74" i="1"/>
  <c r="G74" i="1"/>
  <c r="C75" i="1"/>
  <c r="E75" i="1" s="1"/>
  <c r="G75" i="1"/>
  <c r="C76" i="1"/>
  <c r="G76" i="1"/>
  <c r="C77" i="1"/>
  <c r="G77" i="1"/>
  <c r="C78" i="1"/>
  <c r="J78" i="1" s="1"/>
  <c r="G78" i="1"/>
  <c r="C79" i="1"/>
  <c r="G79" i="1"/>
  <c r="K79" i="1"/>
  <c r="C80" i="1"/>
  <c r="G80" i="1"/>
  <c r="K80" i="1"/>
  <c r="C81" i="1"/>
  <c r="G81" i="1"/>
  <c r="C82" i="1"/>
  <c r="G82" i="1"/>
  <c r="C83" i="1"/>
  <c r="G83" i="1"/>
  <c r="C84" i="1"/>
  <c r="E84" i="1" s="1"/>
  <c r="G84" i="1"/>
  <c r="C85" i="1"/>
  <c r="G85" i="1"/>
  <c r="K85" i="1"/>
  <c r="C86" i="1"/>
  <c r="J86" i="1" s="1"/>
  <c r="G86" i="1"/>
  <c r="H4" i="1"/>
  <c r="H5" i="1"/>
  <c r="H6" i="1"/>
  <c r="H8" i="1"/>
  <c r="H9" i="1"/>
  <c r="H11" i="1"/>
  <c r="H16" i="1"/>
  <c r="H18" i="1"/>
  <c r="H19" i="1"/>
  <c r="H21" i="1"/>
  <c r="H23" i="1"/>
  <c r="H25" i="1"/>
  <c r="H30" i="1"/>
  <c r="H33" i="1"/>
  <c r="H35" i="1"/>
  <c r="H37" i="1"/>
  <c r="H46" i="1"/>
  <c r="H49" i="1"/>
  <c r="H54" i="1"/>
  <c r="H57" i="1"/>
  <c r="H58" i="1"/>
  <c r="H59" i="1"/>
  <c r="H60" i="1"/>
  <c r="H61" i="1"/>
  <c r="H68" i="1"/>
  <c r="H70" i="1"/>
  <c r="H72" i="1"/>
  <c r="H79" i="1"/>
  <c r="H8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C97" i="1"/>
  <c r="J4" i="1"/>
  <c r="G87" i="1"/>
  <c r="T47" i="1"/>
  <c r="J5" i="1"/>
  <c r="J6" i="1"/>
  <c r="J8" i="1"/>
  <c r="J9" i="1"/>
  <c r="J11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4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8" i="1"/>
  <c r="J69" i="1"/>
  <c r="J70" i="1"/>
  <c r="J72" i="1"/>
  <c r="J74" i="1"/>
  <c r="J76" i="1"/>
  <c r="J77" i="1"/>
  <c r="J79" i="1"/>
  <c r="J80" i="1"/>
  <c r="J81" i="1"/>
  <c r="J82" i="1"/>
  <c r="J85" i="1"/>
  <c r="E5" i="1"/>
  <c r="E6" i="1"/>
  <c r="E8" i="1"/>
  <c r="E9" i="1"/>
  <c r="E11" i="1"/>
  <c r="E12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2" i="1"/>
  <c r="E33" i="1"/>
  <c r="E35" i="1"/>
  <c r="E36" i="1"/>
  <c r="E37" i="1"/>
  <c r="E38" i="1"/>
  <c r="E39" i="1"/>
  <c r="E40" i="1"/>
  <c r="E44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8" i="1"/>
  <c r="E69" i="1"/>
  <c r="E70" i="1"/>
  <c r="E72" i="1"/>
  <c r="E74" i="1"/>
  <c r="E76" i="1"/>
  <c r="E77" i="1"/>
  <c r="E79" i="1"/>
  <c r="E80" i="1"/>
  <c r="E81" i="1"/>
  <c r="E85" i="1"/>
  <c r="E4" i="1"/>
  <c r="A2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H125" i="1" l="1"/>
  <c r="H135" i="1"/>
  <c r="H134" i="1"/>
  <c r="K129" i="1"/>
  <c r="K128" i="1"/>
  <c r="K127" i="1"/>
  <c r="K126" i="1"/>
  <c r="K121" i="1"/>
  <c r="K136" i="1"/>
  <c r="C143" i="1" s="1"/>
  <c r="J136" i="1"/>
  <c r="H123" i="1"/>
  <c r="H122" i="1"/>
  <c r="H136" i="1" s="1"/>
  <c r="C145" i="1" s="1"/>
  <c r="E136" i="1"/>
  <c r="F136" i="1"/>
  <c r="C136" i="1"/>
  <c r="C137" i="1" s="1"/>
  <c r="H53" i="1"/>
  <c r="H17" i="1"/>
  <c r="H77" i="1"/>
  <c r="H65" i="1"/>
  <c r="E71" i="1"/>
  <c r="J84" i="1"/>
  <c r="K76" i="1"/>
  <c r="K52" i="1"/>
  <c r="H28" i="1"/>
  <c r="H86" i="1"/>
  <c r="E86" i="1"/>
  <c r="J64" i="1"/>
  <c r="K64" i="1"/>
  <c r="H36" i="1"/>
  <c r="K36" i="1"/>
  <c r="E31" i="1"/>
  <c r="H29" i="1"/>
  <c r="K29" i="1"/>
  <c r="K50" i="1"/>
  <c r="H51" i="1"/>
  <c r="H64" i="1"/>
  <c r="K32" i="1"/>
  <c r="H20" i="1"/>
  <c r="K81" i="1"/>
  <c r="H81" i="1"/>
  <c r="J75" i="1"/>
  <c r="K75" i="1"/>
  <c r="H22" i="1"/>
  <c r="K22" i="1"/>
  <c r="E7" i="1"/>
  <c r="K86" i="1"/>
  <c r="H62" i="1"/>
  <c r="K63" i="1"/>
  <c r="H15" i="1"/>
  <c r="H27" i="1"/>
  <c r="H14" i="1"/>
  <c r="H74" i="1"/>
  <c r="H38" i="1"/>
  <c r="K39" i="1"/>
  <c r="H26" i="1"/>
  <c r="K83" i="1"/>
  <c r="H83" i="1"/>
  <c r="J83" i="1"/>
  <c r="E83" i="1"/>
  <c r="K82" i="1"/>
  <c r="H82" i="1"/>
  <c r="E82" i="1"/>
  <c r="E78" i="1"/>
  <c r="K10" i="1"/>
  <c r="H10" i="1"/>
  <c r="E10" i="1"/>
  <c r="J10" i="1"/>
  <c r="K73" i="1"/>
  <c r="H73" i="1"/>
  <c r="E73" i="1"/>
  <c r="J73" i="1"/>
  <c r="K69" i="1"/>
  <c r="H69" i="1"/>
  <c r="E67" i="1"/>
  <c r="H55" i="1"/>
  <c r="K55" i="1"/>
  <c r="K48" i="1"/>
  <c r="H48" i="1"/>
  <c r="H47" i="1"/>
  <c r="E47" i="1"/>
  <c r="H43" i="1"/>
  <c r="E43" i="1"/>
  <c r="E42" i="1"/>
  <c r="H40" i="1"/>
  <c r="K40" i="1"/>
  <c r="E13" i="1"/>
  <c r="C87" i="1"/>
  <c r="C88" i="1" s="1"/>
  <c r="C140" i="1" l="1"/>
  <c r="F140" i="1" s="1"/>
  <c r="H140" i="1" s="1"/>
  <c r="K71" i="1"/>
  <c r="H71" i="1"/>
  <c r="H84" i="1"/>
  <c r="K84" i="1"/>
  <c r="H31" i="1"/>
  <c r="K31" i="1"/>
  <c r="H75" i="1"/>
  <c r="K12" i="1"/>
  <c r="H12" i="1"/>
  <c r="H7" i="1"/>
  <c r="K7" i="1"/>
  <c r="K78" i="1"/>
  <c r="H78" i="1"/>
  <c r="J87" i="1"/>
  <c r="E87" i="1"/>
  <c r="K67" i="1"/>
  <c r="H67" i="1"/>
  <c r="K42" i="1"/>
  <c r="H42" i="1"/>
  <c r="H41" i="1"/>
  <c r="K41" i="1"/>
  <c r="K34" i="1"/>
  <c r="H34" i="1"/>
  <c r="K13" i="1"/>
  <c r="F87" i="1"/>
  <c r="T46" i="1" s="1"/>
  <c r="H13" i="1"/>
  <c r="H87" i="1" l="1"/>
  <c r="C95" i="1" s="1"/>
  <c r="K87" i="1"/>
  <c r="C93" i="1" s="1"/>
  <c r="E111" i="1" s="1"/>
  <c r="S39" i="1"/>
  <c r="C91" i="1" l="1"/>
  <c r="F91" i="1" s="1"/>
  <c r="H91" i="1" s="1"/>
  <c r="C103" i="1" l="1"/>
  <c r="C105" i="1" s="1"/>
</calcChain>
</file>

<file path=xl/sharedStrings.xml><?xml version="1.0" encoding="utf-8"?>
<sst xmlns="http://schemas.openxmlformats.org/spreadsheetml/2006/main" count="68" uniqueCount="44">
  <si>
    <t>SEMESTRE</t>
  </si>
  <si>
    <t>#</t>
  </si>
  <si>
    <t>DATOS OBTENIDOS</t>
  </si>
  <si>
    <t>X</t>
  </si>
  <si>
    <t>Y</t>
  </si>
  <si>
    <t xml:space="preserve">GASTO MENSUAL (ACUMULADO) </t>
  </si>
  <si>
    <t>X*Y</t>
  </si>
  <si>
    <t>SUMATORIAS</t>
  </si>
  <si>
    <t>MEDIAS</t>
  </si>
  <si>
    <t>GASTO MENSUAL (POR MILES)</t>
  </si>
  <si>
    <t>(X-MED X)</t>
  </si>
  <si>
    <t>(Y-MED Y)</t>
  </si>
  <si>
    <t>(X-MED X)^2</t>
  </si>
  <si>
    <t>(Y-MED Y)^2</t>
  </si>
  <si>
    <t>DATOS UTILIZADOS PARA GRAFICAR Y OBTENER</t>
  </si>
  <si>
    <t xml:space="preserve"> LA FUNCION</t>
  </si>
  <si>
    <t>X^2</t>
  </si>
  <si>
    <t>a=</t>
  </si>
  <si>
    <t>b=</t>
  </si>
  <si>
    <t>COVARIANZAS</t>
  </si>
  <si>
    <t>r=Sxy/SxSy</t>
  </si>
  <si>
    <t>Sx=</t>
  </si>
  <si>
    <t>Sy=</t>
  </si>
  <si>
    <t>COVARIANZA (Sxy)=</t>
  </si>
  <si>
    <t>DESVARIANZA (Sx)=</t>
  </si>
  <si>
    <t>DESVARIANZA (Sy)=</t>
  </si>
  <si>
    <t>PRECISIÓN DE LA PREDICCION:</t>
  </si>
  <si>
    <t>(X-MEDX)(Y-MEDY)</t>
  </si>
  <si>
    <t>COEFICIENTE DE PEARSON (r)=</t>
  </si>
  <si>
    <t>COEFICIENTE DE DETERMINACION (r^2)=</t>
  </si>
  <si>
    <t xml:space="preserve"> COEFICIENTE DE REGRESION</t>
  </si>
  <si>
    <t>Y=0.004271115+0.000331396X</t>
  </si>
  <si>
    <t>DONDE Y ES DEPENDIENTE Y X INDEPENDIENTE</t>
  </si>
  <si>
    <t>COEFICIENTE DE REGRESION</t>
  </si>
  <si>
    <t>DONDE X ES DEPENDIENTE Y E INDEPENDIENTE</t>
  </si>
  <si>
    <t>X=-45485490.58+3017.316Y</t>
  </si>
  <si>
    <t>x</t>
  </si>
  <si>
    <t>y</t>
  </si>
  <si>
    <t>Datos obtenidos</t>
  </si>
  <si>
    <t>x*y</t>
  </si>
  <si>
    <t>(X-MEDX)</t>
  </si>
  <si>
    <t>(Y-MEDY)</t>
  </si>
  <si>
    <t>(X-MEDX)^2</t>
  </si>
  <si>
    <t>(Y-MEDY)^2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</si>
</sst>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CDA8E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  <xf numFmtId="0" fontId="8" fillId="7" borderId="0" applyNumberFormat="0" applyBorder="0" applyAlignment="0" applyProtection="0"/>
    <xf numFmtId="0" fontId="5" fillId="8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0" xfId="1"/>
    <xf numFmtId="0" fontId="7" fillId="3" borderId="1" xfId="2" applyFont="1" applyAlignment="1">
      <alignment horizontal="center"/>
    </xf>
    <xf numFmtId="0" fontId="7" fillId="3" borderId="1" xfId="2" applyFont="1"/>
    <xf numFmtId="0" fontId="4" fillId="5" borderId="0" xfId="4" applyFont="1" applyAlignment="1">
      <alignment horizontal="center"/>
    </xf>
    <xf numFmtId="0" fontId="4" fillId="5" borderId="1" xfId="4" applyFont="1" applyBorder="1" applyAlignment="1">
      <alignment horizontal="center"/>
    </xf>
    <xf numFmtId="0" fontId="7" fillId="3" borderId="3" xfId="2" applyFont="1" applyBorder="1" applyAlignment="1">
      <alignment horizontal="center"/>
    </xf>
    <xf numFmtId="164" fontId="7" fillId="3" borderId="1" xfId="2" applyNumberFormat="1" applyFont="1" applyAlignment="1">
      <alignment horizontal="center"/>
    </xf>
    <xf numFmtId="0" fontId="6" fillId="6" borderId="2" xfId="3" applyFont="1" applyFill="1" applyAlignment="1">
      <alignment horizontal="center"/>
    </xf>
    <xf numFmtId="0" fontId="8" fillId="7" borderId="0" xfId="5"/>
    <xf numFmtId="0" fontId="2" fillId="10" borderId="0" xfId="1" applyFill="1"/>
    <xf numFmtId="0" fontId="2" fillId="10" borderId="3" xfId="1" applyFill="1" applyBorder="1" applyAlignment="1">
      <alignment horizontal="center"/>
    </xf>
    <xf numFmtId="0" fontId="2" fillId="11" borderId="0" xfId="1" applyFill="1"/>
    <xf numFmtId="0" fontId="2" fillId="11" borderId="3" xfId="1" applyFill="1" applyBorder="1" applyAlignment="1">
      <alignment horizontal="center"/>
    </xf>
    <xf numFmtId="0" fontId="5" fillId="8" borderId="0" xfId="6" applyAlignment="1">
      <alignment horizontal="center"/>
    </xf>
    <xf numFmtId="0" fontId="5" fillId="8" borderId="1" xfId="6" applyBorder="1" applyAlignment="1">
      <alignment horizontal="center"/>
    </xf>
    <xf numFmtId="0" fontId="0" fillId="6" borderId="2" xfId="3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5" borderId="3" xfId="4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3" xfId="2" applyFont="1" applyBorder="1"/>
  </cellXfs>
  <cellStyles count="7">
    <cellStyle name="60% - Énfasis1" xfId="4" builtinId="32"/>
    <cellStyle name="Bueno" xfId="1" builtinId="26"/>
    <cellStyle name="Cálculo" xfId="2" builtinId="22"/>
    <cellStyle name="Énfasis1" xfId="6" builtinId="29"/>
    <cellStyle name="Incorrecto" xfId="5" builtinId="27"/>
    <cellStyle name="Normal" xfId="0" builtinId="0"/>
    <cellStyle name="Notas" xfId="3" builtinId="10"/>
  </cellStyles>
  <dxfs count="0"/>
  <tableStyles count="0" defaultTableStyle="TableStyleMedium2" defaultPivotStyle="PivotStyleMedium9"/>
  <colors>
    <mruColors>
      <color rgb="FF7CD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</a:t>
            </a:r>
            <a:r>
              <a:rPr lang="es-MX" baseline="0"/>
              <a:t> con 80% de datos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Hoja1!$C$4:$C$86</c:f>
              <c:numCache>
                <c:formatCode>General</c:formatCode>
                <c:ptCount val="83"/>
                <c:pt idx="0">
                  <c:v>19.200000000000003</c:v>
                </c:pt>
                <c:pt idx="1">
                  <c:v>30</c:v>
                </c:pt>
                <c:pt idx="2">
                  <c:v>42</c:v>
                </c:pt>
                <c:pt idx="3">
                  <c:v>34.799999999999997</c:v>
                </c:pt>
                <c:pt idx="4">
                  <c:v>20.399999999999999</c:v>
                </c:pt>
                <c:pt idx="5">
                  <c:v>21.6</c:v>
                </c:pt>
                <c:pt idx="6">
                  <c:v>38.400000000000006</c:v>
                </c:pt>
                <c:pt idx="7">
                  <c:v>30</c:v>
                </c:pt>
                <c:pt idx="8">
                  <c:v>39.599999999999994</c:v>
                </c:pt>
                <c:pt idx="9">
                  <c:v>25.200000000000003</c:v>
                </c:pt>
                <c:pt idx="10">
                  <c:v>20.399999999999999</c:v>
                </c:pt>
                <c:pt idx="11">
                  <c:v>36</c:v>
                </c:pt>
                <c:pt idx="12">
                  <c:v>30</c:v>
                </c:pt>
                <c:pt idx="13">
                  <c:v>20.399999999999999</c:v>
                </c:pt>
                <c:pt idx="14">
                  <c:v>30</c:v>
                </c:pt>
                <c:pt idx="15">
                  <c:v>42</c:v>
                </c:pt>
                <c:pt idx="16">
                  <c:v>34.799999999999997</c:v>
                </c:pt>
                <c:pt idx="17">
                  <c:v>20.399999999999999</c:v>
                </c:pt>
                <c:pt idx="18">
                  <c:v>39.599999999999994</c:v>
                </c:pt>
                <c:pt idx="19">
                  <c:v>36</c:v>
                </c:pt>
                <c:pt idx="21">
                  <c:v>72</c:v>
                </c:pt>
                <c:pt idx="22">
                  <c:v>60</c:v>
                </c:pt>
                <c:pt idx="23">
                  <c:v>60</c:v>
                </c:pt>
                <c:pt idx="24">
                  <c:v>36</c:v>
                </c:pt>
                <c:pt idx="25">
                  <c:v>81.599999999999994</c:v>
                </c:pt>
                <c:pt idx="26">
                  <c:v>48</c:v>
                </c:pt>
                <c:pt idx="27">
                  <c:v>62.400000000000006</c:v>
                </c:pt>
                <c:pt idx="28">
                  <c:v>84</c:v>
                </c:pt>
                <c:pt idx="29">
                  <c:v>36</c:v>
                </c:pt>
                <c:pt idx="30">
                  <c:v>55.2</c:v>
                </c:pt>
                <c:pt idx="31">
                  <c:v>48</c:v>
                </c:pt>
                <c:pt idx="32">
                  <c:v>67.199999999999989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52.8</c:v>
                </c:pt>
                <c:pt idx="37">
                  <c:v>74.400000000000006</c:v>
                </c:pt>
                <c:pt idx="38">
                  <c:v>81.599999999999994</c:v>
                </c:pt>
                <c:pt idx="39">
                  <c:v>48</c:v>
                </c:pt>
                <c:pt idx="40">
                  <c:v>72</c:v>
                </c:pt>
                <c:pt idx="42">
                  <c:v>72</c:v>
                </c:pt>
                <c:pt idx="43">
                  <c:v>64.800000000000011</c:v>
                </c:pt>
                <c:pt idx="44">
                  <c:v>118.79999999999998</c:v>
                </c:pt>
                <c:pt idx="45">
                  <c:v>126</c:v>
                </c:pt>
                <c:pt idx="46">
                  <c:v>104.39999999999999</c:v>
                </c:pt>
                <c:pt idx="47">
                  <c:v>107.28</c:v>
                </c:pt>
                <c:pt idx="48">
                  <c:v>104.39999999999999</c:v>
                </c:pt>
                <c:pt idx="49">
                  <c:v>75.600000000000009</c:v>
                </c:pt>
                <c:pt idx="50">
                  <c:v>75.600000000000009</c:v>
                </c:pt>
                <c:pt idx="51">
                  <c:v>97.2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126</c:v>
                </c:pt>
                <c:pt idx="56">
                  <c:v>108</c:v>
                </c:pt>
                <c:pt idx="57">
                  <c:v>72</c:v>
                </c:pt>
                <c:pt idx="58">
                  <c:v>61.199999999999996</c:v>
                </c:pt>
                <c:pt idx="59">
                  <c:v>111.60000000000001</c:v>
                </c:pt>
                <c:pt idx="60">
                  <c:v>68.399999999999991</c:v>
                </c:pt>
                <c:pt idx="61">
                  <c:v>100.8</c:v>
                </c:pt>
                <c:pt idx="63">
                  <c:v>168</c:v>
                </c:pt>
                <c:pt idx="64">
                  <c:v>120</c:v>
                </c:pt>
                <c:pt idx="65">
                  <c:v>96</c:v>
                </c:pt>
                <c:pt idx="66">
                  <c:v>120</c:v>
                </c:pt>
                <c:pt idx="67">
                  <c:v>153.60000000000002</c:v>
                </c:pt>
                <c:pt idx="68">
                  <c:v>120</c:v>
                </c:pt>
                <c:pt idx="69">
                  <c:v>100.80000000000001</c:v>
                </c:pt>
                <c:pt idx="70">
                  <c:v>81.599999999999994</c:v>
                </c:pt>
                <c:pt idx="71">
                  <c:v>148.80000000000001</c:v>
                </c:pt>
                <c:pt idx="72">
                  <c:v>110.4</c:v>
                </c:pt>
                <c:pt idx="73">
                  <c:v>156</c:v>
                </c:pt>
                <c:pt idx="74">
                  <c:v>120</c:v>
                </c:pt>
                <c:pt idx="75">
                  <c:v>129.60000000000002</c:v>
                </c:pt>
                <c:pt idx="76">
                  <c:v>144</c:v>
                </c:pt>
                <c:pt idx="77">
                  <c:v>124.80000000000001</c:v>
                </c:pt>
                <c:pt idx="78">
                  <c:v>105.6</c:v>
                </c:pt>
                <c:pt idx="79">
                  <c:v>129.60000000000002</c:v>
                </c:pt>
                <c:pt idx="80">
                  <c:v>120</c:v>
                </c:pt>
                <c:pt idx="81">
                  <c:v>168</c:v>
                </c:pt>
                <c:pt idx="82">
                  <c:v>139.19999999999999</c:v>
                </c:pt>
              </c:numCache>
            </c:numRef>
          </c:xVal>
          <c:yVal>
            <c:numRef>
              <c:f>Hoja1!$D$4:$D$86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7-42EE-A391-0CE2CDE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406544"/>
        <c:axId val="1618405104"/>
      </c:scatterChart>
      <c:valAx>
        <c:axId val="161840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405104"/>
        <c:crosses val="autoZero"/>
        <c:crossBetween val="midCat"/>
      </c:valAx>
      <c:valAx>
        <c:axId val="1618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40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con 20%</a:t>
            </a:r>
            <a:r>
              <a:rPr lang="en-US" baseline="0"/>
              <a:t> de datos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Hoja1!$C$113:$C$135</c:f>
              <c:numCache>
                <c:formatCode>General</c:formatCode>
                <c:ptCount val="23"/>
                <c:pt idx="0">
                  <c:v>42</c:v>
                </c:pt>
                <c:pt idx="1">
                  <c:v>37.200000000000003</c:v>
                </c:pt>
                <c:pt idx="2">
                  <c:v>42</c:v>
                </c:pt>
                <c:pt idx="3">
                  <c:v>18</c:v>
                </c:pt>
                <c:pt idx="4">
                  <c:v>21.6</c:v>
                </c:pt>
                <c:pt idx="6">
                  <c:v>36</c:v>
                </c:pt>
                <c:pt idx="7">
                  <c:v>60</c:v>
                </c:pt>
                <c:pt idx="8">
                  <c:v>84</c:v>
                </c:pt>
                <c:pt idx="9">
                  <c:v>79.199999999999989</c:v>
                </c:pt>
                <c:pt idx="10">
                  <c:v>52.8</c:v>
                </c:pt>
                <c:pt idx="12">
                  <c:v>61.199999999999996</c:v>
                </c:pt>
                <c:pt idx="13">
                  <c:v>115.20000000000002</c:v>
                </c:pt>
                <c:pt idx="14">
                  <c:v>86.399999999999991</c:v>
                </c:pt>
                <c:pt idx="15">
                  <c:v>118.79999999999998</c:v>
                </c:pt>
                <c:pt idx="16">
                  <c:v>90</c:v>
                </c:pt>
                <c:pt idx="18">
                  <c:v>168</c:v>
                </c:pt>
                <c:pt idx="19">
                  <c:v>110.4</c:v>
                </c:pt>
                <c:pt idx="20">
                  <c:v>139.19999999999999</c:v>
                </c:pt>
                <c:pt idx="21">
                  <c:v>158.39999999999998</c:v>
                </c:pt>
                <c:pt idx="22">
                  <c:v>96</c:v>
                </c:pt>
              </c:numCache>
            </c:numRef>
          </c:xVal>
          <c:yVal>
            <c:numRef>
              <c:f>Hoja1!$D$113:$D$135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5-4563-A388-6262175E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16096"/>
        <c:axId val="1550915136"/>
      </c:scatterChart>
      <c:valAx>
        <c:axId val="15509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0915136"/>
        <c:crosses val="autoZero"/>
        <c:crossBetween val="midCat"/>
      </c:valAx>
      <c:valAx>
        <c:axId val="15509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09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719699</xdr:colOff>
      <xdr:row>72</xdr:row>
      <xdr:rowOff>39838</xdr:rowOff>
    </xdr:from>
    <xdr:to>
      <xdr:col>16</xdr:col>
      <xdr:colOff>517931</xdr:colOff>
      <xdr:row>86</xdr:row>
      <xdr:rowOff>151049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7307F-1F65-0BFA-F126-2373EBAD2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960783</xdr:colOff>
      <xdr:row>112</xdr:row>
      <xdr:rowOff>3314</xdr:rowOff>
    </xdr:from>
    <xdr:to>
      <xdr:col>17</xdr:col>
      <xdr:colOff>157370</xdr:colOff>
      <xdr:row>127</xdr:row>
      <xdr:rowOff>13253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C1FB12-FE87-72B9-9E31-CEF1F4326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9"/>
  <sheetViews>
    <sheetView tabSelected="1" topLeftCell="A107" zoomScale="95" zoomScaleNormal="160" workbookViewId="0">
      <selection activeCell="E157" sqref="E157"/>
    </sheetView>
  </sheetViews>
  <sheetFormatPr baseColWidth="10" defaultColWidth="9.109375" defaultRowHeight="14.4" x14ac:dyDescent="0.3"/>
  <cols>
    <col min="1" max="1" width="9.21875" bestFit="1" customWidth="1"/>
    <col min="2" max="2" width="38.21875" customWidth="1"/>
    <col min="3" max="3" width="42.88671875" customWidth="1"/>
    <col min="4" max="4" width="18" customWidth="1"/>
    <col min="5" max="5" width="36" customWidth="1"/>
    <col min="6" max="6" width="18.44140625" customWidth="1"/>
    <col min="7" max="7" width="28" customWidth="1"/>
    <col min="8" max="8" width="27.44140625" customWidth="1"/>
    <col min="9" max="9" width="18.5546875" customWidth="1"/>
    <col min="10" max="10" width="18.109375" customWidth="1"/>
    <col min="11" max="11" width="27.5546875" customWidth="1"/>
    <col min="12" max="12" width="23.6640625" customWidth="1"/>
    <col min="13" max="13" width="18.44140625" customWidth="1"/>
    <col min="19" max="19" width="9.21875" bestFit="1" customWidth="1"/>
    <col min="20" max="20" width="12.109375" bestFit="1" customWidth="1"/>
  </cols>
  <sheetData>
    <row r="1" spans="1:11" x14ac:dyDescent="0.3">
      <c r="C1" s="18" t="s">
        <v>14</v>
      </c>
      <c r="D1" s="19" t="s">
        <v>15</v>
      </c>
    </row>
    <row r="2" spans="1:11" x14ac:dyDescent="0.3">
      <c r="A2" s="17"/>
      <c r="B2" s="9" t="s">
        <v>2</v>
      </c>
      <c r="C2" s="9" t="s">
        <v>3</v>
      </c>
      <c r="D2" s="9" t="s">
        <v>4</v>
      </c>
      <c r="E2" s="17"/>
      <c r="F2" s="17"/>
      <c r="G2" s="17"/>
      <c r="H2" s="17"/>
      <c r="I2" s="17"/>
    </row>
    <row r="3" spans="1:11" x14ac:dyDescent="0.3">
      <c r="A3" s="5" t="s">
        <v>1</v>
      </c>
      <c r="B3" s="6" t="s">
        <v>9</v>
      </c>
      <c r="C3" s="6" t="s">
        <v>5</v>
      </c>
      <c r="D3" s="6" t="s">
        <v>0</v>
      </c>
      <c r="E3" s="6" t="s">
        <v>6</v>
      </c>
      <c r="F3" s="6" t="s">
        <v>10</v>
      </c>
      <c r="G3" s="6" t="s">
        <v>11</v>
      </c>
      <c r="H3" s="6" t="s">
        <v>12</v>
      </c>
      <c r="I3" s="6" t="s">
        <v>13</v>
      </c>
      <c r="J3" s="20" t="s">
        <v>16</v>
      </c>
      <c r="K3" s="20" t="s">
        <v>27</v>
      </c>
    </row>
    <row r="4" spans="1:11" x14ac:dyDescent="0.3">
      <c r="A4" s="1">
        <v>1</v>
      </c>
      <c r="B4" s="8">
        <v>1.1000000000000001</v>
      </c>
      <c r="C4" s="3">
        <f>((B4*2)*6)+(3*2)</f>
        <v>19.200000000000003</v>
      </c>
      <c r="D4" s="3">
        <v>2</v>
      </c>
      <c r="E4" s="3">
        <f>D4*C4</f>
        <v>38.400000000000006</v>
      </c>
      <c r="F4" s="3">
        <f>C4-78.126</f>
        <v>-58.926000000000002</v>
      </c>
      <c r="G4" s="3">
        <f>D4-5</f>
        <v>-3</v>
      </c>
      <c r="H4" s="3">
        <f>F4^2</f>
        <v>3472.2734760000003</v>
      </c>
      <c r="I4" s="3">
        <f>G4^2</f>
        <v>9</v>
      </c>
      <c r="J4">
        <f>C4^2</f>
        <v>368.6400000000001</v>
      </c>
      <c r="K4">
        <f>F4*G4</f>
        <v>176.77800000000002</v>
      </c>
    </row>
    <row r="5" spans="1:11" x14ac:dyDescent="0.3">
      <c r="A5" s="1">
        <f>A4+1</f>
        <v>2</v>
      </c>
      <c r="B5" s="3">
        <v>2</v>
      </c>
      <c r="C5" s="3">
        <f t="shared" ref="C5:C23" si="0">((B5*2)*6)+(3*2)</f>
        <v>30</v>
      </c>
      <c r="D5" s="3">
        <v>2</v>
      </c>
      <c r="E5" s="3">
        <f t="shared" ref="E5:E68" si="1">D5*C5</f>
        <v>60</v>
      </c>
      <c r="F5" s="3">
        <f t="shared" ref="F5:F68" si="2">C5-78.126</f>
        <v>-48.126000000000005</v>
      </c>
      <c r="G5" s="3">
        <f t="shared" ref="G5:G68" si="3">D5-5</f>
        <v>-3</v>
      </c>
      <c r="H5" s="3">
        <f t="shared" ref="H5:H68" si="4">F5^2</f>
        <v>2316.1118760000004</v>
      </c>
      <c r="I5" s="3">
        <f t="shared" ref="I5:I68" si="5">G5^2</f>
        <v>9</v>
      </c>
      <c r="J5">
        <f t="shared" ref="J5:J68" si="6">C5^2</f>
        <v>900</v>
      </c>
      <c r="K5">
        <f t="shared" ref="K5:K68" si="7">F5*G5</f>
        <v>144.37800000000001</v>
      </c>
    </row>
    <row r="6" spans="1:11" x14ac:dyDescent="0.3">
      <c r="A6" s="1">
        <f t="shared" ref="A6:A69" si="8">A5+1</f>
        <v>3</v>
      </c>
      <c r="B6" s="3">
        <v>3</v>
      </c>
      <c r="C6" s="3">
        <f t="shared" si="0"/>
        <v>42</v>
      </c>
      <c r="D6" s="3">
        <v>2</v>
      </c>
      <c r="E6" s="3">
        <f t="shared" si="1"/>
        <v>84</v>
      </c>
      <c r="F6" s="3">
        <f t="shared" si="2"/>
        <v>-36.126000000000005</v>
      </c>
      <c r="G6" s="3">
        <f t="shared" si="3"/>
        <v>-3</v>
      </c>
      <c r="H6" s="3">
        <f t="shared" si="4"/>
        <v>1305.0878760000003</v>
      </c>
      <c r="I6" s="3">
        <f t="shared" si="5"/>
        <v>9</v>
      </c>
      <c r="J6">
        <f t="shared" si="6"/>
        <v>1764</v>
      </c>
      <c r="K6">
        <f t="shared" si="7"/>
        <v>108.37800000000001</v>
      </c>
    </row>
    <row r="7" spans="1:11" x14ac:dyDescent="0.3">
      <c r="A7" s="1">
        <f t="shared" si="8"/>
        <v>4</v>
      </c>
      <c r="B7" s="3">
        <v>2.4</v>
      </c>
      <c r="C7" s="3">
        <f t="shared" si="0"/>
        <v>34.799999999999997</v>
      </c>
      <c r="D7" s="3">
        <v>2</v>
      </c>
      <c r="E7" s="3">
        <f t="shared" si="1"/>
        <v>69.599999999999994</v>
      </c>
      <c r="F7" s="3">
        <f t="shared" si="2"/>
        <v>-43.326000000000008</v>
      </c>
      <c r="G7" s="3">
        <f t="shared" si="3"/>
        <v>-3</v>
      </c>
      <c r="H7" s="3">
        <f t="shared" si="4"/>
        <v>1877.1422760000007</v>
      </c>
      <c r="I7" s="3">
        <f t="shared" si="5"/>
        <v>9</v>
      </c>
      <c r="J7">
        <f t="shared" si="6"/>
        <v>1211.0399999999997</v>
      </c>
      <c r="K7">
        <f t="shared" si="7"/>
        <v>129.97800000000001</v>
      </c>
    </row>
    <row r="8" spans="1:11" x14ac:dyDescent="0.3">
      <c r="A8" s="1">
        <f t="shared" si="8"/>
        <v>5</v>
      </c>
      <c r="B8" s="3">
        <v>1.2</v>
      </c>
      <c r="C8" s="3">
        <f t="shared" si="0"/>
        <v>20.399999999999999</v>
      </c>
      <c r="D8" s="3">
        <v>2</v>
      </c>
      <c r="E8" s="3">
        <f t="shared" si="1"/>
        <v>40.799999999999997</v>
      </c>
      <c r="F8" s="3">
        <f t="shared" si="2"/>
        <v>-57.726000000000006</v>
      </c>
      <c r="G8" s="3">
        <f t="shared" si="3"/>
        <v>-3</v>
      </c>
      <c r="H8" s="3">
        <f t="shared" si="4"/>
        <v>3332.2910760000009</v>
      </c>
      <c r="I8" s="3">
        <f t="shared" si="5"/>
        <v>9</v>
      </c>
      <c r="J8">
        <f t="shared" si="6"/>
        <v>416.15999999999997</v>
      </c>
      <c r="K8">
        <f t="shared" si="7"/>
        <v>173.17800000000003</v>
      </c>
    </row>
    <row r="9" spans="1:11" x14ac:dyDescent="0.3">
      <c r="A9" s="1">
        <f t="shared" si="8"/>
        <v>6</v>
      </c>
      <c r="B9" s="3">
        <v>1.3</v>
      </c>
      <c r="C9" s="3">
        <f t="shared" si="0"/>
        <v>21.6</v>
      </c>
      <c r="D9" s="3">
        <v>2</v>
      </c>
      <c r="E9" s="3">
        <f t="shared" si="1"/>
        <v>43.2</v>
      </c>
      <c r="F9" s="3">
        <f t="shared" si="2"/>
        <v>-56.526000000000003</v>
      </c>
      <c r="G9" s="3">
        <f t="shared" si="3"/>
        <v>-3</v>
      </c>
      <c r="H9" s="3">
        <f t="shared" si="4"/>
        <v>3195.1886760000002</v>
      </c>
      <c r="I9" s="3">
        <f t="shared" si="5"/>
        <v>9</v>
      </c>
      <c r="J9">
        <f t="shared" si="6"/>
        <v>466.56000000000006</v>
      </c>
      <c r="K9">
        <f t="shared" si="7"/>
        <v>169.578</v>
      </c>
    </row>
    <row r="10" spans="1:11" x14ac:dyDescent="0.3">
      <c r="A10" s="1">
        <f t="shared" si="8"/>
        <v>7</v>
      </c>
      <c r="B10" s="3">
        <v>2.7</v>
      </c>
      <c r="C10" s="3">
        <f t="shared" si="0"/>
        <v>38.400000000000006</v>
      </c>
      <c r="D10" s="3">
        <v>2</v>
      </c>
      <c r="E10" s="3">
        <f t="shared" si="1"/>
        <v>76.800000000000011</v>
      </c>
      <c r="F10" s="3">
        <f t="shared" si="2"/>
        <v>-39.725999999999999</v>
      </c>
      <c r="G10" s="3">
        <f t="shared" si="3"/>
        <v>-3</v>
      </c>
      <c r="H10" s="3">
        <f t="shared" si="4"/>
        <v>1578.155076</v>
      </c>
      <c r="I10" s="3">
        <f t="shared" si="5"/>
        <v>9</v>
      </c>
      <c r="J10">
        <f t="shared" si="6"/>
        <v>1474.5600000000004</v>
      </c>
      <c r="K10">
        <f t="shared" si="7"/>
        <v>119.178</v>
      </c>
    </row>
    <row r="11" spans="1:11" x14ac:dyDescent="0.3">
      <c r="A11" s="1">
        <f t="shared" si="8"/>
        <v>8</v>
      </c>
      <c r="B11" s="3">
        <v>2</v>
      </c>
      <c r="C11" s="3">
        <f t="shared" si="0"/>
        <v>30</v>
      </c>
      <c r="D11" s="3">
        <v>2</v>
      </c>
      <c r="E11" s="3">
        <f t="shared" si="1"/>
        <v>60</v>
      </c>
      <c r="F11" s="3">
        <f t="shared" si="2"/>
        <v>-48.126000000000005</v>
      </c>
      <c r="G11" s="3">
        <f t="shared" si="3"/>
        <v>-3</v>
      </c>
      <c r="H11" s="3">
        <f t="shared" si="4"/>
        <v>2316.1118760000004</v>
      </c>
      <c r="I11" s="3">
        <f t="shared" si="5"/>
        <v>9</v>
      </c>
      <c r="J11">
        <f t="shared" si="6"/>
        <v>900</v>
      </c>
      <c r="K11">
        <f t="shared" si="7"/>
        <v>144.37800000000001</v>
      </c>
    </row>
    <row r="12" spans="1:11" x14ac:dyDescent="0.3">
      <c r="A12" s="1">
        <f t="shared" si="8"/>
        <v>9</v>
      </c>
      <c r="B12" s="3">
        <v>2.8</v>
      </c>
      <c r="C12" s="3">
        <f t="shared" si="0"/>
        <v>39.599999999999994</v>
      </c>
      <c r="D12" s="3">
        <v>2</v>
      </c>
      <c r="E12" s="3">
        <f t="shared" si="1"/>
        <v>79.199999999999989</v>
      </c>
      <c r="F12" s="3">
        <f t="shared" si="2"/>
        <v>-38.52600000000001</v>
      </c>
      <c r="G12" s="3">
        <f t="shared" si="3"/>
        <v>-3</v>
      </c>
      <c r="H12" s="3">
        <f t="shared" si="4"/>
        <v>1484.2526760000007</v>
      </c>
      <c r="I12" s="3">
        <f t="shared" si="5"/>
        <v>9</v>
      </c>
      <c r="J12">
        <f t="shared" si="6"/>
        <v>1568.1599999999996</v>
      </c>
      <c r="K12">
        <f t="shared" si="7"/>
        <v>115.57800000000003</v>
      </c>
    </row>
    <row r="13" spans="1:11" x14ac:dyDescent="0.3">
      <c r="A13" s="1">
        <f t="shared" si="8"/>
        <v>10</v>
      </c>
      <c r="B13" s="3">
        <v>1.6</v>
      </c>
      <c r="C13" s="3">
        <f>((B13*2)*6)+(3*2)</f>
        <v>25.200000000000003</v>
      </c>
      <c r="D13" s="3">
        <v>2</v>
      </c>
      <c r="E13" s="3">
        <f t="shared" si="1"/>
        <v>50.400000000000006</v>
      </c>
      <c r="F13" s="3">
        <f t="shared" si="2"/>
        <v>-52.926000000000002</v>
      </c>
      <c r="G13" s="3">
        <f t="shared" si="3"/>
        <v>-3</v>
      </c>
      <c r="H13" s="3">
        <f t="shared" si="4"/>
        <v>2801.1614760000002</v>
      </c>
      <c r="I13" s="3">
        <f t="shared" si="5"/>
        <v>9</v>
      </c>
      <c r="J13">
        <f t="shared" si="6"/>
        <v>635.04000000000019</v>
      </c>
      <c r="K13">
        <f t="shared" si="7"/>
        <v>158.77800000000002</v>
      </c>
    </row>
    <row r="14" spans="1:11" x14ac:dyDescent="0.3">
      <c r="A14" s="1">
        <f t="shared" si="8"/>
        <v>11</v>
      </c>
      <c r="B14" s="3">
        <v>1.2</v>
      </c>
      <c r="C14" s="3">
        <f t="shared" si="0"/>
        <v>20.399999999999999</v>
      </c>
      <c r="D14" s="3">
        <v>2</v>
      </c>
      <c r="E14" s="3">
        <f t="shared" si="1"/>
        <v>40.799999999999997</v>
      </c>
      <c r="F14" s="3">
        <f t="shared" si="2"/>
        <v>-57.726000000000006</v>
      </c>
      <c r="G14" s="3">
        <f t="shared" si="3"/>
        <v>-3</v>
      </c>
      <c r="H14" s="3">
        <f t="shared" si="4"/>
        <v>3332.2910760000009</v>
      </c>
      <c r="I14" s="3">
        <f t="shared" si="5"/>
        <v>9</v>
      </c>
      <c r="J14">
        <f t="shared" si="6"/>
        <v>416.15999999999997</v>
      </c>
      <c r="K14">
        <f t="shared" si="7"/>
        <v>173.17800000000003</v>
      </c>
    </row>
    <row r="15" spans="1:11" x14ac:dyDescent="0.3">
      <c r="A15" s="1">
        <f t="shared" si="8"/>
        <v>12</v>
      </c>
      <c r="B15" s="3">
        <v>2.5</v>
      </c>
      <c r="C15" s="3">
        <f t="shared" si="0"/>
        <v>36</v>
      </c>
      <c r="D15" s="3">
        <v>2</v>
      </c>
      <c r="E15" s="3">
        <f t="shared" si="1"/>
        <v>72</v>
      </c>
      <c r="F15" s="3">
        <f t="shared" si="2"/>
        <v>-42.126000000000005</v>
      </c>
      <c r="G15" s="3">
        <f t="shared" si="3"/>
        <v>-3</v>
      </c>
      <c r="H15" s="3">
        <f t="shared" si="4"/>
        <v>1774.5998760000004</v>
      </c>
      <c r="I15" s="3">
        <f t="shared" si="5"/>
        <v>9</v>
      </c>
      <c r="J15">
        <f t="shared" si="6"/>
        <v>1296</v>
      </c>
      <c r="K15">
        <f t="shared" si="7"/>
        <v>126.37800000000001</v>
      </c>
    </row>
    <row r="16" spans="1:11" x14ac:dyDescent="0.3">
      <c r="A16" s="1">
        <f t="shared" si="8"/>
        <v>13</v>
      </c>
      <c r="B16" s="3">
        <v>2</v>
      </c>
      <c r="C16" s="3">
        <f t="shared" si="0"/>
        <v>30</v>
      </c>
      <c r="D16" s="3">
        <v>2</v>
      </c>
      <c r="E16" s="3">
        <f t="shared" si="1"/>
        <v>60</v>
      </c>
      <c r="F16" s="3">
        <f t="shared" si="2"/>
        <v>-48.126000000000005</v>
      </c>
      <c r="G16" s="3">
        <f t="shared" si="3"/>
        <v>-3</v>
      </c>
      <c r="H16" s="3">
        <f t="shared" si="4"/>
        <v>2316.1118760000004</v>
      </c>
      <c r="I16" s="3">
        <f t="shared" si="5"/>
        <v>9</v>
      </c>
      <c r="J16">
        <f t="shared" si="6"/>
        <v>900</v>
      </c>
      <c r="K16">
        <f t="shared" si="7"/>
        <v>144.37800000000001</v>
      </c>
    </row>
    <row r="17" spans="1:11" x14ac:dyDescent="0.3">
      <c r="A17" s="1">
        <f t="shared" si="8"/>
        <v>14</v>
      </c>
      <c r="B17" s="3">
        <v>1.2</v>
      </c>
      <c r="C17" s="3">
        <f t="shared" si="0"/>
        <v>20.399999999999999</v>
      </c>
      <c r="D17" s="3">
        <v>2</v>
      </c>
      <c r="E17" s="3">
        <f t="shared" si="1"/>
        <v>40.799999999999997</v>
      </c>
      <c r="F17" s="3">
        <f t="shared" si="2"/>
        <v>-57.726000000000006</v>
      </c>
      <c r="G17" s="3">
        <f t="shared" si="3"/>
        <v>-3</v>
      </c>
      <c r="H17" s="3">
        <f t="shared" si="4"/>
        <v>3332.2910760000009</v>
      </c>
      <c r="I17" s="3">
        <f t="shared" si="5"/>
        <v>9</v>
      </c>
      <c r="J17">
        <f t="shared" si="6"/>
        <v>416.15999999999997</v>
      </c>
      <c r="K17">
        <f t="shared" si="7"/>
        <v>173.17800000000003</v>
      </c>
    </row>
    <row r="18" spans="1:11" x14ac:dyDescent="0.3">
      <c r="A18" s="1">
        <f t="shared" si="8"/>
        <v>15</v>
      </c>
      <c r="B18" s="3">
        <v>2</v>
      </c>
      <c r="C18" s="3">
        <f t="shared" si="0"/>
        <v>30</v>
      </c>
      <c r="D18" s="3">
        <v>2</v>
      </c>
      <c r="E18" s="3">
        <f t="shared" si="1"/>
        <v>60</v>
      </c>
      <c r="F18" s="3">
        <f t="shared" si="2"/>
        <v>-48.126000000000005</v>
      </c>
      <c r="G18" s="3">
        <f t="shared" si="3"/>
        <v>-3</v>
      </c>
      <c r="H18" s="3">
        <f t="shared" si="4"/>
        <v>2316.1118760000004</v>
      </c>
      <c r="I18" s="3">
        <f t="shared" si="5"/>
        <v>9</v>
      </c>
      <c r="J18">
        <f t="shared" si="6"/>
        <v>900</v>
      </c>
      <c r="K18">
        <f t="shared" si="7"/>
        <v>144.37800000000001</v>
      </c>
    </row>
    <row r="19" spans="1:11" x14ac:dyDescent="0.3">
      <c r="A19" s="1">
        <f t="shared" si="8"/>
        <v>16</v>
      </c>
      <c r="B19" s="3">
        <v>3</v>
      </c>
      <c r="C19" s="3">
        <f t="shared" si="0"/>
        <v>42</v>
      </c>
      <c r="D19" s="3">
        <v>2</v>
      </c>
      <c r="E19" s="3">
        <f t="shared" si="1"/>
        <v>84</v>
      </c>
      <c r="F19" s="3">
        <f t="shared" si="2"/>
        <v>-36.126000000000005</v>
      </c>
      <c r="G19" s="3">
        <f t="shared" si="3"/>
        <v>-3</v>
      </c>
      <c r="H19" s="3">
        <f t="shared" si="4"/>
        <v>1305.0878760000003</v>
      </c>
      <c r="I19" s="3">
        <f t="shared" si="5"/>
        <v>9</v>
      </c>
      <c r="J19">
        <f t="shared" si="6"/>
        <v>1764</v>
      </c>
      <c r="K19">
        <f t="shared" si="7"/>
        <v>108.37800000000001</v>
      </c>
    </row>
    <row r="20" spans="1:11" x14ac:dyDescent="0.3">
      <c r="A20" s="1">
        <f t="shared" si="8"/>
        <v>17</v>
      </c>
      <c r="B20" s="3">
        <v>2.4</v>
      </c>
      <c r="C20" s="3">
        <f t="shared" si="0"/>
        <v>34.799999999999997</v>
      </c>
      <c r="D20" s="3">
        <v>2</v>
      </c>
      <c r="E20" s="3">
        <f t="shared" si="1"/>
        <v>69.599999999999994</v>
      </c>
      <c r="F20" s="3">
        <f t="shared" si="2"/>
        <v>-43.326000000000008</v>
      </c>
      <c r="G20" s="3">
        <f t="shared" si="3"/>
        <v>-3</v>
      </c>
      <c r="H20" s="3">
        <f t="shared" si="4"/>
        <v>1877.1422760000007</v>
      </c>
      <c r="I20" s="3">
        <f t="shared" si="5"/>
        <v>9</v>
      </c>
      <c r="J20">
        <f t="shared" si="6"/>
        <v>1211.0399999999997</v>
      </c>
      <c r="K20">
        <f t="shared" si="7"/>
        <v>129.97800000000001</v>
      </c>
    </row>
    <row r="21" spans="1:11" x14ac:dyDescent="0.3">
      <c r="A21" s="1">
        <f t="shared" si="8"/>
        <v>18</v>
      </c>
      <c r="B21" s="3">
        <v>1.2</v>
      </c>
      <c r="C21" s="3">
        <f t="shared" si="0"/>
        <v>20.399999999999999</v>
      </c>
      <c r="D21" s="3">
        <v>2</v>
      </c>
      <c r="E21" s="3">
        <f t="shared" si="1"/>
        <v>40.799999999999997</v>
      </c>
      <c r="F21" s="3">
        <f t="shared" si="2"/>
        <v>-57.726000000000006</v>
      </c>
      <c r="G21" s="3">
        <f t="shared" si="3"/>
        <v>-3</v>
      </c>
      <c r="H21" s="3">
        <f t="shared" si="4"/>
        <v>3332.2910760000009</v>
      </c>
      <c r="I21" s="3">
        <f t="shared" si="5"/>
        <v>9</v>
      </c>
      <c r="J21">
        <f t="shared" si="6"/>
        <v>416.15999999999997</v>
      </c>
      <c r="K21">
        <f t="shared" si="7"/>
        <v>173.17800000000003</v>
      </c>
    </row>
    <row r="22" spans="1:11" x14ac:dyDescent="0.3">
      <c r="A22" s="1">
        <f t="shared" si="8"/>
        <v>19</v>
      </c>
      <c r="B22" s="3">
        <v>2.8</v>
      </c>
      <c r="C22" s="3">
        <f t="shared" si="0"/>
        <v>39.599999999999994</v>
      </c>
      <c r="D22" s="3">
        <v>2</v>
      </c>
      <c r="E22" s="3">
        <f t="shared" si="1"/>
        <v>79.199999999999989</v>
      </c>
      <c r="F22" s="3">
        <f t="shared" si="2"/>
        <v>-38.52600000000001</v>
      </c>
      <c r="G22" s="3">
        <f t="shared" si="3"/>
        <v>-3</v>
      </c>
      <c r="H22" s="3">
        <f t="shared" si="4"/>
        <v>1484.2526760000007</v>
      </c>
      <c r="I22" s="3">
        <f t="shared" si="5"/>
        <v>9</v>
      </c>
      <c r="J22">
        <f t="shared" si="6"/>
        <v>1568.1599999999996</v>
      </c>
      <c r="K22">
        <f t="shared" si="7"/>
        <v>115.57800000000003</v>
      </c>
    </row>
    <row r="23" spans="1:11" x14ac:dyDescent="0.3">
      <c r="A23" s="1">
        <f t="shared" si="8"/>
        <v>20</v>
      </c>
      <c r="B23" s="3">
        <v>2.5</v>
      </c>
      <c r="C23" s="3">
        <f t="shared" si="0"/>
        <v>36</v>
      </c>
      <c r="D23" s="3">
        <v>2</v>
      </c>
      <c r="E23" s="3">
        <f t="shared" si="1"/>
        <v>72</v>
      </c>
      <c r="F23" s="3">
        <f t="shared" si="2"/>
        <v>-42.126000000000005</v>
      </c>
      <c r="G23" s="3">
        <f t="shared" si="3"/>
        <v>-3</v>
      </c>
      <c r="H23" s="3">
        <f t="shared" si="4"/>
        <v>1774.5998760000004</v>
      </c>
      <c r="I23" s="3">
        <f t="shared" si="5"/>
        <v>9</v>
      </c>
      <c r="J23">
        <f t="shared" si="6"/>
        <v>1296</v>
      </c>
      <c r="K23">
        <f t="shared" si="7"/>
        <v>126.37800000000001</v>
      </c>
    </row>
    <row r="24" spans="1:11" x14ac:dyDescent="0.3">
      <c r="A24" s="15"/>
      <c r="B24" s="16"/>
      <c r="C24" s="16"/>
      <c r="D24" s="16"/>
      <c r="E24" s="16"/>
      <c r="F24" s="3"/>
      <c r="G24" s="16"/>
      <c r="H24" s="16"/>
      <c r="I24" s="16"/>
      <c r="K24">
        <f t="shared" si="7"/>
        <v>0</v>
      </c>
    </row>
    <row r="25" spans="1:11" x14ac:dyDescent="0.3">
      <c r="A25" s="1">
        <f>21</f>
        <v>21</v>
      </c>
      <c r="B25" s="3">
        <v>2.5</v>
      </c>
      <c r="C25" s="3">
        <f>((B25*4)*6)+(3*4)</f>
        <v>72</v>
      </c>
      <c r="D25" s="3">
        <v>4</v>
      </c>
      <c r="E25" s="3">
        <f t="shared" si="1"/>
        <v>288</v>
      </c>
      <c r="F25" s="3">
        <f t="shared" si="2"/>
        <v>-6.1260000000000048</v>
      </c>
      <c r="G25" s="3">
        <f t="shared" si="3"/>
        <v>-1</v>
      </c>
      <c r="H25" s="3">
        <f t="shared" si="4"/>
        <v>37.527876000000056</v>
      </c>
      <c r="I25" s="3">
        <f t="shared" si="5"/>
        <v>1</v>
      </c>
      <c r="J25">
        <f t="shared" si="6"/>
        <v>5184</v>
      </c>
      <c r="K25">
        <f t="shared" si="7"/>
        <v>6.1260000000000048</v>
      </c>
    </row>
    <row r="26" spans="1:11" x14ac:dyDescent="0.3">
      <c r="A26" s="1">
        <f t="shared" si="8"/>
        <v>22</v>
      </c>
      <c r="B26" s="3">
        <v>2</v>
      </c>
      <c r="C26" s="3">
        <f t="shared" ref="C26:C44" si="9">((B26*4)*6)+(3*4)</f>
        <v>60</v>
      </c>
      <c r="D26" s="3">
        <v>4</v>
      </c>
      <c r="E26" s="3">
        <f t="shared" si="1"/>
        <v>240</v>
      </c>
      <c r="F26" s="3">
        <f t="shared" si="2"/>
        <v>-18.126000000000005</v>
      </c>
      <c r="G26" s="3">
        <f t="shared" si="3"/>
        <v>-1</v>
      </c>
      <c r="H26" s="3">
        <f t="shared" si="4"/>
        <v>328.55187600000016</v>
      </c>
      <c r="I26" s="3">
        <f t="shared" si="5"/>
        <v>1</v>
      </c>
      <c r="J26">
        <f t="shared" si="6"/>
        <v>3600</v>
      </c>
      <c r="K26">
        <f t="shared" si="7"/>
        <v>18.126000000000005</v>
      </c>
    </row>
    <row r="27" spans="1:11" x14ac:dyDescent="0.3">
      <c r="A27" s="1">
        <f t="shared" si="8"/>
        <v>23</v>
      </c>
      <c r="B27" s="3">
        <v>2</v>
      </c>
      <c r="C27" s="3">
        <f t="shared" si="9"/>
        <v>60</v>
      </c>
      <c r="D27" s="3">
        <v>4</v>
      </c>
      <c r="E27" s="3">
        <f t="shared" si="1"/>
        <v>240</v>
      </c>
      <c r="F27" s="3">
        <f t="shared" si="2"/>
        <v>-18.126000000000005</v>
      </c>
      <c r="G27" s="3">
        <f t="shared" si="3"/>
        <v>-1</v>
      </c>
      <c r="H27" s="3">
        <f t="shared" si="4"/>
        <v>328.55187600000016</v>
      </c>
      <c r="I27" s="3">
        <f t="shared" si="5"/>
        <v>1</v>
      </c>
      <c r="J27">
        <f t="shared" si="6"/>
        <v>3600</v>
      </c>
      <c r="K27">
        <f t="shared" si="7"/>
        <v>18.126000000000005</v>
      </c>
    </row>
    <row r="28" spans="1:11" x14ac:dyDescent="0.3">
      <c r="A28" s="1">
        <f t="shared" si="8"/>
        <v>24</v>
      </c>
      <c r="B28" s="3">
        <v>1</v>
      </c>
      <c r="C28" s="3">
        <f t="shared" si="9"/>
        <v>36</v>
      </c>
      <c r="D28" s="3">
        <v>4</v>
      </c>
      <c r="E28" s="3">
        <f t="shared" si="1"/>
        <v>144</v>
      </c>
      <c r="F28" s="3">
        <f t="shared" si="2"/>
        <v>-42.126000000000005</v>
      </c>
      <c r="G28" s="3">
        <f t="shared" si="3"/>
        <v>-1</v>
      </c>
      <c r="H28" s="3">
        <f t="shared" si="4"/>
        <v>1774.5998760000004</v>
      </c>
      <c r="I28" s="3">
        <f t="shared" si="5"/>
        <v>1</v>
      </c>
      <c r="J28">
        <f t="shared" si="6"/>
        <v>1296</v>
      </c>
      <c r="K28">
        <f t="shared" si="7"/>
        <v>42.126000000000005</v>
      </c>
    </row>
    <row r="29" spans="1:11" x14ac:dyDescent="0.3">
      <c r="A29" s="1">
        <f t="shared" si="8"/>
        <v>25</v>
      </c>
      <c r="B29" s="3">
        <v>2.9</v>
      </c>
      <c r="C29" s="3">
        <f t="shared" si="9"/>
        <v>81.599999999999994</v>
      </c>
      <c r="D29" s="3">
        <v>4</v>
      </c>
      <c r="E29" s="3">
        <f t="shared" si="1"/>
        <v>326.39999999999998</v>
      </c>
      <c r="F29" s="3">
        <f t="shared" si="2"/>
        <v>3.4739999999999895</v>
      </c>
      <c r="G29" s="3">
        <f t="shared" si="3"/>
        <v>-1</v>
      </c>
      <c r="H29" s="3">
        <f t="shared" si="4"/>
        <v>12.068675999999927</v>
      </c>
      <c r="I29" s="3">
        <f t="shared" si="5"/>
        <v>1</v>
      </c>
      <c r="J29">
        <f t="shared" si="6"/>
        <v>6658.5599999999995</v>
      </c>
      <c r="K29">
        <f t="shared" si="7"/>
        <v>-3.4739999999999895</v>
      </c>
    </row>
    <row r="30" spans="1:11" x14ac:dyDescent="0.3">
      <c r="A30" s="1">
        <f t="shared" si="8"/>
        <v>26</v>
      </c>
      <c r="B30" s="3">
        <v>1.5</v>
      </c>
      <c r="C30" s="3">
        <f t="shared" si="9"/>
        <v>48</v>
      </c>
      <c r="D30" s="3">
        <v>4</v>
      </c>
      <c r="E30" s="3">
        <f t="shared" si="1"/>
        <v>192</v>
      </c>
      <c r="F30" s="3">
        <f t="shared" si="2"/>
        <v>-30.126000000000005</v>
      </c>
      <c r="G30" s="3">
        <f t="shared" si="3"/>
        <v>-1</v>
      </c>
      <c r="H30" s="3">
        <f t="shared" si="4"/>
        <v>907.57587600000033</v>
      </c>
      <c r="I30" s="3">
        <f t="shared" si="5"/>
        <v>1</v>
      </c>
      <c r="J30">
        <f t="shared" si="6"/>
        <v>2304</v>
      </c>
      <c r="K30">
        <f t="shared" si="7"/>
        <v>30.126000000000005</v>
      </c>
    </row>
    <row r="31" spans="1:11" x14ac:dyDescent="0.3">
      <c r="A31" s="1">
        <f t="shared" si="8"/>
        <v>27</v>
      </c>
      <c r="B31" s="3">
        <v>2.1</v>
      </c>
      <c r="C31" s="3">
        <f t="shared" si="9"/>
        <v>62.400000000000006</v>
      </c>
      <c r="D31" s="3">
        <v>4</v>
      </c>
      <c r="E31" s="3">
        <f t="shared" si="1"/>
        <v>249.60000000000002</v>
      </c>
      <c r="F31" s="3">
        <f t="shared" si="2"/>
        <v>-15.725999999999999</v>
      </c>
      <c r="G31" s="3">
        <f t="shared" si="3"/>
        <v>-1</v>
      </c>
      <c r="H31" s="3">
        <f t="shared" si="4"/>
        <v>247.30707599999997</v>
      </c>
      <c r="I31" s="3">
        <f t="shared" si="5"/>
        <v>1</v>
      </c>
      <c r="J31">
        <f t="shared" si="6"/>
        <v>3893.7600000000007</v>
      </c>
      <c r="K31">
        <f t="shared" si="7"/>
        <v>15.725999999999999</v>
      </c>
    </row>
    <row r="32" spans="1:11" x14ac:dyDescent="0.3">
      <c r="A32" s="1">
        <f t="shared" si="8"/>
        <v>28</v>
      </c>
      <c r="B32" s="3">
        <v>3</v>
      </c>
      <c r="C32" s="3">
        <f t="shared" si="9"/>
        <v>84</v>
      </c>
      <c r="D32" s="3">
        <v>4</v>
      </c>
      <c r="E32" s="3">
        <f t="shared" si="1"/>
        <v>336</v>
      </c>
      <c r="F32" s="3">
        <f t="shared" si="2"/>
        <v>5.8739999999999952</v>
      </c>
      <c r="G32" s="3">
        <f t="shared" si="3"/>
        <v>-1</v>
      </c>
      <c r="H32" s="3">
        <f t="shared" si="4"/>
        <v>34.503875999999941</v>
      </c>
      <c r="I32" s="3">
        <f t="shared" si="5"/>
        <v>1</v>
      </c>
      <c r="J32">
        <f t="shared" si="6"/>
        <v>7056</v>
      </c>
      <c r="K32">
        <f t="shared" si="7"/>
        <v>-5.8739999999999952</v>
      </c>
    </row>
    <row r="33" spans="1:20" x14ac:dyDescent="0.3">
      <c r="A33" s="1">
        <f t="shared" si="8"/>
        <v>29</v>
      </c>
      <c r="B33" s="3">
        <v>1</v>
      </c>
      <c r="C33" s="3">
        <f t="shared" si="9"/>
        <v>36</v>
      </c>
      <c r="D33" s="3">
        <v>4</v>
      </c>
      <c r="E33" s="3">
        <f t="shared" si="1"/>
        <v>144</v>
      </c>
      <c r="F33" s="3">
        <f t="shared" si="2"/>
        <v>-42.126000000000005</v>
      </c>
      <c r="G33" s="3">
        <f t="shared" si="3"/>
        <v>-1</v>
      </c>
      <c r="H33" s="3">
        <f t="shared" si="4"/>
        <v>1774.5998760000004</v>
      </c>
      <c r="I33" s="3">
        <f t="shared" si="5"/>
        <v>1</v>
      </c>
      <c r="J33">
        <f t="shared" si="6"/>
        <v>1296</v>
      </c>
      <c r="K33">
        <f t="shared" si="7"/>
        <v>42.126000000000005</v>
      </c>
    </row>
    <row r="34" spans="1:20" x14ac:dyDescent="0.3">
      <c r="A34" s="1">
        <f t="shared" si="8"/>
        <v>30</v>
      </c>
      <c r="B34" s="3">
        <v>1.8</v>
      </c>
      <c r="C34" s="3">
        <f t="shared" si="9"/>
        <v>55.2</v>
      </c>
      <c r="D34" s="3">
        <v>4</v>
      </c>
      <c r="E34" s="3">
        <f t="shared" si="1"/>
        <v>220.8</v>
      </c>
      <c r="F34" s="3">
        <f t="shared" si="2"/>
        <v>-22.926000000000002</v>
      </c>
      <c r="G34" s="3">
        <f t="shared" si="3"/>
        <v>-1</v>
      </c>
      <c r="H34" s="3">
        <f t="shared" si="4"/>
        <v>525.60147600000005</v>
      </c>
      <c r="I34" s="3">
        <f t="shared" si="5"/>
        <v>1</v>
      </c>
      <c r="J34">
        <f t="shared" si="6"/>
        <v>3047.0400000000004</v>
      </c>
      <c r="K34">
        <f t="shared" si="7"/>
        <v>22.926000000000002</v>
      </c>
    </row>
    <row r="35" spans="1:20" x14ac:dyDescent="0.3">
      <c r="A35" s="1">
        <f t="shared" si="8"/>
        <v>31</v>
      </c>
      <c r="B35" s="3">
        <v>1.5</v>
      </c>
      <c r="C35" s="3">
        <f t="shared" si="9"/>
        <v>48</v>
      </c>
      <c r="D35" s="3">
        <v>4</v>
      </c>
      <c r="E35" s="3">
        <f t="shared" si="1"/>
        <v>192</v>
      </c>
      <c r="F35" s="3">
        <f t="shared" si="2"/>
        <v>-30.126000000000005</v>
      </c>
      <c r="G35" s="3">
        <f t="shared" si="3"/>
        <v>-1</v>
      </c>
      <c r="H35" s="3">
        <f t="shared" si="4"/>
        <v>907.57587600000033</v>
      </c>
      <c r="I35" s="3">
        <f t="shared" si="5"/>
        <v>1</v>
      </c>
      <c r="J35">
        <f t="shared" si="6"/>
        <v>2304</v>
      </c>
      <c r="K35">
        <f t="shared" si="7"/>
        <v>30.126000000000005</v>
      </c>
    </row>
    <row r="36" spans="1:20" x14ac:dyDescent="0.3">
      <c r="A36" s="1">
        <f t="shared" si="8"/>
        <v>32</v>
      </c>
      <c r="B36" s="3">
        <v>2.2999999999999998</v>
      </c>
      <c r="C36" s="3">
        <f t="shared" si="9"/>
        <v>67.199999999999989</v>
      </c>
      <c r="D36" s="3">
        <v>4</v>
      </c>
      <c r="E36" s="3">
        <f t="shared" si="1"/>
        <v>268.79999999999995</v>
      </c>
      <c r="F36" s="3">
        <f t="shared" si="2"/>
        <v>-10.926000000000016</v>
      </c>
      <c r="G36" s="3">
        <f t="shared" si="3"/>
        <v>-1</v>
      </c>
      <c r="H36" s="3">
        <f t="shared" si="4"/>
        <v>119.37747600000036</v>
      </c>
      <c r="I36" s="3">
        <f t="shared" si="5"/>
        <v>1</v>
      </c>
      <c r="J36">
        <f t="shared" si="6"/>
        <v>4515.8399999999983</v>
      </c>
      <c r="K36">
        <f t="shared" si="7"/>
        <v>10.926000000000016</v>
      </c>
    </row>
    <row r="37" spans="1:20" x14ac:dyDescent="0.3">
      <c r="A37" s="1">
        <f t="shared" si="8"/>
        <v>33</v>
      </c>
      <c r="B37" s="3">
        <v>2</v>
      </c>
      <c r="C37" s="3">
        <f t="shared" si="9"/>
        <v>60</v>
      </c>
      <c r="D37" s="3">
        <v>4</v>
      </c>
      <c r="E37" s="3">
        <f t="shared" si="1"/>
        <v>240</v>
      </c>
      <c r="F37" s="3">
        <f t="shared" si="2"/>
        <v>-18.126000000000005</v>
      </c>
      <c r="G37" s="3">
        <f t="shared" si="3"/>
        <v>-1</v>
      </c>
      <c r="H37" s="3">
        <f t="shared" si="4"/>
        <v>328.55187600000016</v>
      </c>
      <c r="I37" s="3">
        <f t="shared" si="5"/>
        <v>1</v>
      </c>
      <c r="J37">
        <f t="shared" si="6"/>
        <v>3600</v>
      </c>
      <c r="K37">
        <f t="shared" si="7"/>
        <v>18.126000000000005</v>
      </c>
    </row>
    <row r="38" spans="1:20" x14ac:dyDescent="0.3">
      <c r="A38" s="1">
        <f t="shared" si="8"/>
        <v>34</v>
      </c>
      <c r="B38" s="3">
        <v>2</v>
      </c>
      <c r="C38" s="3">
        <f t="shared" si="9"/>
        <v>60</v>
      </c>
      <c r="D38" s="3">
        <v>4</v>
      </c>
      <c r="E38" s="3">
        <f t="shared" si="1"/>
        <v>240</v>
      </c>
      <c r="F38" s="3">
        <f t="shared" si="2"/>
        <v>-18.126000000000005</v>
      </c>
      <c r="G38" s="3">
        <f t="shared" si="3"/>
        <v>-1</v>
      </c>
      <c r="H38" s="3">
        <f t="shared" si="4"/>
        <v>328.55187600000016</v>
      </c>
      <c r="I38" s="3">
        <f t="shared" si="5"/>
        <v>1</v>
      </c>
      <c r="J38">
        <f t="shared" si="6"/>
        <v>3600</v>
      </c>
      <c r="K38">
        <f t="shared" si="7"/>
        <v>18.126000000000005</v>
      </c>
    </row>
    <row r="39" spans="1:20" x14ac:dyDescent="0.3">
      <c r="A39" s="1">
        <f t="shared" si="8"/>
        <v>35</v>
      </c>
      <c r="B39" s="3">
        <v>2</v>
      </c>
      <c r="C39" s="3">
        <f t="shared" si="9"/>
        <v>60</v>
      </c>
      <c r="D39" s="3">
        <v>4</v>
      </c>
      <c r="E39" s="3">
        <f t="shared" si="1"/>
        <v>240</v>
      </c>
      <c r="F39" s="3">
        <f t="shared" si="2"/>
        <v>-18.126000000000005</v>
      </c>
      <c r="G39" s="3">
        <f t="shared" si="3"/>
        <v>-1</v>
      </c>
      <c r="H39" s="3">
        <f t="shared" si="4"/>
        <v>328.55187600000016</v>
      </c>
      <c r="I39" s="3">
        <f t="shared" si="5"/>
        <v>1</v>
      </c>
      <c r="J39">
        <f t="shared" si="6"/>
        <v>3600</v>
      </c>
      <c r="K39">
        <f t="shared" si="7"/>
        <v>18.126000000000005</v>
      </c>
      <c r="R39" s="10" t="s">
        <v>17</v>
      </c>
      <c r="S39" s="10">
        <f>(80*((E87)-(C87*D87)))/(80*((J87)-(C87^2)))</f>
        <v>6.404438403605478E-2</v>
      </c>
      <c r="T39" s="10"/>
    </row>
    <row r="40" spans="1:20" x14ac:dyDescent="0.3">
      <c r="A40" s="1">
        <f t="shared" si="8"/>
        <v>36</v>
      </c>
      <c r="B40" s="3">
        <v>1.7</v>
      </c>
      <c r="C40" s="3">
        <f t="shared" si="9"/>
        <v>52.8</v>
      </c>
      <c r="D40" s="3">
        <v>4</v>
      </c>
      <c r="E40" s="3">
        <f t="shared" si="1"/>
        <v>211.2</v>
      </c>
      <c r="F40" s="3">
        <f t="shared" si="2"/>
        <v>-25.326000000000008</v>
      </c>
      <c r="G40" s="3">
        <f t="shared" si="3"/>
        <v>-1</v>
      </c>
      <c r="H40" s="3">
        <f t="shared" si="4"/>
        <v>641.40627600000039</v>
      </c>
      <c r="I40" s="3">
        <f t="shared" si="5"/>
        <v>1</v>
      </c>
      <c r="J40">
        <f t="shared" si="6"/>
        <v>2787.8399999999997</v>
      </c>
      <c r="K40">
        <f t="shared" si="7"/>
        <v>25.326000000000008</v>
      </c>
      <c r="R40" s="10"/>
      <c r="S40" s="10"/>
      <c r="T40" s="10"/>
    </row>
    <row r="41" spans="1:20" x14ac:dyDescent="0.3">
      <c r="A41" s="1">
        <f t="shared" si="8"/>
        <v>37</v>
      </c>
      <c r="B41" s="3">
        <v>2.6</v>
      </c>
      <c r="C41" s="3">
        <f t="shared" si="9"/>
        <v>74.400000000000006</v>
      </c>
      <c r="D41" s="3">
        <v>4</v>
      </c>
      <c r="E41" s="3">
        <f t="shared" si="1"/>
        <v>297.60000000000002</v>
      </c>
      <c r="F41" s="3">
        <f t="shared" si="2"/>
        <v>-3.7259999999999991</v>
      </c>
      <c r="G41" s="3">
        <f t="shared" si="3"/>
        <v>-1</v>
      </c>
      <c r="H41" s="3">
        <f t="shared" si="4"/>
        <v>13.883075999999994</v>
      </c>
      <c r="I41" s="3">
        <f t="shared" si="5"/>
        <v>1</v>
      </c>
      <c r="J41">
        <f t="shared" si="6"/>
        <v>5535.3600000000006</v>
      </c>
      <c r="K41">
        <f t="shared" si="7"/>
        <v>3.7259999999999991</v>
      </c>
      <c r="R41" s="10" t="s">
        <v>18</v>
      </c>
      <c r="S41" s="10"/>
      <c r="T41" s="10"/>
    </row>
    <row r="42" spans="1:20" x14ac:dyDescent="0.3">
      <c r="A42" s="1">
        <f t="shared" si="8"/>
        <v>38</v>
      </c>
      <c r="B42" s="3">
        <v>2.9</v>
      </c>
      <c r="C42" s="3">
        <f t="shared" si="9"/>
        <v>81.599999999999994</v>
      </c>
      <c r="D42" s="3">
        <v>4</v>
      </c>
      <c r="E42" s="3">
        <f t="shared" si="1"/>
        <v>326.39999999999998</v>
      </c>
      <c r="F42" s="3">
        <f t="shared" si="2"/>
        <v>3.4739999999999895</v>
      </c>
      <c r="G42" s="3">
        <f t="shared" si="3"/>
        <v>-1</v>
      </c>
      <c r="H42" s="3">
        <f t="shared" si="4"/>
        <v>12.068675999999927</v>
      </c>
      <c r="I42" s="3">
        <f t="shared" si="5"/>
        <v>1</v>
      </c>
      <c r="J42">
        <f t="shared" si="6"/>
        <v>6658.5599999999995</v>
      </c>
      <c r="K42">
        <f t="shared" si="7"/>
        <v>-3.4739999999999895</v>
      </c>
      <c r="R42" s="10"/>
      <c r="S42" s="10"/>
      <c r="T42" s="10"/>
    </row>
    <row r="43" spans="1:20" x14ac:dyDescent="0.3">
      <c r="A43" s="1">
        <f t="shared" si="8"/>
        <v>39</v>
      </c>
      <c r="B43" s="3">
        <v>1.5</v>
      </c>
      <c r="C43" s="3">
        <f t="shared" si="9"/>
        <v>48</v>
      </c>
      <c r="D43" s="3">
        <v>4</v>
      </c>
      <c r="E43" s="3">
        <f t="shared" si="1"/>
        <v>192</v>
      </c>
      <c r="F43" s="3">
        <f t="shared" si="2"/>
        <v>-30.126000000000005</v>
      </c>
      <c r="G43" s="3">
        <f t="shared" si="3"/>
        <v>-1</v>
      </c>
      <c r="H43" s="3">
        <f t="shared" si="4"/>
        <v>907.57587600000033</v>
      </c>
      <c r="I43" s="3">
        <f t="shared" si="5"/>
        <v>1</v>
      </c>
      <c r="J43">
        <f t="shared" si="6"/>
        <v>2304</v>
      </c>
      <c r="K43">
        <f t="shared" si="7"/>
        <v>30.126000000000005</v>
      </c>
      <c r="R43" s="10"/>
      <c r="S43" s="10" t="s">
        <v>19</v>
      </c>
      <c r="T43" s="10"/>
    </row>
    <row r="44" spans="1:20" x14ac:dyDescent="0.3">
      <c r="A44" s="1">
        <f t="shared" si="8"/>
        <v>40</v>
      </c>
      <c r="B44" s="3">
        <v>2.5</v>
      </c>
      <c r="C44" s="3">
        <f t="shared" si="9"/>
        <v>72</v>
      </c>
      <c r="D44" s="3">
        <v>4</v>
      </c>
      <c r="E44" s="3">
        <f t="shared" si="1"/>
        <v>288</v>
      </c>
      <c r="F44" s="3">
        <f t="shared" si="2"/>
        <v>-6.1260000000000048</v>
      </c>
      <c r="G44" s="3">
        <f t="shared" si="3"/>
        <v>-1</v>
      </c>
      <c r="H44" s="3">
        <f t="shared" si="4"/>
        <v>37.527876000000056</v>
      </c>
      <c r="I44" s="3">
        <f t="shared" si="5"/>
        <v>1</v>
      </c>
      <c r="J44">
        <f t="shared" si="6"/>
        <v>5184</v>
      </c>
      <c r="K44">
        <f t="shared" si="7"/>
        <v>6.1260000000000048</v>
      </c>
      <c r="R44" s="10"/>
      <c r="S44" s="10" t="s">
        <v>20</v>
      </c>
      <c r="T44" s="10"/>
    </row>
    <row r="45" spans="1:20" x14ac:dyDescent="0.3">
      <c r="A45" s="15"/>
      <c r="B45" s="16"/>
      <c r="C45" s="16"/>
      <c r="D45" s="16"/>
      <c r="E45" s="16"/>
      <c r="F45" s="3"/>
      <c r="G45" s="16"/>
      <c r="H45" s="16"/>
      <c r="I45" s="16"/>
      <c r="K45">
        <f t="shared" si="7"/>
        <v>0</v>
      </c>
      <c r="R45" s="10"/>
      <c r="S45" s="10"/>
      <c r="T45" s="10"/>
    </row>
    <row r="46" spans="1:20" x14ac:dyDescent="0.3">
      <c r="A46" s="1">
        <v>41</v>
      </c>
      <c r="B46" s="3">
        <v>1.5</v>
      </c>
      <c r="C46" s="3">
        <f>((B46*6)*6)+(3*6)</f>
        <v>72</v>
      </c>
      <c r="D46" s="3">
        <v>6</v>
      </c>
      <c r="E46" s="3">
        <f t="shared" si="1"/>
        <v>432</v>
      </c>
      <c r="F46" s="3">
        <f t="shared" si="2"/>
        <v>-6.1260000000000048</v>
      </c>
      <c r="G46" s="3">
        <f t="shared" si="3"/>
        <v>1</v>
      </c>
      <c r="H46" s="3">
        <f t="shared" si="4"/>
        <v>37.527876000000056</v>
      </c>
      <c r="I46" s="3">
        <f t="shared" si="5"/>
        <v>1</v>
      </c>
      <c r="J46">
        <f t="shared" si="6"/>
        <v>5184</v>
      </c>
      <c r="K46">
        <f t="shared" si="7"/>
        <v>-6.1260000000000048</v>
      </c>
      <c r="R46" s="10"/>
      <c r="S46" s="10" t="s">
        <v>21</v>
      </c>
      <c r="T46" s="10">
        <f>SQRT(((F87)^2)/80)</f>
        <v>5.084229945850415E-14</v>
      </c>
    </row>
    <row r="47" spans="1:20" x14ac:dyDescent="0.3">
      <c r="A47" s="1">
        <f t="shared" si="8"/>
        <v>42</v>
      </c>
      <c r="B47" s="3">
        <v>1.3</v>
      </c>
      <c r="C47" s="3">
        <f t="shared" ref="C47:C65" si="10">((B47*6)*6)+(3*6)</f>
        <v>64.800000000000011</v>
      </c>
      <c r="D47" s="3">
        <v>6</v>
      </c>
      <c r="E47" s="3">
        <f t="shared" si="1"/>
        <v>388.80000000000007</v>
      </c>
      <c r="F47" s="3">
        <f t="shared" si="2"/>
        <v>-13.325999999999993</v>
      </c>
      <c r="G47" s="3">
        <f t="shared" si="3"/>
        <v>1</v>
      </c>
      <c r="H47" s="3">
        <f t="shared" si="4"/>
        <v>177.58227599999984</v>
      </c>
      <c r="I47" s="3">
        <f t="shared" si="5"/>
        <v>1</v>
      </c>
      <c r="J47">
        <f t="shared" si="6"/>
        <v>4199.0400000000018</v>
      </c>
      <c r="K47">
        <f t="shared" si="7"/>
        <v>-13.325999999999993</v>
      </c>
      <c r="R47" s="10"/>
      <c r="S47" s="10" t="s">
        <v>22</v>
      </c>
      <c r="T47" s="10">
        <f>SQRT(((G87)^2)/80)</f>
        <v>0</v>
      </c>
    </row>
    <row r="48" spans="1:20" x14ac:dyDescent="0.3">
      <c r="A48" s="1">
        <f t="shared" si="8"/>
        <v>43</v>
      </c>
      <c r="B48" s="3">
        <v>2.8</v>
      </c>
      <c r="C48" s="3">
        <f t="shared" si="10"/>
        <v>118.79999999999998</v>
      </c>
      <c r="D48" s="3">
        <v>6</v>
      </c>
      <c r="E48" s="3">
        <f t="shared" si="1"/>
        <v>712.8</v>
      </c>
      <c r="F48" s="3">
        <f t="shared" si="2"/>
        <v>40.673999999999978</v>
      </c>
      <c r="G48" s="3">
        <f t="shared" si="3"/>
        <v>1</v>
      </c>
      <c r="H48" s="3">
        <f t="shared" si="4"/>
        <v>1654.3742759999982</v>
      </c>
      <c r="I48" s="3">
        <f t="shared" si="5"/>
        <v>1</v>
      </c>
      <c r="J48">
        <f t="shared" si="6"/>
        <v>14113.439999999995</v>
      </c>
      <c r="K48">
        <f t="shared" si="7"/>
        <v>40.673999999999978</v>
      </c>
      <c r="R48" s="10"/>
      <c r="S48" s="10"/>
      <c r="T48" s="10"/>
    </row>
    <row r="49" spans="1:11" x14ac:dyDescent="0.3">
      <c r="A49" s="1">
        <f t="shared" si="8"/>
        <v>44</v>
      </c>
      <c r="B49" s="3">
        <v>3</v>
      </c>
      <c r="C49" s="3">
        <f t="shared" si="10"/>
        <v>126</v>
      </c>
      <c r="D49" s="3">
        <v>6</v>
      </c>
      <c r="E49" s="3">
        <f t="shared" si="1"/>
        <v>756</v>
      </c>
      <c r="F49" s="3">
        <f t="shared" si="2"/>
        <v>47.873999999999995</v>
      </c>
      <c r="G49" s="3">
        <f t="shared" si="3"/>
        <v>1</v>
      </c>
      <c r="H49" s="3">
        <f t="shared" si="4"/>
        <v>2291.9198759999995</v>
      </c>
      <c r="I49" s="3">
        <f t="shared" si="5"/>
        <v>1</v>
      </c>
      <c r="J49">
        <f t="shared" si="6"/>
        <v>15876</v>
      </c>
      <c r="K49">
        <f t="shared" si="7"/>
        <v>47.873999999999995</v>
      </c>
    </row>
    <row r="50" spans="1:11" x14ac:dyDescent="0.3">
      <c r="A50" s="1">
        <f t="shared" si="8"/>
        <v>45</v>
      </c>
      <c r="B50" s="3">
        <v>2.4</v>
      </c>
      <c r="C50" s="3">
        <f t="shared" si="10"/>
        <v>104.39999999999999</v>
      </c>
      <c r="D50" s="3">
        <v>6</v>
      </c>
      <c r="E50" s="3">
        <f t="shared" si="1"/>
        <v>626.4</v>
      </c>
      <c r="F50" s="3">
        <f t="shared" si="2"/>
        <v>26.273999999999987</v>
      </c>
      <c r="G50" s="3">
        <f t="shared" si="3"/>
        <v>1</v>
      </c>
      <c r="H50" s="3">
        <f t="shared" si="4"/>
        <v>690.32307599999933</v>
      </c>
      <c r="I50" s="3">
        <f t="shared" si="5"/>
        <v>1</v>
      </c>
      <c r="J50">
        <f t="shared" si="6"/>
        <v>10899.359999999999</v>
      </c>
      <c r="K50">
        <f t="shared" si="7"/>
        <v>26.273999999999987</v>
      </c>
    </row>
    <row r="51" spans="1:11" x14ac:dyDescent="0.3">
      <c r="A51" s="1">
        <f t="shared" si="8"/>
        <v>46</v>
      </c>
      <c r="B51" s="3">
        <v>2.48</v>
      </c>
      <c r="C51" s="3">
        <f t="shared" si="10"/>
        <v>107.28</v>
      </c>
      <c r="D51" s="3">
        <v>6</v>
      </c>
      <c r="E51" s="3">
        <f t="shared" si="1"/>
        <v>643.68000000000006</v>
      </c>
      <c r="F51" s="3">
        <f t="shared" si="2"/>
        <v>29.153999999999996</v>
      </c>
      <c r="G51" s="3">
        <f t="shared" si="3"/>
        <v>1</v>
      </c>
      <c r="H51" s="3">
        <f t="shared" si="4"/>
        <v>849.95571599999982</v>
      </c>
      <c r="I51" s="3">
        <f t="shared" si="5"/>
        <v>1</v>
      </c>
      <c r="J51">
        <f t="shared" si="6"/>
        <v>11508.9984</v>
      </c>
      <c r="K51">
        <f t="shared" si="7"/>
        <v>29.153999999999996</v>
      </c>
    </row>
    <row r="52" spans="1:11" x14ac:dyDescent="0.3">
      <c r="A52" s="1">
        <f t="shared" si="8"/>
        <v>47</v>
      </c>
      <c r="B52" s="3">
        <v>2.4</v>
      </c>
      <c r="C52" s="3">
        <f t="shared" si="10"/>
        <v>104.39999999999999</v>
      </c>
      <c r="D52" s="3">
        <v>6</v>
      </c>
      <c r="E52" s="3">
        <f t="shared" si="1"/>
        <v>626.4</v>
      </c>
      <c r="F52" s="3">
        <f t="shared" si="2"/>
        <v>26.273999999999987</v>
      </c>
      <c r="G52" s="3">
        <f t="shared" si="3"/>
        <v>1</v>
      </c>
      <c r="H52" s="3">
        <f t="shared" si="4"/>
        <v>690.32307599999933</v>
      </c>
      <c r="I52" s="3">
        <f t="shared" si="5"/>
        <v>1</v>
      </c>
      <c r="J52">
        <f t="shared" si="6"/>
        <v>10899.359999999999</v>
      </c>
      <c r="K52">
        <f t="shared" si="7"/>
        <v>26.273999999999987</v>
      </c>
    </row>
    <row r="53" spans="1:11" x14ac:dyDescent="0.3">
      <c r="A53" s="1">
        <f t="shared" si="8"/>
        <v>48</v>
      </c>
      <c r="B53" s="3">
        <v>1.6</v>
      </c>
      <c r="C53" s="3">
        <f t="shared" si="10"/>
        <v>75.600000000000009</v>
      </c>
      <c r="D53" s="3">
        <v>6</v>
      </c>
      <c r="E53" s="3">
        <f t="shared" si="1"/>
        <v>453.6</v>
      </c>
      <c r="F53" s="3">
        <f t="shared" si="2"/>
        <v>-2.5259999999999962</v>
      </c>
      <c r="G53" s="3">
        <f t="shared" si="3"/>
        <v>1</v>
      </c>
      <c r="H53" s="3">
        <f t="shared" si="4"/>
        <v>6.3806759999999807</v>
      </c>
      <c r="I53" s="3">
        <f t="shared" si="5"/>
        <v>1</v>
      </c>
      <c r="J53">
        <f t="shared" si="6"/>
        <v>5715.3600000000015</v>
      </c>
      <c r="K53">
        <f t="shared" si="7"/>
        <v>-2.5259999999999962</v>
      </c>
    </row>
    <row r="54" spans="1:11" x14ac:dyDescent="0.3">
      <c r="A54" s="1">
        <f t="shared" si="8"/>
        <v>49</v>
      </c>
      <c r="B54" s="3">
        <v>1.6</v>
      </c>
      <c r="C54" s="3">
        <f t="shared" si="10"/>
        <v>75.600000000000009</v>
      </c>
      <c r="D54" s="3">
        <v>6</v>
      </c>
      <c r="E54" s="3">
        <f t="shared" si="1"/>
        <v>453.6</v>
      </c>
      <c r="F54" s="3">
        <f t="shared" si="2"/>
        <v>-2.5259999999999962</v>
      </c>
      <c r="G54" s="3">
        <f t="shared" si="3"/>
        <v>1</v>
      </c>
      <c r="H54" s="3">
        <f t="shared" si="4"/>
        <v>6.3806759999999807</v>
      </c>
      <c r="I54" s="3">
        <f t="shared" si="5"/>
        <v>1</v>
      </c>
      <c r="J54">
        <f t="shared" si="6"/>
        <v>5715.3600000000015</v>
      </c>
      <c r="K54">
        <f t="shared" si="7"/>
        <v>-2.5259999999999962</v>
      </c>
    </row>
    <row r="55" spans="1:11" x14ac:dyDescent="0.3">
      <c r="A55" s="1">
        <f t="shared" si="8"/>
        <v>50</v>
      </c>
      <c r="B55" s="3">
        <v>2.2000000000000002</v>
      </c>
      <c r="C55" s="3">
        <f t="shared" si="10"/>
        <v>97.2</v>
      </c>
      <c r="D55" s="3">
        <v>6</v>
      </c>
      <c r="E55" s="3">
        <f t="shared" si="1"/>
        <v>583.20000000000005</v>
      </c>
      <c r="F55" s="3">
        <f t="shared" si="2"/>
        <v>19.073999999999998</v>
      </c>
      <c r="G55" s="3">
        <f t="shared" si="3"/>
        <v>1</v>
      </c>
      <c r="H55" s="3">
        <f t="shared" si="4"/>
        <v>363.81747599999994</v>
      </c>
      <c r="I55" s="3">
        <f t="shared" si="5"/>
        <v>1</v>
      </c>
      <c r="J55">
        <f t="shared" si="6"/>
        <v>9447.84</v>
      </c>
      <c r="K55">
        <f t="shared" si="7"/>
        <v>19.073999999999998</v>
      </c>
    </row>
    <row r="56" spans="1:11" x14ac:dyDescent="0.3">
      <c r="A56" s="1">
        <f t="shared" si="8"/>
        <v>51</v>
      </c>
      <c r="B56" s="3">
        <v>2</v>
      </c>
      <c r="C56" s="3">
        <f t="shared" si="10"/>
        <v>90</v>
      </c>
      <c r="D56" s="3">
        <v>6</v>
      </c>
      <c r="E56" s="3">
        <f t="shared" si="1"/>
        <v>540</v>
      </c>
      <c r="F56" s="3">
        <f t="shared" si="2"/>
        <v>11.873999999999995</v>
      </c>
      <c r="G56" s="3">
        <f t="shared" si="3"/>
        <v>1</v>
      </c>
      <c r="H56" s="3">
        <f t="shared" si="4"/>
        <v>140.99187599999988</v>
      </c>
      <c r="I56" s="3">
        <f t="shared" si="5"/>
        <v>1</v>
      </c>
      <c r="J56">
        <f t="shared" si="6"/>
        <v>8100</v>
      </c>
      <c r="K56">
        <f t="shared" si="7"/>
        <v>11.873999999999995</v>
      </c>
    </row>
    <row r="57" spans="1:11" x14ac:dyDescent="0.3">
      <c r="A57" s="1">
        <f t="shared" si="8"/>
        <v>52</v>
      </c>
      <c r="B57" s="3">
        <v>2</v>
      </c>
      <c r="C57" s="3">
        <f t="shared" si="10"/>
        <v>90</v>
      </c>
      <c r="D57" s="3">
        <v>6</v>
      </c>
      <c r="E57" s="3">
        <f t="shared" si="1"/>
        <v>540</v>
      </c>
      <c r="F57" s="3">
        <f t="shared" si="2"/>
        <v>11.873999999999995</v>
      </c>
      <c r="G57" s="3">
        <f t="shared" si="3"/>
        <v>1</v>
      </c>
      <c r="H57" s="3">
        <f t="shared" si="4"/>
        <v>140.99187599999988</v>
      </c>
      <c r="I57" s="3">
        <f t="shared" si="5"/>
        <v>1</v>
      </c>
      <c r="J57">
        <f t="shared" si="6"/>
        <v>8100</v>
      </c>
      <c r="K57">
        <f t="shared" si="7"/>
        <v>11.873999999999995</v>
      </c>
    </row>
    <row r="58" spans="1:11" x14ac:dyDescent="0.3">
      <c r="A58" s="1">
        <f t="shared" si="8"/>
        <v>53</v>
      </c>
      <c r="B58" s="3">
        <v>2</v>
      </c>
      <c r="C58" s="3">
        <f t="shared" si="10"/>
        <v>90</v>
      </c>
      <c r="D58" s="3">
        <v>6</v>
      </c>
      <c r="E58" s="3">
        <f t="shared" si="1"/>
        <v>540</v>
      </c>
      <c r="F58" s="3">
        <f t="shared" si="2"/>
        <v>11.873999999999995</v>
      </c>
      <c r="G58" s="3">
        <f t="shared" si="3"/>
        <v>1</v>
      </c>
      <c r="H58" s="3">
        <f t="shared" si="4"/>
        <v>140.99187599999988</v>
      </c>
      <c r="I58" s="3">
        <f t="shared" si="5"/>
        <v>1</v>
      </c>
      <c r="J58">
        <f t="shared" si="6"/>
        <v>8100</v>
      </c>
      <c r="K58">
        <f t="shared" si="7"/>
        <v>11.873999999999995</v>
      </c>
    </row>
    <row r="59" spans="1:11" x14ac:dyDescent="0.3">
      <c r="A59" s="1">
        <f t="shared" si="8"/>
        <v>54</v>
      </c>
      <c r="B59" s="3">
        <v>3</v>
      </c>
      <c r="C59" s="3">
        <f t="shared" si="10"/>
        <v>126</v>
      </c>
      <c r="D59" s="3">
        <v>6</v>
      </c>
      <c r="E59" s="3">
        <f t="shared" si="1"/>
        <v>756</v>
      </c>
      <c r="F59" s="3">
        <f t="shared" si="2"/>
        <v>47.873999999999995</v>
      </c>
      <c r="G59" s="3">
        <f t="shared" si="3"/>
        <v>1</v>
      </c>
      <c r="H59" s="3">
        <f t="shared" si="4"/>
        <v>2291.9198759999995</v>
      </c>
      <c r="I59" s="3">
        <f t="shared" si="5"/>
        <v>1</v>
      </c>
      <c r="J59">
        <f t="shared" si="6"/>
        <v>15876</v>
      </c>
      <c r="K59">
        <f t="shared" si="7"/>
        <v>47.873999999999995</v>
      </c>
    </row>
    <row r="60" spans="1:11" x14ac:dyDescent="0.3">
      <c r="A60" s="1">
        <f t="shared" si="8"/>
        <v>55</v>
      </c>
      <c r="B60" s="3">
        <v>2.5</v>
      </c>
      <c r="C60" s="3">
        <f t="shared" si="10"/>
        <v>108</v>
      </c>
      <c r="D60" s="3">
        <v>6</v>
      </c>
      <c r="E60" s="3">
        <f t="shared" si="1"/>
        <v>648</v>
      </c>
      <c r="F60" s="3">
        <f t="shared" si="2"/>
        <v>29.873999999999995</v>
      </c>
      <c r="G60" s="3">
        <f t="shared" si="3"/>
        <v>1</v>
      </c>
      <c r="H60" s="3">
        <f t="shared" si="4"/>
        <v>892.45587599999976</v>
      </c>
      <c r="I60" s="3">
        <f t="shared" si="5"/>
        <v>1</v>
      </c>
      <c r="J60">
        <f t="shared" si="6"/>
        <v>11664</v>
      </c>
      <c r="K60">
        <f t="shared" si="7"/>
        <v>29.873999999999995</v>
      </c>
    </row>
    <row r="61" spans="1:11" x14ac:dyDescent="0.3">
      <c r="A61" s="1">
        <f t="shared" si="8"/>
        <v>56</v>
      </c>
      <c r="B61" s="3">
        <v>1.5</v>
      </c>
      <c r="C61" s="3">
        <f t="shared" si="10"/>
        <v>72</v>
      </c>
      <c r="D61" s="3">
        <v>6</v>
      </c>
      <c r="E61" s="3">
        <f t="shared" si="1"/>
        <v>432</v>
      </c>
      <c r="F61" s="3">
        <f t="shared" si="2"/>
        <v>-6.1260000000000048</v>
      </c>
      <c r="G61" s="3">
        <f t="shared" si="3"/>
        <v>1</v>
      </c>
      <c r="H61" s="3">
        <f t="shared" si="4"/>
        <v>37.527876000000056</v>
      </c>
      <c r="I61" s="3">
        <f t="shared" si="5"/>
        <v>1</v>
      </c>
      <c r="J61">
        <f t="shared" si="6"/>
        <v>5184</v>
      </c>
      <c r="K61">
        <f t="shared" si="7"/>
        <v>-6.1260000000000048</v>
      </c>
    </row>
    <row r="62" spans="1:11" x14ac:dyDescent="0.3">
      <c r="A62" s="1">
        <f t="shared" si="8"/>
        <v>57</v>
      </c>
      <c r="B62" s="3">
        <v>1.2</v>
      </c>
      <c r="C62" s="3">
        <f t="shared" si="10"/>
        <v>61.199999999999996</v>
      </c>
      <c r="D62" s="3">
        <v>6</v>
      </c>
      <c r="E62" s="3">
        <f t="shared" si="1"/>
        <v>367.2</v>
      </c>
      <c r="F62" s="3">
        <f t="shared" si="2"/>
        <v>-16.926000000000009</v>
      </c>
      <c r="G62" s="3">
        <f t="shared" si="3"/>
        <v>1</v>
      </c>
      <c r="H62" s="3">
        <f t="shared" si="4"/>
        <v>286.48947600000031</v>
      </c>
      <c r="I62" s="3">
        <f t="shared" si="5"/>
        <v>1</v>
      </c>
      <c r="J62">
        <f t="shared" si="6"/>
        <v>3745.4399999999996</v>
      </c>
      <c r="K62">
        <f t="shared" si="7"/>
        <v>-16.926000000000009</v>
      </c>
    </row>
    <row r="63" spans="1:11" x14ac:dyDescent="0.3">
      <c r="A63" s="1">
        <f t="shared" si="8"/>
        <v>58</v>
      </c>
      <c r="B63" s="3">
        <v>2.6</v>
      </c>
      <c r="C63" s="3">
        <f t="shared" si="10"/>
        <v>111.60000000000001</v>
      </c>
      <c r="D63" s="3">
        <v>6</v>
      </c>
      <c r="E63" s="3">
        <f t="shared" si="1"/>
        <v>669.6</v>
      </c>
      <c r="F63" s="3">
        <f t="shared" si="2"/>
        <v>33.474000000000004</v>
      </c>
      <c r="G63" s="3">
        <f t="shared" si="3"/>
        <v>1</v>
      </c>
      <c r="H63" s="3">
        <f t="shared" si="4"/>
        <v>1120.5086760000002</v>
      </c>
      <c r="I63" s="3">
        <f t="shared" si="5"/>
        <v>1</v>
      </c>
      <c r="J63">
        <f t="shared" si="6"/>
        <v>12454.560000000001</v>
      </c>
      <c r="K63">
        <f t="shared" si="7"/>
        <v>33.474000000000004</v>
      </c>
    </row>
    <row r="64" spans="1:11" x14ac:dyDescent="0.3">
      <c r="A64" s="1">
        <f t="shared" si="8"/>
        <v>59</v>
      </c>
      <c r="B64" s="3">
        <v>1.4</v>
      </c>
      <c r="C64" s="3">
        <f t="shared" si="10"/>
        <v>68.399999999999991</v>
      </c>
      <c r="D64" s="3">
        <v>6</v>
      </c>
      <c r="E64" s="3">
        <f t="shared" si="1"/>
        <v>410.4</v>
      </c>
      <c r="F64" s="3">
        <f t="shared" si="2"/>
        <v>-9.7260000000000133</v>
      </c>
      <c r="G64" s="3">
        <f t="shared" si="3"/>
        <v>1</v>
      </c>
      <c r="H64" s="3">
        <f t="shared" si="4"/>
        <v>94.595076000000262</v>
      </c>
      <c r="I64" s="3">
        <f t="shared" si="5"/>
        <v>1</v>
      </c>
      <c r="J64">
        <f t="shared" si="6"/>
        <v>4678.5599999999986</v>
      </c>
      <c r="K64">
        <f t="shared" si="7"/>
        <v>-9.7260000000000133</v>
      </c>
    </row>
    <row r="65" spans="1:11" x14ac:dyDescent="0.3">
      <c r="A65" s="1">
        <f t="shared" si="8"/>
        <v>60</v>
      </c>
      <c r="B65" s="3">
        <v>2.2999999999999998</v>
      </c>
      <c r="C65" s="3">
        <f t="shared" si="10"/>
        <v>100.8</v>
      </c>
      <c r="D65" s="3">
        <v>6</v>
      </c>
      <c r="E65" s="3">
        <f t="shared" si="1"/>
        <v>604.79999999999995</v>
      </c>
      <c r="F65" s="3">
        <f t="shared" si="2"/>
        <v>22.673999999999992</v>
      </c>
      <c r="G65" s="3">
        <f t="shared" si="3"/>
        <v>1</v>
      </c>
      <c r="H65" s="3">
        <f t="shared" si="4"/>
        <v>514.11027599999966</v>
      </c>
      <c r="I65" s="3">
        <f t="shared" si="5"/>
        <v>1</v>
      </c>
      <c r="J65">
        <f t="shared" si="6"/>
        <v>10160.64</v>
      </c>
      <c r="K65">
        <f t="shared" si="7"/>
        <v>22.673999999999992</v>
      </c>
    </row>
    <row r="66" spans="1:11" x14ac:dyDescent="0.3">
      <c r="A66" s="15"/>
      <c r="B66" s="16"/>
      <c r="C66" s="16"/>
      <c r="D66" s="16"/>
      <c r="E66" s="16"/>
      <c r="F66" s="3"/>
      <c r="G66" s="16"/>
      <c r="H66" s="16"/>
      <c r="I66" s="16"/>
      <c r="K66">
        <f t="shared" si="7"/>
        <v>0</v>
      </c>
    </row>
    <row r="67" spans="1:11" ht="14.25" customHeight="1" x14ac:dyDescent="0.3">
      <c r="A67" s="1">
        <v>61</v>
      </c>
      <c r="B67" s="3">
        <v>3</v>
      </c>
      <c r="C67" s="3">
        <f>((B67*8)*6)+(3*8)</f>
        <v>168</v>
      </c>
      <c r="D67" s="3">
        <v>8</v>
      </c>
      <c r="E67" s="3">
        <f t="shared" si="1"/>
        <v>1344</v>
      </c>
      <c r="F67" s="3">
        <f t="shared" si="2"/>
        <v>89.873999999999995</v>
      </c>
      <c r="G67" s="3">
        <f t="shared" si="3"/>
        <v>3</v>
      </c>
      <c r="H67" s="3">
        <f t="shared" si="4"/>
        <v>8077.3358759999992</v>
      </c>
      <c r="I67" s="3">
        <f t="shared" si="5"/>
        <v>9</v>
      </c>
      <c r="J67">
        <f t="shared" si="6"/>
        <v>28224</v>
      </c>
      <c r="K67">
        <f t="shared" si="7"/>
        <v>269.62199999999996</v>
      </c>
    </row>
    <row r="68" spans="1:11" x14ac:dyDescent="0.3">
      <c r="A68" s="1">
        <f t="shared" si="8"/>
        <v>62</v>
      </c>
      <c r="B68" s="3">
        <v>2</v>
      </c>
      <c r="C68" s="3">
        <f t="shared" ref="C68:C86" si="11">((B68*8)*6)+(3*8)</f>
        <v>120</v>
      </c>
      <c r="D68" s="3">
        <v>8</v>
      </c>
      <c r="E68" s="3">
        <f t="shared" si="1"/>
        <v>960</v>
      </c>
      <c r="F68" s="3">
        <f t="shared" si="2"/>
        <v>41.873999999999995</v>
      </c>
      <c r="G68" s="3">
        <f t="shared" si="3"/>
        <v>3</v>
      </c>
      <c r="H68" s="3">
        <f t="shared" si="4"/>
        <v>1753.4318759999996</v>
      </c>
      <c r="I68" s="3">
        <f t="shared" si="5"/>
        <v>9</v>
      </c>
      <c r="J68">
        <f t="shared" si="6"/>
        <v>14400</v>
      </c>
      <c r="K68">
        <f t="shared" si="7"/>
        <v>125.62199999999999</v>
      </c>
    </row>
    <row r="69" spans="1:11" x14ac:dyDescent="0.3">
      <c r="A69" s="1">
        <f t="shared" si="8"/>
        <v>63</v>
      </c>
      <c r="B69" s="3">
        <v>1.5</v>
      </c>
      <c r="C69" s="3">
        <f t="shared" si="11"/>
        <v>96</v>
      </c>
      <c r="D69" s="3">
        <v>8</v>
      </c>
      <c r="E69" s="3">
        <f t="shared" ref="E69:E86" si="12">D69*C69</f>
        <v>768</v>
      </c>
      <c r="F69" s="3">
        <f t="shared" ref="F69:F86" si="13">C69-78.126</f>
        <v>17.873999999999995</v>
      </c>
      <c r="G69" s="3">
        <f t="shared" ref="G69:G86" si="14">D69-5</f>
        <v>3</v>
      </c>
      <c r="H69" s="3">
        <f t="shared" ref="H69:H86" si="15">F69^2</f>
        <v>319.47987599999982</v>
      </c>
      <c r="I69" s="3">
        <f t="shared" ref="I69:I86" si="16">G69^2</f>
        <v>9</v>
      </c>
      <c r="J69">
        <f t="shared" ref="J69:J86" si="17">C69^2</f>
        <v>9216</v>
      </c>
      <c r="K69">
        <f t="shared" ref="K69:K86" si="18">F69*G69</f>
        <v>53.621999999999986</v>
      </c>
    </row>
    <row r="70" spans="1:11" x14ac:dyDescent="0.3">
      <c r="A70" s="1">
        <f t="shared" ref="A70:A86" si="19">A69+1</f>
        <v>64</v>
      </c>
      <c r="B70" s="3">
        <v>2</v>
      </c>
      <c r="C70" s="3">
        <f t="shared" si="11"/>
        <v>120</v>
      </c>
      <c r="D70" s="3">
        <v>8</v>
      </c>
      <c r="E70" s="3">
        <f t="shared" si="12"/>
        <v>960</v>
      </c>
      <c r="F70" s="3">
        <f t="shared" si="13"/>
        <v>41.873999999999995</v>
      </c>
      <c r="G70" s="3">
        <f t="shared" si="14"/>
        <v>3</v>
      </c>
      <c r="H70" s="3">
        <f t="shared" si="15"/>
        <v>1753.4318759999996</v>
      </c>
      <c r="I70" s="3">
        <f t="shared" si="16"/>
        <v>9</v>
      </c>
      <c r="J70">
        <f t="shared" si="17"/>
        <v>14400</v>
      </c>
      <c r="K70">
        <f t="shared" si="18"/>
        <v>125.62199999999999</v>
      </c>
    </row>
    <row r="71" spans="1:11" x14ac:dyDescent="0.3">
      <c r="A71" s="1">
        <f t="shared" si="19"/>
        <v>65</v>
      </c>
      <c r="B71" s="3">
        <v>2.7</v>
      </c>
      <c r="C71" s="3">
        <f t="shared" si="11"/>
        <v>153.60000000000002</v>
      </c>
      <c r="D71" s="3">
        <v>8</v>
      </c>
      <c r="E71" s="3">
        <f t="shared" si="12"/>
        <v>1228.8000000000002</v>
      </c>
      <c r="F71" s="3">
        <f t="shared" si="13"/>
        <v>75.474000000000018</v>
      </c>
      <c r="G71" s="3">
        <f t="shared" si="14"/>
        <v>3</v>
      </c>
      <c r="H71" s="3">
        <f t="shared" si="15"/>
        <v>5696.3246760000029</v>
      </c>
      <c r="I71" s="3">
        <f t="shared" si="16"/>
        <v>9</v>
      </c>
      <c r="J71">
        <f t="shared" si="17"/>
        <v>23592.960000000006</v>
      </c>
      <c r="K71">
        <f t="shared" si="18"/>
        <v>226.42200000000005</v>
      </c>
    </row>
    <row r="72" spans="1:11" x14ac:dyDescent="0.3">
      <c r="A72" s="1">
        <f t="shared" si="19"/>
        <v>66</v>
      </c>
      <c r="B72" s="3">
        <v>2</v>
      </c>
      <c r="C72" s="3">
        <f t="shared" si="11"/>
        <v>120</v>
      </c>
      <c r="D72" s="3">
        <v>8</v>
      </c>
      <c r="E72" s="3">
        <f t="shared" si="12"/>
        <v>960</v>
      </c>
      <c r="F72" s="3">
        <f t="shared" si="13"/>
        <v>41.873999999999995</v>
      </c>
      <c r="G72" s="3">
        <f t="shared" si="14"/>
        <v>3</v>
      </c>
      <c r="H72" s="3">
        <f t="shared" si="15"/>
        <v>1753.4318759999996</v>
      </c>
      <c r="I72" s="3">
        <f t="shared" si="16"/>
        <v>9</v>
      </c>
      <c r="J72">
        <f t="shared" si="17"/>
        <v>14400</v>
      </c>
      <c r="K72">
        <f t="shared" si="18"/>
        <v>125.62199999999999</v>
      </c>
    </row>
    <row r="73" spans="1:11" x14ac:dyDescent="0.3">
      <c r="A73" s="1">
        <f t="shared" si="19"/>
        <v>67</v>
      </c>
      <c r="B73" s="3">
        <v>1.6</v>
      </c>
      <c r="C73" s="3">
        <f t="shared" si="11"/>
        <v>100.80000000000001</v>
      </c>
      <c r="D73" s="3">
        <v>8</v>
      </c>
      <c r="E73" s="3">
        <f t="shared" si="12"/>
        <v>806.40000000000009</v>
      </c>
      <c r="F73" s="3">
        <f t="shared" si="13"/>
        <v>22.674000000000007</v>
      </c>
      <c r="G73" s="3">
        <f t="shared" si="14"/>
        <v>3</v>
      </c>
      <c r="H73" s="3">
        <f t="shared" si="15"/>
        <v>514.11027600000034</v>
      </c>
      <c r="I73" s="3">
        <f t="shared" si="16"/>
        <v>9</v>
      </c>
      <c r="J73">
        <f t="shared" si="17"/>
        <v>10160.640000000003</v>
      </c>
      <c r="K73">
        <f t="shared" si="18"/>
        <v>68.02200000000002</v>
      </c>
    </row>
    <row r="74" spans="1:11" x14ac:dyDescent="0.3">
      <c r="A74" s="1">
        <f t="shared" si="19"/>
        <v>68</v>
      </c>
      <c r="B74" s="3">
        <v>1.2</v>
      </c>
      <c r="C74" s="3">
        <f t="shared" si="11"/>
        <v>81.599999999999994</v>
      </c>
      <c r="D74" s="3">
        <v>8</v>
      </c>
      <c r="E74" s="3">
        <f t="shared" si="12"/>
        <v>652.79999999999995</v>
      </c>
      <c r="F74" s="3">
        <f t="shared" si="13"/>
        <v>3.4739999999999895</v>
      </c>
      <c r="G74" s="3">
        <f t="shared" si="14"/>
        <v>3</v>
      </c>
      <c r="H74" s="3">
        <f t="shared" si="15"/>
        <v>12.068675999999927</v>
      </c>
      <c r="I74" s="3">
        <f t="shared" si="16"/>
        <v>9</v>
      </c>
      <c r="J74">
        <f t="shared" si="17"/>
        <v>6658.5599999999995</v>
      </c>
      <c r="K74">
        <f t="shared" si="18"/>
        <v>10.421999999999969</v>
      </c>
    </row>
    <row r="75" spans="1:11" x14ac:dyDescent="0.3">
      <c r="A75" s="1">
        <f t="shared" si="19"/>
        <v>69</v>
      </c>
      <c r="B75" s="3">
        <v>2.6</v>
      </c>
      <c r="C75" s="3">
        <f t="shared" si="11"/>
        <v>148.80000000000001</v>
      </c>
      <c r="D75" s="3">
        <v>8</v>
      </c>
      <c r="E75" s="3">
        <f t="shared" si="12"/>
        <v>1190.4000000000001</v>
      </c>
      <c r="F75" s="3">
        <f t="shared" si="13"/>
        <v>70.674000000000007</v>
      </c>
      <c r="G75" s="3">
        <f t="shared" si="14"/>
        <v>3</v>
      </c>
      <c r="H75" s="3">
        <f t="shared" si="15"/>
        <v>4994.814276000001</v>
      </c>
      <c r="I75" s="3">
        <f t="shared" si="16"/>
        <v>9</v>
      </c>
      <c r="J75">
        <f t="shared" si="17"/>
        <v>22141.440000000002</v>
      </c>
      <c r="K75">
        <f t="shared" si="18"/>
        <v>212.02200000000002</v>
      </c>
    </row>
    <row r="76" spans="1:11" x14ac:dyDescent="0.3">
      <c r="A76" s="1">
        <f t="shared" si="19"/>
        <v>70</v>
      </c>
      <c r="B76" s="3">
        <v>1.8</v>
      </c>
      <c r="C76" s="3">
        <f t="shared" si="11"/>
        <v>110.4</v>
      </c>
      <c r="D76" s="3">
        <v>8</v>
      </c>
      <c r="E76" s="3">
        <f t="shared" si="12"/>
        <v>883.2</v>
      </c>
      <c r="F76" s="3">
        <f t="shared" si="13"/>
        <v>32.274000000000001</v>
      </c>
      <c r="G76" s="3">
        <f t="shared" si="14"/>
        <v>3</v>
      </c>
      <c r="H76" s="3">
        <f t="shared" si="15"/>
        <v>1041.6110760000001</v>
      </c>
      <c r="I76" s="3">
        <f t="shared" si="16"/>
        <v>9</v>
      </c>
      <c r="J76">
        <f t="shared" si="17"/>
        <v>12188.160000000002</v>
      </c>
      <c r="K76">
        <f t="shared" si="18"/>
        <v>96.822000000000003</v>
      </c>
    </row>
    <row r="77" spans="1:11" x14ac:dyDescent="0.3">
      <c r="A77" s="1">
        <f t="shared" si="19"/>
        <v>71</v>
      </c>
      <c r="B77" s="3">
        <v>2.75</v>
      </c>
      <c r="C77" s="3">
        <f t="shared" si="11"/>
        <v>156</v>
      </c>
      <c r="D77" s="3">
        <v>8</v>
      </c>
      <c r="E77" s="3">
        <f t="shared" si="12"/>
        <v>1248</v>
      </c>
      <c r="F77" s="3">
        <f t="shared" si="13"/>
        <v>77.873999999999995</v>
      </c>
      <c r="G77" s="3">
        <f t="shared" si="14"/>
        <v>3</v>
      </c>
      <c r="H77" s="3">
        <f t="shared" si="15"/>
        <v>6064.3598759999995</v>
      </c>
      <c r="I77" s="3">
        <f t="shared" si="16"/>
        <v>9</v>
      </c>
      <c r="J77">
        <f t="shared" si="17"/>
        <v>24336</v>
      </c>
      <c r="K77">
        <f t="shared" si="18"/>
        <v>233.62199999999999</v>
      </c>
    </row>
    <row r="78" spans="1:11" x14ac:dyDescent="0.3">
      <c r="A78" s="1">
        <f t="shared" si="19"/>
        <v>72</v>
      </c>
      <c r="B78" s="3">
        <v>2</v>
      </c>
      <c r="C78" s="3">
        <f t="shared" si="11"/>
        <v>120</v>
      </c>
      <c r="D78" s="3">
        <v>8</v>
      </c>
      <c r="E78" s="3">
        <f t="shared" si="12"/>
        <v>960</v>
      </c>
      <c r="F78" s="3">
        <f t="shared" si="13"/>
        <v>41.873999999999995</v>
      </c>
      <c r="G78" s="3">
        <f t="shared" si="14"/>
        <v>3</v>
      </c>
      <c r="H78" s="3">
        <f t="shared" si="15"/>
        <v>1753.4318759999996</v>
      </c>
      <c r="I78" s="3">
        <f t="shared" si="16"/>
        <v>9</v>
      </c>
      <c r="J78">
        <f t="shared" si="17"/>
        <v>14400</v>
      </c>
      <c r="K78">
        <f t="shared" si="18"/>
        <v>125.62199999999999</v>
      </c>
    </row>
    <row r="79" spans="1:11" x14ac:dyDescent="0.3">
      <c r="A79" s="1">
        <f t="shared" si="19"/>
        <v>73</v>
      </c>
      <c r="B79" s="3">
        <v>2.2000000000000002</v>
      </c>
      <c r="C79" s="3">
        <f t="shared" si="11"/>
        <v>129.60000000000002</v>
      </c>
      <c r="D79" s="3">
        <v>8</v>
      </c>
      <c r="E79" s="3">
        <f t="shared" si="12"/>
        <v>1036.8000000000002</v>
      </c>
      <c r="F79" s="3">
        <f t="shared" si="13"/>
        <v>51.474000000000018</v>
      </c>
      <c r="G79" s="3">
        <f t="shared" si="14"/>
        <v>3</v>
      </c>
      <c r="H79" s="3">
        <f t="shared" si="15"/>
        <v>2649.572676000002</v>
      </c>
      <c r="I79" s="3">
        <f t="shared" si="16"/>
        <v>9</v>
      </c>
      <c r="J79">
        <f t="shared" si="17"/>
        <v>16796.160000000007</v>
      </c>
      <c r="K79">
        <f t="shared" si="18"/>
        <v>154.42200000000005</v>
      </c>
    </row>
    <row r="80" spans="1:11" x14ac:dyDescent="0.3">
      <c r="A80" s="1">
        <f t="shared" si="19"/>
        <v>74</v>
      </c>
      <c r="B80" s="3">
        <v>2.5</v>
      </c>
      <c r="C80" s="3">
        <f t="shared" si="11"/>
        <v>144</v>
      </c>
      <c r="D80" s="3">
        <v>8</v>
      </c>
      <c r="E80" s="3">
        <f t="shared" si="12"/>
        <v>1152</v>
      </c>
      <c r="F80" s="3">
        <f t="shared" si="13"/>
        <v>65.873999999999995</v>
      </c>
      <c r="G80" s="3">
        <f t="shared" si="14"/>
        <v>3</v>
      </c>
      <c r="H80" s="3">
        <f t="shared" si="15"/>
        <v>4339.383875999999</v>
      </c>
      <c r="I80" s="3">
        <f t="shared" si="16"/>
        <v>9</v>
      </c>
      <c r="J80">
        <f t="shared" si="17"/>
        <v>20736</v>
      </c>
      <c r="K80">
        <f t="shared" si="18"/>
        <v>197.62199999999999</v>
      </c>
    </row>
    <row r="81" spans="1:11" x14ac:dyDescent="0.3">
      <c r="A81" s="1">
        <f t="shared" si="19"/>
        <v>75</v>
      </c>
      <c r="B81" s="3">
        <v>2.1</v>
      </c>
      <c r="C81" s="3">
        <f t="shared" si="11"/>
        <v>124.80000000000001</v>
      </c>
      <c r="D81" s="3">
        <v>8</v>
      </c>
      <c r="E81" s="3">
        <f t="shared" si="12"/>
        <v>998.40000000000009</v>
      </c>
      <c r="F81" s="3">
        <f t="shared" si="13"/>
        <v>46.674000000000007</v>
      </c>
      <c r="G81" s="3">
        <f t="shared" si="14"/>
        <v>3</v>
      </c>
      <c r="H81" s="3">
        <f t="shared" si="15"/>
        <v>2178.4622760000007</v>
      </c>
      <c r="I81" s="3">
        <f t="shared" si="16"/>
        <v>9</v>
      </c>
      <c r="J81">
        <f t="shared" si="17"/>
        <v>15575.040000000003</v>
      </c>
      <c r="K81">
        <f t="shared" si="18"/>
        <v>140.02200000000002</v>
      </c>
    </row>
    <row r="82" spans="1:11" x14ac:dyDescent="0.3">
      <c r="A82" s="1">
        <f t="shared" si="19"/>
        <v>76</v>
      </c>
      <c r="B82" s="3">
        <v>1.7</v>
      </c>
      <c r="C82" s="3">
        <f t="shared" si="11"/>
        <v>105.6</v>
      </c>
      <c r="D82" s="3">
        <v>8</v>
      </c>
      <c r="E82" s="3">
        <f t="shared" si="12"/>
        <v>844.8</v>
      </c>
      <c r="F82" s="3">
        <f t="shared" si="13"/>
        <v>27.47399999999999</v>
      </c>
      <c r="G82" s="3">
        <f t="shared" si="14"/>
        <v>3</v>
      </c>
      <c r="H82" s="3">
        <f t="shared" si="15"/>
        <v>754.82067599999948</v>
      </c>
      <c r="I82" s="3">
        <f t="shared" si="16"/>
        <v>9</v>
      </c>
      <c r="J82">
        <f t="shared" si="17"/>
        <v>11151.359999999999</v>
      </c>
      <c r="K82">
        <f t="shared" si="18"/>
        <v>82.421999999999969</v>
      </c>
    </row>
    <row r="83" spans="1:11" x14ac:dyDescent="0.3">
      <c r="A83" s="1">
        <f t="shared" si="19"/>
        <v>77</v>
      </c>
      <c r="B83" s="3">
        <v>2.2000000000000002</v>
      </c>
      <c r="C83" s="3">
        <f t="shared" si="11"/>
        <v>129.60000000000002</v>
      </c>
      <c r="D83" s="3">
        <v>8</v>
      </c>
      <c r="E83" s="3">
        <f t="shared" si="12"/>
        <v>1036.8000000000002</v>
      </c>
      <c r="F83" s="3">
        <f t="shared" si="13"/>
        <v>51.474000000000018</v>
      </c>
      <c r="G83" s="3">
        <f t="shared" si="14"/>
        <v>3</v>
      </c>
      <c r="H83" s="3">
        <f t="shared" si="15"/>
        <v>2649.572676000002</v>
      </c>
      <c r="I83" s="3">
        <f t="shared" si="16"/>
        <v>9</v>
      </c>
      <c r="J83">
        <f t="shared" si="17"/>
        <v>16796.160000000007</v>
      </c>
      <c r="K83">
        <f t="shared" si="18"/>
        <v>154.42200000000005</v>
      </c>
    </row>
    <row r="84" spans="1:11" x14ac:dyDescent="0.3">
      <c r="A84" s="1">
        <f t="shared" si="19"/>
        <v>78</v>
      </c>
      <c r="B84" s="3">
        <v>2</v>
      </c>
      <c r="C84" s="3">
        <f t="shared" si="11"/>
        <v>120</v>
      </c>
      <c r="D84" s="3">
        <v>8</v>
      </c>
      <c r="E84" s="3">
        <f t="shared" si="12"/>
        <v>960</v>
      </c>
      <c r="F84" s="3">
        <f t="shared" si="13"/>
        <v>41.873999999999995</v>
      </c>
      <c r="G84" s="3">
        <f t="shared" si="14"/>
        <v>3</v>
      </c>
      <c r="H84" s="3">
        <f t="shared" si="15"/>
        <v>1753.4318759999996</v>
      </c>
      <c r="I84" s="3">
        <f t="shared" si="16"/>
        <v>9</v>
      </c>
      <c r="J84">
        <f t="shared" si="17"/>
        <v>14400</v>
      </c>
      <c r="K84">
        <f t="shared" si="18"/>
        <v>125.62199999999999</v>
      </c>
    </row>
    <row r="85" spans="1:11" x14ac:dyDescent="0.3">
      <c r="A85" s="1">
        <f t="shared" si="19"/>
        <v>79</v>
      </c>
      <c r="B85" s="3">
        <v>3</v>
      </c>
      <c r="C85" s="3">
        <f t="shared" si="11"/>
        <v>168</v>
      </c>
      <c r="D85" s="3">
        <v>8</v>
      </c>
      <c r="E85" s="3">
        <f t="shared" si="12"/>
        <v>1344</v>
      </c>
      <c r="F85" s="3">
        <f t="shared" si="13"/>
        <v>89.873999999999995</v>
      </c>
      <c r="G85" s="3">
        <f t="shared" si="14"/>
        <v>3</v>
      </c>
      <c r="H85" s="3">
        <f t="shared" si="15"/>
        <v>8077.3358759999992</v>
      </c>
      <c r="I85" s="3">
        <f t="shared" si="16"/>
        <v>9</v>
      </c>
      <c r="J85">
        <f t="shared" si="17"/>
        <v>28224</v>
      </c>
      <c r="K85">
        <f t="shared" si="18"/>
        <v>269.62199999999996</v>
      </c>
    </row>
    <row r="86" spans="1:11" x14ac:dyDescent="0.3">
      <c r="A86" s="1">
        <f t="shared" si="19"/>
        <v>80</v>
      </c>
      <c r="B86" s="3">
        <v>2.4</v>
      </c>
      <c r="C86" s="3">
        <f t="shared" si="11"/>
        <v>139.19999999999999</v>
      </c>
      <c r="D86" s="3">
        <v>8</v>
      </c>
      <c r="E86" s="3">
        <f t="shared" si="12"/>
        <v>1113.5999999999999</v>
      </c>
      <c r="F86" s="3">
        <f t="shared" si="13"/>
        <v>61.073999999999984</v>
      </c>
      <c r="G86" s="3">
        <f t="shared" si="14"/>
        <v>3</v>
      </c>
      <c r="H86" s="3">
        <f t="shared" si="15"/>
        <v>3730.0334759999982</v>
      </c>
      <c r="I86" s="3">
        <f t="shared" si="16"/>
        <v>9</v>
      </c>
      <c r="J86">
        <f t="shared" si="17"/>
        <v>19376.639999999996</v>
      </c>
      <c r="K86">
        <f t="shared" si="18"/>
        <v>183.22199999999995</v>
      </c>
    </row>
    <row r="87" spans="1:11" x14ac:dyDescent="0.3">
      <c r="A87" s="11"/>
      <c r="B87" s="11" t="s">
        <v>7</v>
      </c>
      <c r="C87" s="12">
        <f t="shared" ref="C87:K87" si="20">SUM(C4:C86)</f>
        <v>6250.0800000000017</v>
      </c>
      <c r="D87" s="11">
        <f t="shared" si="20"/>
        <v>400</v>
      </c>
      <c r="E87" s="7">
        <f t="shared" si="20"/>
        <v>37730.880000000005</v>
      </c>
      <c r="F87">
        <f t="shared" si="20"/>
        <v>4.5474735088646412E-13</v>
      </c>
      <c r="G87" s="7">
        <f t="shared" si="20"/>
        <v>0</v>
      </c>
      <c r="H87" s="7">
        <f t="shared" si="20"/>
        <v>128414.12832</v>
      </c>
      <c r="I87" s="7">
        <f t="shared" si="20"/>
        <v>400</v>
      </c>
      <c r="J87">
        <f t="shared" si="20"/>
        <v>616707.87840000016</v>
      </c>
      <c r="K87" s="21">
        <f t="shared" si="20"/>
        <v>6480.4800000000023</v>
      </c>
    </row>
    <row r="88" spans="1:11" x14ac:dyDescent="0.3">
      <c r="A88" s="13"/>
      <c r="B88" s="13" t="s">
        <v>8</v>
      </c>
      <c r="C88" s="14">
        <f>C87/80</f>
        <v>78.126000000000019</v>
      </c>
      <c r="D88" s="13">
        <f>D87/80</f>
        <v>5</v>
      </c>
    </row>
    <row r="90" spans="1:11" x14ac:dyDescent="0.3">
      <c r="H90" t="s">
        <v>26</v>
      </c>
    </row>
    <row r="91" spans="1:11" x14ac:dyDescent="0.3">
      <c r="B91" t="s">
        <v>28</v>
      </c>
      <c r="C91">
        <f>((C93)/(C95*C97))</f>
        <v>0.90421305884898373</v>
      </c>
      <c r="E91" t="s">
        <v>29</v>
      </c>
      <c r="F91">
        <f>(C91)^2</f>
        <v>0.81760125579303566</v>
      </c>
      <c r="H91">
        <f>F91*100</f>
        <v>81.760125579303562</v>
      </c>
    </row>
    <row r="93" spans="1:11" x14ac:dyDescent="0.3">
      <c r="B93" s="2" t="s">
        <v>23</v>
      </c>
      <c r="C93">
        <f>K87/80</f>
        <v>81.006000000000029</v>
      </c>
    </row>
    <row r="95" spans="1:11" x14ac:dyDescent="0.3">
      <c r="B95" t="s">
        <v>24</v>
      </c>
      <c r="C95">
        <f>SQRT((H87/80))</f>
        <v>40.064655296158485</v>
      </c>
    </row>
    <row r="97" spans="1:11" x14ac:dyDescent="0.3">
      <c r="B97" t="s">
        <v>25</v>
      </c>
      <c r="C97">
        <f>SQRT((I87/80))</f>
        <v>2.2360679774997898</v>
      </c>
    </row>
    <row r="101" spans="1:11" x14ac:dyDescent="0.3">
      <c r="B101" t="s">
        <v>30</v>
      </c>
      <c r="C101" t="s">
        <v>32</v>
      </c>
    </row>
    <row r="102" spans="1:11" x14ac:dyDescent="0.3">
      <c r="E102" t="s">
        <v>31</v>
      </c>
    </row>
    <row r="103" spans="1:11" x14ac:dyDescent="0.3">
      <c r="B103" t="s">
        <v>18</v>
      </c>
      <c r="C103">
        <f>((C91)*(C97/C95))</f>
        <v>5.0465475137214257E-2</v>
      </c>
    </row>
    <row r="105" spans="1:11" x14ac:dyDescent="0.3">
      <c r="B105" t="s">
        <v>17</v>
      </c>
      <c r="C105">
        <f>((D88)-(C103*C88))</f>
        <v>1.0573342894299982</v>
      </c>
      <c r="E105">
        <f>((C105)+(C103*100))</f>
        <v>6.1038818031514239</v>
      </c>
    </row>
    <row r="107" spans="1:11" x14ac:dyDescent="0.3">
      <c r="B107" t="s">
        <v>33</v>
      </c>
      <c r="C107" t="s">
        <v>34</v>
      </c>
    </row>
    <row r="109" spans="1:11" x14ac:dyDescent="0.3">
      <c r="B109" t="s">
        <v>18</v>
      </c>
      <c r="C109">
        <f>((C93)/((C97)^2))</f>
        <v>16.201200000000004</v>
      </c>
      <c r="E109" t="s">
        <v>35</v>
      </c>
    </row>
    <row r="111" spans="1:11" x14ac:dyDescent="0.3">
      <c r="B111" t="s">
        <v>17</v>
      </c>
      <c r="C111">
        <f>((C88)-(C109*D88))</f>
        <v>-2.8799999999999955</v>
      </c>
      <c r="E111">
        <f>(C111)+(C109*2)</f>
        <v>29.522400000000012</v>
      </c>
    </row>
    <row r="112" spans="1:11" x14ac:dyDescent="0.3">
      <c r="A112" s="1"/>
      <c r="B112" s="3" t="s">
        <v>38</v>
      </c>
      <c r="C112" s="3" t="s">
        <v>36</v>
      </c>
      <c r="D112" s="3" t="s">
        <v>37</v>
      </c>
      <c r="E112" s="4" t="s">
        <v>39</v>
      </c>
      <c r="F112" s="4" t="s">
        <v>40</v>
      </c>
      <c r="G112" s="4" t="s">
        <v>41</v>
      </c>
      <c r="H112" s="4" t="s">
        <v>42</v>
      </c>
      <c r="I112" s="4" t="s">
        <v>43</v>
      </c>
      <c r="J112" s="4" t="s">
        <v>16</v>
      </c>
      <c r="K112" s="4" t="s">
        <v>27</v>
      </c>
    </row>
    <row r="113" spans="1:11" x14ac:dyDescent="0.3">
      <c r="A113" s="1">
        <v>1</v>
      </c>
      <c r="B113" s="3">
        <v>3</v>
      </c>
      <c r="C113" s="3">
        <f>((B113*2)*6)+(3*2)</f>
        <v>42</v>
      </c>
      <c r="D113" s="3">
        <v>2</v>
      </c>
      <c r="E113" s="4">
        <f>(C113*D113)</f>
        <v>84</v>
      </c>
      <c r="F113" s="4">
        <f>C113-80.82</f>
        <v>-38.819999999999993</v>
      </c>
      <c r="G113" s="4">
        <f>D113-5</f>
        <v>-3</v>
      </c>
      <c r="H113" s="4">
        <f>F113^2</f>
        <v>1506.9923999999994</v>
      </c>
      <c r="I113" s="4">
        <f>G113^2</f>
        <v>9</v>
      </c>
      <c r="J113" s="4">
        <f>C113^2</f>
        <v>1764</v>
      </c>
      <c r="K113" s="4">
        <f>F113*G113</f>
        <v>116.45999999999998</v>
      </c>
    </row>
    <row r="114" spans="1:11" x14ac:dyDescent="0.3">
      <c r="A114" s="1">
        <v>2</v>
      </c>
      <c r="B114" s="3">
        <v>2.6</v>
      </c>
      <c r="C114" s="3">
        <f t="shared" ref="C114:C135" si="21">((B114*2)*6)+(3*2)</f>
        <v>37.200000000000003</v>
      </c>
      <c r="D114" s="3">
        <v>2</v>
      </c>
      <c r="E114" s="4">
        <f t="shared" ref="E114:E135" si="22">(C114*D114)</f>
        <v>74.400000000000006</v>
      </c>
      <c r="F114" s="4">
        <f t="shared" ref="F114:F135" si="23">C114-80.82</f>
        <v>-43.61999999999999</v>
      </c>
      <c r="G114" s="4">
        <f t="shared" ref="G114:G135" si="24">D114-5</f>
        <v>-3</v>
      </c>
      <c r="H114" s="4">
        <f t="shared" ref="H114:H135" si="25">F114^2</f>
        <v>1902.7043999999992</v>
      </c>
      <c r="I114" s="4">
        <f t="shared" ref="I114:I135" si="26">G114^2</f>
        <v>9</v>
      </c>
      <c r="J114" s="4">
        <f t="shared" ref="J114:J135" si="27">C114^2</f>
        <v>1383.8400000000001</v>
      </c>
      <c r="K114" s="4">
        <f t="shared" ref="K114:K135" si="28">F114*G114</f>
        <v>130.85999999999996</v>
      </c>
    </row>
    <row r="115" spans="1:11" x14ac:dyDescent="0.3">
      <c r="A115" s="1">
        <v>3</v>
      </c>
      <c r="B115" s="3">
        <v>3</v>
      </c>
      <c r="C115" s="3">
        <f t="shared" si="21"/>
        <v>42</v>
      </c>
      <c r="D115" s="3">
        <v>2</v>
      </c>
      <c r="E115" s="4">
        <f t="shared" si="22"/>
        <v>84</v>
      </c>
      <c r="F115" s="4">
        <f t="shared" si="23"/>
        <v>-38.819999999999993</v>
      </c>
      <c r="G115" s="4">
        <f t="shared" si="24"/>
        <v>-3</v>
      </c>
      <c r="H115" s="4">
        <f t="shared" si="25"/>
        <v>1506.9923999999994</v>
      </c>
      <c r="I115" s="4">
        <f t="shared" si="26"/>
        <v>9</v>
      </c>
      <c r="J115" s="4">
        <f t="shared" si="27"/>
        <v>1764</v>
      </c>
      <c r="K115" s="4">
        <f t="shared" si="28"/>
        <v>116.45999999999998</v>
      </c>
    </row>
    <row r="116" spans="1:11" x14ac:dyDescent="0.3">
      <c r="A116" s="1">
        <v>4</v>
      </c>
      <c r="B116" s="3">
        <v>1</v>
      </c>
      <c r="C116" s="3">
        <f t="shared" si="21"/>
        <v>18</v>
      </c>
      <c r="D116" s="3">
        <v>2</v>
      </c>
      <c r="E116" s="4">
        <f t="shared" si="22"/>
        <v>36</v>
      </c>
      <c r="F116" s="4">
        <f t="shared" si="23"/>
        <v>-62.819999999999993</v>
      </c>
      <c r="G116" s="4">
        <f t="shared" si="24"/>
        <v>-3</v>
      </c>
      <c r="H116" s="4">
        <f t="shared" si="25"/>
        <v>3946.3523999999993</v>
      </c>
      <c r="I116" s="4">
        <f t="shared" si="26"/>
        <v>9</v>
      </c>
      <c r="J116" s="4">
        <f t="shared" si="27"/>
        <v>324</v>
      </c>
      <c r="K116" s="4">
        <f t="shared" si="28"/>
        <v>188.45999999999998</v>
      </c>
    </row>
    <row r="117" spans="1:11" x14ac:dyDescent="0.3">
      <c r="A117" s="1">
        <v>5</v>
      </c>
      <c r="B117" s="3">
        <v>1.3</v>
      </c>
      <c r="C117" s="3">
        <f t="shared" si="21"/>
        <v>21.6</v>
      </c>
      <c r="D117" s="3">
        <v>2</v>
      </c>
      <c r="E117" s="4">
        <f t="shared" si="22"/>
        <v>43.2</v>
      </c>
      <c r="F117" s="4">
        <f t="shared" si="23"/>
        <v>-59.219999999999992</v>
      </c>
      <c r="G117" s="4">
        <f t="shared" si="24"/>
        <v>-3</v>
      </c>
      <c r="H117" s="4">
        <f t="shared" si="25"/>
        <v>3507.0083999999988</v>
      </c>
      <c r="I117" s="4">
        <f t="shared" si="26"/>
        <v>9</v>
      </c>
      <c r="J117" s="4">
        <f t="shared" si="27"/>
        <v>466.56000000000006</v>
      </c>
      <c r="K117" s="4">
        <f t="shared" si="28"/>
        <v>177.65999999999997</v>
      </c>
    </row>
    <row r="118" spans="1:11" x14ac:dyDescent="0.3">
      <c r="A118" s="1"/>
      <c r="B118" s="3"/>
      <c r="C118" s="3"/>
      <c r="D118" s="3"/>
      <c r="E118" s="4"/>
      <c r="F118" s="4">
        <f t="shared" si="23"/>
        <v>-80.819999999999993</v>
      </c>
      <c r="G118" s="4"/>
      <c r="H118" s="4"/>
      <c r="I118" s="4"/>
      <c r="J118" s="4"/>
      <c r="K118" s="4"/>
    </row>
    <row r="119" spans="1:11" x14ac:dyDescent="0.3">
      <c r="A119" s="1">
        <v>1</v>
      </c>
      <c r="B119" s="3">
        <v>1</v>
      </c>
      <c r="C119" s="3">
        <f>((B119*4)*6)+(3*4)</f>
        <v>36</v>
      </c>
      <c r="D119" s="3">
        <v>4</v>
      </c>
      <c r="E119" s="4">
        <f t="shared" si="22"/>
        <v>144</v>
      </c>
      <c r="F119" s="4">
        <f t="shared" si="23"/>
        <v>-44.819999999999993</v>
      </c>
      <c r="G119" s="4">
        <f t="shared" si="24"/>
        <v>-1</v>
      </c>
      <c r="H119" s="4">
        <f t="shared" si="25"/>
        <v>2008.8323999999993</v>
      </c>
      <c r="I119" s="4">
        <f t="shared" si="26"/>
        <v>1</v>
      </c>
      <c r="J119" s="4">
        <f t="shared" si="27"/>
        <v>1296</v>
      </c>
      <c r="K119" s="4">
        <f t="shared" si="28"/>
        <v>44.819999999999993</v>
      </c>
    </row>
    <row r="120" spans="1:11" x14ac:dyDescent="0.3">
      <c r="A120" s="1">
        <v>2</v>
      </c>
      <c r="B120" s="3">
        <v>2</v>
      </c>
      <c r="C120" s="3">
        <f t="shared" ref="C120:C123" si="29">((B120*4)*6)+(3*4)</f>
        <v>60</v>
      </c>
      <c r="D120" s="3">
        <v>4</v>
      </c>
      <c r="E120" s="4">
        <f t="shared" si="22"/>
        <v>240</v>
      </c>
      <c r="F120" s="4">
        <f t="shared" si="23"/>
        <v>-20.819999999999993</v>
      </c>
      <c r="G120" s="4">
        <f t="shared" si="24"/>
        <v>-1</v>
      </c>
      <c r="H120" s="4">
        <f t="shared" si="25"/>
        <v>433.47239999999971</v>
      </c>
      <c r="I120" s="4">
        <f t="shared" si="26"/>
        <v>1</v>
      </c>
      <c r="J120" s="4">
        <f t="shared" si="27"/>
        <v>3600</v>
      </c>
      <c r="K120" s="4">
        <f t="shared" si="28"/>
        <v>20.819999999999993</v>
      </c>
    </row>
    <row r="121" spans="1:11" x14ac:dyDescent="0.3">
      <c r="A121" s="1">
        <v>3</v>
      </c>
      <c r="B121" s="3">
        <v>3</v>
      </c>
      <c r="C121" s="3">
        <f t="shared" si="29"/>
        <v>84</v>
      </c>
      <c r="D121" s="3">
        <v>4</v>
      </c>
      <c r="E121" s="4">
        <f t="shared" si="22"/>
        <v>336</v>
      </c>
      <c r="F121" s="4">
        <f t="shared" si="23"/>
        <v>3.1800000000000068</v>
      </c>
      <c r="G121" s="4">
        <f t="shared" si="24"/>
        <v>-1</v>
      </c>
      <c r="H121" s="4">
        <f t="shared" si="25"/>
        <v>10.112400000000044</v>
      </c>
      <c r="I121" s="4">
        <f t="shared" si="26"/>
        <v>1</v>
      </c>
      <c r="J121" s="4">
        <f t="shared" si="27"/>
        <v>7056</v>
      </c>
      <c r="K121" s="4">
        <f t="shared" si="28"/>
        <v>-3.1800000000000068</v>
      </c>
    </row>
    <row r="122" spans="1:11" x14ac:dyDescent="0.3">
      <c r="A122" s="1">
        <v>4</v>
      </c>
      <c r="B122" s="3">
        <v>2.8</v>
      </c>
      <c r="C122" s="3">
        <f t="shared" si="29"/>
        <v>79.199999999999989</v>
      </c>
      <c r="D122" s="3">
        <v>4</v>
      </c>
      <c r="E122" s="4">
        <f t="shared" si="22"/>
        <v>316.79999999999995</v>
      </c>
      <c r="F122" s="4">
        <f t="shared" si="23"/>
        <v>-1.6200000000000045</v>
      </c>
      <c r="G122" s="4">
        <f t="shared" si="24"/>
        <v>-1</v>
      </c>
      <c r="H122" s="4">
        <f t="shared" si="25"/>
        <v>2.6244000000000147</v>
      </c>
      <c r="I122" s="4">
        <f t="shared" si="26"/>
        <v>1</v>
      </c>
      <c r="J122" s="4">
        <f t="shared" si="27"/>
        <v>6272.6399999999985</v>
      </c>
      <c r="K122" s="4">
        <f t="shared" si="28"/>
        <v>1.6200000000000045</v>
      </c>
    </row>
    <row r="123" spans="1:11" x14ac:dyDescent="0.3">
      <c r="A123" s="1">
        <v>5</v>
      </c>
      <c r="B123" s="3">
        <v>1.7</v>
      </c>
      <c r="C123" s="3">
        <f t="shared" si="29"/>
        <v>52.8</v>
      </c>
      <c r="D123" s="3">
        <v>4</v>
      </c>
      <c r="E123" s="4">
        <f t="shared" si="22"/>
        <v>211.2</v>
      </c>
      <c r="F123" s="4">
        <f t="shared" si="23"/>
        <v>-28.019999999999996</v>
      </c>
      <c r="G123" s="4">
        <f t="shared" si="24"/>
        <v>-1</v>
      </c>
      <c r="H123" s="4">
        <f t="shared" si="25"/>
        <v>785.12039999999979</v>
      </c>
      <c r="I123" s="4">
        <f t="shared" si="26"/>
        <v>1</v>
      </c>
      <c r="J123" s="4">
        <f t="shared" si="27"/>
        <v>2787.8399999999997</v>
      </c>
      <c r="K123" s="4">
        <f t="shared" si="28"/>
        <v>28.019999999999996</v>
      </c>
    </row>
    <row r="124" spans="1:11" x14ac:dyDescent="0.3">
      <c r="A124" s="1"/>
      <c r="B124" s="3"/>
      <c r="C124" s="3"/>
      <c r="D124" s="3"/>
      <c r="E124" s="4"/>
      <c r="F124" s="4">
        <f t="shared" si="23"/>
        <v>-80.819999999999993</v>
      </c>
      <c r="G124" s="4"/>
      <c r="H124" s="4"/>
      <c r="I124" s="4"/>
      <c r="J124" s="4"/>
      <c r="K124" s="4"/>
    </row>
    <row r="125" spans="1:11" x14ac:dyDescent="0.3">
      <c r="A125" s="1">
        <v>1</v>
      </c>
      <c r="B125" s="3">
        <v>1.2</v>
      </c>
      <c r="C125" s="3">
        <f>((B125*6)*6)+(3*6)</f>
        <v>61.199999999999996</v>
      </c>
      <c r="D125" s="3">
        <v>6</v>
      </c>
      <c r="E125" s="4">
        <f t="shared" si="22"/>
        <v>367.2</v>
      </c>
      <c r="F125" s="4">
        <f t="shared" si="23"/>
        <v>-19.619999999999997</v>
      </c>
      <c r="G125" s="4">
        <f t="shared" si="24"/>
        <v>1</v>
      </c>
      <c r="H125" s="4">
        <f t="shared" si="25"/>
        <v>384.94439999999992</v>
      </c>
      <c r="I125" s="4">
        <f t="shared" si="26"/>
        <v>1</v>
      </c>
      <c r="J125" s="4">
        <f t="shared" si="27"/>
        <v>3745.4399999999996</v>
      </c>
      <c r="K125" s="4">
        <f t="shared" si="28"/>
        <v>-19.619999999999997</v>
      </c>
    </row>
    <row r="126" spans="1:11" x14ac:dyDescent="0.3">
      <c r="A126" s="1">
        <v>2</v>
      </c>
      <c r="B126" s="3">
        <v>2.7</v>
      </c>
      <c r="C126" s="3">
        <f t="shared" ref="C126:C129" si="30">((B126*6)*6)+(3*6)</f>
        <v>115.20000000000002</v>
      </c>
      <c r="D126" s="3">
        <v>6</v>
      </c>
      <c r="E126" s="4">
        <f t="shared" si="22"/>
        <v>691.2</v>
      </c>
      <c r="F126" s="4">
        <f t="shared" si="23"/>
        <v>34.380000000000024</v>
      </c>
      <c r="G126" s="4">
        <f t="shared" si="24"/>
        <v>1</v>
      </c>
      <c r="H126" s="4">
        <f t="shared" si="25"/>
        <v>1181.9844000000016</v>
      </c>
      <c r="I126" s="4">
        <f t="shared" si="26"/>
        <v>1</v>
      </c>
      <c r="J126" s="4">
        <f t="shared" si="27"/>
        <v>13271.040000000005</v>
      </c>
      <c r="K126" s="4">
        <f t="shared" si="28"/>
        <v>34.380000000000024</v>
      </c>
    </row>
    <row r="127" spans="1:11" x14ac:dyDescent="0.3">
      <c r="A127" s="1">
        <v>3</v>
      </c>
      <c r="B127" s="3">
        <v>1.9</v>
      </c>
      <c r="C127" s="3">
        <f t="shared" si="30"/>
        <v>86.399999999999991</v>
      </c>
      <c r="D127" s="3">
        <v>6</v>
      </c>
      <c r="E127" s="4">
        <f t="shared" si="22"/>
        <v>518.4</v>
      </c>
      <c r="F127" s="4">
        <f t="shared" si="23"/>
        <v>5.5799999999999983</v>
      </c>
      <c r="G127" s="4">
        <f t="shared" si="24"/>
        <v>1</v>
      </c>
      <c r="H127" s="4">
        <f t="shared" si="25"/>
        <v>31.136399999999981</v>
      </c>
      <c r="I127" s="4">
        <f t="shared" si="26"/>
        <v>1</v>
      </c>
      <c r="J127" s="4">
        <f t="shared" si="27"/>
        <v>7464.9599999999982</v>
      </c>
      <c r="K127" s="4">
        <f t="shared" si="28"/>
        <v>5.5799999999999983</v>
      </c>
    </row>
    <row r="128" spans="1:11" x14ac:dyDescent="0.3">
      <c r="A128" s="1">
        <v>4</v>
      </c>
      <c r="B128" s="3">
        <v>2.8</v>
      </c>
      <c r="C128" s="3">
        <f t="shared" si="30"/>
        <v>118.79999999999998</v>
      </c>
      <c r="D128" s="3">
        <v>6</v>
      </c>
      <c r="E128" s="4">
        <f t="shared" si="22"/>
        <v>712.8</v>
      </c>
      <c r="F128" s="4">
        <f t="shared" si="23"/>
        <v>37.97999999999999</v>
      </c>
      <c r="G128" s="4">
        <f t="shared" si="24"/>
        <v>1</v>
      </c>
      <c r="H128" s="4">
        <f t="shared" si="25"/>
        <v>1442.4803999999992</v>
      </c>
      <c r="I128" s="4">
        <f t="shared" si="26"/>
        <v>1</v>
      </c>
      <c r="J128" s="4">
        <f t="shared" si="27"/>
        <v>14113.439999999995</v>
      </c>
      <c r="K128" s="4">
        <f t="shared" si="28"/>
        <v>37.97999999999999</v>
      </c>
    </row>
    <row r="129" spans="1:11" x14ac:dyDescent="0.3">
      <c r="A129" s="1">
        <v>5</v>
      </c>
      <c r="B129" s="3">
        <v>2</v>
      </c>
      <c r="C129" s="3">
        <f t="shared" si="30"/>
        <v>90</v>
      </c>
      <c r="D129" s="3">
        <v>6</v>
      </c>
      <c r="E129" s="4">
        <f t="shared" si="22"/>
        <v>540</v>
      </c>
      <c r="F129" s="4">
        <f t="shared" si="23"/>
        <v>9.1800000000000068</v>
      </c>
      <c r="G129" s="4">
        <f t="shared" si="24"/>
        <v>1</v>
      </c>
      <c r="H129" s="4">
        <f t="shared" si="25"/>
        <v>84.272400000000118</v>
      </c>
      <c r="I129" s="4">
        <f t="shared" si="26"/>
        <v>1</v>
      </c>
      <c r="J129" s="4">
        <f t="shared" si="27"/>
        <v>8100</v>
      </c>
      <c r="K129" s="4">
        <f t="shared" si="28"/>
        <v>9.1800000000000068</v>
      </c>
    </row>
    <row r="130" spans="1:11" x14ac:dyDescent="0.3">
      <c r="A130" s="1"/>
      <c r="B130" s="3"/>
      <c r="C130" s="3"/>
      <c r="D130" s="3"/>
      <c r="E130" s="4"/>
      <c r="F130" s="4">
        <f t="shared" si="23"/>
        <v>-80.819999999999993</v>
      </c>
      <c r="G130" s="4"/>
      <c r="H130" s="4"/>
      <c r="I130" s="4"/>
      <c r="J130" s="4"/>
      <c r="K130" s="4"/>
    </row>
    <row r="131" spans="1:11" x14ac:dyDescent="0.3">
      <c r="A131" s="1">
        <v>1</v>
      </c>
      <c r="B131" s="3">
        <v>3</v>
      </c>
      <c r="C131" s="3">
        <f>((B131*8)*6)+(3*8)</f>
        <v>168</v>
      </c>
      <c r="D131" s="3">
        <v>8</v>
      </c>
      <c r="E131" s="4">
        <f t="shared" si="22"/>
        <v>1344</v>
      </c>
      <c r="F131" s="4">
        <f t="shared" si="23"/>
        <v>87.18</v>
      </c>
      <c r="G131" s="4">
        <f t="shared" si="24"/>
        <v>3</v>
      </c>
      <c r="H131" s="4">
        <f t="shared" si="25"/>
        <v>7600.3524000000016</v>
      </c>
      <c r="I131" s="4">
        <f t="shared" si="26"/>
        <v>9</v>
      </c>
      <c r="J131" s="4">
        <f t="shared" si="27"/>
        <v>28224</v>
      </c>
      <c r="K131" s="4">
        <f t="shared" si="28"/>
        <v>261.54000000000002</v>
      </c>
    </row>
    <row r="132" spans="1:11" x14ac:dyDescent="0.3">
      <c r="A132" s="1">
        <v>2</v>
      </c>
      <c r="B132" s="3">
        <v>1.8</v>
      </c>
      <c r="C132" s="3">
        <f t="shared" ref="C132:C135" si="31">((B132*8)*6)+(3*8)</f>
        <v>110.4</v>
      </c>
      <c r="D132" s="3">
        <v>8</v>
      </c>
      <c r="E132" s="4">
        <f t="shared" si="22"/>
        <v>883.2</v>
      </c>
      <c r="F132" s="4">
        <f t="shared" si="23"/>
        <v>29.580000000000013</v>
      </c>
      <c r="G132" s="4">
        <f t="shared" si="24"/>
        <v>3</v>
      </c>
      <c r="H132" s="4">
        <f t="shared" si="25"/>
        <v>874.97640000000069</v>
      </c>
      <c r="I132" s="4">
        <f t="shared" si="26"/>
        <v>9</v>
      </c>
      <c r="J132" s="4">
        <f t="shared" si="27"/>
        <v>12188.160000000002</v>
      </c>
      <c r="K132" s="4">
        <f t="shared" si="28"/>
        <v>88.740000000000038</v>
      </c>
    </row>
    <row r="133" spans="1:11" x14ac:dyDescent="0.3">
      <c r="A133" s="1">
        <v>3</v>
      </c>
      <c r="B133" s="3">
        <v>2.4</v>
      </c>
      <c r="C133" s="3">
        <f t="shared" si="31"/>
        <v>139.19999999999999</v>
      </c>
      <c r="D133" s="3">
        <v>8</v>
      </c>
      <c r="E133" s="4">
        <f t="shared" si="22"/>
        <v>1113.5999999999999</v>
      </c>
      <c r="F133" s="4">
        <f t="shared" si="23"/>
        <v>58.379999999999995</v>
      </c>
      <c r="G133" s="4">
        <f t="shared" si="24"/>
        <v>3</v>
      </c>
      <c r="H133" s="4">
        <f t="shared" si="25"/>
        <v>3408.2243999999996</v>
      </c>
      <c r="I133" s="4">
        <f t="shared" si="26"/>
        <v>9</v>
      </c>
      <c r="J133" s="4">
        <f t="shared" si="27"/>
        <v>19376.639999999996</v>
      </c>
      <c r="K133" s="4">
        <f t="shared" si="28"/>
        <v>175.14</v>
      </c>
    </row>
    <row r="134" spans="1:11" x14ac:dyDescent="0.3">
      <c r="A134" s="1">
        <v>4</v>
      </c>
      <c r="B134" s="3">
        <v>2.8</v>
      </c>
      <c r="C134" s="3">
        <f t="shared" si="31"/>
        <v>158.39999999999998</v>
      </c>
      <c r="D134" s="3">
        <v>8</v>
      </c>
      <c r="E134" s="4">
        <f t="shared" si="22"/>
        <v>1267.1999999999998</v>
      </c>
      <c r="F134" s="4">
        <f t="shared" si="23"/>
        <v>77.579999999999984</v>
      </c>
      <c r="G134" s="4">
        <f t="shared" si="24"/>
        <v>3</v>
      </c>
      <c r="H134" s="4">
        <f t="shared" si="25"/>
        <v>6018.6563999999971</v>
      </c>
      <c r="I134" s="4">
        <f t="shared" si="26"/>
        <v>9</v>
      </c>
      <c r="J134" s="4">
        <f t="shared" si="27"/>
        <v>25090.559999999994</v>
      </c>
      <c r="K134" s="4">
        <f t="shared" si="28"/>
        <v>232.73999999999995</v>
      </c>
    </row>
    <row r="135" spans="1:11" x14ac:dyDescent="0.3">
      <c r="A135" s="1">
        <v>5</v>
      </c>
      <c r="B135" s="3">
        <v>1.5</v>
      </c>
      <c r="C135" s="3">
        <f t="shared" si="31"/>
        <v>96</v>
      </c>
      <c r="D135" s="3">
        <v>8</v>
      </c>
      <c r="E135" s="4">
        <f t="shared" si="22"/>
        <v>768</v>
      </c>
      <c r="F135" s="4">
        <f t="shared" si="23"/>
        <v>15.180000000000007</v>
      </c>
      <c r="G135" s="4">
        <f t="shared" si="24"/>
        <v>3</v>
      </c>
      <c r="H135" s="4">
        <f t="shared" si="25"/>
        <v>230.4324000000002</v>
      </c>
      <c r="I135" s="4">
        <f t="shared" si="26"/>
        <v>9</v>
      </c>
      <c r="J135" s="4">
        <f t="shared" si="27"/>
        <v>9216</v>
      </c>
      <c r="K135" s="4">
        <f t="shared" si="28"/>
        <v>45.54000000000002</v>
      </c>
    </row>
    <row r="136" spans="1:11" x14ac:dyDescent="0.3">
      <c r="B136" t="s">
        <v>7</v>
      </c>
      <c r="C136" s="7">
        <f>SUM(C113:C135)</f>
        <v>1616.4</v>
      </c>
      <c r="D136">
        <f>SUM(D113:D135)</f>
        <v>100</v>
      </c>
      <c r="E136" s="22">
        <f>SUM(E113:E135)</f>
        <v>9775.2000000000007</v>
      </c>
      <c r="F136" s="22">
        <f>SUM(F113:F135)</f>
        <v>-242.46000000000004</v>
      </c>
      <c r="G136" s="22">
        <f>SUM(G113:G135)</f>
        <v>0</v>
      </c>
      <c r="H136" s="22">
        <f>SUM(H113:H135)</f>
        <v>36867.671999999999</v>
      </c>
      <c r="I136" s="22">
        <f>SUM(I113:I135)</f>
        <v>100</v>
      </c>
      <c r="J136" s="22">
        <f>SUM(J113:J135)</f>
        <v>167505.12</v>
      </c>
      <c r="K136" s="22">
        <f>SUM(K113:K135)</f>
        <v>1693.1999999999996</v>
      </c>
    </row>
    <row r="137" spans="1:11" x14ac:dyDescent="0.3">
      <c r="B137" t="s">
        <v>8</v>
      </c>
      <c r="C137" s="7">
        <f>(C136/20)</f>
        <v>80.820000000000007</v>
      </c>
      <c r="D137">
        <f>D136/20</f>
        <v>5</v>
      </c>
    </row>
    <row r="139" spans="1:11" x14ac:dyDescent="0.3">
      <c r="H139" t="s">
        <v>26</v>
      </c>
    </row>
    <row r="140" spans="1:11" x14ac:dyDescent="0.3">
      <c r="B140" t="s">
        <v>28</v>
      </c>
      <c r="C140">
        <f>((C143)/(C145*C147))</f>
        <v>0.88183108177218383</v>
      </c>
      <c r="E140" t="s">
        <v>29</v>
      </c>
      <c r="F140">
        <f>C140^2</f>
        <v>0.77762605677949992</v>
      </c>
      <c r="H140">
        <f>F140*100</f>
        <v>77.762605677949992</v>
      </c>
    </row>
    <row r="143" spans="1:11" x14ac:dyDescent="0.3">
      <c r="B143" s="2" t="s">
        <v>23</v>
      </c>
      <c r="C143">
        <f>K136/20</f>
        <v>84.659999999999982</v>
      </c>
    </row>
    <row r="145" spans="2:5" x14ac:dyDescent="0.3">
      <c r="B145" t="s">
        <v>24</v>
      </c>
      <c r="C145">
        <f>SQRT(H136/20)</f>
        <v>42.934643354754911</v>
      </c>
    </row>
    <row r="147" spans="2:5" x14ac:dyDescent="0.3">
      <c r="B147" t="s">
        <v>25</v>
      </c>
      <c r="C147">
        <f>SQRT((I136/20))</f>
        <v>2.2360679774997898</v>
      </c>
    </row>
    <row r="149" spans="2:5" x14ac:dyDescent="0.3">
      <c r="B149" t="s">
        <v>30</v>
      </c>
      <c r="C149" t="s">
        <v>32</v>
      </c>
    </row>
    <row r="150" spans="2:5" x14ac:dyDescent="0.3">
      <c r="E150" t="s">
        <v>31</v>
      </c>
    </row>
    <row r="151" spans="2:5" x14ac:dyDescent="0.3">
      <c r="B151" t="s">
        <v>18</v>
      </c>
      <c r="C151">
        <f>((C140)*(C147/C145))</f>
        <v>4.5926414881850952E-2</v>
      </c>
    </row>
    <row r="153" spans="2:5" x14ac:dyDescent="0.3">
      <c r="B153" t="s">
        <v>17</v>
      </c>
      <c r="C153">
        <f>((D137)-(C151*C137))</f>
        <v>1.2882271492488058</v>
      </c>
      <c r="E153">
        <f>((C153)+((C151)*100))</f>
        <v>5.8808686374339008</v>
      </c>
    </row>
    <row r="155" spans="2:5" x14ac:dyDescent="0.3">
      <c r="B155" t="s">
        <v>33</v>
      </c>
      <c r="C155" t="s">
        <v>34</v>
      </c>
    </row>
    <row r="157" spans="2:5" x14ac:dyDescent="0.3">
      <c r="B157" t="s">
        <v>18</v>
      </c>
      <c r="C157">
        <f>((C143)/((C147)^2))</f>
        <v>16.931999999999995</v>
      </c>
      <c r="E157" t="s">
        <v>35</v>
      </c>
    </row>
    <row r="159" spans="2:5" x14ac:dyDescent="0.3">
      <c r="B159" t="s">
        <v>17</v>
      </c>
      <c r="C159">
        <f>((C137)-(C157*D137))</f>
        <v>-3.8399999999999608</v>
      </c>
      <c r="E159">
        <f>(C159)+(C157*2)</f>
        <v>30.024000000000029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Yaeel Efrain Cruz Castillo</dc:creator>
  <cp:keywords/>
  <dc:description/>
  <cp:lastModifiedBy>Yaeel Efrain Cruz Castillo</cp:lastModifiedBy>
  <cp:revision/>
  <dcterms:created xsi:type="dcterms:W3CDTF">2023-06-03T04:41:41Z</dcterms:created>
  <dcterms:modified xsi:type="dcterms:W3CDTF">2023-06-10T10:57:39Z</dcterms:modified>
  <cp:category/>
  <cp:contentStatus/>
</cp:coreProperties>
</file>