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795B53C-93A4-4E44-B490-6DD3FC8B16AA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Lab 9" sheetId="1" r:id="rId1"/>
  </sheets>
  <definedNames>
    <definedName name="_xlchart.v1.0" hidden="1">'Lab 9'!$G$7</definedName>
    <definedName name="_xlchart.v1.1" hidden="1">'Lab 9'!$G$8:$G$23</definedName>
    <definedName name="_xlchart.v1.2" hidden="1">'Lab 9'!$C$7:$C$23</definedName>
    <definedName name="_xlchart.v1.3" hidden="1">'Lab 9'!$D$7:$D$23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4" i="1" s="1"/>
  <c r="J10" i="1"/>
  <c r="J9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K12" i="1" s="1"/>
  <c r="J17" i="1" l="1"/>
  <c r="K9" i="1"/>
  <c r="K11" i="1"/>
  <c r="K14" i="1" s="1"/>
  <c r="K17" i="1" s="1"/>
  <c r="K13" i="1"/>
  <c r="K10" i="1"/>
  <c r="K27" i="1"/>
  <c r="J27" i="1"/>
  <c r="J21" i="1"/>
  <c r="K21" i="1" s="1"/>
</calcChain>
</file>

<file path=xl/sharedStrings.xml><?xml version="1.0" encoding="utf-8"?>
<sst xmlns="http://schemas.openxmlformats.org/spreadsheetml/2006/main" count="39" uniqueCount="35">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</sst>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HRA60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HRA60</a:t>
          </a:r>
        </a:p>
      </cx:txPr>
    </cx:title>
    <cx:plotArea>
      <cx:plotAreaRegion>
        <cx:series layoutId="clusteredColumn" uniqueId="{EF1DA778-DC95-404A-B402-5E343B39BC61}" formatIdx="0">
          <cx:dataId val="0"/>
          <cx:layoutPr>
            <cx:binning intervalClosed="r"/>
          </cx:layoutPr>
        </cx:series>
        <cx:series layoutId="clusteredColumn" hidden="1" uniqueId="{5EA1888B-5004-4708-88E2-A8684E9F8C2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HRI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HRI</a:t>
          </a:r>
        </a:p>
      </cx:txPr>
    </cx:title>
    <cx:plotArea>
      <cx:plotAreaRegion>
        <cx:series layoutId="clusteredColumn" uniqueId="{4EF2A16E-7566-40AC-A73D-E426ACBCE281}">
          <cx:tx>
            <cx:txData>
              <cx:f>_xlchart.v1.0</cx:f>
              <cx:v>(HRI) 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584689</xdr:colOff>
      <xdr:row>20</xdr:row>
      <xdr:rowOff>65942</xdr:rowOff>
    </xdr:from>
    <xdr:to>
      <xdr:col>5</xdr:col>
      <xdr:colOff>871904</xdr:colOff>
      <xdr:row>31</xdr:row>
      <xdr:rowOff>144338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9781" y="4192465"/>
              <a:ext cx="2737338" cy="2077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660890</xdr:colOff>
      <xdr:row>6</xdr:row>
      <xdr:rowOff>43962</xdr:rowOff>
    </xdr:from>
    <xdr:to>
      <xdr:col>5</xdr:col>
      <xdr:colOff>1056542</xdr:colOff>
      <xdr:row>18</xdr:row>
      <xdr:rowOff>107706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82" y="1626577"/>
              <a:ext cx="2845775" cy="224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zoomScale="130" zoomScaleNormal="130" workbookViewId="0">
      <selection activeCell="N23" sqref="N23"/>
    </sheetView>
  </sheetViews>
  <sheetFormatPr defaultRowHeight="14.4"/>
  <cols>
    <col min="1" max="1" width="3.5546875" customWidth="1"/>
    <col min="2" max="2" width="9.33203125" customWidth="1"/>
    <col min="3" max="3" width="15.33203125" customWidth="1"/>
    <col min="4" max="4" width="4.44140625" customWidth="1"/>
    <col min="5" max="5" width="16" customWidth="1"/>
    <col min="6" max="6" width="21.33203125" bestFit="1" customWidth="1"/>
    <col min="7" max="7" width="15.109375" customWidth="1"/>
    <col min="8" max="8" width="1.6640625" customWidth="1"/>
    <col min="9" max="9" width="22.5546875" bestFit="1" customWidth="1"/>
    <col min="10" max="10" width="21.33203125" customWidth="1"/>
    <col min="11" max="11" width="25.6640625" customWidth="1"/>
  </cols>
  <sheetData>
    <row r="2" spans="2:11">
      <c r="B2" s="16" t="s">
        <v>0</v>
      </c>
      <c r="C2" s="17"/>
      <c r="D2" s="17"/>
      <c r="E2" s="17"/>
      <c r="F2" s="18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2" customHeight="1">
      <c r="B4" s="1"/>
      <c r="C4" s="1"/>
      <c r="D4" s="1"/>
      <c r="E4" s="1"/>
      <c r="F4" s="1"/>
    </row>
    <row r="6" spans="2:11">
      <c r="B6" s="21" t="s">
        <v>6</v>
      </c>
      <c r="C6" s="21"/>
      <c r="D6" s="21"/>
      <c r="E6" s="21"/>
      <c r="F6" s="21"/>
      <c r="G6" s="21"/>
      <c r="I6" s="20" t="s">
        <v>18</v>
      </c>
      <c r="J6" s="15"/>
      <c r="K6" s="15"/>
    </row>
    <row r="7" spans="2:11">
      <c r="B7" s="2" t="s">
        <v>7</v>
      </c>
      <c r="C7" s="15" t="s">
        <v>8</v>
      </c>
      <c r="D7" s="15"/>
      <c r="E7" s="15" t="s">
        <v>10</v>
      </c>
      <c r="F7" s="15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5">
        <v>128</v>
      </c>
      <c r="D8" s="15"/>
      <c r="E8" s="15">
        <v>100</v>
      </c>
      <c r="F8" s="15"/>
      <c r="G8" s="1">
        <f>C8-E8</f>
        <v>28</v>
      </c>
      <c r="I8" s="1" t="s">
        <v>12</v>
      </c>
      <c r="J8" s="5">
        <f>B23</f>
        <v>16</v>
      </c>
      <c r="K8" s="5">
        <v>16</v>
      </c>
    </row>
    <row r="9" spans="2:11">
      <c r="B9" s="2">
        <v>2</v>
      </c>
      <c r="C9" s="15">
        <v>68</v>
      </c>
      <c r="D9" s="15"/>
      <c r="E9" s="15">
        <v>60</v>
      </c>
      <c r="F9" s="15"/>
      <c r="G9" s="1">
        <f t="shared" ref="G9:G23" si="0">C9-E9</f>
        <v>8</v>
      </c>
      <c r="I9" s="1" t="s">
        <v>13</v>
      </c>
      <c r="J9" s="8">
        <f>AVERAGE(C8:D23)</f>
        <v>103.5</v>
      </c>
      <c r="K9" s="8">
        <f>AVERAGE(G8:G23)</f>
        <v>30.75</v>
      </c>
    </row>
    <row r="10" spans="2:11">
      <c r="B10" s="2">
        <v>3</v>
      </c>
      <c r="C10" s="15">
        <v>120</v>
      </c>
      <c r="D10" s="15"/>
      <c r="E10" s="15">
        <v>96</v>
      </c>
      <c r="F10" s="15"/>
      <c r="G10" s="1">
        <f t="shared" si="0"/>
        <v>24</v>
      </c>
      <c r="I10" s="1" t="s">
        <v>14</v>
      </c>
      <c r="J10" s="5">
        <f>MEDIAN(C8:D23)</f>
        <v>104</v>
      </c>
      <c r="K10" s="5">
        <f>MEDIAN(G8:G23)</f>
        <v>28</v>
      </c>
    </row>
    <row r="11" spans="2:11">
      <c r="B11" s="2">
        <v>4</v>
      </c>
      <c r="C11" s="15">
        <v>112</v>
      </c>
      <c r="D11" s="15"/>
      <c r="E11" s="15">
        <v>64</v>
      </c>
      <c r="F11" s="15"/>
      <c r="G11" s="1">
        <f t="shared" si="0"/>
        <v>48</v>
      </c>
      <c r="I11" s="9" t="s">
        <v>15</v>
      </c>
      <c r="J11" s="8">
        <f>_xlfn.STDEV.S(C8:D23)</f>
        <v>21.657946963335807</v>
      </c>
      <c r="K11" s="8">
        <f>_xlfn.STDEV.S(G8:G23)</f>
        <v>19.378682445752947</v>
      </c>
    </row>
    <row r="12" spans="2:11">
      <c r="B12" s="2">
        <v>5</v>
      </c>
      <c r="C12" s="15">
        <v>104</v>
      </c>
      <c r="D12" s="15"/>
      <c r="E12" s="15">
        <v>80</v>
      </c>
      <c r="F12" s="15"/>
      <c r="G12" s="1">
        <f t="shared" si="0"/>
        <v>24</v>
      </c>
      <c r="I12" s="1" t="s">
        <v>16</v>
      </c>
      <c r="J12" s="5">
        <f>MIN(C8:D23)</f>
        <v>68</v>
      </c>
      <c r="K12" s="5">
        <f>MIN(G8:G23)</f>
        <v>0</v>
      </c>
    </row>
    <row r="13" spans="2:11">
      <c r="B13" s="2">
        <v>6</v>
      </c>
      <c r="C13" s="15">
        <v>132</v>
      </c>
      <c r="D13" s="15"/>
      <c r="E13" s="15">
        <v>79</v>
      </c>
      <c r="F13" s="15"/>
      <c r="G13" s="1">
        <f t="shared" si="0"/>
        <v>53</v>
      </c>
      <c r="I13" s="1" t="s">
        <v>17</v>
      </c>
      <c r="J13" s="5">
        <f>MAX(C8:D23)</f>
        <v>136</v>
      </c>
      <c r="K13" s="5">
        <f>MAX(G8:G23)</f>
        <v>68</v>
      </c>
    </row>
    <row r="14" spans="2:11">
      <c r="B14" s="2">
        <v>7</v>
      </c>
      <c r="C14" s="15">
        <v>124</v>
      </c>
      <c r="D14" s="15"/>
      <c r="E14" s="15">
        <v>56</v>
      </c>
      <c r="F14" s="15"/>
      <c r="G14" s="1">
        <f t="shared" si="0"/>
        <v>68</v>
      </c>
      <c r="I14" s="12" t="s">
        <v>34</v>
      </c>
      <c r="J14" s="13">
        <f>J11/SQRT(J8)</f>
        <v>5.4144867408339517</v>
      </c>
      <c r="K14" s="13">
        <f>K11/SQRT(K8)</f>
        <v>4.8446706114382367</v>
      </c>
    </row>
    <row r="15" spans="2:11">
      <c r="B15" s="2">
        <v>8</v>
      </c>
      <c r="C15" s="15">
        <v>80</v>
      </c>
      <c r="D15" s="15"/>
      <c r="E15" s="15">
        <v>72</v>
      </c>
      <c r="F15" s="15"/>
      <c r="G15" s="1">
        <f t="shared" si="0"/>
        <v>8</v>
      </c>
      <c r="I15" s="14" t="s">
        <v>31</v>
      </c>
      <c r="J15" s="15"/>
      <c r="K15" s="15"/>
    </row>
    <row r="16" spans="2:11">
      <c r="B16" s="2">
        <v>9</v>
      </c>
      <c r="C16" s="15">
        <v>104</v>
      </c>
      <c r="D16" s="15"/>
      <c r="E16" s="15">
        <v>60</v>
      </c>
      <c r="F16" s="15"/>
      <c r="G16" s="1">
        <f t="shared" si="0"/>
        <v>44</v>
      </c>
      <c r="I16" s="1"/>
      <c r="J16" s="1" t="s">
        <v>20</v>
      </c>
      <c r="K16" s="1" t="s">
        <v>21</v>
      </c>
    </row>
    <row r="17" spans="2:12">
      <c r="B17" s="2">
        <v>10</v>
      </c>
      <c r="C17" s="15">
        <v>76</v>
      </c>
      <c r="D17" s="15"/>
      <c r="E17" s="15">
        <v>60</v>
      </c>
      <c r="F17" s="15"/>
      <c r="G17" s="1">
        <f t="shared" si="0"/>
        <v>16</v>
      </c>
      <c r="I17" s="1" t="s">
        <v>19</v>
      </c>
      <c r="J17" s="10">
        <f>_xlfn.T.INV(0.025,J8-1)*J14+K9</f>
        <v>19.209294696810051</v>
      </c>
      <c r="K17" s="10">
        <f>_xlfn.T.INV(0.975,K8-1)*K14+K9</f>
        <v>41.076170973136826</v>
      </c>
    </row>
    <row r="18" spans="2:12">
      <c r="B18" s="2">
        <v>11</v>
      </c>
      <c r="C18" s="15">
        <v>100</v>
      </c>
      <c r="D18" s="15"/>
      <c r="E18" s="15">
        <v>72</v>
      </c>
      <c r="F18" s="15"/>
      <c r="G18" s="1">
        <f t="shared" si="0"/>
        <v>28</v>
      </c>
      <c r="J18" t="s">
        <v>27</v>
      </c>
    </row>
    <row r="19" spans="2:12">
      <c r="B19" s="2">
        <v>12</v>
      </c>
      <c r="C19" s="15">
        <v>84</v>
      </c>
      <c r="D19" s="15"/>
      <c r="E19" s="15">
        <v>69</v>
      </c>
      <c r="F19" s="15"/>
      <c r="G19" s="1">
        <f t="shared" si="0"/>
        <v>15</v>
      </c>
      <c r="I19" s="14" t="s">
        <v>33</v>
      </c>
      <c r="J19" s="15"/>
      <c r="K19" s="15"/>
    </row>
    <row r="20" spans="2:12">
      <c r="B20" s="2">
        <v>13</v>
      </c>
      <c r="C20" s="15">
        <v>112</v>
      </c>
      <c r="D20" s="15"/>
      <c r="E20" s="15">
        <v>72</v>
      </c>
      <c r="F20" s="15"/>
      <c r="G20" s="1">
        <f t="shared" si="0"/>
        <v>40</v>
      </c>
      <c r="I20" s="1"/>
      <c r="J20" s="2" t="s">
        <v>22</v>
      </c>
      <c r="K20" s="2" t="s">
        <v>23</v>
      </c>
    </row>
    <row r="21" spans="2:12">
      <c r="B21" s="2">
        <v>14</v>
      </c>
      <c r="C21" s="15">
        <v>76</v>
      </c>
      <c r="D21" s="15"/>
      <c r="E21" s="15">
        <v>76</v>
      </c>
      <c r="F21" s="15"/>
      <c r="G21" s="1">
        <f t="shared" si="0"/>
        <v>0</v>
      </c>
      <c r="I21" s="1" t="s">
        <v>24</v>
      </c>
      <c r="J21" s="6">
        <f>(J9-120)/J14</f>
        <v>-3.0473802577746514</v>
      </c>
      <c r="K21" s="11">
        <f>1-_xlfn.T.DIST(J21,K8-1,TRUE)</f>
        <v>0.99592655916658812</v>
      </c>
      <c r="L21" t="s">
        <v>29</v>
      </c>
    </row>
    <row r="22" spans="2:12">
      <c r="B22" s="2">
        <v>15</v>
      </c>
      <c r="C22" s="15">
        <v>100</v>
      </c>
      <c r="D22" s="15"/>
      <c r="E22" s="15">
        <v>68</v>
      </c>
      <c r="F22" s="15"/>
      <c r="G22" s="1">
        <f t="shared" si="0"/>
        <v>32</v>
      </c>
      <c r="I22" s="4" t="s">
        <v>26</v>
      </c>
      <c r="J22" s="19" t="s">
        <v>28</v>
      </c>
      <c r="K22" s="19"/>
    </row>
    <row r="23" spans="2:12">
      <c r="B23" s="2">
        <v>16</v>
      </c>
      <c r="C23" s="15">
        <v>136</v>
      </c>
      <c r="D23" s="15"/>
      <c r="E23" s="15">
        <v>80</v>
      </c>
      <c r="F23" s="15"/>
      <c r="G23" s="1">
        <f t="shared" si="0"/>
        <v>56</v>
      </c>
      <c r="I23" s="4" t="s">
        <v>25</v>
      </c>
      <c r="J23" s="19" t="s">
        <v>30</v>
      </c>
      <c r="K23" s="19"/>
    </row>
    <row r="24" spans="2:12">
      <c r="B24" s="2">
        <v>17</v>
      </c>
      <c r="C24" s="15"/>
      <c r="D24" s="15"/>
      <c r="E24" s="15"/>
      <c r="F24" s="15"/>
      <c r="G24" s="1"/>
    </row>
    <row r="25" spans="2:12">
      <c r="B25" s="2">
        <v>18</v>
      </c>
      <c r="C25" s="15"/>
      <c r="D25" s="15"/>
      <c r="E25" s="15"/>
      <c r="F25" s="15"/>
      <c r="G25" s="1"/>
      <c r="I25" s="14" t="s">
        <v>32</v>
      </c>
      <c r="J25" s="15"/>
      <c r="K25" s="15"/>
    </row>
    <row r="26" spans="2:12">
      <c r="B26" s="2">
        <v>19</v>
      </c>
      <c r="C26" s="15"/>
      <c r="D26" s="15"/>
      <c r="E26" s="15"/>
      <c r="F26" s="15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5"/>
      <c r="D27" s="15"/>
      <c r="E27" s="15"/>
      <c r="F27" s="15"/>
      <c r="G27" s="1"/>
      <c r="I27" s="1" t="s">
        <v>19</v>
      </c>
      <c r="J27" s="10">
        <f>_xlfn.T.INV(0.025,K8-1)*K11+K9</f>
        <v>-10.554683892547295</v>
      </c>
      <c r="K27" s="10">
        <f>_xlfn.T.INV(0.975,K8-1)*K11+K9</f>
        <v>72.054683892547303</v>
      </c>
    </row>
    <row r="28" spans="2:12">
      <c r="B28" s="2">
        <v>21</v>
      </c>
      <c r="C28" s="15"/>
      <c r="D28" s="15"/>
      <c r="E28" s="15"/>
      <c r="F28" s="15"/>
      <c r="G28" s="1"/>
    </row>
    <row r="29" spans="2:12">
      <c r="B29" s="2">
        <v>22</v>
      </c>
      <c r="C29" s="15"/>
      <c r="D29" s="15"/>
      <c r="E29" s="15"/>
      <c r="F29" s="15"/>
      <c r="G29" s="1"/>
    </row>
    <row r="30" spans="2:12">
      <c r="B30" s="2">
        <v>23</v>
      </c>
      <c r="C30" s="15"/>
      <c r="D30" s="15"/>
      <c r="E30" s="15"/>
      <c r="F30" s="15"/>
      <c r="G30" s="1"/>
    </row>
    <row r="31" spans="2:12">
      <c r="B31" s="2">
        <v>24</v>
      </c>
      <c r="C31" s="15"/>
      <c r="D31" s="15"/>
      <c r="E31" s="15"/>
      <c r="F31" s="15"/>
      <c r="G31" s="1"/>
    </row>
  </sheetData>
  <mergeCells count="58"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2021-11-06T21:01:30Z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