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AB01F885-49E5-4262-858E-C6DD93CA4666}" xr6:coauthVersionLast="41" xr6:coauthVersionMax="41" xr10:uidLastSave="{00000000-0000-0000-0000-000000000000}"/>
  <bookViews>
    <workbookView xWindow="-110" yWindow="-110" windowWidth="34620" windowHeight="13980" activeTab="1" xr2:uid="{00000000-000D-0000-FFFF-FFFF00000000}"/>
  </bookViews>
  <sheets>
    <sheet name="Table 4.1" sheetId="2" r:id="rId1"/>
    <sheet name="Table 4.2" sheetId="3" r:id="rId2"/>
  </sheets>
  <definedNames>
    <definedName name="solver_adj" localSheetId="1" hidden="1">'Table 4.2'!$L$21,'Table 4.2'!$N$21,'Table 4.2'!$Q$21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'Table 4.2'!$N$4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'Table 4.2'!$H$32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hs1" localSheetId="1" hidden="1">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2" i="3" l="1"/>
  <c r="E23" i="3"/>
  <c r="E24" i="3"/>
  <c r="E25" i="3"/>
  <c r="E26" i="3"/>
  <c r="E27" i="3"/>
  <c r="E28" i="3"/>
  <c r="E29" i="3"/>
  <c r="E30" i="3"/>
  <c r="E21" i="3"/>
  <c r="F22" i="3"/>
  <c r="F23" i="3"/>
  <c r="F24" i="3"/>
  <c r="F25" i="3"/>
  <c r="F26" i="3"/>
  <c r="F27" i="3"/>
  <c r="F28" i="3"/>
  <c r="F29" i="3"/>
  <c r="F30" i="3"/>
  <c r="F21" i="3"/>
  <c r="G34" i="3"/>
  <c r="E5" i="3"/>
  <c r="E6" i="3"/>
  <c r="E7" i="3"/>
  <c r="E8" i="3"/>
  <c r="E9" i="3"/>
  <c r="E10" i="3"/>
  <c r="E11" i="3"/>
  <c r="E12" i="3"/>
  <c r="E13" i="3"/>
  <c r="E4" i="3"/>
  <c r="F5" i="3"/>
  <c r="F6" i="3"/>
  <c r="F7" i="3"/>
  <c r="F8" i="3"/>
  <c r="F9" i="3"/>
  <c r="F10" i="3"/>
  <c r="F11" i="3"/>
  <c r="G11" i="3" s="1"/>
  <c r="H11" i="3" s="1"/>
  <c r="F12" i="3"/>
  <c r="F13" i="3"/>
  <c r="F4" i="3"/>
  <c r="G17" i="3"/>
  <c r="G22" i="3" l="1"/>
  <c r="H22" i="3" s="1"/>
  <c r="G26" i="3"/>
  <c r="H26" i="3" s="1"/>
  <c r="G9" i="3"/>
  <c r="H9" i="3" s="1"/>
  <c r="G24" i="3"/>
  <c r="H24" i="3" s="1"/>
  <c r="G28" i="3"/>
  <c r="H28" i="3" s="1"/>
  <c r="G30" i="3"/>
  <c r="H30" i="3" s="1"/>
  <c r="G23" i="3"/>
  <c r="H23" i="3" s="1"/>
  <c r="G27" i="3"/>
  <c r="H27" i="3" s="1"/>
  <c r="G21" i="3"/>
  <c r="H21" i="3" s="1"/>
  <c r="G25" i="3"/>
  <c r="H25" i="3" s="1"/>
  <c r="G29" i="3"/>
  <c r="H29" i="3" s="1"/>
  <c r="G6" i="3"/>
  <c r="H6" i="3" s="1"/>
  <c r="G5" i="3"/>
  <c r="H5" i="3" s="1"/>
  <c r="G8" i="3"/>
  <c r="H8" i="3" s="1"/>
  <c r="G13" i="3"/>
  <c r="H13" i="3" s="1"/>
  <c r="G7" i="3"/>
  <c r="H7" i="3" s="1"/>
  <c r="G12" i="3"/>
  <c r="H12" i="3" s="1"/>
  <c r="G10" i="3"/>
  <c r="H10" i="3" s="1"/>
  <c r="G4" i="3"/>
  <c r="H4" i="3" s="1"/>
  <c r="H15" i="3" l="1"/>
  <c r="H32" i="3"/>
  <c r="H3" i="2" l="1"/>
  <c r="H4" i="2"/>
  <c r="H5" i="2"/>
  <c r="H6" i="2"/>
  <c r="H7" i="2"/>
  <c r="H8" i="2"/>
  <c r="H9" i="2"/>
  <c r="H10" i="2"/>
  <c r="H11" i="2"/>
  <c r="H1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tc={71C5344D-5AB8-49AC-B894-C5431D7AB1AF}</author>
    <author>tc={D5F3283D-BDD3-4E3C-A69D-DAA652040039}</author>
  </authors>
  <commentList>
    <comment ref="H15" authorId="0" shapeId="0" xr:uid="{71C5344D-5AB8-49AC-B894-C5431D7AB1A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Solver to minize this value by changing cell L4 and N4</t>
      </text>
    </comment>
    <comment ref="H32" authorId="1" shapeId="0" xr:uid="{D5F3283D-BDD3-4E3C-A69D-DAA65204003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Solver to minize this value by changing cell L21, N21 and Q
21</t>
      </text>
    </comment>
  </commentList>
</comments>
</file>

<file path=xl/sharedStrings.xml><?xml version="1.0" encoding="utf-8"?>
<sst xmlns="http://schemas.openxmlformats.org/spreadsheetml/2006/main" count="70" uniqueCount="31">
  <si>
    <t>Leftmost urn.</t>
  </si>
  <si>
    <t>Facing statue first tree past oval walkway.</t>
  </si>
  <si>
    <t>Closest corner to concrete square to right.</t>
  </si>
  <si>
    <t>Nearest point to manhole cover to left.</t>
  </si>
  <si>
    <t>Shortest distance to letters on Sidewalk</t>
  </si>
  <si>
    <t>Red fire hydrant to right</t>
  </si>
  <si>
    <t>Base of Brick Wall</t>
  </si>
  <si>
    <t>Lamp Post on Right at the end of sidewalk leading to horseshoe</t>
  </si>
  <si>
    <t>Lamp Post across sidewalk</t>
  </si>
  <si>
    <t>Base of Closest Magnolia Tree</t>
  </si>
  <si>
    <t>Distance to Maps Box</t>
  </si>
  <si>
    <t>Median / True Distance (last column table 4.1)</t>
    <phoneticPr fontId="1" type="noConversion"/>
  </si>
  <si>
    <t>Team 2 Measurement
(Your team measure)</t>
    <phoneticPr fontId="1" type="noConversion"/>
  </si>
  <si>
    <t>Team 1 Measurement
(Team to measure)</t>
    <phoneticPr fontId="1" type="noConversion"/>
  </si>
  <si>
    <t>Instructor_Measured_Distance (ft)</t>
    <phoneticPr fontId="1" type="noConversion"/>
  </si>
  <si>
    <t>Guessed_Distance</t>
  </si>
  <si>
    <t>Object_Description</t>
    <phoneticPr fontId="1" type="noConversion"/>
  </si>
  <si>
    <t>Object</t>
    <phoneticPr fontId="1" type="noConversion"/>
  </si>
  <si>
    <t>+</t>
    <phoneticPr fontId="1" type="noConversion"/>
  </si>
  <si>
    <t>*Gussed_Distance</t>
    <phoneticPr fontId="1" type="noConversion"/>
  </si>
  <si>
    <t>Predict_Distance</t>
    <phoneticPr fontId="1" type="noConversion"/>
  </si>
  <si>
    <t>True_Distance</t>
    <phoneticPr fontId="1" type="noConversion"/>
  </si>
  <si>
    <t>Predict_Distance-True_Distance</t>
    <phoneticPr fontId="1" type="noConversion"/>
  </si>
  <si>
    <t>(Predict_Distance-True_Distance)^2</t>
    <phoneticPr fontId="1" type="noConversion"/>
  </si>
  <si>
    <t>Fitted model: Linear</t>
    <phoneticPr fontId="1" type="noConversion"/>
  </si>
  <si>
    <t>Sum of Squared Residual:</t>
    <phoneticPr fontId="1" type="noConversion"/>
  </si>
  <si>
    <t>Fitted model: Quadratic</t>
    <phoneticPr fontId="1" type="noConversion"/>
  </si>
  <si>
    <t>Predict_Distance =</t>
    <phoneticPr fontId="1" type="noConversion"/>
  </si>
  <si>
    <t>*Gussed_Distance^2</t>
    <phoneticPr fontId="1" type="noConversion"/>
  </si>
  <si>
    <t>Formula:</t>
    <phoneticPr fontId="1" type="noConversion"/>
  </si>
  <si>
    <t>Final formula: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</si>
</sst>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0000000000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/>
    <xf numFmtId="1" fontId="2" fillId="2" borderId="1" xfId="0" applyNumberFormat="1" applyFont="1" applyFill="1" applyBorder="1" applyAlignment="1">
      <alignment horizontal="center"/>
    </xf>
    <xf numFmtId="178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2" borderId="1" xfId="0" applyFont="1" applyFill="1" applyBorder="1" applyAlignment="1">
      <alignment horizontal="left"/>
    </xf>
    <xf numFmtId="2" fontId="3" fillId="0" borderId="2" xfId="0" applyNumberFormat="1" applyFont="1" applyBorder="1" applyAlignment="1">
      <alignment horizontal="center"/>
    </xf>
    <xf numFmtId="176" fontId="2" fillId="8" borderId="1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177" fontId="2" fillId="8" borderId="1" xfId="0" applyNumberFormat="1" applyFont="1" applyFill="1" applyBorder="1"/>
    <xf numFmtId="0" fontId="2" fillId="0" borderId="4" xfId="0" applyFont="1" applyBorder="1"/>
    <xf numFmtId="0" fontId="2" fillId="0" borderId="4" xfId="0" applyFont="1" applyFill="1" applyBorder="1"/>
    <xf numFmtId="0" fontId="2" fillId="5" borderId="1" xfId="0" applyFont="1" applyFill="1" applyBorder="1" applyAlignment="1">
      <alignment horizontal="right"/>
    </xf>
    <xf numFmtId="177" fontId="3" fillId="0" borderId="1" xfId="0" applyNumberFormat="1" applyFont="1" applyBorder="1"/>
    <xf numFmtId="0" fontId="3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4.2'!$F$3</c:f>
              <c:strCache>
                <c:ptCount val="1"/>
                <c:pt idx="0">
                  <c:v>True_Distance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4.2'!$E$4:$E$13</c:f>
              <c:numCache>
                <c:formatCode>0.0</c:formatCode>
                <c:ptCount val="10"/>
                <c:pt idx="0">
                  <c:v>67.686177320603377</c:v>
                </c:pt>
                <c:pt idx="1">
                  <c:v>45.49717939641048</c:v>
                </c:pt>
                <c:pt idx="2">
                  <c:v>12.213682510121137</c:v>
                </c:pt>
                <c:pt idx="3">
                  <c:v>56.591678358506925</c:v>
                </c:pt>
                <c:pt idx="4">
                  <c:v>112.06417316898916</c:v>
                </c:pt>
                <c:pt idx="5">
                  <c:v>256.29265967624292</c:v>
                </c:pt>
                <c:pt idx="6">
                  <c:v>5.5569831328632695</c:v>
                </c:pt>
                <c:pt idx="7">
                  <c:v>45.49717939641048</c:v>
                </c:pt>
                <c:pt idx="8">
                  <c:v>89.875175244796267</c:v>
                </c:pt>
                <c:pt idx="9">
                  <c:v>189.72566590366429</c:v>
                </c:pt>
              </c:numCache>
            </c:numRef>
          </c:xVal>
          <c:yVal>
            <c:numRef>
              <c:f>'Table 4.2'!$F$4:$F$13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</c:v>
                </c:pt>
                <c:pt idx="5">
                  <c:v>255</c:v>
                </c:pt>
                <c:pt idx="6">
                  <c:v>8</c:v>
                </c:pt>
                <c:pt idx="7">
                  <c:v>43</c:v>
                </c:pt>
                <c:pt idx="8">
                  <c:v>94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C5-4C9A-86C7-461C7236BA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55311"/>
        <c:axId val="1845016287"/>
      </c:scatterChart>
      <c:valAx>
        <c:axId val="17047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Predict</a:t>
                </a:r>
                <a:r>
                  <a:rPr lang="en-US" altLang="zh-CN" baseline="0">
                    <a:solidFill>
                      <a:srgbClr val="FF0000"/>
                    </a:solidFill>
                  </a:rPr>
                  <a:t> </a:t>
                </a:r>
                <a:r>
                  <a:rPr lang="en-US" altLang="zh-CN">
                    <a:solidFill>
                      <a:srgbClr val="FF0000"/>
                    </a:solidFill>
                  </a:rPr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016287"/>
        <c:crosses val="autoZero"/>
        <c:crossBetween val="midCat"/>
      </c:valAx>
      <c:valAx>
        <c:axId val="18450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47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4.2'!$E$20</c:f>
              <c:strCache>
                <c:ptCount val="1"/>
                <c:pt idx="0">
                  <c:v>Predict_Distance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4.2'!$E$21:$E$30</c:f>
              <c:numCache>
                <c:formatCode>0.0</c:formatCode>
                <c:ptCount val="10"/>
                <c:pt idx="0">
                  <c:v>68.298000753520313</c:v>
                </c:pt>
                <c:pt idx="1">
                  <c:v>45.564305998851857</c:v>
                </c:pt>
                <c:pt idx="2">
                  <c:v>11.150037021772521</c:v>
                </c:pt>
                <c:pt idx="3">
                  <c:v>56.952068499191185</c:v>
                </c:pt>
                <c:pt idx="4">
                  <c:v>113.26342731073451</c:v>
                </c:pt>
                <c:pt idx="5">
                  <c:v>254.77882143755113</c:v>
                </c:pt>
                <c:pt idx="6">
                  <c:v>4.2220065606656121</c:v>
                </c:pt>
                <c:pt idx="7">
                  <c:v>45.564305998851857</c:v>
                </c:pt>
                <c:pt idx="8">
                  <c:v>90.864374524147863</c:v>
                </c:pt>
                <c:pt idx="9">
                  <c:v>190.3424593144658</c:v>
                </c:pt>
              </c:numCache>
            </c:numRef>
          </c:xVal>
          <c:yVal>
            <c:numRef>
              <c:f>'Table 4.2'!$F$21:$F$30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</c:v>
                </c:pt>
                <c:pt idx="5">
                  <c:v>255</c:v>
                </c:pt>
                <c:pt idx="6">
                  <c:v>8</c:v>
                </c:pt>
                <c:pt idx="7">
                  <c:v>43</c:v>
                </c:pt>
                <c:pt idx="8">
                  <c:v>94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31-49F1-8C70-6387E22B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55311"/>
        <c:axId val="1845016287"/>
      </c:scatterChart>
      <c:valAx>
        <c:axId val="1704755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Predict</a:t>
                </a:r>
                <a:r>
                  <a:rPr lang="en-US" altLang="zh-CN" baseline="0">
                    <a:solidFill>
                      <a:srgbClr val="FF0000"/>
                    </a:solidFill>
                  </a:rPr>
                  <a:t> </a:t>
                </a:r>
                <a:r>
                  <a:rPr lang="en-US" altLang="zh-CN">
                    <a:solidFill>
                      <a:srgbClr val="FF0000"/>
                    </a:solidFill>
                  </a:rPr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016287"/>
        <c:crosses val="autoZero"/>
        <c:crossBetween val="midCat"/>
      </c:valAx>
      <c:valAx>
        <c:axId val="18450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0475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'Table 4.2'!$F$3</c:f>
              <c:strCache>
                <c:ptCount val="1"/>
                <c:pt idx="0">
                  <c:v>True_Distance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'Table 4.2'!$D$4:$D$13</c:f>
              <c:numCache>
                <c:formatCode>0</c:formatCode>
                <c:ptCount val="10"/>
                <c:pt idx="0">
                  <c:v>60</c:v>
                </c:pt>
                <c:pt idx="1">
                  <c:v>40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230</c:v>
                </c:pt>
                <c:pt idx="6">
                  <c:v>4</c:v>
                </c:pt>
                <c:pt idx="7">
                  <c:v>40</c:v>
                </c:pt>
                <c:pt idx="8">
                  <c:v>80</c:v>
                </c:pt>
                <c:pt idx="9">
                  <c:v>170</c:v>
                </c:pt>
              </c:numCache>
            </c:numRef>
          </c:xVal>
          <c:yVal>
            <c:numRef>
              <c:f>'Table 4.2'!$F$4:$F$13</c:f>
              <c:numCache>
                <c:formatCode>0.0</c:formatCode>
                <c:ptCount val="10"/>
                <c:pt idx="0">
                  <c:v>39</c:v>
                </c:pt>
                <c:pt idx="1">
                  <c:v>27</c:v>
                </c:pt>
                <c:pt idx="2">
                  <c:v>16</c:v>
                </c:pt>
                <c:pt idx="3">
                  <c:v>83</c:v>
                </c:pt>
                <c:pt idx="4">
                  <c:v>130</c:v>
                </c:pt>
                <c:pt idx="5">
                  <c:v>255</c:v>
                </c:pt>
                <c:pt idx="6">
                  <c:v>8</c:v>
                </c:pt>
                <c:pt idx="7">
                  <c:v>43</c:v>
                </c:pt>
                <c:pt idx="8">
                  <c:v>94</c:v>
                </c:pt>
                <c:pt idx="9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7-4D13-A855-FE57222DF4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999967"/>
        <c:axId val="160160047"/>
      </c:scatterChart>
      <c:valAx>
        <c:axId val="20809999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>
                    <a:solidFill>
                      <a:srgbClr val="FF0000"/>
                    </a:solidFill>
                  </a:rPr>
                  <a:t>Guessed_Distance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0160047"/>
        <c:crosses val="autoZero"/>
        <c:crossBetween val="midCat"/>
      </c:valAx>
      <c:valAx>
        <c:axId val="160160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True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80999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4</xdr:row>
      <xdr:rowOff>120650</xdr:rowOff>
    </xdr:from>
    <xdr:to>
      <xdr:col>14</xdr:col>
      <xdr:colOff>425450</xdr:colOff>
      <xdr:row>19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E4E218-714A-4072-A03A-25E6537560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694764</xdr:colOff>
      <xdr:row>21</xdr:row>
      <xdr:rowOff>67235</xdr:rowOff>
    </xdr:from>
    <xdr:to>
      <xdr:col>14</xdr:col>
      <xdr:colOff>448236</xdr:colOff>
      <xdr:row>36</xdr:row>
      <xdr:rowOff>29135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87F38-002A-418B-B5D6-300826AF6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664884</xdr:colOff>
      <xdr:row>4</xdr:row>
      <xdr:rowOff>152399</xdr:rowOff>
    </xdr:from>
    <xdr:to>
      <xdr:col>19</xdr:col>
      <xdr:colOff>164354</xdr:colOff>
      <xdr:row>18</xdr:row>
      <xdr:rowOff>74706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A5C4CE3-9337-491F-B29B-B87EE6D599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5" dT="2019-09-17T05:24:17.12" personId="{00000000-0000-0000-0000-000000000000}" id="{71C5344D-5AB8-49AC-B894-C5431D7AB1AF}">
    <text>Use Solver to minize this value by changing cell L4 and N4</text>
  </threadedComment>
  <threadedComment ref="H32" dT="2019-09-17T05:24:17.12" personId="{00000000-0000-0000-0000-000000000000}" id="{D5F3283D-BDD3-4E3C-A69D-DAA652040039}">
    <text>Use Solver to minize this value by changing cell L21, N21 and Q
21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6FDCC-8F5E-4999-BFFD-E11F9D1A068B}">
  <dimension ref="B2:H14"/>
  <sheetViews>
    <sheetView showGridLines="0" workbookViewId="0">
      <selection activeCell="D23" sqref="D23"/>
    </sheetView>
  </sheetViews>
  <sheetFormatPr defaultRowHeight="14"/>
  <cols>
    <col min="1" max="1" width="2.33203125" customWidth="1"/>
    <col min="3" max="3" width="52" customWidth="1"/>
    <col min="4" max="4" width="24.33203125" customWidth="1"/>
    <col min="5" max="5" width="29.6640625" customWidth="1"/>
    <col min="6" max="6" width="20.5" customWidth="1"/>
    <col min="7" max="7" width="21.75" customWidth="1"/>
    <col min="8" max="8" width="39.25" bestFit="1" customWidth="1"/>
  </cols>
  <sheetData>
    <row r="2" spans="2:8" ht="36.5" customHeight="1">
      <c r="B2" s="4" t="s">
        <v>17</v>
      </c>
      <c r="C2" s="4" t="s">
        <v>16</v>
      </c>
      <c r="D2" s="4" t="s">
        <v>15</v>
      </c>
      <c r="E2" s="9" t="s">
        <v>14</v>
      </c>
      <c r="F2" s="10" t="s">
        <v>13</v>
      </c>
      <c r="G2" s="10" t="s">
        <v>12</v>
      </c>
      <c r="H2" s="9" t="s">
        <v>11</v>
      </c>
    </row>
    <row r="3" spans="2:8" ht="35.5" customHeight="1">
      <c r="B3" s="4">
        <v>1</v>
      </c>
      <c r="C3" s="4" t="s">
        <v>10</v>
      </c>
      <c r="D3" s="16">
        <v>42</v>
      </c>
      <c r="E3" s="8">
        <v>39</v>
      </c>
      <c r="F3" s="7"/>
      <c r="G3" s="6"/>
      <c r="H3" s="5">
        <f t="shared" ref="H3:H12" si="0">MEDIAN(E3:G3)</f>
        <v>39</v>
      </c>
    </row>
    <row r="4" spans="2:8" ht="15.5">
      <c r="B4" s="4">
        <v>2</v>
      </c>
      <c r="C4" s="4" t="s">
        <v>9</v>
      </c>
      <c r="D4" s="16">
        <v>34</v>
      </c>
      <c r="E4" s="8">
        <v>27</v>
      </c>
      <c r="F4" s="7"/>
      <c r="G4" s="6"/>
      <c r="H4" s="5">
        <f t="shared" si="0"/>
        <v>27</v>
      </c>
    </row>
    <row r="5" spans="2:8" ht="15.5">
      <c r="B5" s="4">
        <v>3</v>
      </c>
      <c r="C5" s="4" t="s">
        <v>8</v>
      </c>
      <c r="D5" s="16">
        <v>17</v>
      </c>
      <c r="E5" s="8">
        <v>16</v>
      </c>
      <c r="F5" s="7"/>
      <c r="G5" s="6"/>
      <c r="H5" s="5">
        <f t="shared" si="0"/>
        <v>16</v>
      </c>
    </row>
    <row r="6" spans="2:8" ht="15.5">
      <c r="B6" s="4">
        <v>4</v>
      </c>
      <c r="C6" s="4" t="s">
        <v>7</v>
      </c>
      <c r="D6" s="16">
        <v>88</v>
      </c>
      <c r="E6" s="8">
        <v>83</v>
      </c>
      <c r="F6" s="7"/>
      <c r="G6" s="6"/>
      <c r="H6" s="5">
        <f t="shared" si="0"/>
        <v>83</v>
      </c>
    </row>
    <row r="7" spans="2:8" ht="15.5">
      <c r="B7" s="4">
        <v>5</v>
      </c>
      <c r="C7" s="4" t="s">
        <v>6</v>
      </c>
      <c r="D7" s="16">
        <v>120</v>
      </c>
      <c r="E7" s="8">
        <v>130</v>
      </c>
      <c r="F7" s="7"/>
      <c r="G7" s="6"/>
      <c r="H7" s="5">
        <f t="shared" si="0"/>
        <v>130</v>
      </c>
    </row>
    <row r="8" spans="2:8" ht="15.5">
      <c r="B8" s="4">
        <v>6</v>
      </c>
      <c r="C8" s="4" t="s">
        <v>5</v>
      </c>
      <c r="D8" s="16">
        <v>130</v>
      </c>
      <c r="E8" s="8">
        <v>255</v>
      </c>
      <c r="F8" s="7"/>
      <c r="G8" s="6"/>
      <c r="H8" s="5">
        <f t="shared" si="0"/>
        <v>255</v>
      </c>
    </row>
    <row r="9" spans="2:8" ht="15.5">
      <c r="B9" s="4">
        <v>7</v>
      </c>
      <c r="C9" s="4" t="s">
        <v>4</v>
      </c>
      <c r="D9" s="16">
        <v>4</v>
      </c>
      <c r="E9" s="8">
        <v>8</v>
      </c>
      <c r="F9" s="7"/>
      <c r="G9" s="6"/>
      <c r="H9" s="5">
        <f t="shared" si="0"/>
        <v>8</v>
      </c>
    </row>
    <row r="10" spans="2:8" ht="15.5">
      <c r="B10" s="4">
        <v>8</v>
      </c>
      <c r="C10" s="4" t="s">
        <v>3</v>
      </c>
      <c r="D10" s="16">
        <v>23</v>
      </c>
      <c r="E10" s="8">
        <v>43</v>
      </c>
      <c r="F10" s="7"/>
      <c r="G10" s="6"/>
      <c r="H10" s="5">
        <f t="shared" si="0"/>
        <v>43</v>
      </c>
    </row>
    <row r="11" spans="2:8" ht="15.5">
      <c r="B11" s="4">
        <v>9</v>
      </c>
      <c r="C11" s="4" t="s">
        <v>2</v>
      </c>
      <c r="D11" s="16">
        <v>89</v>
      </c>
      <c r="E11" s="8">
        <v>94</v>
      </c>
      <c r="F11" s="7"/>
      <c r="G11" s="6"/>
      <c r="H11" s="5">
        <f t="shared" si="0"/>
        <v>94</v>
      </c>
    </row>
    <row r="12" spans="2:8" ht="15.5">
      <c r="B12" s="4">
        <v>10</v>
      </c>
      <c r="C12" s="4" t="s">
        <v>1</v>
      </c>
      <c r="D12" s="16">
        <v>170</v>
      </c>
      <c r="E12" s="8">
        <v>186</v>
      </c>
      <c r="F12" s="7"/>
      <c r="G12" s="6"/>
      <c r="H12" s="5">
        <f t="shared" si="0"/>
        <v>186</v>
      </c>
    </row>
    <row r="13" spans="2:8" ht="15.5">
      <c r="B13" s="4">
        <v>11</v>
      </c>
      <c r="C13" s="4" t="s">
        <v>0</v>
      </c>
      <c r="D13" s="3"/>
      <c r="F13" s="2"/>
    </row>
    <row r="14" spans="2:8" ht="15.5">
      <c r="F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A538-7C33-484F-88A0-57211A01A9FA}">
  <dimension ref="B2:R34"/>
  <sheetViews>
    <sheetView showGridLines="0" tabSelected="1" zoomScale="85" zoomScaleNormal="85" workbookViewId="0">
      <selection activeCell="G16" sqref="G16"/>
    </sheetView>
  </sheetViews>
  <sheetFormatPr defaultColWidth="9.1640625" defaultRowHeight="15.5"/>
  <cols>
    <col min="1" max="1" width="1.9140625" style="2" customWidth="1"/>
    <col min="2" max="2" width="8.83203125" style="2" customWidth="1"/>
    <col min="3" max="3" width="56.75" style="2" customWidth="1"/>
    <col min="4" max="4" width="16.75" style="2" bestFit="1" customWidth="1"/>
    <col min="5" max="5" width="14.4140625" style="2" customWidth="1"/>
    <col min="6" max="6" width="13" style="2" customWidth="1"/>
    <col min="7" max="7" width="27.4140625" style="2" customWidth="1"/>
    <col min="8" max="8" width="30.75" style="2" customWidth="1"/>
    <col min="9" max="9" width="3" style="2" customWidth="1"/>
    <col min="10" max="10" width="9.1640625" style="2"/>
    <col min="11" max="11" width="17" style="2" customWidth="1"/>
    <col min="12" max="12" width="7" style="2" customWidth="1"/>
    <col min="13" max="13" width="2.5" style="2" customWidth="1"/>
    <col min="14" max="14" width="7.58203125" style="2" customWidth="1"/>
    <col min="15" max="15" width="15.83203125" style="2" customWidth="1"/>
    <col min="16" max="16" width="2.4140625" style="2" customWidth="1"/>
    <col min="17" max="17" width="9.1640625" style="2"/>
    <col min="18" max="18" width="17.4140625" style="2" customWidth="1"/>
    <col min="19" max="16384" width="9.1640625" style="2"/>
  </cols>
  <sheetData>
    <row r="2" spans="2:15">
      <c r="C2" s="27" t="s">
        <v>24</v>
      </c>
      <c r="D2" s="27"/>
      <c r="E2" s="27"/>
      <c r="F2" s="27"/>
      <c r="G2" s="27"/>
      <c r="H2" s="27"/>
    </row>
    <row r="3" spans="2:15">
      <c r="B3" s="4" t="s">
        <v>17</v>
      </c>
      <c r="C3" s="22" t="s">
        <v>16</v>
      </c>
      <c r="D3" s="22" t="s">
        <v>15</v>
      </c>
      <c r="E3" s="2" t="s">
        <v>20</v>
      </c>
      <c r="F3" s="23" t="s">
        <v>21</v>
      </c>
      <c r="G3" s="2" t="s">
        <v>22</v>
      </c>
      <c r="H3" s="2" t="s">
        <v>23</v>
      </c>
    </row>
    <row r="4" spans="2:15">
      <c r="B4" s="4">
        <v>1</v>
      </c>
      <c r="C4" s="4" t="s">
        <v>10</v>
      </c>
      <c r="D4" s="12">
        <v>60</v>
      </c>
      <c r="E4" s="18">
        <f>$L$4+$N$4*D4</f>
        <v>67.686177320603377</v>
      </c>
      <c r="F4" s="18">
        <f>'Table 4.1'!H3</f>
        <v>39</v>
      </c>
      <c r="G4" s="18">
        <f>F4-E4</f>
        <v>-28.686177320603377</v>
      </c>
      <c r="H4" s="21">
        <f>G4^2</f>
        <v>822.89676926909954</v>
      </c>
      <c r="J4" s="2" t="s">
        <v>29</v>
      </c>
      <c r="K4" s="2" t="s">
        <v>27</v>
      </c>
      <c r="L4" s="17">
        <v>1.1191835480246908</v>
      </c>
      <c r="M4" s="2" t="s">
        <v>18</v>
      </c>
      <c r="N4" s="17">
        <v>1.1094498962096446</v>
      </c>
      <c r="O4" s="14" t="s">
        <v>19</v>
      </c>
    </row>
    <row r="5" spans="2:15">
      <c r="B5" s="4">
        <v>2</v>
      </c>
      <c r="C5" s="4" t="s">
        <v>9</v>
      </c>
      <c r="D5" s="12">
        <v>40</v>
      </c>
      <c r="E5" s="18">
        <f t="shared" ref="E5:E13" si="0">$L$4+$N$4*D5</f>
        <v>45.49717939641048</v>
      </c>
      <c r="F5" s="18">
        <f>'Table 4.1'!H4</f>
        <v>27</v>
      </c>
      <c r="G5" s="18">
        <f t="shared" ref="G5:G13" si="1">F5-E5</f>
        <v>-18.49717939641048</v>
      </c>
      <c r="H5" s="21">
        <f t="shared" ref="H5:H13" si="2">G5^2</f>
        <v>342.14564562299239</v>
      </c>
    </row>
    <row r="6" spans="2:15">
      <c r="B6" s="4">
        <v>3</v>
      </c>
      <c r="C6" s="4" t="s">
        <v>8</v>
      </c>
      <c r="D6" s="12">
        <v>10</v>
      </c>
      <c r="E6" s="18">
        <f t="shared" si="0"/>
        <v>12.213682510121137</v>
      </c>
      <c r="F6" s="18">
        <f>'Table 4.1'!H5</f>
        <v>16</v>
      </c>
      <c r="G6" s="18">
        <f t="shared" si="1"/>
        <v>3.7863174898788632</v>
      </c>
      <c r="H6" s="21">
        <f t="shared" si="2"/>
        <v>14.336200134162576</v>
      </c>
    </row>
    <row r="7" spans="2:15">
      <c r="B7" s="4">
        <v>4</v>
      </c>
      <c r="C7" s="4" t="s">
        <v>7</v>
      </c>
      <c r="D7" s="12">
        <v>50</v>
      </c>
      <c r="E7" s="18">
        <f t="shared" si="0"/>
        <v>56.591678358506925</v>
      </c>
      <c r="F7" s="18">
        <f>'Table 4.1'!H6</f>
        <v>83</v>
      </c>
      <c r="G7" s="18">
        <f t="shared" si="1"/>
        <v>26.408321641493075</v>
      </c>
      <c r="H7" s="21">
        <f t="shared" si="2"/>
        <v>697.39945192055143</v>
      </c>
    </row>
    <row r="8" spans="2:15">
      <c r="B8" s="4">
        <v>5</v>
      </c>
      <c r="C8" s="4" t="s">
        <v>6</v>
      </c>
      <c r="D8" s="12">
        <v>100</v>
      </c>
      <c r="E8" s="18">
        <f t="shared" si="0"/>
        <v>112.06417316898916</v>
      </c>
      <c r="F8" s="18">
        <f>'Table 4.1'!H7</f>
        <v>130</v>
      </c>
      <c r="G8" s="18">
        <f t="shared" si="1"/>
        <v>17.935826831010843</v>
      </c>
      <c r="H8" s="21">
        <f t="shared" si="2"/>
        <v>321.69388411200845</v>
      </c>
    </row>
    <row r="9" spans="2:15">
      <c r="B9" s="4">
        <v>6</v>
      </c>
      <c r="C9" s="4" t="s">
        <v>5</v>
      </c>
      <c r="D9" s="12">
        <v>230</v>
      </c>
      <c r="E9" s="18">
        <f t="shared" si="0"/>
        <v>256.29265967624292</v>
      </c>
      <c r="F9" s="18">
        <f>'Table 4.1'!H8</f>
        <v>255</v>
      </c>
      <c r="G9" s="18">
        <f t="shared" si="1"/>
        <v>-1.2926596762429199</v>
      </c>
      <c r="H9" s="21">
        <f t="shared" si="2"/>
        <v>1.6709690385844505</v>
      </c>
    </row>
    <row r="10" spans="2:15">
      <c r="B10" s="4">
        <v>7</v>
      </c>
      <c r="C10" s="4" t="s">
        <v>4</v>
      </c>
      <c r="D10" s="12">
        <v>4</v>
      </c>
      <c r="E10" s="18">
        <f t="shared" si="0"/>
        <v>5.5569831328632695</v>
      </c>
      <c r="F10" s="18">
        <f>'Table 4.1'!H9</f>
        <v>8</v>
      </c>
      <c r="G10" s="18">
        <f t="shared" si="1"/>
        <v>2.4430168671367305</v>
      </c>
      <c r="H10" s="21">
        <f t="shared" si="2"/>
        <v>5.9683314131145657</v>
      </c>
    </row>
    <row r="11" spans="2:15">
      <c r="B11" s="4">
        <v>8</v>
      </c>
      <c r="C11" s="4" t="s">
        <v>3</v>
      </c>
      <c r="D11" s="12">
        <v>40</v>
      </c>
      <c r="E11" s="18">
        <f t="shared" si="0"/>
        <v>45.49717939641048</v>
      </c>
      <c r="F11" s="18">
        <f>'Table 4.1'!H10</f>
        <v>43</v>
      </c>
      <c r="G11" s="18">
        <f t="shared" si="1"/>
        <v>-2.4971793964104805</v>
      </c>
      <c r="H11" s="21">
        <f t="shared" si="2"/>
        <v>6.2359049378570113</v>
      </c>
    </row>
    <row r="12" spans="2:15">
      <c r="B12" s="4">
        <v>9</v>
      </c>
      <c r="C12" s="4" t="s">
        <v>2</v>
      </c>
      <c r="D12" s="12">
        <v>80</v>
      </c>
      <c r="E12" s="18">
        <f t="shared" si="0"/>
        <v>89.875175244796267</v>
      </c>
      <c r="F12" s="18">
        <f>'Table 4.1'!H11</f>
        <v>94</v>
      </c>
      <c r="G12" s="18">
        <f t="shared" si="1"/>
        <v>4.1248247552037327</v>
      </c>
      <c r="H12" s="21">
        <f t="shared" si="2"/>
        <v>17.014179261141532</v>
      </c>
    </row>
    <row r="13" spans="2:15">
      <c r="B13" s="4">
        <v>10</v>
      </c>
      <c r="C13" s="4" t="s">
        <v>1</v>
      </c>
      <c r="D13" s="12">
        <v>170</v>
      </c>
      <c r="E13" s="18">
        <f t="shared" si="0"/>
        <v>189.72566590366429</v>
      </c>
      <c r="F13" s="18">
        <f>'Table 4.1'!H12</f>
        <v>186</v>
      </c>
      <c r="G13" s="18">
        <f t="shared" si="1"/>
        <v>-3.725665903664293</v>
      </c>
      <c r="H13" s="21">
        <f t="shared" si="2"/>
        <v>13.880586425726673</v>
      </c>
    </row>
    <row r="14" spans="2:15">
      <c r="B14" s="4">
        <v>11</v>
      </c>
      <c r="C14" s="19" t="s">
        <v>0</v>
      </c>
      <c r="D14" s="20"/>
      <c r="H14" s="13"/>
    </row>
    <row r="15" spans="2:15">
      <c r="G15" s="24" t="s">
        <v>25</v>
      </c>
      <c r="H15" s="25">
        <f>SUM(H4:H13)</f>
        <v>2243.2419221352384</v>
      </c>
    </row>
    <row r="17" spans="2:18">
      <c r="F17" s="2" t="s">
        <v>30</v>
      </c>
      <c r="G17" s="26" t="str">
        <f>K4&amp;ROUND(L4,2)&amp;M4&amp;ROUND(N4,2)&amp;O4</f>
        <v>Predict_Distance =1.12+1.11*Gussed_Distance</v>
      </c>
      <c r="H17" s="26"/>
      <c r="I17" s="15"/>
      <c r="J17" s="15"/>
    </row>
    <row r="19" spans="2:18">
      <c r="C19" s="27" t="s">
        <v>26</v>
      </c>
      <c r="D19" s="27"/>
      <c r="E19" s="27"/>
      <c r="F19" s="27"/>
      <c r="G19" s="27"/>
      <c r="H19" s="27"/>
    </row>
    <row r="20" spans="2:18">
      <c r="B20" s="4" t="s">
        <v>17</v>
      </c>
      <c r="C20" s="4" t="s">
        <v>16</v>
      </c>
      <c r="D20" s="4" t="s">
        <v>15</v>
      </c>
      <c r="E20" s="4" t="s">
        <v>20</v>
      </c>
      <c r="F20" s="11" t="s">
        <v>21</v>
      </c>
      <c r="G20" s="4" t="s">
        <v>22</v>
      </c>
      <c r="H20" s="4" t="s">
        <v>23</v>
      </c>
    </row>
    <row r="21" spans="2:18">
      <c r="B21" s="4">
        <v>1</v>
      </c>
      <c r="C21" s="4" t="s">
        <v>10</v>
      </c>
      <c r="D21" s="12">
        <v>60</v>
      </c>
      <c r="E21" s="18">
        <f>$L$21+$N$21*D21+$Q$21*D21^2</f>
        <v>68.298000753520313</v>
      </c>
      <c r="F21" s="18">
        <f>'Table 4.1'!H3</f>
        <v>39</v>
      </c>
      <c r="G21" s="18">
        <f>F21-E21</f>
        <v>-29.298000753520313</v>
      </c>
      <c r="H21" s="21">
        <f>G21^2</f>
        <v>858.37284815327678</v>
      </c>
      <c r="J21" s="2" t="s">
        <v>29</v>
      </c>
      <c r="K21" s="2" t="s">
        <v>27</v>
      </c>
      <c r="L21" s="17">
        <v>-0.40504646260770483</v>
      </c>
      <c r="M21" s="2" t="s">
        <v>18</v>
      </c>
      <c r="N21" s="17">
        <v>1.1575998607385336</v>
      </c>
      <c r="O21" s="14" t="s">
        <v>19</v>
      </c>
      <c r="P21" s="2" t="s">
        <v>18</v>
      </c>
      <c r="Q21" s="17">
        <v>-2.0915123005111353E-4</v>
      </c>
      <c r="R21" s="14" t="s">
        <v>28</v>
      </c>
    </row>
    <row r="22" spans="2:18">
      <c r="B22" s="4">
        <v>2</v>
      </c>
      <c r="C22" s="4" t="s">
        <v>9</v>
      </c>
      <c r="D22" s="12">
        <v>40</v>
      </c>
      <c r="E22" s="18">
        <f t="shared" ref="E22:E30" si="3">$L$21+$N$21*D22+$Q$21*D22^2</f>
        <v>45.564305998851857</v>
      </c>
      <c r="F22" s="18">
        <f>'Table 4.1'!H4</f>
        <v>27</v>
      </c>
      <c r="G22" s="18">
        <f t="shared" ref="G22:G30" si="4">F22-E22</f>
        <v>-18.564305998851857</v>
      </c>
      <c r="H22" s="21">
        <f t="shared" ref="H22:H30" si="5">G22^2</f>
        <v>344.63345721900703</v>
      </c>
    </row>
    <row r="23" spans="2:18">
      <c r="B23" s="4">
        <v>3</v>
      </c>
      <c r="C23" s="4" t="s">
        <v>8</v>
      </c>
      <c r="D23" s="12">
        <v>10</v>
      </c>
      <c r="E23" s="18">
        <f t="shared" si="3"/>
        <v>11.150037021772521</v>
      </c>
      <c r="F23" s="18">
        <f>'Table 4.1'!H5</f>
        <v>16</v>
      </c>
      <c r="G23" s="18">
        <f t="shared" si="4"/>
        <v>4.8499629782274791</v>
      </c>
      <c r="H23" s="21">
        <f t="shared" si="5"/>
        <v>23.522140890177159</v>
      </c>
    </row>
    <row r="24" spans="2:18">
      <c r="B24" s="4">
        <v>4</v>
      </c>
      <c r="C24" s="4" t="s">
        <v>7</v>
      </c>
      <c r="D24" s="12">
        <v>50</v>
      </c>
      <c r="E24" s="18">
        <f t="shared" si="3"/>
        <v>56.952068499191185</v>
      </c>
      <c r="F24" s="18">
        <f>'Table 4.1'!H6</f>
        <v>83</v>
      </c>
      <c r="G24" s="18">
        <f t="shared" si="4"/>
        <v>26.047931500808815</v>
      </c>
      <c r="H24" s="21">
        <f t="shared" si="5"/>
        <v>678.49473547082812</v>
      </c>
    </row>
    <row r="25" spans="2:18">
      <c r="B25" s="4">
        <v>5</v>
      </c>
      <c r="C25" s="4" t="s">
        <v>6</v>
      </c>
      <c r="D25" s="12">
        <v>100</v>
      </c>
      <c r="E25" s="18">
        <f t="shared" si="3"/>
        <v>113.26342731073451</v>
      </c>
      <c r="F25" s="18">
        <f>'Table 4.1'!H7</f>
        <v>130</v>
      </c>
      <c r="G25" s="18">
        <f t="shared" si="4"/>
        <v>16.736572689265486</v>
      </c>
      <c r="H25" s="21">
        <f t="shared" si="5"/>
        <v>280.11286538306734</v>
      </c>
    </row>
    <row r="26" spans="2:18">
      <c r="B26" s="4">
        <v>6</v>
      </c>
      <c r="C26" s="4" t="s">
        <v>5</v>
      </c>
      <c r="D26" s="12">
        <v>230</v>
      </c>
      <c r="E26" s="18">
        <f t="shared" si="3"/>
        <v>254.77882143755113</v>
      </c>
      <c r="F26" s="18">
        <f>'Table 4.1'!H8</f>
        <v>255</v>
      </c>
      <c r="G26" s="18">
        <f t="shared" si="4"/>
        <v>0.2211785624488698</v>
      </c>
      <c r="H26" s="21">
        <f t="shared" si="5"/>
        <v>4.89199564869486E-2</v>
      </c>
    </row>
    <row r="27" spans="2:18">
      <c r="B27" s="4">
        <v>7</v>
      </c>
      <c r="C27" s="4" t="s">
        <v>4</v>
      </c>
      <c r="D27" s="12">
        <v>4</v>
      </c>
      <c r="E27" s="18">
        <f t="shared" si="3"/>
        <v>4.2220065606656121</v>
      </c>
      <c r="F27" s="18">
        <f>'Table 4.1'!H9</f>
        <v>8</v>
      </c>
      <c r="G27" s="18">
        <f t="shared" si="4"/>
        <v>3.7779934393343879</v>
      </c>
      <c r="H27" s="21">
        <f t="shared" si="5"/>
        <v>14.273234427653678</v>
      </c>
    </row>
    <row r="28" spans="2:18">
      <c r="B28" s="4">
        <v>8</v>
      </c>
      <c r="C28" s="4" t="s">
        <v>3</v>
      </c>
      <c r="D28" s="12">
        <v>40</v>
      </c>
      <c r="E28" s="18">
        <f t="shared" si="3"/>
        <v>45.564305998851857</v>
      </c>
      <c r="F28" s="18">
        <f>'Table 4.1'!H10</f>
        <v>43</v>
      </c>
      <c r="G28" s="18">
        <f t="shared" si="4"/>
        <v>-2.5643059988518573</v>
      </c>
      <c r="H28" s="21">
        <f t="shared" si="5"/>
        <v>6.5756652557476212</v>
      </c>
    </row>
    <row r="29" spans="2:18">
      <c r="B29" s="4">
        <v>9</v>
      </c>
      <c r="C29" s="4" t="s">
        <v>2</v>
      </c>
      <c r="D29" s="12">
        <v>80</v>
      </c>
      <c r="E29" s="18">
        <f t="shared" si="3"/>
        <v>90.864374524147863</v>
      </c>
      <c r="F29" s="18">
        <f>'Table 4.1'!H11</f>
        <v>94</v>
      </c>
      <c r="G29" s="18">
        <f t="shared" si="4"/>
        <v>3.1356254758521374</v>
      </c>
      <c r="H29" s="21">
        <f t="shared" si="5"/>
        <v>9.8321471248129431</v>
      </c>
    </row>
    <row r="30" spans="2:18">
      <c r="B30" s="4">
        <v>10</v>
      </c>
      <c r="C30" s="4" t="s">
        <v>1</v>
      </c>
      <c r="D30" s="12">
        <v>170</v>
      </c>
      <c r="E30" s="18">
        <f t="shared" si="3"/>
        <v>190.3424593144658</v>
      </c>
      <c r="F30" s="18">
        <f>'Table 4.1'!H12</f>
        <v>186</v>
      </c>
      <c r="G30" s="18">
        <f t="shared" si="4"/>
        <v>-4.342459314465799</v>
      </c>
      <c r="H30" s="21">
        <f t="shared" si="5"/>
        <v>18.856952897790777</v>
      </c>
    </row>
    <row r="31" spans="2:18">
      <c r="B31" s="19">
        <v>11</v>
      </c>
      <c r="C31" s="19" t="s">
        <v>0</v>
      </c>
      <c r="D31" s="20"/>
      <c r="H31" s="13"/>
    </row>
    <row r="32" spans="2:18">
      <c r="G32" s="24" t="s">
        <v>25</v>
      </c>
      <c r="H32" s="25">
        <f>SUM(H21:H30)</f>
        <v>2234.7229667788479</v>
      </c>
    </row>
    <row r="34" spans="6:10">
      <c r="F34" s="2" t="s">
        <v>30</v>
      </c>
      <c r="G34" s="26" t="str">
        <f>K21&amp;ROUND(L21,2)&amp;M21&amp;ROUND(N21,2)&amp;O21&amp;P21&amp;ROUND(Q21,2)&amp;R21</f>
        <v>Predict_Distance =-0.41+1.16*Gussed_Distance+0*Gussed_Distance^2</v>
      </c>
      <c r="H34" s="26"/>
      <c r="I34" s="15"/>
      <c r="J34" s="15"/>
    </row>
  </sheetData>
  <mergeCells count="4">
    <mergeCell ref="G17:H17"/>
    <mergeCell ref="C2:H2"/>
    <mergeCell ref="C19:H19"/>
    <mergeCell ref="G34:H34"/>
  </mergeCells>
  <phoneticPr fontId="1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4.1</vt:lpstr>
      <vt:lpstr>Table 4.2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2019-09-17T06:30:10Z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7c2ec2a5-deb2-43b9-8610-f6bcd9fabe9a</vt:lpwstr>
  </property>
</Properties>
</file>