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ong\Dropbox\Stat201\2020-Spring\Lab11\"/>
    </mc:Choice>
  </mc:AlternateContent>
  <xr:revisionPtr revIDLastSave="0" documentId="13_ncr:1_{FDE9E354-EB72-4011-BC61-7045E318F0FB}" xr6:coauthVersionLast="47" xr6:coauthVersionMax="47" xr10:uidLastSave="{00000000-0000-0000-0000-000000000000}"/>
  <bookViews>
    <workbookView xWindow="-108" yWindow="-108" windowWidth="41496" windowHeight="16896" xr2:uid="{00000000-000D-0000-FFFF-FFFF00000000}"/>
  </bookViews>
  <sheets>
    <sheet name="table" sheetId="1" r:id="rId1"/>
    <sheet name="rand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4" i="2"/>
  <c r="D33" i="2" l="1"/>
  <c r="D11" i="2"/>
  <c r="D7" i="2"/>
  <c r="D12" i="2"/>
  <c r="D10" i="2"/>
  <c r="D9" i="2"/>
  <c r="D22" i="2"/>
  <c r="D6" i="2"/>
  <c r="D25" i="2"/>
  <c r="D26" i="2"/>
  <c r="D23" i="2"/>
  <c r="D5" i="2"/>
  <c r="D19" i="2"/>
  <c r="D28" i="2"/>
  <c r="D27" i="2"/>
  <c r="D21" i="2"/>
  <c r="D20" i="2"/>
  <c r="D18" i="2"/>
  <c r="D17" i="2"/>
  <c r="D32" i="2"/>
  <c r="D31" i="2"/>
  <c r="D30" i="2"/>
  <c r="D13" i="2"/>
  <c r="D15" i="2"/>
  <c r="D14" i="2"/>
  <c r="D29" i="2"/>
  <c r="D4" i="2"/>
  <c r="D16" i="2"/>
  <c r="D8" i="2"/>
  <c r="D24" i="2"/>
  <c r="F4" i="2" l="1"/>
  <c r="G4" i="2" s="1"/>
  <c r="A3" i="1" s="1"/>
  <c r="F5" i="2"/>
  <c r="F21" i="2"/>
  <c r="F24" i="2"/>
  <c r="F6" i="2"/>
  <c r="G6" i="2" s="1"/>
  <c r="A5" i="1" s="1"/>
  <c r="F22" i="2"/>
  <c r="F7" i="2"/>
  <c r="G7" i="2" s="1"/>
  <c r="A6" i="1" s="1"/>
  <c r="F23" i="2"/>
  <c r="F8" i="2"/>
  <c r="G8" i="2" s="1"/>
  <c r="A7" i="1" s="1"/>
  <c r="F9" i="2"/>
  <c r="F25" i="2"/>
  <c r="F10" i="2"/>
  <c r="F26" i="2"/>
  <c r="F31" i="2"/>
  <c r="F11" i="2"/>
  <c r="G11" i="2" s="1"/>
  <c r="A10" i="1" s="1"/>
  <c r="F27" i="2"/>
  <c r="F33" i="2"/>
  <c r="F12" i="2"/>
  <c r="F28" i="2"/>
  <c r="F32" i="2"/>
  <c r="F18" i="2"/>
  <c r="F20" i="2"/>
  <c r="F13" i="2"/>
  <c r="F29" i="2"/>
  <c r="F17" i="2"/>
  <c r="F19" i="2"/>
  <c r="F14" i="2"/>
  <c r="F30" i="2"/>
  <c r="F15" i="2"/>
  <c r="F16" i="2"/>
  <c r="G10" i="2" l="1"/>
  <c r="A9" i="1" s="1"/>
  <c r="G5" i="2"/>
  <c r="A4" i="1" s="1"/>
  <c r="G9" i="2"/>
  <c r="A8" i="1" s="1"/>
  <c r="G31" i="2"/>
  <c r="A30" i="1" s="1"/>
  <c r="G26" i="2"/>
  <c r="A25" i="1" s="1"/>
  <c r="G27" i="2"/>
  <c r="A26" i="1" s="1"/>
  <c r="G16" i="2"/>
  <c r="A15" i="1" s="1"/>
  <c r="G15" i="2"/>
  <c r="A14" i="1" s="1"/>
  <c r="G25" i="2"/>
  <c r="A24" i="1" s="1"/>
  <c r="G19" i="2"/>
  <c r="A18" i="1" s="1"/>
  <c r="G17" i="2"/>
  <c r="A16" i="1" s="1"/>
  <c r="G29" i="2"/>
  <c r="A28" i="1" s="1"/>
  <c r="G23" i="2"/>
  <c r="A22" i="1" s="1"/>
  <c r="G13" i="2"/>
  <c r="A12" i="1" s="1"/>
  <c r="G30" i="2"/>
  <c r="A29" i="1" s="1"/>
  <c r="G20" i="2"/>
  <c r="A19" i="1" s="1"/>
  <c r="G22" i="2"/>
  <c r="A21" i="1" s="1"/>
  <c r="G18" i="2"/>
  <c r="A17" i="1" s="1"/>
  <c r="G32" i="2"/>
  <c r="A31" i="1" s="1"/>
  <c r="G24" i="2"/>
  <c r="A23" i="1" s="1"/>
  <c r="G14" i="2"/>
  <c r="A13" i="1" s="1"/>
  <c r="G28" i="2"/>
  <c r="A27" i="1" s="1"/>
  <c r="G21" i="2"/>
  <c r="A20" i="1" s="1"/>
  <c r="G12" i="2"/>
  <c r="A11" i="1" s="1"/>
  <c r="G33" i="2"/>
  <c r="A32" i="1" s="1"/>
  <c r="C13" i="1"/>
  <c r="C8" i="1"/>
  <c r="C9" i="1"/>
  <c r="C7" i="1"/>
  <c r="C10" i="1"/>
  <c r="C29" i="1"/>
  <c r="C22" i="1"/>
  <c r="C6" i="1"/>
  <c r="C21" i="1"/>
  <c r="C25" i="1"/>
  <c r="C28" i="1"/>
  <c r="C5" i="1"/>
  <c r="C26" i="1"/>
  <c r="C14" i="1"/>
  <c r="C12" i="1"/>
  <c r="C23" i="1"/>
  <c r="C15" i="1"/>
  <c r="C16" i="1"/>
  <c r="C27" i="1"/>
  <c r="C20" i="1"/>
  <c r="C24" i="1"/>
  <c r="C17" i="1"/>
  <c r="C11" i="1"/>
  <c r="C4" i="1"/>
  <c r="C30" i="1"/>
  <c r="C18" i="1"/>
  <c r="C19" i="1"/>
  <c r="C31" i="1"/>
  <c r="C32" i="1"/>
  <c r="C3" i="1"/>
  <c r="H17" i="1" l="1"/>
  <c r="H4" i="1"/>
  <c r="H16" i="1"/>
  <c r="H15" i="1"/>
  <c r="H14" i="1"/>
  <c r="H13" i="1"/>
  <c r="H12" i="1"/>
  <c r="H11" i="1"/>
  <c r="H10" i="1"/>
  <c r="H9" i="1"/>
  <c r="H8" i="1"/>
  <c r="H3" i="1"/>
  <c r="H7" i="1"/>
  <c r="H6" i="1"/>
  <c r="H5" i="1"/>
  <c r="G16" i="1"/>
  <c r="G17" i="1"/>
  <c r="G14" i="1"/>
  <c r="G15" i="1"/>
  <c r="G12" i="1"/>
  <c r="G13" i="1"/>
  <c r="G10" i="1"/>
  <c r="G11" i="1"/>
  <c r="G8" i="1"/>
  <c r="G9" i="1"/>
  <c r="G4" i="1"/>
  <c r="G7" i="1"/>
  <c r="G6" i="1"/>
  <c r="G5" i="1"/>
  <c r="G3" i="1"/>
</calcChain>
</file>

<file path=xl/sharedStrings.xml><?xml version="1.0" encoding="utf-8"?>
<sst xmlns="http://schemas.openxmlformats.org/spreadsheetml/2006/main" count="62" uniqueCount="31">
  <si>
    <t>Variables</t>
  </si>
  <si>
    <t>Decision</t>
  </si>
  <si>
    <r>
      <rPr>
        <b/>
        <sz val="12"/>
        <color theme="1"/>
        <rFont val="Times New Roman"/>
        <family val="1"/>
      </rPr>
      <t xml:space="preserve">Table 11.4: </t>
    </r>
    <r>
      <rPr>
        <sz val="12"/>
        <color theme="1"/>
        <rFont val="Times New Roman"/>
        <family val="1"/>
      </rPr>
      <t>BreakingStrength Results</t>
    </r>
    <phoneticPr fontId="4" type="noConversion"/>
  </si>
  <si>
    <t>Traial</t>
    <phoneticPr fontId="0" type="noConversion"/>
  </si>
  <si>
    <t>Brand Used (K or P)</t>
    <phoneticPr fontId="4" type="noConversion"/>
  </si>
  <si>
    <t>Breaking Strength</t>
    <phoneticPr fontId="4" type="noConversion"/>
  </si>
  <si>
    <r>
      <rPr>
        <b/>
        <sz val="11"/>
        <color theme="1"/>
        <rFont val="Calibri"/>
        <family val="2"/>
        <scheme val="minor"/>
      </rPr>
      <t xml:space="preserve">Table 11.2: </t>
    </r>
    <r>
      <rPr>
        <sz val="11"/>
        <color theme="1"/>
        <rFont val="Calibri"/>
        <family val="2"/>
        <scheme val="minor"/>
      </rPr>
      <t>Descriptove Statistics</t>
    </r>
    <phoneticPr fontId="4" type="noConversion"/>
  </si>
  <si>
    <t>Brand K</t>
    <phoneticPr fontId="4" type="noConversion"/>
  </si>
  <si>
    <t>Brand P</t>
    <phoneticPr fontId="4" type="noConversion"/>
  </si>
  <si>
    <t>Sample size</t>
    <phoneticPr fontId="4" type="noConversion"/>
  </si>
  <si>
    <t>Sample mean</t>
    <phoneticPr fontId="4" type="noConversion"/>
  </si>
  <si>
    <t>Sample median</t>
    <phoneticPr fontId="4" type="noConversion"/>
  </si>
  <si>
    <t>Sample Variance</t>
    <phoneticPr fontId="4" type="noConversion"/>
  </si>
  <si>
    <t>Sample Std dev.</t>
    <phoneticPr fontId="4" type="noConversion"/>
  </si>
  <si>
    <r>
      <t xml:space="preserve">Table 11.3:  </t>
    </r>
    <r>
      <rPr>
        <sz val="11"/>
        <color theme="1"/>
        <rFont val="Calibri"/>
        <family val="2"/>
        <scheme val="minor"/>
      </rPr>
      <t>95% confidence interval for Difference in Mean Breaking Strength</t>
    </r>
    <phoneticPr fontId="4" type="noConversion"/>
  </si>
  <si>
    <t>Std error of difference(pooled)</t>
    <phoneticPr fontId="4" type="noConversion"/>
  </si>
  <si>
    <t>Lower Bound</t>
    <phoneticPr fontId="4" type="noConversion"/>
  </si>
  <si>
    <t>Upper Bound</t>
    <phoneticPr fontId="4" type="noConversion"/>
  </si>
  <si>
    <t>Table 11.4:  T test results</t>
    <phoneticPr fontId="4" type="noConversion"/>
  </si>
  <si>
    <t>Test Statistic t</t>
    <phoneticPr fontId="4" type="noConversion"/>
  </si>
  <si>
    <t>Degree of freedom</t>
    <phoneticPr fontId="4" type="noConversion"/>
  </si>
  <si>
    <t>2 sided p-value</t>
    <phoneticPr fontId="4" type="noConversion"/>
  </si>
  <si>
    <r>
      <rPr>
        <b/>
        <sz val="12"/>
        <color theme="1"/>
        <rFont val="Times New Roman"/>
        <family val="1"/>
      </rPr>
      <t xml:space="preserve">Table 11.4: </t>
    </r>
    <r>
      <rPr>
        <sz val="12"/>
        <color theme="1"/>
        <rFont val="Times New Roman"/>
        <family val="1"/>
      </rPr>
      <t>BreakingStrength Results</t>
    </r>
  </si>
  <si>
    <t>random number</t>
  </si>
  <si>
    <t>rank</t>
  </si>
  <si>
    <t>Original</t>
  </si>
  <si>
    <t>Generated</t>
  </si>
  <si>
    <t>K</t>
  </si>
  <si>
    <t>P</t>
  </si>
  <si>
    <t>Trial</t>
  </si>
  <si>
    <t>mean(K)-mean(P)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</si>
</sst>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name val="Calibri"/>
      <family val="3"/>
      <charset val="134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2"/>
      <color theme="3" tint="0.7999816888943144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/>
    <xf numFmtId="0" fontId="2" fillId="0" borderId="1" xfId="0" applyFont="1" applyFill="1" applyBorder="1" applyAlignment="1"/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1" xfId="0" applyFont="1" applyFill="1" applyBorder="1" applyAlignment="1">
      <alignment horizontal="center" wrapText="1"/>
    </xf>
    <xf numFmtId="0" fontId="7" fillId="0" borderId="0" xfId="0" applyFont="1" applyFill="1"/>
    <xf numFmtId="165" fontId="2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zoomScale="130" zoomScaleNormal="130" workbookViewId="0">
      <selection activeCell="K13" sqref="K13"/>
    </sheetView>
  </sheetViews>
  <sheetFormatPr defaultColWidth="8.88671875" defaultRowHeight="15.6"/>
  <cols>
    <col min="1" max="2" width="8.88671875" style="5"/>
    <col min="3" max="3" width="19.44140625" style="5" bestFit="1" customWidth="1"/>
    <col min="4" max="4" width="17.6640625" style="5" customWidth="1"/>
    <col min="5" max="5" width="2.77734375" style="5" customWidth="1"/>
    <col min="6" max="6" width="18.44140625" style="5" customWidth="1"/>
    <col min="7" max="7" width="18.5546875" style="5" customWidth="1"/>
    <col min="8" max="8" width="17.21875" style="5" customWidth="1"/>
    <col min="9" max="9" width="13.21875" style="5" customWidth="1"/>
    <col min="10" max="16384" width="8.88671875" style="5"/>
  </cols>
  <sheetData>
    <row r="1" spans="1:8">
      <c r="B1" s="20" t="s">
        <v>2</v>
      </c>
      <c r="C1" s="20"/>
      <c r="D1" s="20"/>
    </row>
    <row r="2" spans="1:8">
      <c r="B2" s="4" t="s">
        <v>29</v>
      </c>
      <c r="C2" s="6" t="s">
        <v>4</v>
      </c>
      <c r="D2" s="6" t="s">
        <v>5</v>
      </c>
      <c r="F2" s="4" t="s">
        <v>29</v>
      </c>
      <c r="G2" s="4" t="s">
        <v>27</v>
      </c>
      <c r="H2" s="4" t="s">
        <v>28</v>
      </c>
    </row>
    <row r="3" spans="1:8">
      <c r="A3" s="15" t="str">
        <f ca="1">random!G4</f>
        <v>K_1</v>
      </c>
      <c r="B3" s="4">
        <v>1</v>
      </c>
      <c r="C3" s="4" t="str">
        <f ca="1">random!F4</f>
        <v>K</v>
      </c>
      <c r="D3" s="16">
        <f ca="1">RAND()*25</f>
        <v>19.448072791147013</v>
      </c>
      <c r="F3" s="4">
        <v>1</v>
      </c>
      <c r="G3" s="16">
        <f ca="1">VLOOKUP("K_1",$A$3:$D$32,4,FALSE)</f>
        <v>19.448072791147013</v>
      </c>
      <c r="H3" s="16">
        <f ca="1">VLOOKUP("P_1",$A$3:$D$32,4,FALSE)</f>
        <v>6.08938395209554</v>
      </c>
    </row>
    <row r="4" spans="1:8">
      <c r="A4" s="15" t="str">
        <f ca="1">random!G5</f>
        <v>P_1</v>
      </c>
      <c r="B4" s="4">
        <v>2</v>
      </c>
      <c r="C4" s="4" t="str">
        <f ca="1">random!F5</f>
        <v>P</v>
      </c>
      <c r="D4" s="16">
        <f t="shared" ref="D4:D32" ca="1" si="0">RAND()*25</f>
        <v>6.08938395209554</v>
      </c>
      <c r="F4" s="4">
        <v>2</v>
      </c>
      <c r="G4" s="16">
        <f ca="1">VLOOKUP("K_2",$A$3:$D$32,4,FALSE)</f>
        <v>7.2666971134727918</v>
      </c>
      <c r="H4" s="16">
        <f ca="1">VLOOKUP("P_2",$A$3:$D$32,4,FALSE)</f>
        <v>6.281724994214982</v>
      </c>
    </row>
    <row r="5" spans="1:8">
      <c r="A5" s="15" t="str">
        <f ca="1">random!G6</f>
        <v>P_2</v>
      </c>
      <c r="B5" s="4">
        <v>3</v>
      </c>
      <c r="C5" s="4" t="str">
        <f ca="1">random!F6</f>
        <v>P</v>
      </c>
      <c r="D5" s="16">
        <f t="shared" ca="1" si="0"/>
        <v>6.281724994214982</v>
      </c>
      <c r="F5" s="4">
        <v>3</v>
      </c>
      <c r="G5" s="16">
        <f ca="1">VLOOKUP("K_3",$A$3:$D$32,4,FALSE)</f>
        <v>23.851657209917082</v>
      </c>
      <c r="H5" s="16">
        <f ca="1">VLOOKUP("P_3",$A$3:$D$32,4,FALSE)</f>
        <v>0.11598261718004377</v>
      </c>
    </row>
    <row r="6" spans="1:8">
      <c r="A6" s="15" t="str">
        <f ca="1">random!G7</f>
        <v>K_2</v>
      </c>
      <c r="B6" s="4">
        <v>4</v>
      </c>
      <c r="C6" s="4" t="str">
        <f ca="1">random!F7</f>
        <v>K</v>
      </c>
      <c r="D6" s="16">
        <f t="shared" ca="1" si="0"/>
        <v>7.2666971134727918</v>
      </c>
      <c r="F6" s="4">
        <v>4</v>
      </c>
      <c r="G6" s="16">
        <f ca="1">VLOOKUP("K_4",$A$3:$D$32,4,FALSE)</f>
        <v>1.3921950874493412</v>
      </c>
      <c r="H6" s="16">
        <f ca="1">VLOOKUP("P_4",$A$3:$D$32,4,FALSE)</f>
        <v>9.068238742323901</v>
      </c>
    </row>
    <row r="7" spans="1:8">
      <c r="A7" s="15" t="str">
        <f ca="1">random!G8</f>
        <v>P_3</v>
      </c>
      <c r="B7" s="4">
        <v>5</v>
      </c>
      <c r="C7" s="4" t="str">
        <f ca="1">random!F8</f>
        <v>P</v>
      </c>
      <c r="D7" s="16">
        <f t="shared" ca="1" si="0"/>
        <v>0.11598261718004377</v>
      </c>
      <c r="F7" s="4">
        <v>5</v>
      </c>
      <c r="G7" s="16">
        <f ca="1">VLOOKUP("K_5",$A$3:$D$32,4,FALSE)</f>
        <v>21.764564810230567</v>
      </c>
      <c r="H7" s="16">
        <f ca="1">VLOOKUP("P_5",$A$3:$D$32,4,FALSE)</f>
        <v>16.136729506052887</v>
      </c>
    </row>
    <row r="8" spans="1:8">
      <c r="A8" s="15" t="str">
        <f ca="1">random!G9</f>
        <v>P_4</v>
      </c>
      <c r="B8" s="4">
        <v>6</v>
      </c>
      <c r="C8" s="4" t="str">
        <f ca="1">random!F9</f>
        <v>P</v>
      </c>
      <c r="D8" s="16">
        <f t="shared" ca="1" si="0"/>
        <v>9.068238742323901</v>
      </c>
      <c r="F8" s="4">
        <v>6</v>
      </c>
      <c r="G8" s="16">
        <f ca="1">VLOOKUP("K_6",$A$3:$D$32,4,FALSE)</f>
        <v>12.972441891751906</v>
      </c>
      <c r="H8" s="16">
        <f ca="1">VLOOKUP("P_6",$A$3:$D$32,4,FALSE)</f>
        <v>13.265546112904984</v>
      </c>
    </row>
    <row r="9" spans="1:8">
      <c r="A9" s="15" t="str">
        <f ca="1">random!G10</f>
        <v>P_5</v>
      </c>
      <c r="B9" s="4">
        <v>7</v>
      </c>
      <c r="C9" s="4" t="str">
        <f ca="1">random!F10</f>
        <v>P</v>
      </c>
      <c r="D9" s="16">
        <f t="shared" ca="1" si="0"/>
        <v>16.136729506052887</v>
      </c>
      <c r="F9" s="4">
        <v>7</v>
      </c>
      <c r="G9" s="16">
        <f ca="1">VLOOKUP("K_7",$A$3:$D$32,4,FALSE)</f>
        <v>24.811901688544676</v>
      </c>
      <c r="H9" s="16">
        <f ca="1">VLOOKUP("P_7",$A$3:$D$32,4,FALSE)</f>
        <v>13.010047354044438</v>
      </c>
    </row>
    <row r="10" spans="1:8">
      <c r="A10" s="15" t="str">
        <f ca="1">random!G11</f>
        <v>K_3</v>
      </c>
      <c r="B10" s="4">
        <v>8</v>
      </c>
      <c r="C10" s="4" t="str">
        <f ca="1">random!F11</f>
        <v>K</v>
      </c>
      <c r="D10" s="16">
        <f t="shared" ca="1" si="0"/>
        <v>23.851657209917082</v>
      </c>
      <c r="F10" s="4">
        <v>8</v>
      </c>
      <c r="G10" s="16">
        <f ca="1">VLOOKUP("K_8",$A$3:$D$32,4,FALSE)</f>
        <v>24.437121886569095</v>
      </c>
      <c r="H10" s="16">
        <f ca="1">VLOOKUP("P_8",$A$3:$D$32,4,FALSE)</f>
        <v>21.8957802435418</v>
      </c>
    </row>
    <row r="11" spans="1:8">
      <c r="A11" s="15" t="str">
        <f ca="1">random!G12</f>
        <v>P_6</v>
      </c>
      <c r="B11" s="4">
        <v>9</v>
      </c>
      <c r="C11" s="4" t="str">
        <f ca="1">random!F12</f>
        <v>P</v>
      </c>
      <c r="D11" s="16">
        <f t="shared" ca="1" si="0"/>
        <v>13.265546112904984</v>
      </c>
      <c r="F11" s="4">
        <v>9</v>
      </c>
      <c r="G11" s="16">
        <f ca="1">VLOOKUP("K_9",$A$3:$D$32,4,FALSE)</f>
        <v>23.967777604402826</v>
      </c>
      <c r="H11" s="16">
        <f ca="1">VLOOKUP("P_9",$A$3:$D$32,4,FALSE)</f>
        <v>11.614159114574282</v>
      </c>
    </row>
    <row r="12" spans="1:8">
      <c r="A12" s="15" t="str">
        <f ca="1">random!G13</f>
        <v>K_4</v>
      </c>
      <c r="B12" s="4">
        <v>10</v>
      </c>
      <c r="C12" s="4" t="str">
        <f ca="1">random!F13</f>
        <v>K</v>
      </c>
      <c r="D12" s="16">
        <f t="shared" ca="1" si="0"/>
        <v>1.3921950874493412</v>
      </c>
      <c r="F12" s="4">
        <v>10</v>
      </c>
      <c r="G12" s="16">
        <f ca="1">VLOOKUP("K_10",$A$3:$D$32,4,FALSE)</f>
        <v>2.7078742336928556</v>
      </c>
      <c r="H12" s="16">
        <f ca="1">VLOOKUP("P_10",$A$3:$D$32,4,FALSE)</f>
        <v>18.09551130859526</v>
      </c>
    </row>
    <row r="13" spans="1:8">
      <c r="A13" s="15" t="str">
        <f ca="1">random!G14</f>
        <v>K_5</v>
      </c>
      <c r="B13" s="4">
        <v>11</v>
      </c>
      <c r="C13" s="4" t="str">
        <f ca="1">random!F14</f>
        <v>K</v>
      </c>
      <c r="D13" s="16">
        <f t="shared" ca="1" si="0"/>
        <v>21.764564810230567</v>
      </c>
      <c r="F13" s="4">
        <v>11</v>
      </c>
      <c r="G13" s="16">
        <f ca="1">VLOOKUP("K_11",$A$3:$D$32,4,FALSE)</f>
        <v>17.124649520608312</v>
      </c>
      <c r="H13" s="16">
        <f ca="1">VLOOKUP("P_11",$A$3:$D$32,4,FALSE)</f>
        <v>15.697519286685772</v>
      </c>
    </row>
    <row r="14" spans="1:8">
      <c r="A14" s="15" t="str">
        <f ca="1">random!G15</f>
        <v>K_6</v>
      </c>
      <c r="B14" s="4">
        <v>12</v>
      </c>
      <c r="C14" s="4" t="str">
        <f ca="1">random!F15</f>
        <v>K</v>
      </c>
      <c r="D14" s="16">
        <f t="shared" ca="1" si="0"/>
        <v>12.972441891751906</v>
      </c>
      <c r="F14" s="4">
        <v>12</v>
      </c>
      <c r="G14" s="16">
        <f ca="1">VLOOKUP("K_12",$A$3:$D$32,4,FALSE)</f>
        <v>4.1075902076305013</v>
      </c>
      <c r="H14" s="16">
        <f ca="1">VLOOKUP("P_12",$A$3:$D$32,4,FALSE)</f>
        <v>3.0396640615940331</v>
      </c>
    </row>
    <row r="15" spans="1:8">
      <c r="A15" s="15" t="str">
        <f ca="1">random!G16</f>
        <v>K_7</v>
      </c>
      <c r="B15" s="4">
        <v>13</v>
      </c>
      <c r="C15" s="4" t="str">
        <f ca="1">random!F16</f>
        <v>K</v>
      </c>
      <c r="D15" s="16">
        <f t="shared" ca="1" si="0"/>
        <v>24.811901688544676</v>
      </c>
      <c r="F15" s="4">
        <v>13</v>
      </c>
      <c r="G15" s="16">
        <f ca="1">VLOOKUP("K_13",$A$3:$D$32,4,FALSE)</f>
        <v>20.325816430912148</v>
      </c>
      <c r="H15" s="16">
        <f ca="1">VLOOKUP("P_13",$A$3:$D$32,4,FALSE)</f>
        <v>7.3529752132361041</v>
      </c>
    </row>
    <row r="16" spans="1:8">
      <c r="A16" s="15" t="str">
        <f ca="1">random!G17</f>
        <v>P_7</v>
      </c>
      <c r="B16" s="4">
        <v>14</v>
      </c>
      <c r="C16" s="4" t="str">
        <f ca="1">random!F17</f>
        <v>P</v>
      </c>
      <c r="D16" s="16">
        <f t="shared" ca="1" si="0"/>
        <v>13.010047354044438</v>
      </c>
      <c r="F16" s="4">
        <v>14</v>
      </c>
      <c r="G16" s="16">
        <f ca="1">VLOOKUP("K_14",$A$3:$D$32,4,FALSE)</f>
        <v>24.741096706631811</v>
      </c>
      <c r="H16" s="16">
        <f ca="1">VLOOKUP("P_14",$A$3:$D$32,4,FALSE)</f>
        <v>13.407021154353933</v>
      </c>
    </row>
    <row r="17" spans="1:9">
      <c r="A17" s="15" t="str">
        <f ca="1">random!G18</f>
        <v>P_8</v>
      </c>
      <c r="B17" s="4">
        <v>15</v>
      </c>
      <c r="C17" s="4" t="str">
        <f ca="1">random!F18</f>
        <v>P</v>
      </c>
      <c r="D17" s="16">
        <f t="shared" ca="1" si="0"/>
        <v>21.8957802435418</v>
      </c>
      <c r="F17" s="4">
        <v>15</v>
      </c>
      <c r="G17" s="16">
        <f ca="1">VLOOKUP("K_15",$A$3:$D$32,4,FALSE)</f>
        <v>24.185185042617015</v>
      </c>
      <c r="H17" s="16">
        <f ca="1">VLOOKUP("P_15",$A$3:$D$32,4,FALSE)</f>
        <v>7.4719323028060751</v>
      </c>
    </row>
    <row r="18" spans="1:9">
      <c r="A18" s="15" t="str">
        <f ca="1">random!G19</f>
        <v>P_9</v>
      </c>
      <c r="B18" s="4">
        <v>16</v>
      </c>
      <c r="C18" s="4" t="str">
        <f ca="1">random!F19</f>
        <v>P</v>
      </c>
      <c r="D18" s="16">
        <f t="shared" ca="1" si="0"/>
        <v>11.614159114574282</v>
      </c>
    </row>
    <row r="19" spans="1:9">
      <c r="A19" s="15" t="str">
        <f ca="1">random!G20</f>
        <v>K_8</v>
      </c>
      <c r="B19" s="4">
        <v>17</v>
      </c>
      <c r="C19" s="4" t="str">
        <f ca="1">random!F20</f>
        <v>K</v>
      </c>
      <c r="D19" s="16">
        <f t="shared" ca="1" si="0"/>
        <v>24.437121886569095</v>
      </c>
      <c r="F19" s="17" t="s">
        <v>6</v>
      </c>
      <c r="G19" s="18"/>
      <c r="H19" s="18"/>
    </row>
    <row r="20" spans="1:9">
      <c r="A20" s="15" t="str">
        <f ca="1">random!G21</f>
        <v>K_9</v>
      </c>
      <c r="B20" s="4">
        <v>18</v>
      </c>
      <c r="C20" s="4" t="str">
        <f ca="1">random!F21</f>
        <v>K</v>
      </c>
      <c r="D20" s="16">
        <f t="shared" ca="1" si="0"/>
        <v>23.967777604402826</v>
      </c>
      <c r="F20" s="7" t="s">
        <v>0</v>
      </c>
      <c r="G20" s="8" t="s">
        <v>7</v>
      </c>
      <c r="H20" s="8" t="s">
        <v>8</v>
      </c>
    </row>
    <row r="21" spans="1:9">
      <c r="A21" s="15" t="str">
        <f ca="1">random!G22</f>
        <v>P_10</v>
      </c>
      <c r="B21" s="4">
        <v>19</v>
      </c>
      <c r="C21" s="4" t="str">
        <f ca="1">random!F22</f>
        <v>P</v>
      </c>
      <c r="D21" s="16">
        <f t="shared" ca="1" si="0"/>
        <v>18.09551130859526</v>
      </c>
      <c r="F21" s="9" t="s">
        <v>9</v>
      </c>
      <c r="G21" s="7"/>
      <c r="H21" s="7"/>
    </row>
    <row r="22" spans="1:9">
      <c r="A22" s="15" t="str">
        <f ca="1">random!G23</f>
        <v>K_10</v>
      </c>
      <c r="B22" s="4">
        <v>20</v>
      </c>
      <c r="C22" s="4" t="str">
        <f ca="1">random!F23</f>
        <v>K</v>
      </c>
      <c r="D22" s="16">
        <f t="shared" ca="1" si="0"/>
        <v>2.7078742336928556</v>
      </c>
      <c r="F22" s="9" t="s">
        <v>10</v>
      </c>
      <c r="G22" s="10"/>
      <c r="H22" s="10"/>
    </row>
    <row r="23" spans="1:9">
      <c r="A23" s="15" t="str">
        <f ca="1">random!G24</f>
        <v>K_11</v>
      </c>
      <c r="B23" s="4">
        <v>21</v>
      </c>
      <c r="C23" s="4" t="str">
        <f ca="1">random!F24</f>
        <v>K</v>
      </c>
      <c r="D23" s="16">
        <f t="shared" ca="1" si="0"/>
        <v>17.124649520608312</v>
      </c>
      <c r="F23" s="9" t="s">
        <v>11</v>
      </c>
      <c r="G23" s="7"/>
      <c r="H23" s="7"/>
    </row>
    <row r="24" spans="1:9">
      <c r="A24" s="15" t="str">
        <f ca="1">random!G25</f>
        <v>P_11</v>
      </c>
      <c r="B24" s="4">
        <v>22</v>
      </c>
      <c r="C24" s="4" t="str">
        <f ca="1">random!F25</f>
        <v>P</v>
      </c>
      <c r="D24" s="16">
        <f t="shared" ca="1" si="0"/>
        <v>15.697519286685772</v>
      </c>
      <c r="F24" s="9" t="s">
        <v>13</v>
      </c>
      <c r="G24" s="11"/>
      <c r="H24" s="11"/>
    </row>
    <row r="25" spans="1:9">
      <c r="A25" s="15" t="str">
        <f ca="1">random!G26</f>
        <v>K_12</v>
      </c>
      <c r="B25" s="4">
        <v>23</v>
      </c>
      <c r="C25" s="4" t="str">
        <f ca="1">random!F26</f>
        <v>K</v>
      </c>
      <c r="D25" s="16">
        <f t="shared" ca="1" si="0"/>
        <v>4.1075902076305013</v>
      </c>
      <c r="F25" s="9" t="s">
        <v>12</v>
      </c>
      <c r="G25" s="11"/>
      <c r="H25" s="11"/>
    </row>
    <row r="26" spans="1:9">
      <c r="A26" s="15" t="str">
        <f ca="1">random!G27</f>
        <v>K_13</v>
      </c>
      <c r="B26" s="4">
        <v>24</v>
      </c>
      <c r="C26" s="4" t="str">
        <f ca="1">random!F27</f>
        <v>K</v>
      </c>
      <c r="D26" s="16">
        <f t="shared" ca="1" si="0"/>
        <v>20.325816430912148</v>
      </c>
    </row>
    <row r="27" spans="1:9">
      <c r="A27" s="15" t="str">
        <f ca="1">random!G28</f>
        <v>P_12</v>
      </c>
      <c r="B27" s="4">
        <v>25</v>
      </c>
      <c r="C27" s="4" t="str">
        <f ca="1">random!F28</f>
        <v>P</v>
      </c>
      <c r="D27" s="16">
        <f t="shared" ca="1" si="0"/>
        <v>3.0396640615940331</v>
      </c>
      <c r="F27" s="19" t="s">
        <v>14</v>
      </c>
      <c r="G27" s="19"/>
      <c r="H27" s="19"/>
      <c r="I27" s="19"/>
    </row>
    <row r="28" spans="1:9">
      <c r="A28" s="15" t="str">
        <f ca="1">random!G29</f>
        <v>K_14</v>
      </c>
      <c r="B28" s="4">
        <v>26</v>
      </c>
      <c r="C28" s="4" t="str">
        <f ca="1">random!F29</f>
        <v>K</v>
      </c>
      <c r="D28" s="16">
        <f t="shared" ca="1" si="0"/>
        <v>24.741096706631811</v>
      </c>
      <c r="F28" s="4" t="s">
        <v>30</v>
      </c>
      <c r="G28" s="4" t="s">
        <v>15</v>
      </c>
      <c r="H28" s="4" t="s">
        <v>16</v>
      </c>
      <c r="I28" s="4" t="s">
        <v>17</v>
      </c>
    </row>
    <row r="29" spans="1:9">
      <c r="A29" s="15" t="str">
        <f ca="1">random!G30</f>
        <v>P_13</v>
      </c>
      <c r="B29" s="4">
        <v>27</v>
      </c>
      <c r="C29" s="4" t="str">
        <f ca="1">random!F30</f>
        <v>P</v>
      </c>
      <c r="D29" s="16">
        <f t="shared" ca="1" si="0"/>
        <v>7.3529752132361041</v>
      </c>
      <c r="F29" s="4"/>
      <c r="G29" s="4"/>
      <c r="H29" s="4"/>
      <c r="I29" s="4"/>
    </row>
    <row r="30" spans="1:9">
      <c r="A30" s="15" t="str">
        <f ca="1">random!G31</f>
        <v>P_14</v>
      </c>
      <c r="B30" s="4">
        <v>28</v>
      </c>
      <c r="C30" s="4" t="str">
        <f ca="1">random!F31</f>
        <v>P</v>
      </c>
      <c r="D30" s="16">
        <f t="shared" ca="1" si="0"/>
        <v>13.407021154353933</v>
      </c>
    </row>
    <row r="31" spans="1:9">
      <c r="A31" s="15" t="str">
        <f ca="1">random!G32</f>
        <v>P_15</v>
      </c>
      <c r="B31" s="4">
        <v>29</v>
      </c>
      <c r="C31" s="4" t="str">
        <f ca="1">random!F32</f>
        <v>P</v>
      </c>
      <c r="D31" s="16">
        <f t="shared" ca="1" si="0"/>
        <v>7.4719323028060751</v>
      </c>
      <c r="F31" s="19" t="s">
        <v>18</v>
      </c>
      <c r="G31" s="18"/>
      <c r="H31" s="18"/>
    </row>
    <row r="32" spans="1:9">
      <c r="A32" s="15" t="str">
        <f ca="1">random!G33</f>
        <v>K_15</v>
      </c>
      <c r="B32" s="4">
        <v>30</v>
      </c>
      <c r="C32" s="4" t="str">
        <f ca="1">random!F33</f>
        <v>K</v>
      </c>
      <c r="D32" s="16">
        <f t="shared" ca="1" si="0"/>
        <v>24.185185042617015</v>
      </c>
      <c r="F32" s="4" t="s">
        <v>19</v>
      </c>
      <c r="G32" s="4" t="s">
        <v>20</v>
      </c>
      <c r="H32" s="4" t="s">
        <v>21</v>
      </c>
      <c r="I32" s="4" t="s">
        <v>1</v>
      </c>
    </row>
    <row r="33" spans="2:9">
      <c r="B33" s="12"/>
      <c r="C33" s="13"/>
      <c r="D33" s="12"/>
      <c r="F33" s="14"/>
      <c r="G33" s="14"/>
      <c r="H33" s="14"/>
      <c r="I33" s="14"/>
    </row>
    <row r="34" spans="2:9">
      <c r="B34" s="12"/>
      <c r="C34" s="13"/>
      <c r="D34" s="12"/>
    </row>
    <row r="35" spans="2:9">
      <c r="B35" s="12"/>
      <c r="C35" s="13"/>
      <c r="D35" s="12"/>
    </row>
    <row r="36" spans="2:9">
      <c r="B36" s="12"/>
      <c r="C36" s="13"/>
      <c r="D36" s="12"/>
    </row>
    <row r="37" spans="2:9">
      <c r="B37" s="12"/>
      <c r="C37" s="13"/>
      <c r="D37" s="12"/>
    </row>
    <row r="38" spans="2:9">
      <c r="B38" s="12"/>
      <c r="C38" s="13"/>
      <c r="D38" s="12"/>
    </row>
    <row r="39" spans="2:9">
      <c r="B39" s="12"/>
      <c r="C39" s="13"/>
      <c r="D39" s="12"/>
    </row>
    <row r="40" spans="2:9">
      <c r="B40" s="12"/>
      <c r="C40" s="13"/>
      <c r="D40" s="12"/>
    </row>
    <row r="41" spans="2:9">
      <c r="B41" s="12"/>
      <c r="C41" s="13"/>
      <c r="D41" s="12"/>
    </row>
    <row r="42" spans="2:9">
      <c r="B42" s="12"/>
      <c r="C42" s="13"/>
      <c r="D42" s="12"/>
    </row>
    <row r="43" spans="2:9">
      <c r="B43" s="12"/>
      <c r="C43" s="13"/>
      <c r="D43" s="12"/>
    </row>
    <row r="44" spans="2:9">
      <c r="B44" s="12"/>
      <c r="C44" s="13"/>
      <c r="D44" s="12"/>
    </row>
    <row r="45" spans="2:9">
      <c r="B45" s="12"/>
      <c r="C45" s="13"/>
      <c r="D45" s="12"/>
    </row>
    <row r="46" spans="2:9">
      <c r="B46" s="12"/>
      <c r="C46" s="13"/>
      <c r="D46" s="12"/>
    </row>
    <row r="47" spans="2:9">
      <c r="B47" s="12"/>
      <c r="C47" s="13"/>
      <c r="D47" s="12"/>
    </row>
    <row r="48" spans="2:9">
      <c r="B48" s="12"/>
      <c r="C48" s="13"/>
      <c r="D48" s="12"/>
    </row>
    <row r="49" spans="2:4">
      <c r="B49" s="12"/>
      <c r="C49" s="13"/>
      <c r="D49" s="12"/>
    </row>
    <row r="50" spans="2:4">
      <c r="B50" s="12"/>
      <c r="C50" s="13"/>
      <c r="D50" s="12"/>
    </row>
  </sheetData>
  <mergeCells count="4">
    <mergeCell ref="F19:H19"/>
    <mergeCell ref="F31:H31"/>
    <mergeCell ref="B1:D1"/>
    <mergeCell ref="F27:I27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6250-3534-4891-95F7-2FAC35E7BADB}">
  <dimension ref="B2:G33"/>
  <sheetViews>
    <sheetView workbookViewId="0">
      <selection activeCell="J11" sqref="J11"/>
    </sheetView>
  </sheetViews>
  <sheetFormatPr defaultRowHeight="14.4"/>
  <cols>
    <col min="2" max="2" width="13.88671875" customWidth="1"/>
    <col min="3" max="3" width="20.33203125" customWidth="1"/>
    <col min="4" max="4" width="18.6640625" customWidth="1"/>
    <col min="5" max="5" width="12.88671875" customWidth="1"/>
    <col min="6" max="6" width="13.5546875" customWidth="1"/>
  </cols>
  <sheetData>
    <row r="2" spans="2:7" ht="15.6">
      <c r="B2" s="21" t="s">
        <v>22</v>
      </c>
      <c r="C2" s="21"/>
      <c r="D2" s="21"/>
    </row>
    <row r="3" spans="2:7" ht="15.6">
      <c r="B3" s="1" t="s">
        <v>3</v>
      </c>
      <c r="C3" s="1" t="s">
        <v>23</v>
      </c>
      <c r="D3" s="1" t="s">
        <v>24</v>
      </c>
      <c r="E3" s="4" t="s">
        <v>25</v>
      </c>
      <c r="F3" s="4" t="s">
        <v>26</v>
      </c>
    </row>
    <row r="4" spans="2:7" ht="15.6">
      <c r="B4" s="1">
        <v>1</v>
      </c>
      <c r="C4" s="3">
        <f ca="1">RAND()</f>
        <v>0.66123249117478877</v>
      </c>
      <c r="D4" s="1">
        <f ca="1">RANK(C4,$C$4:$C$33)</f>
        <v>11</v>
      </c>
      <c r="E4" s="2" t="s">
        <v>27</v>
      </c>
      <c r="F4" s="2" t="str">
        <f ca="1">VLOOKUP(B4,$D$4:$E$33,2,FALSE)</f>
        <v>K</v>
      </c>
      <c r="G4" t="str">
        <f ca="1">F4&amp;"_"&amp;COUNTIF($F$4:F4,F4)</f>
        <v>K_1</v>
      </c>
    </row>
    <row r="5" spans="2:7" ht="15.6">
      <c r="B5" s="1">
        <v>2</v>
      </c>
      <c r="C5" s="3">
        <f t="shared" ref="C5:C33" ca="1" si="0">RAND()</f>
        <v>1.7828168522499022E-2</v>
      </c>
      <c r="D5" s="1">
        <f t="shared" ref="D5:D33" ca="1" si="1">RANK(C5,$C$4:$C$33)</f>
        <v>30</v>
      </c>
      <c r="E5" s="2" t="s">
        <v>27</v>
      </c>
      <c r="F5" s="2" t="str">
        <f t="shared" ref="F5:F33" ca="1" si="2">VLOOKUP(B5,$D$4:$E$33,2,FALSE)</f>
        <v>P</v>
      </c>
      <c r="G5" t="str">
        <f ca="1">F5&amp;"_"&amp;COUNTIF($F$4:F5,F5)</f>
        <v>P_1</v>
      </c>
    </row>
    <row r="6" spans="2:7" ht="15.6">
      <c r="B6" s="1">
        <v>3</v>
      </c>
      <c r="C6" s="3">
        <f t="shared" ca="1" si="0"/>
        <v>0.74465152029162529</v>
      </c>
      <c r="D6" s="1">
        <f t="shared" ca="1" si="1"/>
        <v>4</v>
      </c>
      <c r="E6" s="2" t="s">
        <v>27</v>
      </c>
      <c r="F6" s="2" t="str">
        <f t="shared" ca="1" si="2"/>
        <v>P</v>
      </c>
      <c r="G6" t="str">
        <f ca="1">F6&amp;"_"&amp;COUNTIF($F$4:F6,F6)</f>
        <v>P_2</v>
      </c>
    </row>
    <row r="7" spans="2:7" ht="15.6">
      <c r="B7" s="1">
        <v>4</v>
      </c>
      <c r="C7" s="3">
        <f t="shared" ca="1" si="0"/>
        <v>0.14092926693788721</v>
      </c>
      <c r="D7" s="1">
        <f t="shared" ca="1" si="1"/>
        <v>26</v>
      </c>
      <c r="E7" s="2" t="s">
        <v>27</v>
      </c>
      <c r="F7" s="2" t="str">
        <f t="shared" ca="1" si="2"/>
        <v>K</v>
      </c>
      <c r="G7" t="str">
        <f ca="1">F7&amp;"_"&amp;COUNTIF($F$4:F7,F7)</f>
        <v>K_2</v>
      </c>
    </row>
    <row r="8" spans="2:7" ht="15.6">
      <c r="B8" s="1">
        <v>5</v>
      </c>
      <c r="C8" s="3">
        <f t="shared" ca="1" si="0"/>
        <v>0.38777527948219059</v>
      </c>
      <c r="D8" s="1">
        <f t="shared" ca="1" si="1"/>
        <v>18</v>
      </c>
      <c r="E8" s="2" t="s">
        <v>27</v>
      </c>
      <c r="F8" s="2" t="str">
        <f t="shared" ca="1" si="2"/>
        <v>P</v>
      </c>
      <c r="G8" t="str">
        <f ca="1">F8&amp;"_"&amp;COUNTIF($F$4:F8,F8)</f>
        <v>P_3</v>
      </c>
    </row>
    <row r="9" spans="2:7" ht="15.6">
      <c r="B9" s="1">
        <v>6</v>
      </c>
      <c r="C9" s="3">
        <f t="shared" ca="1" si="0"/>
        <v>0.69489982837871567</v>
      </c>
      <c r="D9" s="1">
        <f t="shared" ca="1" si="1"/>
        <v>8</v>
      </c>
      <c r="E9" s="2" t="s">
        <v>27</v>
      </c>
      <c r="F9" s="2" t="str">
        <f t="shared" ca="1" si="2"/>
        <v>P</v>
      </c>
      <c r="G9" t="str">
        <f ca="1">F9&amp;"_"&amp;COUNTIF($F$4:F9,F9)</f>
        <v>P_4</v>
      </c>
    </row>
    <row r="10" spans="2:7" ht="15.6">
      <c r="B10" s="1">
        <v>7</v>
      </c>
      <c r="C10" s="3">
        <f t="shared" ca="1" si="0"/>
        <v>0.98905311416120467</v>
      </c>
      <c r="D10" s="1">
        <f t="shared" ca="1" si="1"/>
        <v>1</v>
      </c>
      <c r="E10" s="2" t="s">
        <v>27</v>
      </c>
      <c r="F10" s="2" t="str">
        <f t="shared" ca="1" si="2"/>
        <v>P</v>
      </c>
      <c r="G10" t="str">
        <f ca="1">F10&amp;"_"&amp;COUNTIF($F$4:F10,F10)</f>
        <v>P_5</v>
      </c>
    </row>
    <row r="11" spans="2:7" ht="15.6">
      <c r="B11" s="1">
        <v>8</v>
      </c>
      <c r="C11" s="3">
        <f t="shared" ca="1" si="0"/>
        <v>0.63616518536125422</v>
      </c>
      <c r="D11" s="1">
        <f t="shared" ca="1" si="1"/>
        <v>13</v>
      </c>
      <c r="E11" s="2" t="s">
        <v>27</v>
      </c>
      <c r="F11" s="2" t="str">
        <f t="shared" ca="1" si="2"/>
        <v>K</v>
      </c>
      <c r="G11" t="str">
        <f ca="1">F11&amp;"_"&amp;COUNTIF($F$4:F11,F11)</f>
        <v>K_3</v>
      </c>
    </row>
    <row r="12" spans="2:7" ht="15.6">
      <c r="B12" s="1">
        <v>9</v>
      </c>
      <c r="C12" s="3">
        <f t="shared" ca="1" si="0"/>
        <v>0.21799935647816993</v>
      </c>
      <c r="D12" s="1">
        <f t="shared" ca="1" si="1"/>
        <v>24</v>
      </c>
      <c r="E12" s="2" t="s">
        <v>27</v>
      </c>
      <c r="F12" s="2" t="str">
        <f t="shared" ca="1" si="2"/>
        <v>P</v>
      </c>
      <c r="G12" t="str">
        <f ca="1">F12&amp;"_"&amp;COUNTIF($F$4:F12,F12)</f>
        <v>P_6</v>
      </c>
    </row>
    <row r="13" spans="2:7" ht="15.6">
      <c r="B13" s="1">
        <v>10</v>
      </c>
      <c r="C13" s="3">
        <f t="shared" ca="1" si="0"/>
        <v>0.27718453582248659</v>
      </c>
      <c r="D13" s="1">
        <f t="shared" ca="1" si="1"/>
        <v>23</v>
      </c>
      <c r="E13" s="2" t="s">
        <v>27</v>
      </c>
      <c r="F13" s="2" t="str">
        <f t="shared" ca="1" si="2"/>
        <v>K</v>
      </c>
      <c r="G13" t="str">
        <f ca="1">F13&amp;"_"&amp;COUNTIF($F$4:F13,F13)</f>
        <v>K_4</v>
      </c>
    </row>
    <row r="14" spans="2:7" ht="15.6">
      <c r="B14" s="1">
        <v>11</v>
      </c>
      <c r="C14" s="3">
        <f t="shared" ca="1" si="0"/>
        <v>0.32767754091530599</v>
      </c>
      <c r="D14" s="1">
        <f t="shared" ca="1" si="1"/>
        <v>21</v>
      </c>
      <c r="E14" s="2" t="s">
        <v>27</v>
      </c>
      <c r="F14" s="2" t="str">
        <f t="shared" ca="1" si="2"/>
        <v>K</v>
      </c>
      <c r="G14" t="str">
        <f ca="1">F14&amp;"_"&amp;COUNTIF($F$4:F14,F14)</f>
        <v>K_5</v>
      </c>
    </row>
    <row r="15" spans="2:7" ht="15.6">
      <c r="B15" s="1">
        <v>12</v>
      </c>
      <c r="C15" s="3">
        <f t="shared" ca="1" si="0"/>
        <v>0.68561989957390523</v>
      </c>
      <c r="D15" s="1">
        <f t="shared" ca="1" si="1"/>
        <v>10</v>
      </c>
      <c r="E15" s="2" t="s">
        <v>27</v>
      </c>
      <c r="F15" s="2" t="str">
        <f t="shared" ca="1" si="2"/>
        <v>K</v>
      </c>
      <c r="G15" t="str">
        <f ca="1">F15&amp;"_"&amp;COUNTIF($F$4:F15,F15)</f>
        <v>K_6</v>
      </c>
    </row>
    <row r="16" spans="2:7" ht="15.6">
      <c r="B16" s="1">
        <v>13</v>
      </c>
      <c r="C16" s="3">
        <f t="shared" ca="1" si="0"/>
        <v>0.33821231686148845</v>
      </c>
      <c r="D16" s="1">
        <f t="shared" ca="1" si="1"/>
        <v>20</v>
      </c>
      <c r="E16" s="2" t="s">
        <v>27</v>
      </c>
      <c r="F16" s="2" t="str">
        <f t="shared" ca="1" si="2"/>
        <v>K</v>
      </c>
      <c r="G16" t="str">
        <f ca="1">F16&amp;"_"&amp;COUNTIF($F$4:F16,F16)</f>
        <v>K_7</v>
      </c>
    </row>
    <row r="17" spans="2:7" ht="15.6">
      <c r="B17" s="1">
        <v>14</v>
      </c>
      <c r="C17" s="3">
        <f t="shared" ca="1" si="0"/>
        <v>0.65888704948050314</v>
      </c>
      <c r="D17" s="1">
        <f t="shared" ca="1" si="1"/>
        <v>12</v>
      </c>
      <c r="E17" s="2" t="s">
        <v>27</v>
      </c>
      <c r="F17" s="2" t="str">
        <f t="shared" ca="1" si="2"/>
        <v>P</v>
      </c>
      <c r="G17" t="str">
        <f ca="1">F17&amp;"_"&amp;COUNTIF($F$4:F17,F17)</f>
        <v>P_7</v>
      </c>
    </row>
    <row r="18" spans="2:7" ht="15.6">
      <c r="B18" s="1">
        <v>15</v>
      </c>
      <c r="C18" s="3">
        <f t="shared" ca="1" si="0"/>
        <v>0.49564029212909411</v>
      </c>
      <c r="D18" s="1">
        <f t="shared" ca="1" si="1"/>
        <v>17</v>
      </c>
      <c r="E18" s="2" t="s">
        <v>27</v>
      </c>
      <c r="F18" s="2" t="str">
        <f t="shared" ca="1" si="2"/>
        <v>P</v>
      </c>
      <c r="G18" t="str">
        <f ca="1">F18&amp;"_"&amp;COUNTIF($F$4:F18,F18)</f>
        <v>P_8</v>
      </c>
    </row>
    <row r="19" spans="2:7" ht="15.6">
      <c r="B19" s="1">
        <v>16</v>
      </c>
      <c r="C19" s="3">
        <f t="shared" ca="1" si="0"/>
        <v>0.52289546135529164</v>
      </c>
      <c r="D19" s="1">
        <f t="shared" ca="1" si="1"/>
        <v>16</v>
      </c>
      <c r="E19" s="2" t="s">
        <v>28</v>
      </c>
      <c r="F19" s="2" t="str">
        <f t="shared" ca="1" si="2"/>
        <v>P</v>
      </c>
      <c r="G19" t="str">
        <f ca="1">F19&amp;"_"&amp;COUNTIF($F$4:F19,F19)</f>
        <v>P_9</v>
      </c>
    </row>
    <row r="20" spans="2:7" ht="15.6">
      <c r="B20" s="1">
        <v>17</v>
      </c>
      <c r="C20" s="3">
        <f t="shared" ca="1" si="0"/>
        <v>0.95232735303579608</v>
      </c>
      <c r="D20" s="1">
        <f t="shared" ca="1" si="1"/>
        <v>2</v>
      </c>
      <c r="E20" s="2" t="s">
        <v>28</v>
      </c>
      <c r="F20" s="2" t="str">
        <f t="shared" ca="1" si="2"/>
        <v>K</v>
      </c>
      <c r="G20" t="str">
        <f ca="1">F20&amp;"_"&amp;COUNTIF($F$4:F20,F20)</f>
        <v>K_8</v>
      </c>
    </row>
    <row r="21" spans="2:7" ht="15.6">
      <c r="B21" s="1">
        <v>18</v>
      </c>
      <c r="C21" s="3">
        <f t="shared" ca="1" si="0"/>
        <v>6.9642517666182902E-2</v>
      </c>
      <c r="D21" s="1">
        <f t="shared" ca="1" si="1"/>
        <v>27</v>
      </c>
      <c r="E21" s="2" t="s">
        <v>28</v>
      </c>
      <c r="F21" s="2" t="str">
        <f t="shared" ca="1" si="2"/>
        <v>K</v>
      </c>
      <c r="G21" t="str">
        <f ca="1">F21&amp;"_"&amp;COUNTIF($F$4:F21,F21)</f>
        <v>K_9</v>
      </c>
    </row>
    <row r="22" spans="2:7" ht="15.6">
      <c r="B22" s="1">
        <v>19</v>
      </c>
      <c r="C22" s="3">
        <f t="shared" ca="1" si="0"/>
        <v>0.32724140252065248</v>
      </c>
      <c r="D22" s="1">
        <f t="shared" ca="1" si="1"/>
        <v>22</v>
      </c>
      <c r="E22" s="2" t="s">
        <v>28</v>
      </c>
      <c r="F22" s="2" t="str">
        <f t="shared" ca="1" si="2"/>
        <v>P</v>
      </c>
      <c r="G22" t="str">
        <f ca="1">F22&amp;"_"&amp;COUNTIF($F$4:F22,F22)</f>
        <v>P_10</v>
      </c>
    </row>
    <row r="23" spans="2:7" ht="15.6">
      <c r="B23" s="1">
        <v>20</v>
      </c>
      <c r="C23" s="3">
        <f t="shared" ca="1" si="0"/>
        <v>0.15269161538322551</v>
      </c>
      <c r="D23" s="1">
        <f t="shared" ca="1" si="1"/>
        <v>25</v>
      </c>
      <c r="E23" s="2" t="s">
        <v>28</v>
      </c>
      <c r="F23" s="2" t="str">
        <f t="shared" ca="1" si="2"/>
        <v>K</v>
      </c>
      <c r="G23" t="str">
        <f ca="1">F23&amp;"_"&amp;COUNTIF($F$4:F23,F23)</f>
        <v>K_10</v>
      </c>
    </row>
    <row r="24" spans="2:7" ht="15.6">
      <c r="B24" s="1">
        <v>21</v>
      </c>
      <c r="C24" s="3">
        <f t="shared" ca="1" si="0"/>
        <v>0.5963597417537253</v>
      </c>
      <c r="D24" s="1">
        <f t="shared" ca="1" si="1"/>
        <v>15</v>
      </c>
      <c r="E24" s="2" t="s">
        <v>28</v>
      </c>
      <c r="F24" s="2" t="str">
        <f t="shared" ca="1" si="2"/>
        <v>K</v>
      </c>
      <c r="G24" t="str">
        <f ca="1">F24&amp;"_"&amp;COUNTIF($F$4:F24,F24)</f>
        <v>K_11</v>
      </c>
    </row>
    <row r="25" spans="2:7" ht="15.6">
      <c r="B25" s="1">
        <v>22</v>
      </c>
      <c r="C25" s="3">
        <f t="shared" ca="1" si="0"/>
        <v>0.35725183406334815</v>
      </c>
      <c r="D25" s="1">
        <f t="shared" ca="1" si="1"/>
        <v>19</v>
      </c>
      <c r="E25" s="2" t="s">
        <v>28</v>
      </c>
      <c r="F25" s="2" t="str">
        <f t="shared" ca="1" si="2"/>
        <v>P</v>
      </c>
      <c r="G25" t="str">
        <f ca="1">F25&amp;"_"&amp;COUNTIF($F$4:F25,F25)</f>
        <v>P_11</v>
      </c>
    </row>
    <row r="26" spans="2:7" ht="15.6">
      <c r="B26" s="1">
        <v>23</v>
      </c>
      <c r="C26" s="3">
        <f t="shared" ca="1" si="0"/>
        <v>0.62346903918263707</v>
      </c>
      <c r="D26" s="1">
        <f t="shared" ca="1" si="1"/>
        <v>14</v>
      </c>
      <c r="E26" s="2" t="s">
        <v>28</v>
      </c>
      <c r="F26" s="2" t="str">
        <f t="shared" ca="1" si="2"/>
        <v>K</v>
      </c>
      <c r="G26" t="str">
        <f ca="1">F26&amp;"_"&amp;COUNTIF($F$4:F26,F26)</f>
        <v>K_12</v>
      </c>
    </row>
    <row r="27" spans="2:7" ht="15.6">
      <c r="B27" s="1">
        <v>24</v>
      </c>
      <c r="C27" s="3">
        <f t="shared" ca="1" si="0"/>
        <v>2.4340998850085227E-2</v>
      </c>
      <c r="D27" s="1">
        <f t="shared" ca="1" si="1"/>
        <v>29</v>
      </c>
      <c r="E27" s="2" t="s">
        <v>28</v>
      </c>
      <c r="F27" s="2" t="str">
        <f t="shared" ca="1" si="2"/>
        <v>K</v>
      </c>
      <c r="G27" t="str">
        <f ca="1">F27&amp;"_"&amp;COUNTIF($F$4:F27,F27)</f>
        <v>K_13</v>
      </c>
    </row>
    <row r="28" spans="2:7" ht="15.6">
      <c r="B28" s="1">
        <v>25</v>
      </c>
      <c r="C28" s="3">
        <f t="shared" ca="1" si="0"/>
        <v>4.6733707413683989E-2</v>
      </c>
      <c r="D28" s="1">
        <f t="shared" ca="1" si="1"/>
        <v>28</v>
      </c>
      <c r="E28" s="2" t="s">
        <v>28</v>
      </c>
      <c r="F28" s="2" t="str">
        <f t="shared" ca="1" si="2"/>
        <v>P</v>
      </c>
      <c r="G28" t="str">
        <f ca="1">F28&amp;"_"&amp;COUNTIF($F$4:F28,F28)</f>
        <v>P_12</v>
      </c>
    </row>
    <row r="29" spans="2:7" ht="15.6">
      <c r="B29" s="1">
        <v>26</v>
      </c>
      <c r="C29" s="3">
        <f t="shared" ca="1" si="0"/>
        <v>0.86972991734789173</v>
      </c>
      <c r="D29" s="1">
        <f t="shared" ca="1" si="1"/>
        <v>3</v>
      </c>
      <c r="E29" s="2" t="s">
        <v>28</v>
      </c>
      <c r="F29" s="2" t="str">
        <f t="shared" ca="1" si="2"/>
        <v>K</v>
      </c>
      <c r="G29" t="str">
        <f ca="1">F29&amp;"_"&amp;COUNTIF($F$4:F29,F29)</f>
        <v>K_14</v>
      </c>
    </row>
    <row r="30" spans="2:7" ht="15.6">
      <c r="B30" s="1">
        <v>27</v>
      </c>
      <c r="C30" s="3">
        <f t="shared" ca="1" si="0"/>
        <v>0.71961117812680231</v>
      </c>
      <c r="D30" s="1">
        <f t="shared" ca="1" si="1"/>
        <v>6</v>
      </c>
      <c r="E30" s="2" t="s">
        <v>28</v>
      </c>
      <c r="F30" s="2" t="str">
        <f t="shared" ca="1" si="2"/>
        <v>P</v>
      </c>
      <c r="G30" t="str">
        <f ca="1">F30&amp;"_"&amp;COUNTIF($F$4:F30,F30)</f>
        <v>P_13</v>
      </c>
    </row>
    <row r="31" spans="2:7" ht="15.6">
      <c r="B31" s="1">
        <v>28</v>
      </c>
      <c r="C31" s="3">
        <f t="shared" ca="1" si="0"/>
        <v>0.70493782004461525</v>
      </c>
      <c r="D31" s="1">
        <f t="shared" ca="1" si="1"/>
        <v>7</v>
      </c>
      <c r="E31" s="2" t="s">
        <v>28</v>
      </c>
      <c r="F31" s="2" t="str">
        <f t="shared" ca="1" si="2"/>
        <v>P</v>
      </c>
      <c r="G31" t="str">
        <f ca="1">F31&amp;"_"&amp;COUNTIF($F$4:F31,F31)</f>
        <v>P_14</v>
      </c>
    </row>
    <row r="32" spans="2:7" ht="15.6">
      <c r="B32" s="1">
        <v>29</v>
      </c>
      <c r="C32" s="3">
        <f t="shared" ca="1" si="0"/>
        <v>0.72682057103118691</v>
      </c>
      <c r="D32" s="1">
        <f t="shared" ca="1" si="1"/>
        <v>5</v>
      </c>
      <c r="E32" s="2" t="s">
        <v>28</v>
      </c>
      <c r="F32" s="2" t="str">
        <f t="shared" ca="1" si="2"/>
        <v>P</v>
      </c>
      <c r="G32" t="str">
        <f ca="1">F32&amp;"_"&amp;COUNTIF($F$4:F32,F32)</f>
        <v>P_15</v>
      </c>
    </row>
    <row r="33" spans="2:7" ht="15.6">
      <c r="B33" s="1">
        <v>30</v>
      </c>
      <c r="C33" s="3">
        <f t="shared" ca="1" si="0"/>
        <v>0.68826067773613653</v>
      </c>
      <c r="D33" s="1">
        <f t="shared" ca="1" si="1"/>
        <v>9</v>
      </c>
      <c r="E33" s="2" t="s">
        <v>28</v>
      </c>
      <c r="F33" s="2" t="str">
        <f t="shared" ca="1" si="2"/>
        <v>K</v>
      </c>
      <c r="G33" t="str">
        <f ca="1">F33&amp;"_"&amp;COUNTIF($F$4:F33,F33)</f>
        <v>K_15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Zhong</dc:creator>
  <cp:lastModifiedBy>Shan Zhong</cp:lastModifiedBy>
  <dcterms:created xsi:type="dcterms:W3CDTF">2015-06-05T18:17:20Z</dcterms:created>
  <dcterms:modified xsi:type="dcterms:W3CDTF">2022-05-25T23:20:35Z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c9a9ba2a-ddb3-448c-8367-0feefd715011</vt:lpwstr>
  </property>
</Properties>
</file>