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365"/>
  </bookViews>
  <sheets>
    <sheet name="Precios y Rendimientos" sheetId="3" r:id="rId1"/>
    <sheet name="Análisis de regresión" sheetId="7" r:id="rId2"/>
    <sheet name="Estadítica descriptiva" sheetId="4" r:id="rId3"/>
    <sheet name="CAPM" sheetId="2" r:id="rId4"/>
    <sheet name="Volatilidad Histórica" sheetId="6" r:id="rId5"/>
    <sheet name="Volatilidad dinámica" sheetId="8" r:id="rId6"/>
    <sheet name="COVID-19" sheetId="14" r:id="rId7"/>
    <sheet name="Estimación de la Volatilidad" sheetId="9" r:id="rId8"/>
    <sheet name="VaR " sheetId="11" r:id="rId9"/>
    <sheet name="Stress testing" sheetId="12" r:id="rId10"/>
  </sheets>
  <externalReferences>
    <externalReference r:id="rId11"/>
  </externalReferences>
  <definedNames>
    <definedName name="solver_adj" localSheetId="5" hidden="1">'Volatilidad dinámica'!$F$3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0</definedName>
    <definedName name="solver_nwt" localSheetId="5" hidden="1">1</definedName>
    <definedName name="solver_opt" localSheetId="5" hidden="1">'Volatilidad dinámica'!$J$5</definedName>
    <definedName name="solver_pre" localSheetId="5" hidden="1">0.000001</definedName>
    <definedName name="solver_rbv" localSheetId="5" hidden="1">1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2</definedName>
    <definedName name="solver_val" localSheetId="5" hidden="1">0</definedName>
    <definedName name="solver_ver" localSheetId="5" hidden="1">3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4" l="1"/>
  <c r="B3" i="14"/>
  <c r="C13" i="9"/>
  <c r="C12" i="9"/>
  <c r="C11" i="9"/>
  <c r="C10" i="9"/>
  <c r="C9" i="9"/>
  <c r="C8" i="9"/>
  <c r="C7" i="9"/>
  <c r="C6" i="9"/>
  <c r="C5" i="9"/>
  <c r="C4" i="9"/>
  <c r="C3" i="9"/>
  <c r="G9" i="2"/>
  <c r="G8" i="2"/>
  <c r="G7" i="2"/>
  <c r="G6" i="2"/>
  <c r="C9" i="2"/>
  <c r="C8" i="2"/>
  <c r="D7" i="2"/>
  <c r="C7" i="2"/>
  <c r="D6" i="2"/>
  <c r="C6" i="2"/>
  <c r="C13" i="2" a="1"/>
  <c r="C2" i="2"/>
  <c r="O21" i="11"/>
  <c r="O20" i="11"/>
  <c r="O19" i="11"/>
  <c r="O17" i="11"/>
  <c r="O18" i="11"/>
  <c r="O16" i="11"/>
  <c r="I2" i="6"/>
  <c r="H2" i="6"/>
  <c r="G2" i="6"/>
  <c r="F2" i="6"/>
  <c r="G11" i="6"/>
  <c r="U3" i="11"/>
  <c r="G4" i="6"/>
  <c r="R2" i="11"/>
  <c r="R508" i="11" s="1"/>
  <c r="E2" i="6"/>
  <c r="D2" i="6"/>
  <c r="R506" i="11"/>
  <c r="R507" i="11"/>
  <c r="R509" i="11"/>
  <c r="R510" i="11"/>
  <c r="R511" i="11"/>
  <c r="R513" i="11"/>
  <c r="R514" i="11"/>
  <c r="R515" i="11"/>
  <c r="R517" i="11"/>
  <c r="R518" i="11"/>
  <c r="R519" i="11"/>
  <c r="R521" i="11"/>
  <c r="R522" i="11"/>
  <c r="R523" i="11"/>
  <c r="R525" i="11"/>
  <c r="R526" i="11"/>
  <c r="R527" i="11"/>
  <c r="R529" i="11"/>
  <c r="R530" i="11"/>
  <c r="R531" i="11"/>
  <c r="R533" i="11"/>
  <c r="R534" i="11"/>
  <c r="R535" i="11"/>
  <c r="R537" i="11"/>
  <c r="R538" i="11"/>
  <c r="R539" i="11"/>
  <c r="R541" i="11"/>
  <c r="R542" i="11"/>
  <c r="R543" i="11"/>
  <c r="R545" i="11"/>
  <c r="R546" i="11"/>
  <c r="R547" i="11"/>
  <c r="R549" i="11"/>
  <c r="R550" i="11"/>
  <c r="R551" i="11"/>
  <c r="R553" i="11"/>
  <c r="R554" i="11"/>
  <c r="R555" i="11"/>
  <c r="R557" i="11"/>
  <c r="R558" i="11"/>
  <c r="R559" i="11"/>
  <c r="R561" i="11"/>
  <c r="R562" i="11"/>
  <c r="R563" i="11"/>
  <c r="R565" i="11"/>
  <c r="R566" i="11"/>
  <c r="R567" i="11"/>
  <c r="R569" i="11"/>
  <c r="R570" i="11"/>
  <c r="R571" i="11"/>
  <c r="R573" i="11"/>
  <c r="R574" i="11"/>
  <c r="R575" i="11"/>
  <c r="R577" i="11"/>
  <c r="R578" i="11"/>
  <c r="R579" i="11"/>
  <c r="R581" i="11"/>
  <c r="R582" i="11"/>
  <c r="R583" i="11"/>
  <c r="R585" i="11"/>
  <c r="R586" i="11"/>
  <c r="R587" i="11"/>
  <c r="R589" i="11"/>
  <c r="R590" i="11"/>
  <c r="R591" i="11"/>
  <c r="R593" i="11"/>
  <c r="R594" i="11"/>
  <c r="R595" i="11"/>
  <c r="R597" i="11"/>
  <c r="R598" i="11"/>
  <c r="R599" i="11"/>
  <c r="R601" i="11"/>
  <c r="O4" i="11"/>
  <c r="D506" i="11"/>
  <c r="E506" i="11"/>
  <c r="F506" i="11"/>
  <c r="G506" i="11"/>
  <c r="H506" i="11" s="1"/>
  <c r="I506" i="11" s="1"/>
  <c r="J506" i="11"/>
  <c r="K506" i="11"/>
  <c r="L506" i="11" s="1"/>
  <c r="D507" i="11"/>
  <c r="E507" i="11"/>
  <c r="F507" i="11" s="1"/>
  <c r="G507" i="11"/>
  <c r="H507" i="11"/>
  <c r="I507" i="11"/>
  <c r="J507" i="11"/>
  <c r="K507" i="11" s="1"/>
  <c r="L507" i="11" s="1"/>
  <c r="D508" i="11"/>
  <c r="E508" i="11"/>
  <c r="F508" i="11" s="1"/>
  <c r="G508" i="11"/>
  <c r="H508" i="11"/>
  <c r="I508" i="11"/>
  <c r="J508" i="11"/>
  <c r="K508" i="11"/>
  <c r="L508" i="11"/>
  <c r="D509" i="11"/>
  <c r="E509" i="11" s="1"/>
  <c r="F509" i="11" s="1"/>
  <c r="G509" i="11"/>
  <c r="H509" i="11"/>
  <c r="I509" i="11" s="1"/>
  <c r="J509" i="11"/>
  <c r="K509" i="11"/>
  <c r="L509" i="11"/>
  <c r="D510" i="11"/>
  <c r="E510" i="11"/>
  <c r="F510" i="11"/>
  <c r="G510" i="11"/>
  <c r="H510" i="11" s="1"/>
  <c r="I510" i="11" s="1"/>
  <c r="J510" i="11"/>
  <c r="K510" i="11" s="1"/>
  <c r="L510" i="11" s="1"/>
  <c r="D511" i="11"/>
  <c r="E511" i="11"/>
  <c r="F511" i="11"/>
  <c r="G511" i="11"/>
  <c r="H511" i="11"/>
  <c r="I511" i="11"/>
  <c r="J511" i="11"/>
  <c r="K511" i="11" s="1"/>
  <c r="L511" i="11" s="1"/>
  <c r="D512" i="11"/>
  <c r="E512" i="11"/>
  <c r="F512" i="11" s="1"/>
  <c r="G512" i="11"/>
  <c r="H512" i="11"/>
  <c r="I512" i="11" s="1"/>
  <c r="J512" i="11"/>
  <c r="K512" i="11"/>
  <c r="L512" i="11"/>
  <c r="D513" i="11"/>
  <c r="E513" i="11" s="1"/>
  <c r="F513" i="11" s="1"/>
  <c r="G513" i="11"/>
  <c r="H513" i="11"/>
  <c r="I513" i="11" s="1"/>
  <c r="J513" i="11"/>
  <c r="K513" i="11"/>
  <c r="L513" i="11"/>
  <c r="D514" i="11"/>
  <c r="E514" i="11"/>
  <c r="F514" i="11"/>
  <c r="G514" i="11"/>
  <c r="H514" i="11" s="1"/>
  <c r="I514" i="11" s="1"/>
  <c r="J514" i="11"/>
  <c r="K514" i="11"/>
  <c r="L514" i="11" s="1"/>
  <c r="D515" i="11"/>
  <c r="E515" i="11"/>
  <c r="F515" i="11"/>
  <c r="G515" i="11"/>
  <c r="H515" i="11"/>
  <c r="I515" i="11"/>
  <c r="J515" i="11"/>
  <c r="K515" i="11" s="1"/>
  <c r="L515" i="11" s="1"/>
  <c r="D516" i="11"/>
  <c r="E516" i="11" s="1"/>
  <c r="F516" i="11" s="1"/>
  <c r="G516" i="11"/>
  <c r="H516" i="11"/>
  <c r="I516" i="11"/>
  <c r="J516" i="11"/>
  <c r="K516" i="11"/>
  <c r="L516" i="11"/>
  <c r="D517" i="11"/>
  <c r="E517" i="11" s="1"/>
  <c r="F517" i="11" s="1"/>
  <c r="G517" i="11"/>
  <c r="H517" i="11"/>
  <c r="I517" i="11" s="1"/>
  <c r="J517" i="11"/>
  <c r="K517" i="11"/>
  <c r="L517" i="11" s="1"/>
  <c r="D518" i="11"/>
  <c r="E518" i="11"/>
  <c r="F518" i="11"/>
  <c r="G518" i="11"/>
  <c r="H518" i="11" s="1"/>
  <c r="I518" i="11" s="1"/>
  <c r="J518" i="11"/>
  <c r="K518" i="11"/>
  <c r="L518" i="11" s="1"/>
  <c r="D519" i="11"/>
  <c r="E519" i="11"/>
  <c r="F519" i="11"/>
  <c r="G519" i="11"/>
  <c r="H519" i="11"/>
  <c r="I519" i="11"/>
  <c r="J519" i="11"/>
  <c r="K519" i="11" s="1"/>
  <c r="L519" i="11" s="1"/>
  <c r="D520" i="11"/>
  <c r="E520" i="11"/>
  <c r="F520" i="11" s="1"/>
  <c r="G520" i="11"/>
  <c r="H520" i="11"/>
  <c r="I520" i="11"/>
  <c r="J520" i="11"/>
  <c r="K520" i="11"/>
  <c r="L520" i="11"/>
  <c r="D521" i="11"/>
  <c r="E521" i="11" s="1"/>
  <c r="F521" i="11" s="1"/>
  <c r="G521" i="11"/>
  <c r="H521" i="11" s="1"/>
  <c r="I521" i="11" s="1"/>
  <c r="J521" i="11"/>
  <c r="K521" i="11"/>
  <c r="L521" i="11"/>
  <c r="D522" i="11"/>
  <c r="E522" i="11"/>
  <c r="F522" i="11"/>
  <c r="G522" i="11"/>
  <c r="H522" i="11" s="1"/>
  <c r="I522" i="11" s="1"/>
  <c r="J522" i="11"/>
  <c r="K522" i="11"/>
  <c r="L522" i="11" s="1"/>
  <c r="D523" i="11"/>
  <c r="E523" i="11"/>
  <c r="F523" i="11" s="1"/>
  <c r="G523" i="11"/>
  <c r="H523" i="11"/>
  <c r="I523" i="11"/>
  <c r="J523" i="11"/>
  <c r="K523" i="11" s="1"/>
  <c r="L523" i="11" s="1"/>
  <c r="D524" i="11"/>
  <c r="E524" i="11"/>
  <c r="F524" i="11" s="1"/>
  <c r="G524" i="11"/>
  <c r="H524" i="11"/>
  <c r="I524" i="11"/>
  <c r="J524" i="11"/>
  <c r="K524" i="11"/>
  <c r="L524" i="11"/>
  <c r="D525" i="11"/>
  <c r="E525" i="11" s="1"/>
  <c r="F525" i="11" s="1"/>
  <c r="G525" i="11"/>
  <c r="H525" i="11"/>
  <c r="I525" i="11" s="1"/>
  <c r="J525" i="11"/>
  <c r="K525" i="11"/>
  <c r="L525" i="11"/>
  <c r="D526" i="11"/>
  <c r="E526" i="11"/>
  <c r="F526" i="11"/>
  <c r="G526" i="11"/>
  <c r="H526" i="11" s="1"/>
  <c r="I526" i="11" s="1"/>
  <c r="J526" i="11"/>
  <c r="K526" i="11" s="1"/>
  <c r="L526" i="11" s="1"/>
  <c r="D527" i="11"/>
  <c r="E527" i="11"/>
  <c r="F527" i="11"/>
  <c r="G527" i="11"/>
  <c r="H527" i="11"/>
  <c r="I527" i="11"/>
  <c r="J527" i="11"/>
  <c r="K527" i="11" s="1"/>
  <c r="L527" i="11" s="1"/>
  <c r="D528" i="11"/>
  <c r="E528" i="11"/>
  <c r="F528" i="11" s="1"/>
  <c r="G528" i="11"/>
  <c r="H528" i="11"/>
  <c r="I528" i="11" s="1"/>
  <c r="J528" i="11"/>
  <c r="K528" i="11"/>
  <c r="L528" i="11"/>
  <c r="D529" i="11"/>
  <c r="E529" i="11" s="1"/>
  <c r="F529" i="11" s="1"/>
  <c r="G529" i="11"/>
  <c r="H529" i="11"/>
  <c r="I529" i="11" s="1"/>
  <c r="J529" i="11"/>
  <c r="K529" i="11"/>
  <c r="L529" i="11"/>
  <c r="D530" i="11"/>
  <c r="E530" i="11"/>
  <c r="F530" i="11"/>
  <c r="G530" i="11"/>
  <c r="H530" i="11" s="1"/>
  <c r="I530" i="11" s="1"/>
  <c r="J530" i="11"/>
  <c r="K530" i="11"/>
  <c r="L530" i="11" s="1"/>
  <c r="D531" i="11"/>
  <c r="E531" i="11"/>
  <c r="F531" i="11"/>
  <c r="G531" i="11"/>
  <c r="H531" i="11"/>
  <c r="I531" i="11"/>
  <c r="J531" i="11"/>
  <c r="K531" i="11" s="1"/>
  <c r="L531" i="11" s="1"/>
  <c r="D532" i="11"/>
  <c r="E532" i="11" s="1"/>
  <c r="F532" i="11" s="1"/>
  <c r="G532" i="11"/>
  <c r="H532" i="11"/>
  <c r="I532" i="11"/>
  <c r="J532" i="11"/>
  <c r="K532" i="11"/>
  <c r="L532" i="11"/>
  <c r="D533" i="11"/>
  <c r="E533" i="11" s="1"/>
  <c r="F533" i="11" s="1"/>
  <c r="G533" i="11"/>
  <c r="H533" i="11"/>
  <c r="I533" i="11" s="1"/>
  <c r="J533" i="11"/>
  <c r="K533" i="11"/>
  <c r="L533" i="11" s="1"/>
  <c r="D534" i="11"/>
  <c r="E534" i="11"/>
  <c r="F534" i="11"/>
  <c r="G534" i="11"/>
  <c r="H534" i="11" s="1"/>
  <c r="I534" i="11" s="1"/>
  <c r="J534" i="11"/>
  <c r="K534" i="11"/>
  <c r="L534" i="11" s="1"/>
  <c r="D535" i="11"/>
  <c r="E535" i="11"/>
  <c r="F535" i="11"/>
  <c r="G535" i="11"/>
  <c r="H535" i="11"/>
  <c r="I535" i="11"/>
  <c r="J535" i="11"/>
  <c r="K535" i="11" s="1"/>
  <c r="L535" i="11" s="1"/>
  <c r="D536" i="11"/>
  <c r="E536" i="11"/>
  <c r="F536" i="11" s="1"/>
  <c r="G536" i="11"/>
  <c r="H536" i="11"/>
  <c r="I536" i="11"/>
  <c r="J536" i="11"/>
  <c r="K536" i="11"/>
  <c r="L536" i="11"/>
  <c r="D537" i="11"/>
  <c r="E537" i="11" s="1"/>
  <c r="F537" i="11" s="1"/>
  <c r="G537" i="11"/>
  <c r="H537" i="11" s="1"/>
  <c r="I537" i="11" s="1"/>
  <c r="J537" i="11"/>
  <c r="K537" i="11"/>
  <c r="L537" i="11"/>
  <c r="D538" i="11"/>
  <c r="E538" i="11"/>
  <c r="F538" i="11"/>
  <c r="G538" i="11"/>
  <c r="H538" i="11" s="1"/>
  <c r="I538" i="11" s="1"/>
  <c r="J538" i="11"/>
  <c r="K538" i="11"/>
  <c r="L538" i="11" s="1"/>
  <c r="D539" i="11"/>
  <c r="E539" i="11"/>
  <c r="F539" i="11" s="1"/>
  <c r="G539" i="11"/>
  <c r="H539" i="11"/>
  <c r="I539" i="11"/>
  <c r="J539" i="11"/>
  <c r="K539" i="11" s="1"/>
  <c r="L539" i="11" s="1"/>
  <c r="D540" i="11"/>
  <c r="E540" i="11"/>
  <c r="F540" i="11" s="1"/>
  <c r="G540" i="11"/>
  <c r="H540" i="11"/>
  <c r="I540" i="11"/>
  <c r="J540" i="11"/>
  <c r="K540" i="11"/>
  <c r="L540" i="11"/>
  <c r="D541" i="11"/>
  <c r="E541" i="11" s="1"/>
  <c r="F541" i="11" s="1"/>
  <c r="G541" i="11"/>
  <c r="H541" i="11"/>
  <c r="I541" i="11" s="1"/>
  <c r="J541" i="11"/>
  <c r="K541" i="11"/>
  <c r="L541" i="11"/>
  <c r="D542" i="11"/>
  <c r="E542" i="11"/>
  <c r="F542" i="11"/>
  <c r="G542" i="11"/>
  <c r="H542" i="11" s="1"/>
  <c r="I542" i="11" s="1"/>
  <c r="J542" i="11"/>
  <c r="K542" i="11" s="1"/>
  <c r="L542" i="11" s="1"/>
  <c r="D543" i="11"/>
  <c r="E543" i="11"/>
  <c r="F543" i="11"/>
  <c r="G543" i="11"/>
  <c r="H543" i="11"/>
  <c r="I543" i="11"/>
  <c r="J543" i="11"/>
  <c r="K543" i="11" s="1"/>
  <c r="L543" i="11" s="1"/>
  <c r="D544" i="11"/>
  <c r="E544" i="11"/>
  <c r="F544" i="11" s="1"/>
  <c r="G544" i="11"/>
  <c r="H544" i="11"/>
  <c r="I544" i="11" s="1"/>
  <c r="J544" i="11"/>
  <c r="K544" i="11"/>
  <c r="L544" i="11"/>
  <c r="D545" i="11"/>
  <c r="E545" i="11" s="1"/>
  <c r="F545" i="11" s="1"/>
  <c r="G545" i="11"/>
  <c r="H545" i="11"/>
  <c r="I545" i="11" s="1"/>
  <c r="J545" i="11"/>
  <c r="K545" i="11"/>
  <c r="L545" i="11"/>
  <c r="D546" i="11"/>
  <c r="E546" i="11"/>
  <c r="F546" i="11"/>
  <c r="G546" i="11"/>
  <c r="H546" i="11" s="1"/>
  <c r="I546" i="11" s="1"/>
  <c r="J546" i="11"/>
  <c r="K546" i="11"/>
  <c r="L546" i="11" s="1"/>
  <c r="D547" i="11"/>
  <c r="E547" i="11"/>
  <c r="F547" i="11"/>
  <c r="G547" i="11"/>
  <c r="H547" i="11"/>
  <c r="I547" i="11"/>
  <c r="J547" i="11"/>
  <c r="K547" i="11" s="1"/>
  <c r="L547" i="11" s="1"/>
  <c r="D548" i="11"/>
  <c r="E548" i="11" s="1"/>
  <c r="F548" i="11" s="1"/>
  <c r="G548" i="11"/>
  <c r="H548" i="11"/>
  <c r="I548" i="11"/>
  <c r="J548" i="11"/>
  <c r="K548" i="11"/>
  <c r="L548" i="11"/>
  <c r="D549" i="11"/>
  <c r="E549" i="11" s="1"/>
  <c r="F549" i="11" s="1"/>
  <c r="G549" i="11"/>
  <c r="H549" i="11"/>
  <c r="I549" i="11" s="1"/>
  <c r="J549" i="11"/>
  <c r="K549" i="11"/>
  <c r="L549" i="11" s="1"/>
  <c r="D550" i="11"/>
  <c r="E550" i="11"/>
  <c r="F550" i="11"/>
  <c r="G550" i="11"/>
  <c r="H550" i="11" s="1"/>
  <c r="I550" i="11" s="1"/>
  <c r="J550" i="11"/>
  <c r="K550" i="11"/>
  <c r="L550" i="11" s="1"/>
  <c r="D551" i="11"/>
  <c r="E551" i="11"/>
  <c r="F551" i="11"/>
  <c r="G551" i="11"/>
  <c r="H551" i="11"/>
  <c r="I551" i="11"/>
  <c r="J551" i="11"/>
  <c r="K551" i="11" s="1"/>
  <c r="L551" i="11" s="1"/>
  <c r="D552" i="11"/>
  <c r="E552" i="11"/>
  <c r="F552" i="11" s="1"/>
  <c r="G552" i="11"/>
  <c r="H552" i="11"/>
  <c r="I552" i="11"/>
  <c r="J552" i="11"/>
  <c r="K552" i="11"/>
  <c r="L552" i="11"/>
  <c r="D553" i="11"/>
  <c r="E553" i="11" s="1"/>
  <c r="F553" i="11" s="1"/>
  <c r="G553" i="11"/>
  <c r="H553" i="11" s="1"/>
  <c r="I553" i="11" s="1"/>
  <c r="J553" i="11"/>
  <c r="K553" i="11"/>
  <c r="L553" i="11"/>
  <c r="D554" i="11"/>
  <c r="E554" i="11"/>
  <c r="F554" i="11"/>
  <c r="G554" i="11"/>
  <c r="H554" i="11" s="1"/>
  <c r="I554" i="11" s="1"/>
  <c r="J554" i="11"/>
  <c r="K554" i="11"/>
  <c r="L554" i="11" s="1"/>
  <c r="D555" i="11"/>
  <c r="E555" i="11"/>
  <c r="F555" i="11" s="1"/>
  <c r="G555" i="11"/>
  <c r="H555" i="11"/>
  <c r="I555" i="11"/>
  <c r="J555" i="11"/>
  <c r="K555" i="11" s="1"/>
  <c r="L555" i="11" s="1"/>
  <c r="D556" i="11"/>
  <c r="E556" i="11"/>
  <c r="F556" i="11" s="1"/>
  <c r="G556" i="11"/>
  <c r="H556" i="11"/>
  <c r="I556" i="11"/>
  <c r="J556" i="11"/>
  <c r="K556" i="11"/>
  <c r="L556" i="11"/>
  <c r="D557" i="11"/>
  <c r="E557" i="11" s="1"/>
  <c r="F557" i="11" s="1"/>
  <c r="G557" i="11"/>
  <c r="H557" i="11"/>
  <c r="I557" i="11" s="1"/>
  <c r="J557" i="11"/>
  <c r="K557" i="11"/>
  <c r="L557" i="11"/>
  <c r="D558" i="11"/>
  <c r="E558" i="11"/>
  <c r="F558" i="11"/>
  <c r="G558" i="11"/>
  <c r="H558" i="11" s="1"/>
  <c r="I558" i="11"/>
  <c r="J558" i="11"/>
  <c r="K558" i="11"/>
  <c r="L558" i="11" s="1"/>
  <c r="D559" i="11"/>
  <c r="E559" i="11"/>
  <c r="F559" i="11" s="1"/>
  <c r="G559" i="11"/>
  <c r="H559" i="11"/>
  <c r="I559" i="11"/>
  <c r="J559" i="11"/>
  <c r="K559" i="11" s="1"/>
  <c r="L559" i="11"/>
  <c r="D560" i="11"/>
  <c r="E560" i="11"/>
  <c r="F560" i="11" s="1"/>
  <c r="G560" i="11"/>
  <c r="H560" i="11"/>
  <c r="I560" i="11"/>
  <c r="J560" i="11"/>
  <c r="K560" i="11"/>
  <c r="L560" i="11"/>
  <c r="D561" i="11"/>
  <c r="E561" i="11" s="1"/>
  <c r="F561" i="11"/>
  <c r="G561" i="11"/>
  <c r="H561" i="11"/>
  <c r="I561" i="11" s="1"/>
  <c r="J561" i="11"/>
  <c r="K561" i="11"/>
  <c r="L561" i="11" s="1"/>
  <c r="D562" i="11"/>
  <c r="E562" i="11"/>
  <c r="F562" i="11"/>
  <c r="G562" i="11"/>
  <c r="H562" i="11" s="1"/>
  <c r="I562" i="11"/>
  <c r="J562" i="11"/>
  <c r="K562" i="11"/>
  <c r="L562" i="11" s="1"/>
  <c r="D563" i="11"/>
  <c r="E563" i="11"/>
  <c r="F563" i="11"/>
  <c r="G563" i="11"/>
  <c r="H563" i="11"/>
  <c r="I563" i="11"/>
  <c r="J563" i="11"/>
  <c r="K563" i="11" s="1"/>
  <c r="L563" i="11" s="1"/>
  <c r="D564" i="11"/>
  <c r="E564" i="11"/>
  <c r="F564" i="11" s="1"/>
  <c r="G564" i="11"/>
  <c r="H564" i="11"/>
  <c r="I564" i="11"/>
  <c r="J564" i="11"/>
  <c r="K564" i="11"/>
  <c r="L564" i="11"/>
  <c r="D565" i="11"/>
  <c r="E565" i="11" s="1"/>
  <c r="F565" i="11" s="1"/>
  <c r="G565" i="11"/>
  <c r="H565" i="11"/>
  <c r="I565" i="11" s="1"/>
  <c r="J565" i="11"/>
  <c r="K565" i="11"/>
  <c r="L565" i="11"/>
  <c r="D566" i="11"/>
  <c r="E566" i="11"/>
  <c r="F566" i="11"/>
  <c r="G566" i="11"/>
  <c r="H566" i="11" s="1"/>
  <c r="I566" i="11" s="1"/>
  <c r="J566" i="11"/>
  <c r="K566" i="11"/>
  <c r="L566" i="11" s="1"/>
  <c r="D567" i="11"/>
  <c r="E567" i="11"/>
  <c r="F567" i="11"/>
  <c r="G567" i="11"/>
  <c r="H567" i="11"/>
  <c r="I567" i="11"/>
  <c r="J567" i="11"/>
  <c r="K567" i="11" s="1"/>
  <c r="L567" i="11" s="1"/>
  <c r="D568" i="11"/>
  <c r="E568" i="11"/>
  <c r="F568" i="11" s="1"/>
  <c r="G568" i="11"/>
  <c r="H568" i="11"/>
  <c r="I568" i="11"/>
  <c r="J568" i="11"/>
  <c r="K568" i="11"/>
  <c r="L568" i="11"/>
  <c r="D569" i="11"/>
  <c r="E569" i="11" s="1"/>
  <c r="F569" i="11" s="1"/>
  <c r="G569" i="11"/>
  <c r="H569" i="11"/>
  <c r="I569" i="11" s="1"/>
  <c r="J569" i="11"/>
  <c r="K569" i="11"/>
  <c r="L569" i="11"/>
  <c r="D570" i="11"/>
  <c r="E570" i="11"/>
  <c r="F570" i="11"/>
  <c r="G570" i="11"/>
  <c r="H570" i="11" s="1"/>
  <c r="I570" i="11" s="1"/>
  <c r="J570" i="11"/>
  <c r="K570" i="11"/>
  <c r="L570" i="11" s="1"/>
  <c r="D571" i="11"/>
  <c r="E571" i="11"/>
  <c r="F571" i="11"/>
  <c r="G571" i="11"/>
  <c r="H571" i="11"/>
  <c r="I571" i="11"/>
  <c r="J571" i="11"/>
  <c r="K571" i="11" s="1"/>
  <c r="L571" i="11" s="1"/>
  <c r="D572" i="11"/>
  <c r="E572" i="11"/>
  <c r="F572" i="11" s="1"/>
  <c r="G572" i="11"/>
  <c r="H572" i="11"/>
  <c r="I572" i="11"/>
  <c r="J572" i="11"/>
  <c r="K572" i="11"/>
  <c r="L572" i="11"/>
  <c r="D573" i="11"/>
  <c r="E573" i="11" s="1"/>
  <c r="F573" i="11" s="1"/>
  <c r="G573" i="11"/>
  <c r="H573" i="11"/>
  <c r="I573" i="11" s="1"/>
  <c r="J573" i="11"/>
  <c r="K573" i="11"/>
  <c r="L573" i="11"/>
  <c r="D574" i="11"/>
  <c r="E574" i="11"/>
  <c r="F574" i="11"/>
  <c r="G574" i="11"/>
  <c r="H574" i="11" s="1"/>
  <c r="I574" i="11" s="1"/>
  <c r="J574" i="11"/>
  <c r="K574" i="11"/>
  <c r="L574" i="11" s="1"/>
  <c r="D575" i="11"/>
  <c r="E575" i="11"/>
  <c r="F575" i="11"/>
  <c r="G575" i="11"/>
  <c r="H575" i="11"/>
  <c r="I575" i="11"/>
  <c r="J575" i="11"/>
  <c r="K575" i="11" s="1"/>
  <c r="L575" i="11" s="1"/>
  <c r="D576" i="11"/>
  <c r="E576" i="11"/>
  <c r="F576" i="11" s="1"/>
  <c r="G576" i="11"/>
  <c r="H576" i="11"/>
  <c r="I576" i="11"/>
  <c r="J576" i="11"/>
  <c r="K576" i="11"/>
  <c r="L576" i="11"/>
  <c r="D577" i="11"/>
  <c r="E577" i="11" s="1"/>
  <c r="F577" i="11" s="1"/>
  <c r="G577" i="11"/>
  <c r="H577" i="11"/>
  <c r="I577" i="11" s="1"/>
  <c r="J577" i="11"/>
  <c r="K577" i="11"/>
  <c r="L577" i="11"/>
  <c r="D578" i="11"/>
  <c r="E578" i="11"/>
  <c r="F578" i="11"/>
  <c r="G578" i="11"/>
  <c r="H578" i="11" s="1"/>
  <c r="I578" i="11" s="1"/>
  <c r="J578" i="11"/>
  <c r="K578" i="11"/>
  <c r="L578" i="11" s="1"/>
  <c r="D579" i="11"/>
  <c r="E579" i="11"/>
  <c r="F579" i="11"/>
  <c r="G579" i="11"/>
  <c r="H579" i="11"/>
  <c r="I579" i="11"/>
  <c r="J579" i="11"/>
  <c r="K579" i="11" s="1"/>
  <c r="L579" i="11" s="1"/>
  <c r="D580" i="11"/>
  <c r="E580" i="11"/>
  <c r="F580" i="11" s="1"/>
  <c r="G580" i="11"/>
  <c r="H580" i="11"/>
  <c r="I580" i="11"/>
  <c r="J580" i="11"/>
  <c r="K580" i="11"/>
  <c r="L580" i="11"/>
  <c r="D581" i="11"/>
  <c r="E581" i="11" s="1"/>
  <c r="F581" i="11" s="1"/>
  <c r="G581" i="11"/>
  <c r="H581" i="11"/>
  <c r="I581" i="11" s="1"/>
  <c r="J581" i="11"/>
  <c r="K581" i="11"/>
  <c r="L581" i="11"/>
  <c r="D582" i="11"/>
  <c r="E582" i="11"/>
  <c r="F582" i="11"/>
  <c r="G582" i="11"/>
  <c r="H582" i="11" s="1"/>
  <c r="I582" i="11" s="1"/>
  <c r="J582" i="11"/>
  <c r="K582" i="11"/>
  <c r="L582" i="11" s="1"/>
  <c r="D583" i="11"/>
  <c r="E583" i="11"/>
  <c r="F583" i="11"/>
  <c r="G583" i="11"/>
  <c r="H583" i="11"/>
  <c r="I583" i="11"/>
  <c r="J583" i="11"/>
  <c r="K583" i="11" s="1"/>
  <c r="L583" i="11" s="1"/>
  <c r="D584" i="11"/>
  <c r="E584" i="11"/>
  <c r="F584" i="11" s="1"/>
  <c r="G584" i="11"/>
  <c r="H584" i="11"/>
  <c r="I584" i="11"/>
  <c r="J584" i="11"/>
  <c r="K584" i="11"/>
  <c r="L584" i="11"/>
  <c r="D585" i="11"/>
  <c r="E585" i="11" s="1"/>
  <c r="F585" i="11" s="1"/>
  <c r="G585" i="11"/>
  <c r="H585" i="11"/>
  <c r="I585" i="11" s="1"/>
  <c r="J585" i="11"/>
  <c r="K585" i="11"/>
  <c r="L585" i="11"/>
  <c r="D586" i="11"/>
  <c r="E586" i="11"/>
  <c r="F586" i="11"/>
  <c r="G586" i="11"/>
  <c r="H586" i="11" s="1"/>
  <c r="I586" i="11" s="1"/>
  <c r="J586" i="11"/>
  <c r="K586" i="11"/>
  <c r="L586" i="11" s="1"/>
  <c r="D587" i="11"/>
  <c r="E587" i="11"/>
  <c r="F587" i="11"/>
  <c r="G587" i="11"/>
  <c r="H587" i="11"/>
  <c r="I587" i="11"/>
  <c r="J587" i="11"/>
  <c r="K587" i="11" s="1"/>
  <c r="L587" i="11" s="1"/>
  <c r="D588" i="11"/>
  <c r="E588" i="11"/>
  <c r="F588" i="11" s="1"/>
  <c r="G588" i="11"/>
  <c r="H588" i="11"/>
  <c r="I588" i="11"/>
  <c r="J588" i="11"/>
  <c r="K588" i="11"/>
  <c r="L588" i="11"/>
  <c r="D589" i="11"/>
  <c r="E589" i="11" s="1"/>
  <c r="F589" i="11" s="1"/>
  <c r="G589" i="11"/>
  <c r="H589" i="11"/>
  <c r="I589" i="11" s="1"/>
  <c r="J589" i="11"/>
  <c r="K589" i="11"/>
  <c r="L589" i="11"/>
  <c r="D590" i="11"/>
  <c r="E590" i="11"/>
  <c r="F590" i="11"/>
  <c r="G590" i="11"/>
  <c r="H590" i="11" s="1"/>
  <c r="I590" i="11" s="1"/>
  <c r="J590" i="11"/>
  <c r="K590" i="11"/>
  <c r="L590" i="11" s="1"/>
  <c r="D591" i="11"/>
  <c r="E591" i="11"/>
  <c r="F591" i="11"/>
  <c r="G591" i="11"/>
  <c r="H591" i="11"/>
  <c r="I591" i="11"/>
  <c r="J591" i="11"/>
  <c r="K591" i="11" s="1"/>
  <c r="L591" i="11" s="1"/>
  <c r="D592" i="11"/>
  <c r="E592" i="11"/>
  <c r="F592" i="11" s="1"/>
  <c r="G592" i="11"/>
  <c r="H592" i="11"/>
  <c r="I592" i="11"/>
  <c r="J592" i="11"/>
  <c r="K592" i="11"/>
  <c r="L592" i="11"/>
  <c r="D593" i="11"/>
  <c r="E593" i="11" s="1"/>
  <c r="F593" i="11" s="1"/>
  <c r="G593" i="11"/>
  <c r="H593" i="11"/>
  <c r="I593" i="11" s="1"/>
  <c r="J593" i="11"/>
  <c r="K593" i="11"/>
  <c r="L593" i="11"/>
  <c r="D594" i="11"/>
  <c r="E594" i="11"/>
  <c r="F594" i="11"/>
  <c r="G594" i="11"/>
  <c r="H594" i="11" s="1"/>
  <c r="I594" i="11" s="1"/>
  <c r="J594" i="11"/>
  <c r="K594" i="11"/>
  <c r="L594" i="11" s="1"/>
  <c r="D595" i="11"/>
  <c r="E595" i="11"/>
  <c r="F595" i="11"/>
  <c r="G595" i="11"/>
  <c r="H595" i="11"/>
  <c r="I595" i="11"/>
  <c r="J595" i="11"/>
  <c r="K595" i="11" s="1"/>
  <c r="L595" i="11" s="1"/>
  <c r="D596" i="11"/>
  <c r="E596" i="11"/>
  <c r="F596" i="11" s="1"/>
  <c r="G596" i="11"/>
  <c r="H596" i="11"/>
  <c r="I596" i="11"/>
  <c r="J596" i="11"/>
  <c r="K596" i="11"/>
  <c r="L596" i="11"/>
  <c r="D597" i="11"/>
  <c r="E597" i="11" s="1"/>
  <c r="F597" i="11" s="1"/>
  <c r="G597" i="11"/>
  <c r="H597" i="11"/>
  <c r="I597" i="11" s="1"/>
  <c r="J597" i="11"/>
  <c r="K597" i="11"/>
  <c r="L597" i="11"/>
  <c r="D598" i="11"/>
  <c r="E598" i="11"/>
  <c r="F598" i="11"/>
  <c r="G598" i="11"/>
  <c r="H598" i="11" s="1"/>
  <c r="I598" i="11" s="1"/>
  <c r="J598" i="11"/>
  <c r="K598" i="11"/>
  <c r="L598" i="11" s="1"/>
  <c r="D599" i="11"/>
  <c r="E599" i="11"/>
  <c r="F599" i="11"/>
  <c r="G599" i="11"/>
  <c r="H599" i="11"/>
  <c r="I599" i="11"/>
  <c r="J599" i="11"/>
  <c r="K599" i="11" s="1"/>
  <c r="L599" i="11" s="1"/>
  <c r="D600" i="11"/>
  <c r="E600" i="11"/>
  <c r="F600" i="11" s="1"/>
  <c r="G600" i="11"/>
  <c r="H600" i="11"/>
  <c r="I600" i="11"/>
  <c r="J600" i="11"/>
  <c r="K600" i="11"/>
  <c r="L600" i="11"/>
  <c r="D601" i="11"/>
  <c r="E601" i="11" s="1"/>
  <c r="F601" i="11" s="1"/>
  <c r="G601" i="11"/>
  <c r="H601" i="11"/>
  <c r="I601" i="11" s="1"/>
  <c r="J601" i="11"/>
  <c r="K601" i="11"/>
  <c r="L601" i="11"/>
  <c r="J505" i="11"/>
  <c r="K505" i="11" s="1"/>
  <c r="L505" i="11" s="1"/>
  <c r="G505" i="11"/>
  <c r="H505" i="11" s="1"/>
  <c r="I505" i="11" s="1"/>
  <c r="D505" i="11"/>
  <c r="E505" i="11" s="1"/>
  <c r="F505" i="11" s="1"/>
  <c r="J504" i="11"/>
  <c r="K504" i="11" s="1"/>
  <c r="L504" i="11" s="1"/>
  <c r="G504" i="11"/>
  <c r="H504" i="11" s="1"/>
  <c r="I504" i="11" s="1"/>
  <c r="D504" i="11"/>
  <c r="E504" i="11" s="1"/>
  <c r="F504" i="11" s="1"/>
  <c r="J503" i="11"/>
  <c r="K503" i="11" s="1"/>
  <c r="L503" i="11" s="1"/>
  <c r="G503" i="11"/>
  <c r="H503" i="11" s="1"/>
  <c r="I503" i="11" s="1"/>
  <c r="D503" i="11"/>
  <c r="E503" i="11" s="1"/>
  <c r="F503" i="11" s="1"/>
  <c r="J502" i="11"/>
  <c r="K502" i="11" s="1"/>
  <c r="L502" i="11" s="1"/>
  <c r="G502" i="11"/>
  <c r="H502" i="11" s="1"/>
  <c r="I502" i="11" s="1"/>
  <c r="D502" i="11"/>
  <c r="E502" i="11" s="1"/>
  <c r="F502" i="11" s="1"/>
  <c r="J501" i="11"/>
  <c r="K501" i="11" s="1"/>
  <c r="L501" i="11" s="1"/>
  <c r="G501" i="11"/>
  <c r="H501" i="11" s="1"/>
  <c r="I501" i="11" s="1"/>
  <c r="D501" i="11"/>
  <c r="E501" i="11" s="1"/>
  <c r="F501" i="11" s="1"/>
  <c r="J500" i="11"/>
  <c r="K500" i="11" s="1"/>
  <c r="L500" i="11" s="1"/>
  <c r="G500" i="11"/>
  <c r="H500" i="11" s="1"/>
  <c r="I500" i="11" s="1"/>
  <c r="D500" i="11"/>
  <c r="E500" i="11" s="1"/>
  <c r="F500" i="11" s="1"/>
  <c r="J499" i="11"/>
  <c r="K499" i="11" s="1"/>
  <c r="L499" i="11" s="1"/>
  <c r="G499" i="11"/>
  <c r="H499" i="11" s="1"/>
  <c r="I499" i="11" s="1"/>
  <c r="D499" i="11"/>
  <c r="E499" i="11" s="1"/>
  <c r="F499" i="11" s="1"/>
  <c r="J498" i="11"/>
  <c r="K498" i="11" s="1"/>
  <c r="L498" i="11" s="1"/>
  <c r="G498" i="11"/>
  <c r="H498" i="11" s="1"/>
  <c r="I498" i="11" s="1"/>
  <c r="D498" i="11"/>
  <c r="E498" i="11" s="1"/>
  <c r="F498" i="11" s="1"/>
  <c r="J497" i="11"/>
  <c r="K497" i="11" s="1"/>
  <c r="L497" i="11" s="1"/>
  <c r="G497" i="11"/>
  <c r="H497" i="11" s="1"/>
  <c r="I497" i="11" s="1"/>
  <c r="D497" i="11"/>
  <c r="E497" i="11" s="1"/>
  <c r="F497" i="11" s="1"/>
  <c r="J496" i="11"/>
  <c r="K496" i="11" s="1"/>
  <c r="L496" i="11" s="1"/>
  <c r="G496" i="11"/>
  <c r="H496" i="11" s="1"/>
  <c r="I496" i="11" s="1"/>
  <c r="D496" i="11"/>
  <c r="E496" i="11" s="1"/>
  <c r="F496" i="11" s="1"/>
  <c r="J495" i="11"/>
  <c r="K495" i="11" s="1"/>
  <c r="L495" i="11" s="1"/>
  <c r="G495" i="11"/>
  <c r="H495" i="11" s="1"/>
  <c r="I495" i="11" s="1"/>
  <c r="D495" i="11"/>
  <c r="E495" i="11" s="1"/>
  <c r="F495" i="11" s="1"/>
  <c r="J494" i="11"/>
  <c r="K494" i="11" s="1"/>
  <c r="L494" i="11" s="1"/>
  <c r="G494" i="11"/>
  <c r="H494" i="11" s="1"/>
  <c r="I494" i="11" s="1"/>
  <c r="D494" i="11"/>
  <c r="E494" i="11" s="1"/>
  <c r="F494" i="11" s="1"/>
  <c r="J493" i="11"/>
  <c r="K493" i="11" s="1"/>
  <c r="L493" i="11" s="1"/>
  <c r="G493" i="11"/>
  <c r="H493" i="11" s="1"/>
  <c r="I493" i="11" s="1"/>
  <c r="D493" i="11"/>
  <c r="E493" i="11" s="1"/>
  <c r="F493" i="11" s="1"/>
  <c r="J492" i="11"/>
  <c r="K492" i="11" s="1"/>
  <c r="L492" i="11" s="1"/>
  <c r="G492" i="11"/>
  <c r="H492" i="11" s="1"/>
  <c r="I492" i="11" s="1"/>
  <c r="D492" i="11"/>
  <c r="E492" i="11" s="1"/>
  <c r="F492" i="11" s="1"/>
  <c r="J491" i="11"/>
  <c r="K491" i="11" s="1"/>
  <c r="L491" i="11" s="1"/>
  <c r="G491" i="11"/>
  <c r="H491" i="11" s="1"/>
  <c r="I491" i="11" s="1"/>
  <c r="D491" i="11"/>
  <c r="E491" i="11" s="1"/>
  <c r="F491" i="11" s="1"/>
  <c r="J490" i="11"/>
  <c r="K490" i="11" s="1"/>
  <c r="L490" i="11" s="1"/>
  <c r="G490" i="11"/>
  <c r="H490" i="11" s="1"/>
  <c r="I490" i="11" s="1"/>
  <c r="D490" i="11"/>
  <c r="E490" i="11" s="1"/>
  <c r="F490" i="11" s="1"/>
  <c r="J489" i="11"/>
  <c r="K489" i="11" s="1"/>
  <c r="L489" i="11" s="1"/>
  <c r="G489" i="11"/>
  <c r="H489" i="11" s="1"/>
  <c r="I489" i="11" s="1"/>
  <c r="D489" i="11"/>
  <c r="E489" i="11" s="1"/>
  <c r="F489" i="11" s="1"/>
  <c r="J488" i="11"/>
  <c r="K488" i="11" s="1"/>
  <c r="L488" i="11" s="1"/>
  <c r="G488" i="11"/>
  <c r="H488" i="11" s="1"/>
  <c r="I488" i="11" s="1"/>
  <c r="D488" i="11"/>
  <c r="E488" i="11" s="1"/>
  <c r="F488" i="11" s="1"/>
  <c r="J487" i="11"/>
  <c r="K487" i="11" s="1"/>
  <c r="L487" i="11" s="1"/>
  <c r="G487" i="11"/>
  <c r="H487" i="11" s="1"/>
  <c r="I487" i="11" s="1"/>
  <c r="D487" i="11"/>
  <c r="E487" i="11" s="1"/>
  <c r="F487" i="11" s="1"/>
  <c r="J486" i="11"/>
  <c r="K486" i="11" s="1"/>
  <c r="L486" i="11" s="1"/>
  <c r="G486" i="11"/>
  <c r="H486" i="11" s="1"/>
  <c r="I486" i="11" s="1"/>
  <c r="D486" i="11"/>
  <c r="E486" i="11" s="1"/>
  <c r="F486" i="11" s="1"/>
  <c r="J485" i="11"/>
  <c r="K485" i="11" s="1"/>
  <c r="L485" i="11" s="1"/>
  <c r="G485" i="11"/>
  <c r="H485" i="11" s="1"/>
  <c r="I485" i="11" s="1"/>
  <c r="D485" i="11"/>
  <c r="E485" i="11" s="1"/>
  <c r="F485" i="11" s="1"/>
  <c r="J484" i="11"/>
  <c r="K484" i="11" s="1"/>
  <c r="L484" i="11" s="1"/>
  <c r="G484" i="11"/>
  <c r="H484" i="11" s="1"/>
  <c r="I484" i="11" s="1"/>
  <c r="D484" i="11"/>
  <c r="E484" i="11" s="1"/>
  <c r="F484" i="11" s="1"/>
  <c r="J483" i="11"/>
  <c r="K483" i="11" s="1"/>
  <c r="L483" i="11" s="1"/>
  <c r="G483" i="11"/>
  <c r="H483" i="11" s="1"/>
  <c r="I483" i="11" s="1"/>
  <c r="D483" i="11"/>
  <c r="E483" i="11" s="1"/>
  <c r="F483" i="11" s="1"/>
  <c r="J482" i="11"/>
  <c r="K482" i="11" s="1"/>
  <c r="L482" i="11" s="1"/>
  <c r="G482" i="11"/>
  <c r="H482" i="11" s="1"/>
  <c r="I482" i="11" s="1"/>
  <c r="D482" i="11"/>
  <c r="E482" i="11" s="1"/>
  <c r="F482" i="11" s="1"/>
  <c r="J481" i="11"/>
  <c r="K481" i="11" s="1"/>
  <c r="L481" i="11" s="1"/>
  <c r="G481" i="11"/>
  <c r="H481" i="11" s="1"/>
  <c r="I481" i="11" s="1"/>
  <c r="D481" i="11"/>
  <c r="E481" i="11" s="1"/>
  <c r="F481" i="11" s="1"/>
  <c r="J480" i="11"/>
  <c r="K480" i="11" s="1"/>
  <c r="L480" i="11" s="1"/>
  <c r="G480" i="11"/>
  <c r="H480" i="11" s="1"/>
  <c r="I480" i="11" s="1"/>
  <c r="D480" i="11"/>
  <c r="E480" i="11" s="1"/>
  <c r="F480" i="11" s="1"/>
  <c r="J479" i="11"/>
  <c r="K479" i="11" s="1"/>
  <c r="L479" i="11" s="1"/>
  <c r="G479" i="11"/>
  <c r="H479" i="11" s="1"/>
  <c r="I479" i="11" s="1"/>
  <c r="D479" i="11"/>
  <c r="E479" i="11" s="1"/>
  <c r="F479" i="11" s="1"/>
  <c r="J478" i="11"/>
  <c r="K478" i="11" s="1"/>
  <c r="L478" i="11" s="1"/>
  <c r="G478" i="11"/>
  <c r="H478" i="11" s="1"/>
  <c r="I478" i="11" s="1"/>
  <c r="D478" i="11"/>
  <c r="E478" i="11" s="1"/>
  <c r="F478" i="11" s="1"/>
  <c r="J477" i="11"/>
  <c r="K477" i="11" s="1"/>
  <c r="L477" i="11" s="1"/>
  <c r="G477" i="11"/>
  <c r="H477" i="11" s="1"/>
  <c r="I477" i="11" s="1"/>
  <c r="D477" i="11"/>
  <c r="E477" i="11" s="1"/>
  <c r="F477" i="11" s="1"/>
  <c r="J476" i="11"/>
  <c r="K476" i="11" s="1"/>
  <c r="L476" i="11" s="1"/>
  <c r="G476" i="11"/>
  <c r="H476" i="11" s="1"/>
  <c r="I476" i="11" s="1"/>
  <c r="D476" i="11"/>
  <c r="E476" i="11" s="1"/>
  <c r="F476" i="11" s="1"/>
  <c r="J475" i="11"/>
  <c r="K475" i="11" s="1"/>
  <c r="L475" i="11" s="1"/>
  <c r="G475" i="11"/>
  <c r="H475" i="11" s="1"/>
  <c r="I475" i="11" s="1"/>
  <c r="D475" i="11"/>
  <c r="E475" i="11" s="1"/>
  <c r="F475" i="11" s="1"/>
  <c r="J474" i="11"/>
  <c r="K474" i="11" s="1"/>
  <c r="L474" i="11" s="1"/>
  <c r="G474" i="11"/>
  <c r="H474" i="11" s="1"/>
  <c r="I474" i="11" s="1"/>
  <c r="D474" i="11"/>
  <c r="E474" i="11" s="1"/>
  <c r="F474" i="11" s="1"/>
  <c r="J473" i="11"/>
  <c r="K473" i="11" s="1"/>
  <c r="L473" i="11" s="1"/>
  <c r="G473" i="11"/>
  <c r="H473" i="11" s="1"/>
  <c r="I473" i="11" s="1"/>
  <c r="D473" i="11"/>
  <c r="E473" i="11" s="1"/>
  <c r="F473" i="11" s="1"/>
  <c r="J472" i="11"/>
  <c r="K472" i="11" s="1"/>
  <c r="L472" i="11" s="1"/>
  <c r="G472" i="11"/>
  <c r="H472" i="11" s="1"/>
  <c r="I472" i="11" s="1"/>
  <c r="D472" i="11"/>
  <c r="E472" i="11" s="1"/>
  <c r="F472" i="11" s="1"/>
  <c r="J471" i="11"/>
  <c r="K471" i="11" s="1"/>
  <c r="L471" i="11" s="1"/>
  <c r="G471" i="11"/>
  <c r="H471" i="11" s="1"/>
  <c r="I471" i="11" s="1"/>
  <c r="D471" i="11"/>
  <c r="E471" i="11" s="1"/>
  <c r="F471" i="11" s="1"/>
  <c r="J470" i="11"/>
  <c r="K470" i="11" s="1"/>
  <c r="L470" i="11" s="1"/>
  <c r="G470" i="11"/>
  <c r="H470" i="11" s="1"/>
  <c r="I470" i="11" s="1"/>
  <c r="D470" i="11"/>
  <c r="E470" i="11" s="1"/>
  <c r="F470" i="11" s="1"/>
  <c r="J469" i="11"/>
  <c r="K469" i="11" s="1"/>
  <c r="L469" i="11" s="1"/>
  <c r="G469" i="11"/>
  <c r="H469" i="11" s="1"/>
  <c r="I469" i="11" s="1"/>
  <c r="D469" i="11"/>
  <c r="E469" i="11" s="1"/>
  <c r="F469" i="11" s="1"/>
  <c r="J468" i="11"/>
  <c r="K468" i="11" s="1"/>
  <c r="L468" i="11" s="1"/>
  <c r="G468" i="11"/>
  <c r="H468" i="11" s="1"/>
  <c r="I468" i="11" s="1"/>
  <c r="D468" i="11"/>
  <c r="E468" i="11" s="1"/>
  <c r="F468" i="11" s="1"/>
  <c r="J467" i="11"/>
  <c r="K467" i="11" s="1"/>
  <c r="L467" i="11" s="1"/>
  <c r="G467" i="11"/>
  <c r="H467" i="11" s="1"/>
  <c r="I467" i="11" s="1"/>
  <c r="D467" i="11"/>
  <c r="E467" i="11" s="1"/>
  <c r="F467" i="11" s="1"/>
  <c r="J466" i="11"/>
  <c r="K466" i="11" s="1"/>
  <c r="L466" i="11" s="1"/>
  <c r="G466" i="11"/>
  <c r="H466" i="11" s="1"/>
  <c r="I466" i="11" s="1"/>
  <c r="D466" i="11"/>
  <c r="E466" i="11" s="1"/>
  <c r="F466" i="11" s="1"/>
  <c r="J465" i="11"/>
  <c r="K465" i="11" s="1"/>
  <c r="L465" i="11" s="1"/>
  <c r="G465" i="11"/>
  <c r="H465" i="11" s="1"/>
  <c r="I465" i="11" s="1"/>
  <c r="D465" i="11"/>
  <c r="E465" i="11" s="1"/>
  <c r="F465" i="11" s="1"/>
  <c r="J464" i="11"/>
  <c r="K464" i="11" s="1"/>
  <c r="L464" i="11" s="1"/>
  <c r="G464" i="11"/>
  <c r="H464" i="11" s="1"/>
  <c r="I464" i="11" s="1"/>
  <c r="D464" i="11"/>
  <c r="E464" i="11" s="1"/>
  <c r="F464" i="11" s="1"/>
  <c r="J463" i="11"/>
  <c r="K463" i="11" s="1"/>
  <c r="L463" i="11" s="1"/>
  <c r="G463" i="11"/>
  <c r="H463" i="11" s="1"/>
  <c r="I463" i="11" s="1"/>
  <c r="D463" i="11"/>
  <c r="E463" i="11" s="1"/>
  <c r="F463" i="11" s="1"/>
  <c r="J462" i="11"/>
  <c r="K462" i="11" s="1"/>
  <c r="L462" i="11" s="1"/>
  <c r="G462" i="11"/>
  <c r="H462" i="11" s="1"/>
  <c r="I462" i="11" s="1"/>
  <c r="F462" i="11"/>
  <c r="D462" i="11"/>
  <c r="E462" i="11" s="1"/>
  <c r="J461" i="11"/>
  <c r="K461" i="11" s="1"/>
  <c r="L461" i="11" s="1"/>
  <c r="G461" i="11"/>
  <c r="H461" i="11" s="1"/>
  <c r="I461" i="11" s="1"/>
  <c r="D461" i="11"/>
  <c r="E461" i="11" s="1"/>
  <c r="F461" i="11" s="1"/>
  <c r="J460" i="11"/>
  <c r="K460" i="11" s="1"/>
  <c r="L460" i="11" s="1"/>
  <c r="G460" i="11"/>
  <c r="H460" i="11" s="1"/>
  <c r="I460" i="11" s="1"/>
  <c r="D460" i="11"/>
  <c r="E460" i="11" s="1"/>
  <c r="F460" i="11" s="1"/>
  <c r="J459" i="11"/>
  <c r="K459" i="11" s="1"/>
  <c r="L459" i="11" s="1"/>
  <c r="G459" i="11"/>
  <c r="H459" i="11" s="1"/>
  <c r="I459" i="11" s="1"/>
  <c r="D459" i="11"/>
  <c r="E459" i="11" s="1"/>
  <c r="F459" i="11" s="1"/>
  <c r="J458" i="11"/>
  <c r="K458" i="11" s="1"/>
  <c r="L458" i="11" s="1"/>
  <c r="G458" i="11"/>
  <c r="H458" i="11" s="1"/>
  <c r="I458" i="11" s="1"/>
  <c r="D458" i="11"/>
  <c r="E458" i="11" s="1"/>
  <c r="F458" i="11" s="1"/>
  <c r="J457" i="11"/>
  <c r="K457" i="11" s="1"/>
  <c r="L457" i="11" s="1"/>
  <c r="G457" i="11"/>
  <c r="H457" i="11" s="1"/>
  <c r="I457" i="11" s="1"/>
  <c r="D457" i="11"/>
  <c r="E457" i="11" s="1"/>
  <c r="F457" i="11" s="1"/>
  <c r="J456" i="11"/>
  <c r="K456" i="11" s="1"/>
  <c r="L456" i="11" s="1"/>
  <c r="G456" i="11"/>
  <c r="H456" i="11" s="1"/>
  <c r="I456" i="11" s="1"/>
  <c r="D456" i="11"/>
  <c r="E456" i="11" s="1"/>
  <c r="F456" i="11" s="1"/>
  <c r="J455" i="11"/>
  <c r="K455" i="11" s="1"/>
  <c r="L455" i="11" s="1"/>
  <c r="G455" i="11"/>
  <c r="H455" i="11" s="1"/>
  <c r="I455" i="11" s="1"/>
  <c r="D455" i="11"/>
  <c r="E455" i="11" s="1"/>
  <c r="F455" i="11" s="1"/>
  <c r="J454" i="11"/>
  <c r="K454" i="11" s="1"/>
  <c r="L454" i="11" s="1"/>
  <c r="G454" i="11"/>
  <c r="H454" i="11" s="1"/>
  <c r="I454" i="11" s="1"/>
  <c r="D454" i="11"/>
  <c r="E454" i="11" s="1"/>
  <c r="F454" i="11" s="1"/>
  <c r="J453" i="11"/>
  <c r="K453" i="11" s="1"/>
  <c r="L453" i="11" s="1"/>
  <c r="G453" i="11"/>
  <c r="H453" i="11" s="1"/>
  <c r="I453" i="11" s="1"/>
  <c r="D453" i="11"/>
  <c r="E453" i="11" s="1"/>
  <c r="F453" i="11" s="1"/>
  <c r="J452" i="11"/>
  <c r="K452" i="11" s="1"/>
  <c r="L452" i="11" s="1"/>
  <c r="G452" i="11"/>
  <c r="H452" i="11" s="1"/>
  <c r="I452" i="11" s="1"/>
  <c r="D452" i="11"/>
  <c r="E452" i="11" s="1"/>
  <c r="F452" i="11" s="1"/>
  <c r="J451" i="11"/>
  <c r="K451" i="11" s="1"/>
  <c r="L451" i="11" s="1"/>
  <c r="G451" i="11"/>
  <c r="H451" i="11" s="1"/>
  <c r="I451" i="11" s="1"/>
  <c r="D451" i="11"/>
  <c r="E451" i="11" s="1"/>
  <c r="F451" i="11" s="1"/>
  <c r="J450" i="11"/>
  <c r="K450" i="11" s="1"/>
  <c r="L450" i="11" s="1"/>
  <c r="G450" i="11"/>
  <c r="H450" i="11" s="1"/>
  <c r="I450" i="11" s="1"/>
  <c r="D450" i="11"/>
  <c r="E450" i="11" s="1"/>
  <c r="F450" i="11" s="1"/>
  <c r="J449" i="11"/>
  <c r="K449" i="11" s="1"/>
  <c r="L449" i="11" s="1"/>
  <c r="H449" i="11"/>
  <c r="I449" i="11" s="1"/>
  <c r="G449" i="11"/>
  <c r="D449" i="11"/>
  <c r="E449" i="11" s="1"/>
  <c r="F449" i="11" s="1"/>
  <c r="J448" i="11"/>
  <c r="K448" i="11" s="1"/>
  <c r="L448" i="11" s="1"/>
  <c r="H448" i="11"/>
  <c r="I448" i="11" s="1"/>
  <c r="G448" i="11"/>
  <c r="D448" i="11"/>
  <c r="E448" i="11" s="1"/>
  <c r="F448" i="11" s="1"/>
  <c r="J447" i="11"/>
  <c r="K447" i="11" s="1"/>
  <c r="L447" i="11" s="1"/>
  <c r="G447" i="11"/>
  <c r="H447" i="11" s="1"/>
  <c r="I447" i="11" s="1"/>
  <c r="D447" i="11"/>
  <c r="E447" i="11" s="1"/>
  <c r="F447" i="11" s="1"/>
  <c r="J446" i="11"/>
  <c r="K446" i="11" s="1"/>
  <c r="L446" i="11" s="1"/>
  <c r="G446" i="11"/>
  <c r="H446" i="11" s="1"/>
  <c r="I446" i="11" s="1"/>
  <c r="F446" i="11"/>
  <c r="D446" i="11"/>
  <c r="E446" i="11" s="1"/>
  <c r="J445" i="11"/>
  <c r="K445" i="11" s="1"/>
  <c r="L445" i="11" s="1"/>
  <c r="G445" i="11"/>
  <c r="H445" i="11" s="1"/>
  <c r="I445" i="11" s="1"/>
  <c r="D445" i="11"/>
  <c r="E445" i="11" s="1"/>
  <c r="F445" i="11" s="1"/>
  <c r="J444" i="11"/>
  <c r="K444" i="11" s="1"/>
  <c r="L444" i="11" s="1"/>
  <c r="G444" i="11"/>
  <c r="H444" i="11" s="1"/>
  <c r="I444" i="11" s="1"/>
  <c r="D444" i="11"/>
  <c r="E444" i="11" s="1"/>
  <c r="F444" i="11" s="1"/>
  <c r="L443" i="11"/>
  <c r="J443" i="11"/>
  <c r="K443" i="11" s="1"/>
  <c r="G443" i="11"/>
  <c r="H443" i="11" s="1"/>
  <c r="I443" i="11" s="1"/>
  <c r="D443" i="11"/>
  <c r="E443" i="11" s="1"/>
  <c r="F443" i="11" s="1"/>
  <c r="J442" i="11"/>
  <c r="K442" i="11" s="1"/>
  <c r="L442" i="11" s="1"/>
  <c r="G442" i="11"/>
  <c r="H442" i="11" s="1"/>
  <c r="I442" i="11" s="1"/>
  <c r="D442" i="11"/>
  <c r="E442" i="11" s="1"/>
  <c r="F442" i="11" s="1"/>
  <c r="J441" i="11"/>
  <c r="K441" i="11" s="1"/>
  <c r="L441" i="11" s="1"/>
  <c r="G441" i="11"/>
  <c r="H441" i="11" s="1"/>
  <c r="I441" i="11" s="1"/>
  <c r="D441" i="11"/>
  <c r="E441" i="11" s="1"/>
  <c r="F441" i="11" s="1"/>
  <c r="J440" i="11"/>
  <c r="K440" i="11" s="1"/>
  <c r="L440" i="11" s="1"/>
  <c r="G440" i="11"/>
  <c r="H440" i="11" s="1"/>
  <c r="I440" i="11" s="1"/>
  <c r="D440" i="11"/>
  <c r="E440" i="11" s="1"/>
  <c r="F440" i="11" s="1"/>
  <c r="J439" i="11"/>
  <c r="K439" i="11" s="1"/>
  <c r="L439" i="11" s="1"/>
  <c r="G439" i="11"/>
  <c r="H439" i="11" s="1"/>
  <c r="I439" i="11" s="1"/>
  <c r="D439" i="11"/>
  <c r="E439" i="11" s="1"/>
  <c r="F439" i="11" s="1"/>
  <c r="J438" i="11"/>
  <c r="K438" i="11" s="1"/>
  <c r="L438" i="11" s="1"/>
  <c r="G438" i="11"/>
  <c r="H438" i="11" s="1"/>
  <c r="I438" i="11" s="1"/>
  <c r="D438" i="11"/>
  <c r="E438" i="11" s="1"/>
  <c r="F438" i="11" s="1"/>
  <c r="J437" i="11"/>
  <c r="K437" i="11" s="1"/>
  <c r="L437" i="11" s="1"/>
  <c r="G437" i="11"/>
  <c r="H437" i="11" s="1"/>
  <c r="I437" i="11" s="1"/>
  <c r="D437" i="11"/>
  <c r="E437" i="11" s="1"/>
  <c r="F437" i="11" s="1"/>
  <c r="J436" i="11"/>
  <c r="K436" i="11" s="1"/>
  <c r="L436" i="11" s="1"/>
  <c r="G436" i="11"/>
  <c r="H436" i="11" s="1"/>
  <c r="I436" i="11" s="1"/>
  <c r="D436" i="11"/>
  <c r="E436" i="11" s="1"/>
  <c r="F436" i="11" s="1"/>
  <c r="J435" i="11"/>
  <c r="K435" i="11" s="1"/>
  <c r="L435" i="11" s="1"/>
  <c r="G435" i="11"/>
  <c r="H435" i="11" s="1"/>
  <c r="I435" i="11" s="1"/>
  <c r="D435" i="11"/>
  <c r="E435" i="11" s="1"/>
  <c r="F435" i="11" s="1"/>
  <c r="J434" i="11"/>
  <c r="K434" i="11" s="1"/>
  <c r="L434" i="11" s="1"/>
  <c r="G434" i="11"/>
  <c r="H434" i="11" s="1"/>
  <c r="I434" i="11" s="1"/>
  <c r="D434" i="11"/>
  <c r="E434" i="11" s="1"/>
  <c r="F434" i="11" s="1"/>
  <c r="J433" i="11"/>
  <c r="K433" i="11" s="1"/>
  <c r="L433" i="11" s="1"/>
  <c r="G433" i="11"/>
  <c r="H433" i="11" s="1"/>
  <c r="I433" i="11" s="1"/>
  <c r="D433" i="11"/>
  <c r="E433" i="11" s="1"/>
  <c r="F433" i="11" s="1"/>
  <c r="J432" i="11"/>
  <c r="K432" i="11" s="1"/>
  <c r="L432" i="11" s="1"/>
  <c r="G432" i="11"/>
  <c r="H432" i="11" s="1"/>
  <c r="I432" i="11" s="1"/>
  <c r="D432" i="11"/>
  <c r="E432" i="11" s="1"/>
  <c r="F432" i="11" s="1"/>
  <c r="J431" i="11"/>
  <c r="K431" i="11" s="1"/>
  <c r="L431" i="11" s="1"/>
  <c r="G431" i="11"/>
  <c r="H431" i="11" s="1"/>
  <c r="I431" i="11" s="1"/>
  <c r="D431" i="11"/>
  <c r="E431" i="11" s="1"/>
  <c r="F431" i="11" s="1"/>
  <c r="J430" i="11"/>
  <c r="K430" i="11" s="1"/>
  <c r="L430" i="11" s="1"/>
  <c r="G430" i="11"/>
  <c r="H430" i="11" s="1"/>
  <c r="I430" i="11" s="1"/>
  <c r="D430" i="11"/>
  <c r="E430" i="11" s="1"/>
  <c r="F430" i="11" s="1"/>
  <c r="J429" i="11"/>
  <c r="K429" i="11" s="1"/>
  <c r="L429" i="11" s="1"/>
  <c r="G429" i="11"/>
  <c r="H429" i="11" s="1"/>
  <c r="I429" i="11" s="1"/>
  <c r="D429" i="11"/>
  <c r="E429" i="11" s="1"/>
  <c r="F429" i="11" s="1"/>
  <c r="J428" i="11"/>
  <c r="K428" i="11" s="1"/>
  <c r="L428" i="11" s="1"/>
  <c r="G428" i="11"/>
  <c r="H428" i="11" s="1"/>
  <c r="I428" i="11" s="1"/>
  <c r="D428" i="11"/>
  <c r="E428" i="11" s="1"/>
  <c r="F428" i="11" s="1"/>
  <c r="J427" i="11"/>
  <c r="K427" i="11" s="1"/>
  <c r="L427" i="11" s="1"/>
  <c r="H427" i="11"/>
  <c r="I427" i="11" s="1"/>
  <c r="G427" i="11"/>
  <c r="D427" i="11"/>
  <c r="E427" i="11" s="1"/>
  <c r="F427" i="11" s="1"/>
  <c r="J426" i="11"/>
  <c r="K426" i="11" s="1"/>
  <c r="L426" i="11" s="1"/>
  <c r="H426" i="11"/>
  <c r="I426" i="11" s="1"/>
  <c r="G426" i="11"/>
  <c r="D426" i="11"/>
  <c r="E426" i="11" s="1"/>
  <c r="F426" i="11" s="1"/>
  <c r="J425" i="11"/>
  <c r="K425" i="11" s="1"/>
  <c r="L425" i="11" s="1"/>
  <c r="H425" i="11"/>
  <c r="I425" i="11" s="1"/>
  <c r="G425" i="11"/>
  <c r="D425" i="11"/>
  <c r="E425" i="11" s="1"/>
  <c r="F425" i="11" s="1"/>
  <c r="J424" i="11"/>
  <c r="K424" i="11" s="1"/>
  <c r="L424" i="11" s="1"/>
  <c r="G424" i="11"/>
  <c r="H424" i="11" s="1"/>
  <c r="I424" i="11" s="1"/>
  <c r="D424" i="11"/>
  <c r="E424" i="11" s="1"/>
  <c r="F424" i="11" s="1"/>
  <c r="J423" i="11"/>
  <c r="K423" i="11" s="1"/>
  <c r="L423" i="11" s="1"/>
  <c r="G423" i="11"/>
  <c r="H423" i="11" s="1"/>
  <c r="I423" i="11" s="1"/>
  <c r="D423" i="11"/>
  <c r="E423" i="11" s="1"/>
  <c r="F423" i="11" s="1"/>
  <c r="J422" i="11"/>
  <c r="K422" i="11" s="1"/>
  <c r="L422" i="11" s="1"/>
  <c r="G422" i="11"/>
  <c r="H422" i="11" s="1"/>
  <c r="I422" i="11" s="1"/>
  <c r="D422" i="11"/>
  <c r="E422" i="11" s="1"/>
  <c r="F422" i="11" s="1"/>
  <c r="J421" i="11"/>
  <c r="K421" i="11" s="1"/>
  <c r="L421" i="11" s="1"/>
  <c r="G421" i="11"/>
  <c r="H421" i="11" s="1"/>
  <c r="I421" i="11" s="1"/>
  <c r="D421" i="11"/>
  <c r="E421" i="11" s="1"/>
  <c r="F421" i="11" s="1"/>
  <c r="J420" i="11"/>
  <c r="K420" i="11" s="1"/>
  <c r="L420" i="11" s="1"/>
  <c r="G420" i="11"/>
  <c r="H420" i="11" s="1"/>
  <c r="I420" i="11" s="1"/>
  <c r="D420" i="11"/>
  <c r="E420" i="11" s="1"/>
  <c r="F420" i="11" s="1"/>
  <c r="J419" i="11"/>
  <c r="K419" i="11" s="1"/>
  <c r="L419" i="11" s="1"/>
  <c r="G419" i="11"/>
  <c r="H419" i="11" s="1"/>
  <c r="I419" i="11" s="1"/>
  <c r="D419" i="11"/>
  <c r="E419" i="11" s="1"/>
  <c r="F419" i="11" s="1"/>
  <c r="J418" i="11"/>
  <c r="K418" i="11" s="1"/>
  <c r="L418" i="11" s="1"/>
  <c r="G418" i="11"/>
  <c r="H418" i="11" s="1"/>
  <c r="I418" i="11" s="1"/>
  <c r="D418" i="11"/>
  <c r="E418" i="11" s="1"/>
  <c r="F418" i="11" s="1"/>
  <c r="J417" i="11"/>
  <c r="K417" i="11" s="1"/>
  <c r="L417" i="11" s="1"/>
  <c r="G417" i="11"/>
  <c r="H417" i="11" s="1"/>
  <c r="I417" i="11" s="1"/>
  <c r="D417" i="11"/>
  <c r="E417" i="11" s="1"/>
  <c r="F417" i="11" s="1"/>
  <c r="J416" i="11"/>
  <c r="K416" i="11" s="1"/>
  <c r="L416" i="11" s="1"/>
  <c r="G416" i="11"/>
  <c r="H416" i="11" s="1"/>
  <c r="I416" i="11" s="1"/>
  <c r="D416" i="11"/>
  <c r="E416" i="11" s="1"/>
  <c r="F416" i="11" s="1"/>
  <c r="J415" i="11"/>
  <c r="K415" i="11" s="1"/>
  <c r="L415" i="11" s="1"/>
  <c r="G415" i="11"/>
  <c r="H415" i="11" s="1"/>
  <c r="I415" i="11" s="1"/>
  <c r="D415" i="11"/>
  <c r="E415" i="11" s="1"/>
  <c r="F415" i="11" s="1"/>
  <c r="J414" i="11"/>
  <c r="K414" i="11" s="1"/>
  <c r="L414" i="11" s="1"/>
  <c r="G414" i="11"/>
  <c r="H414" i="11" s="1"/>
  <c r="I414" i="11" s="1"/>
  <c r="D414" i="11"/>
  <c r="E414" i="11" s="1"/>
  <c r="F414" i="11" s="1"/>
  <c r="J413" i="11"/>
  <c r="K413" i="11" s="1"/>
  <c r="L413" i="11" s="1"/>
  <c r="G413" i="11"/>
  <c r="H413" i="11" s="1"/>
  <c r="I413" i="11" s="1"/>
  <c r="D413" i="11"/>
  <c r="E413" i="11" s="1"/>
  <c r="F413" i="11" s="1"/>
  <c r="J412" i="11"/>
  <c r="K412" i="11" s="1"/>
  <c r="L412" i="11" s="1"/>
  <c r="G412" i="11"/>
  <c r="H412" i="11" s="1"/>
  <c r="I412" i="11" s="1"/>
  <c r="D412" i="11"/>
  <c r="E412" i="11" s="1"/>
  <c r="F412" i="11" s="1"/>
  <c r="J411" i="11"/>
  <c r="K411" i="11" s="1"/>
  <c r="L411" i="11" s="1"/>
  <c r="G411" i="11"/>
  <c r="H411" i="11" s="1"/>
  <c r="I411" i="11" s="1"/>
  <c r="D411" i="11"/>
  <c r="E411" i="11" s="1"/>
  <c r="F411" i="11" s="1"/>
  <c r="J410" i="11"/>
  <c r="K410" i="11" s="1"/>
  <c r="L410" i="11" s="1"/>
  <c r="G410" i="11"/>
  <c r="H410" i="11" s="1"/>
  <c r="I410" i="11" s="1"/>
  <c r="D410" i="11"/>
  <c r="E410" i="11" s="1"/>
  <c r="F410" i="11" s="1"/>
  <c r="J409" i="11"/>
  <c r="K409" i="11" s="1"/>
  <c r="L409" i="11" s="1"/>
  <c r="G409" i="11"/>
  <c r="H409" i="11" s="1"/>
  <c r="I409" i="11" s="1"/>
  <c r="D409" i="11"/>
  <c r="E409" i="11" s="1"/>
  <c r="F409" i="11" s="1"/>
  <c r="J408" i="11"/>
  <c r="K408" i="11" s="1"/>
  <c r="L408" i="11" s="1"/>
  <c r="G408" i="11"/>
  <c r="H408" i="11" s="1"/>
  <c r="I408" i="11" s="1"/>
  <c r="D408" i="11"/>
  <c r="E408" i="11" s="1"/>
  <c r="F408" i="11" s="1"/>
  <c r="J407" i="11"/>
  <c r="K407" i="11" s="1"/>
  <c r="L407" i="11" s="1"/>
  <c r="G407" i="11"/>
  <c r="H407" i="11" s="1"/>
  <c r="I407" i="11" s="1"/>
  <c r="D407" i="11"/>
  <c r="E407" i="11" s="1"/>
  <c r="F407" i="11" s="1"/>
  <c r="J406" i="11"/>
  <c r="K406" i="11" s="1"/>
  <c r="L406" i="11" s="1"/>
  <c r="G406" i="11"/>
  <c r="H406" i="11" s="1"/>
  <c r="I406" i="11" s="1"/>
  <c r="D406" i="11"/>
  <c r="E406" i="11" s="1"/>
  <c r="F406" i="11" s="1"/>
  <c r="J405" i="11"/>
  <c r="K405" i="11" s="1"/>
  <c r="L405" i="11" s="1"/>
  <c r="G405" i="11"/>
  <c r="H405" i="11" s="1"/>
  <c r="I405" i="11" s="1"/>
  <c r="D405" i="11"/>
  <c r="E405" i="11" s="1"/>
  <c r="F405" i="11" s="1"/>
  <c r="J404" i="11"/>
  <c r="K404" i="11" s="1"/>
  <c r="L404" i="11" s="1"/>
  <c r="G404" i="11"/>
  <c r="H404" i="11" s="1"/>
  <c r="I404" i="11" s="1"/>
  <c r="D404" i="11"/>
  <c r="E404" i="11" s="1"/>
  <c r="F404" i="11" s="1"/>
  <c r="J403" i="11"/>
  <c r="K403" i="11" s="1"/>
  <c r="L403" i="11" s="1"/>
  <c r="G403" i="11"/>
  <c r="H403" i="11" s="1"/>
  <c r="I403" i="11" s="1"/>
  <c r="D403" i="11"/>
  <c r="E403" i="11" s="1"/>
  <c r="F403" i="11" s="1"/>
  <c r="J402" i="11"/>
  <c r="K402" i="11" s="1"/>
  <c r="L402" i="11" s="1"/>
  <c r="G402" i="11"/>
  <c r="H402" i="11" s="1"/>
  <c r="I402" i="11" s="1"/>
  <c r="D402" i="11"/>
  <c r="E402" i="11" s="1"/>
  <c r="F402" i="11" s="1"/>
  <c r="J401" i="11"/>
  <c r="K401" i="11" s="1"/>
  <c r="L401" i="11" s="1"/>
  <c r="G401" i="11"/>
  <c r="H401" i="11" s="1"/>
  <c r="I401" i="11" s="1"/>
  <c r="D401" i="11"/>
  <c r="E401" i="11" s="1"/>
  <c r="F401" i="11" s="1"/>
  <c r="J400" i="11"/>
  <c r="K400" i="11" s="1"/>
  <c r="L400" i="11" s="1"/>
  <c r="G400" i="11"/>
  <c r="H400" i="11" s="1"/>
  <c r="I400" i="11" s="1"/>
  <c r="D400" i="11"/>
  <c r="E400" i="11" s="1"/>
  <c r="F400" i="11" s="1"/>
  <c r="J399" i="11"/>
  <c r="K399" i="11" s="1"/>
  <c r="L399" i="11" s="1"/>
  <c r="G399" i="11"/>
  <c r="H399" i="11" s="1"/>
  <c r="I399" i="11" s="1"/>
  <c r="D399" i="11"/>
  <c r="E399" i="11" s="1"/>
  <c r="F399" i="11" s="1"/>
  <c r="J398" i="11"/>
  <c r="K398" i="11" s="1"/>
  <c r="L398" i="11" s="1"/>
  <c r="G398" i="11"/>
  <c r="H398" i="11" s="1"/>
  <c r="I398" i="11" s="1"/>
  <c r="D398" i="11"/>
  <c r="E398" i="11" s="1"/>
  <c r="F398" i="11" s="1"/>
  <c r="J397" i="11"/>
  <c r="K397" i="11" s="1"/>
  <c r="L397" i="11" s="1"/>
  <c r="G397" i="11"/>
  <c r="D397" i="11"/>
  <c r="E397" i="11" s="1"/>
  <c r="F397" i="11" s="1"/>
  <c r="J396" i="11"/>
  <c r="K396" i="11" s="1"/>
  <c r="L396" i="11" s="1"/>
  <c r="G396" i="11"/>
  <c r="H396" i="11" s="1"/>
  <c r="I396" i="11" s="1"/>
  <c r="D396" i="11"/>
  <c r="E396" i="11" s="1"/>
  <c r="F396" i="11" s="1"/>
  <c r="J395" i="11"/>
  <c r="K395" i="11" s="1"/>
  <c r="L395" i="11" s="1"/>
  <c r="G395" i="11"/>
  <c r="H395" i="11" s="1"/>
  <c r="I395" i="11" s="1"/>
  <c r="D395" i="11"/>
  <c r="E395" i="11" s="1"/>
  <c r="F395" i="11" s="1"/>
  <c r="J394" i="11"/>
  <c r="K394" i="11" s="1"/>
  <c r="L394" i="11" s="1"/>
  <c r="G394" i="11"/>
  <c r="H394" i="11" s="1"/>
  <c r="I394" i="11" s="1"/>
  <c r="D394" i="11"/>
  <c r="E394" i="11" s="1"/>
  <c r="F394" i="11" s="1"/>
  <c r="J393" i="11"/>
  <c r="K393" i="11" s="1"/>
  <c r="L393" i="11" s="1"/>
  <c r="G393" i="11"/>
  <c r="D393" i="11"/>
  <c r="E393" i="11" s="1"/>
  <c r="F393" i="11" s="1"/>
  <c r="J392" i="11"/>
  <c r="K392" i="11" s="1"/>
  <c r="L392" i="11" s="1"/>
  <c r="G392" i="11"/>
  <c r="H392" i="11" s="1"/>
  <c r="I392" i="11" s="1"/>
  <c r="D392" i="11"/>
  <c r="E392" i="11" s="1"/>
  <c r="F392" i="11" s="1"/>
  <c r="J391" i="11"/>
  <c r="K391" i="11" s="1"/>
  <c r="L391" i="11" s="1"/>
  <c r="G391" i="11"/>
  <c r="H391" i="11" s="1"/>
  <c r="I391" i="11" s="1"/>
  <c r="D391" i="11"/>
  <c r="E391" i="11" s="1"/>
  <c r="F391" i="11" s="1"/>
  <c r="J390" i="11"/>
  <c r="K390" i="11" s="1"/>
  <c r="L390" i="11" s="1"/>
  <c r="G390" i="11"/>
  <c r="H390" i="11" s="1"/>
  <c r="I390" i="11" s="1"/>
  <c r="D390" i="11"/>
  <c r="E390" i="11" s="1"/>
  <c r="F390" i="11" s="1"/>
  <c r="J389" i="11"/>
  <c r="K389" i="11" s="1"/>
  <c r="L389" i="11" s="1"/>
  <c r="G389" i="11"/>
  <c r="D389" i="11"/>
  <c r="E389" i="11" s="1"/>
  <c r="F389" i="11" s="1"/>
  <c r="J388" i="11"/>
  <c r="K388" i="11" s="1"/>
  <c r="L388" i="11" s="1"/>
  <c r="G388" i="11"/>
  <c r="H388" i="11" s="1"/>
  <c r="I388" i="11" s="1"/>
  <c r="D388" i="11"/>
  <c r="E388" i="11" s="1"/>
  <c r="F388" i="11" s="1"/>
  <c r="J387" i="11"/>
  <c r="K387" i="11" s="1"/>
  <c r="L387" i="11" s="1"/>
  <c r="G387" i="11"/>
  <c r="H387" i="11" s="1"/>
  <c r="I387" i="11" s="1"/>
  <c r="D387" i="11"/>
  <c r="E387" i="11" s="1"/>
  <c r="F387" i="11" s="1"/>
  <c r="J386" i="11"/>
  <c r="K386" i="11" s="1"/>
  <c r="L386" i="11" s="1"/>
  <c r="G386" i="11"/>
  <c r="H386" i="11" s="1"/>
  <c r="I386" i="11" s="1"/>
  <c r="D386" i="11"/>
  <c r="E386" i="11" s="1"/>
  <c r="F386" i="11" s="1"/>
  <c r="J385" i="11"/>
  <c r="K385" i="11" s="1"/>
  <c r="L385" i="11" s="1"/>
  <c r="G385" i="11"/>
  <c r="D385" i="11"/>
  <c r="E385" i="11" s="1"/>
  <c r="F385" i="11" s="1"/>
  <c r="J384" i="11"/>
  <c r="K384" i="11" s="1"/>
  <c r="L384" i="11" s="1"/>
  <c r="G384" i="11"/>
  <c r="H384" i="11" s="1"/>
  <c r="I384" i="11" s="1"/>
  <c r="D384" i="11"/>
  <c r="E384" i="11" s="1"/>
  <c r="F384" i="11" s="1"/>
  <c r="J383" i="11"/>
  <c r="K383" i="11" s="1"/>
  <c r="L383" i="11" s="1"/>
  <c r="G383" i="11"/>
  <c r="H383" i="11" s="1"/>
  <c r="I383" i="11" s="1"/>
  <c r="D383" i="11"/>
  <c r="E383" i="11" s="1"/>
  <c r="F383" i="11" s="1"/>
  <c r="J382" i="11"/>
  <c r="K382" i="11" s="1"/>
  <c r="L382" i="11" s="1"/>
  <c r="G382" i="11"/>
  <c r="H382" i="11" s="1"/>
  <c r="I382" i="11" s="1"/>
  <c r="D382" i="11"/>
  <c r="E382" i="11" s="1"/>
  <c r="F382" i="11" s="1"/>
  <c r="J381" i="11"/>
  <c r="K381" i="11" s="1"/>
  <c r="L381" i="11" s="1"/>
  <c r="G381" i="11"/>
  <c r="D381" i="11"/>
  <c r="E381" i="11" s="1"/>
  <c r="F381" i="11" s="1"/>
  <c r="J380" i="11"/>
  <c r="K380" i="11" s="1"/>
  <c r="L380" i="11" s="1"/>
  <c r="G380" i="11"/>
  <c r="H380" i="11" s="1"/>
  <c r="I380" i="11" s="1"/>
  <c r="D380" i="11"/>
  <c r="E380" i="11" s="1"/>
  <c r="F380" i="11" s="1"/>
  <c r="J379" i="11"/>
  <c r="K379" i="11" s="1"/>
  <c r="L379" i="11" s="1"/>
  <c r="G379" i="11"/>
  <c r="H379" i="11" s="1"/>
  <c r="I379" i="11" s="1"/>
  <c r="D379" i="11"/>
  <c r="E379" i="11" s="1"/>
  <c r="F379" i="11" s="1"/>
  <c r="J378" i="11"/>
  <c r="K378" i="11" s="1"/>
  <c r="L378" i="11" s="1"/>
  <c r="G378" i="11"/>
  <c r="H378" i="11" s="1"/>
  <c r="I378" i="11" s="1"/>
  <c r="D378" i="11"/>
  <c r="E378" i="11" s="1"/>
  <c r="F378" i="11" s="1"/>
  <c r="J377" i="11"/>
  <c r="K377" i="11" s="1"/>
  <c r="L377" i="11" s="1"/>
  <c r="G377" i="11"/>
  <c r="D377" i="11"/>
  <c r="E377" i="11" s="1"/>
  <c r="F377" i="11" s="1"/>
  <c r="J376" i="11"/>
  <c r="K376" i="11" s="1"/>
  <c r="L376" i="11" s="1"/>
  <c r="G376" i="11"/>
  <c r="H376" i="11" s="1"/>
  <c r="I376" i="11" s="1"/>
  <c r="D376" i="11"/>
  <c r="E376" i="11" s="1"/>
  <c r="F376" i="11" s="1"/>
  <c r="J375" i="11"/>
  <c r="K375" i="11" s="1"/>
  <c r="L375" i="11" s="1"/>
  <c r="G375" i="11"/>
  <c r="H375" i="11" s="1"/>
  <c r="I375" i="11" s="1"/>
  <c r="D375" i="11"/>
  <c r="E375" i="11" s="1"/>
  <c r="F375" i="11" s="1"/>
  <c r="J374" i="11"/>
  <c r="K374" i="11" s="1"/>
  <c r="L374" i="11" s="1"/>
  <c r="G374" i="11"/>
  <c r="D374" i="11"/>
  <c r="E374" i="11" s="1"/>
  <c r="F374" i="11" s="1"/>
  <c r="J373" i="11"/>
  <c r="K373" i="11" s="1"/>
  <c r="L373" i="11" s="1"/>
  <c r="G373" i="11"/>
  <c r="H373" i="11" s="1"/>
  <c r="I373" i="11" s="1"/>
  <c r="D373" i="11"/>
  <c r="E373" i="11" s="1"/>
  <c r="F373" i="11" s="1"/>
  <c r="J372" i="11"/>
  <c r="K372" i="11" s="1"/>
  <c r="L372" i="11" s="1"/>
  <c r="G372" i="11"/>
  <c r="D372" i="11"/>
  <c r="E372" i="11" s="1"/>
  <c r="F372" i="11" s="1"/>
  <c r="J371" i="11"/>
  <c r="K371" i="11" s="1"/>
  <c r="L371" i="11" s="1"/>
  <c r="G371" i="11"/>
  <c r="D371" i="11"/>
  <c r="E371" i="11" s="1"/>
  <c r="F371" i="11" s="1"/>
  <c r="J370" i="11"/>
  <c r="K370" i="11" s="1"/>
  <c r="L370" i="11" s="1"/>
  <c r="G370" i="11"/>
  <c r="H370" i="11" s="1"/>
  <c r="I370" i="11" s="1"/>
  <c r="D370" i="11"/>
  <c r="E370" i="11" s="1"/>
  <c r="F370" i="11" s="1"/>
  <c r="J369" i="11"/>
  <c r="K369" i="11" s="1"/>
  <c r="L369" i="11" s="1"/>
  <c r="G369" i="11"/>
  <c r="E369" i="11"/>
  <c r="F369" i="11" s="1"/>
  <c r="D369" i="11"/>
  <c r="J368" i="11"/>
  <c r="K368" i="11" s="1"/>
  <c r="L368" i="11" s="1"/>
  <c r="G368" i="11"/>
  <c r="H368" i="11" s="1"/>
  <c r="I368" i="11" s="1"/>
  <c r="D368" i="11"/>
  <c r="E368" i="11" s="1"/>
  <c r="F368" i="11" s="1"/>
  <c r="J367" i="11"/>
  <c r="K367" i="11" s="1"/>
  <c r="L367" i="11" s="1"/>
  <c r="G367" i="11"/>
  <c r="D367" i="11"/>
  <c r="E367" i="11" s="1"/>
  <c r="F367" i="11" s="1"/>
  <c r="J366" i="11"/>
  <c r="K366" i="11" s="1"/>
  <c r="L366" i="11" s="1"/>
  <c r="G366" i="11"/>
  <c r="H366" i="11" s="1"/>
  <c r="I366" i="11" s="1"/>
  <c r="D366" i="11"/>
  <c r="E366" i="11" s="1"/>
  <c r="F366" i="11" s="1"/>
  <c r="J365" i="11"/>
  <c r="K365" i="11" s="1"/>
  <c r="L365" i="11" s="1"/>
  <c r="G365" i="11"/>
  <c r="D365" i="11"/>
  <c r="E365" i="11" s="1"/>
  <c r="F365" i="11" s="1"/>
  <c r="J364" i="11"/>
  <c r="K364" i="11" s="1"/>
  <c r="L364" i="11" s="1"/>
  <c r="G364" i="11"/>
  <c r="H364" i="11" s="1"/>
  <c r="I364" i="11" s="1"/>
  <c r="D364" i="11"/>
  <c r="E364" i="11" s="1"/>
  <c r="F364" i="11" s="1"/>
  <c r="J363" i="11"/>
  <c r="K363" i="11" s="1"/>
  <c r="L363" i="11" s="1"/>
  <c r="G363" i="11"/>
  <c r="D363" i="11"/>
  <c r="E363" i="11" s="1"/>
  <c r="F363" i="11" s="1"/>
  <c r="J362" i="11"/>
  <c r="K362" i="11" s="1"/>
  <c r="L362" i="11" s="1"/>
  <c r="G362" i="11"/>
  <c r="H362" i="11" s="1"/>
  <c r="I362" i="11" s="1"/>
  <c r="D362" i="11"/>
  <c r="E362" i="11" s="1"/>
  <c r="F362" i="11" s="1"/>
  <c r="J361" i="11"/>
  <c r="K361" i="11" s="1"/>
  <c r="L361" i="11" s="1"/>
  <c r="G361" i="11"/>
  <c r="D361" i="11"/>
  <c r="E361" i="11" s="1"/>
  <c r="F361" i="11" s="1"/>
  <c r="J360" i="11"/>
  <c r="K360" i="11" s="1"/>
  <c r="L360" i="11" s="1"/>
  <c r="G360" i="11"/>
  <c r="H360" i="11" s="1"/>
  <c r="I360" i="11" s="1"/>
  <c r="D360" i="11"/>
  <c r="E360" i="11" s="1"/>
  <c r="F360" i="11" s="1"/>
  <c r="J359" i="11"/>
  <c r="K359" i="11" s="1"/>
  <c r="L359" i="11" s="1"/>
  <c r="G359" i="11"/>
  <c r="D359" i="11"/>
  <c r="E359" i="11" s="1"/>
  <c r="F359" i="11" s="1"/>
  <c r="J358" i="11"/>
  <c r="K358" i="11" s="1"/>
  <c r="L358" i="11" s="1"/>
  <c r="G358" i="11"/>
  <c r="H358" i="11" s="1"/>
  <c r="I358" i="11" s="1"/>
  <c r="D358" i="11"/>
  <c r="E358" i="11" s="1"/>
  <c r="F358" i="11" s="1"/>
  <c r="J357" i="11"/>
  <c r="K357" i="11" s="1"/>
  <c r="L357" i="11" s="1"/>
  <c r="G357" i="11"/>
  <c r="D357" i="11"/>
  <c r="E357" i="11" s="1"/>
  <c r="F357" i="11" s="1"/>
  <c r="J356" i="11"/>
  <c r="K356" i="11" s="1"/>
  <c r="L356" i="11" s="1"/>
  <c r="G356" i="11"/>
  <c r="H356" i="11" s="1"/>
  <c r="I356" i="11" s="1"/>
  <c r="D356" i="11"/>
  <c r="E356" i="11" s="1"/>
  <c r="F356" i="11" s="1"/>
  <c r="J355" i="11"/>
  <c r="K355" i="11" s="1"/>
  <c r="L355" i="11" s="1"/>
  <c r="G355" i="11"/>
  <c r="D355" i="11"/>
  <c r="E355" i="11" s="1"/>
  <c r="F355" i="11" s="1"/>
  <c r="J354" i="11"/>
  <c r="K354" i="11" s="1"/>
  <c r="L354" i="11" s="1"/>
  <c r="G354" i="11"/>
  <c r="H354" i="11" s="1"/>
  <c r="I354" i="11" s="1"/>
  <c r="D354" i="11"/>
  <c r="E354" i="11" s="1"/>
  <c r="F354" i="11" s="1"/>
  <c r="J353" i="11"/>
  <c r="K353" i="11" s="1"/>
  <c r="L353" i="11" s="1"/>
  <c r="G353" i="11"/>
  <c r="E353" i="11"/>
  <c r="F353" i="11" s="1"/>
  <c r="D353" i="11"/>
  <c r="J352" i="11"/>
  <c r="K352" i="11" s="1"/>
  <c r="L352" i="11" s="1"/>
  <c r="G352" i="11"/>
  <c r="H352" i="11" s="1"/>
  <c r="I352" i="11" s="1"/>
  <c r="D352" i="11"/>
  <c r="E352" i="11" s="1"/>
  <c r="F352" i="11" s="1"/>
  <c r="J351" i="11"/>
  <c r="K351" i="11" s="1"/>
  <c r="L351" i="11" s="1"/>
  <c r="G351" i="11"/>
  <c r="D351" i="11"/>
  <c r="E351" i="11" s="1"/>
  <c r="F351" i="11" s="1"/>
  <c r="J350" i="11"/>
  <c r="K350" i="11" s="1"/>
  <c r="L350" i="11" s="1"/>
  <c r="G350" i="11"/>
  <c r="H350" i="11" s="1"/>
  <c r="I350" i="11" s="1"/>
  <c r="D350" i="11"/>
  <c r="E350" i="11" s="1"/>
  <c r="F350" i="11" s="1"/>
  <c r="J349" i="11"/>
  <c r="K349" i="11" s="1"/>
  <c r="L349" i="11" s="1"/>
  <c r="G349" i="11"/>
  <c r="D349" i="11"/>
  <c r="E349" i="11" s="1"/>
  <c r="F349" i="11" s="1"/>
  <c r="J348" i="11"/>
  <c r="K348" i="11" s="1"/>
  <c r="L348" i="11" s="1"/>
  <c r="G348" i="11"/>
  <c r="H348" i="11" s="1"/>
  <c r="I348" i="11" s="1"/>
  <c r="D348" i="11"/>
  <c r="E348" i="11" s="1"/>
  <c r="F348" i="11" s="1"/>
  <c r="J347" i="11"/>
  <c r="K347" i="11" s="1"/>
  <c r="L347" i="11" s="1"/>
  <c r="G347" i="11"/>
  <c r="D347" i="11"/>
  <c r="E347" i="11" s="1"/>
  <c r="F347" i="11" s="1"/>
  <c r="J346" i="11"/>
  <c r="K346" i="11" s="1"/>
  <c r="L346" i="11" s="1"/>
  <c r="G346" i="11"/>
  <c r="H346" i="11" s="1"/>
  <c r="I346" i="11" s="1"/>
  <c r="D346" i="11"/>
  <c r="E346" i="11" s="1"/>
  <c r="F346" i="11" s="1"/>
  <c r="J345" i="11"/>
  <c r="K345" i="11" s="1"/>
  <c r="L345" i="11" s="1"/>
  <c r="G345" i="11"/>
  <c r="D345" i="11"/>
  <c r="E345" i="11" s="1"/>
  <c r="F345" i="11" s="1"/>
  <c r="J344" i="11"/>
  <c r="K344" i="11" s="1"/>
  <c r="L344" i="11" s="1"/>
  <c r="G344" i="11"/>
  <c r="H344" i="11" s="1"/>
  <c r="I344" i="11" s="1"/>
  <c r="D344" i="11"/>
  <c r="E344" i="11" s="1"/>
  <c r="F344" i="11" s="1"/>
  <c r="J343" i="11"/>
  <c r="K343" i="11" s="1"/>
  <c r="L343" i="11" s="1"/>
  <c r="G343" i="11"/>
  <c r="D343" i="11"/>
  <c r="E343" i="11" s="1"/>
  <c r="F343" i="11" s="1"/>
  <c r="J342" i="11"/>
  <c r="K342" i="11" s="1"/>
  <c r="L342" i="11" s="1"/>
  <c r="G342" i="11"/>
  <c r="H342" i="11" s="1"/>
  <c r="I342" i="11" s="1"/>
  <c r="D342" i="11"/>
  <c r="E342" i="11" s="1"/>
  <c r="F342" i="11" s="1"/>
  <c r="J341" i="11"/>
  <c r="K341" i="11" s="1"/>
  <c r="L341" i="11" s="1"/>
  <c r="G341" i="11"/>
  <c r="D341" i="11"/>
  <c r="E341" i="11" s="1"/>
  <c r="F341" i="11" s="1"/>
  <c r="J340" i="11"/>
  <c r="K340" i="11" s="1"/>
  <c r="L340" i="11" s="1"/>
  <c r="G340" i="11"/>
  <c r="H340" i="11" s="1"/>
  <c r="I340" i="11" s="1"/>
  <c r="D340" i="11"/>
  <c r="E340" i="11" s="1"/>
  <c r="F340" i="11" s="1"/>
  <c r="J339" i="11"/>
  <c r="K339" i="11" s="1"/>
  <c r="L339" i="11" s="1"/>
  <c r="G339" i="11"/>
  <c r="D339" i="11"/>
  <c r="E339" i="11" s="1"/>
  <c r="F339" i="11" s="1"/>
  <c r="J338" i="11"/>
  <c r="K338" i="11" s="1"/>
  <c r="L338" i="11" s="1"/>
  <c r="G338" i="11"/>
  <c r="H338" i="11" s="1"/>
  <c r="I338" i="11" s="1"/>
  <c r="D338" i="11"/>
  <c r="E338" i="11" s="1"/>
  <c r="F338" i="11" s="1"/>
  <c r="J337" i="11"/>
  <c r="K337" i="11" s="1"/>
  <c r="L337" i="11" s="1"/>
  <c r="G337" i="11"/>
  <c r="D337" i="11"/>
  <c r="E337" i="11" s="1"/>
  <c r="F337" i="11" s="1"/>
  <c r="J336" i="11"/>
  <c r="K336" i="11" s="1"/>
  <c r="L336" i="11" s="1"/>
  <c r="G336" i="11"/>
  <c r="H336" i="11" s="1"/>
  <c r="I336" i="11" s="1"/>
  <c r="D336" i="11"/>
  <c r="E336" i="11" s="1"/>
  <c r="F336" i="11" s="1"/>
  <c r="J335" i="11"/>
  <c r="K335" i="11" s="1"/>
  <c r="L335" i="11" s="1"/>
  <c r="G335" i="11"/>
  <c r="E335" i="11"/>
  <c r="F335" i="11" s="1"/>
  <c r="D335" i="11"/>
  <c r="J334" i="11"/>
  <c r="K334" i="11" s="1"/>
  <c r="L334" i="11" s="1"/>
  <c r="G334" i="11"/>
  <c r="H334" i="11" s="1"/>
  <c r="I334" i="11" s="1"/>
  <c r="D334" i="11"/>
  <c r="E334" i="11" s="1"/>
  <c r="F334" i="11" s="1"/>
  <c r="J333" i="11"/>
  <c r="K333" i="11" s="1"/>
  <c r="L333" i="11" s="1"/>
  <c r="G333" i="11"/>
  <c r="D333" i="11"/>
  <c r="E333" i="11" s="1"/>
  <c r="F333" i="11" s="1"/>
  <c r="J332" i="11"/>
  <c r="K332" i="11" s="1"/>
  <c r="L332" i="11" s="1"/>
  <c r="G332" i="11"/>
  <c r="H332" i="11" s="1"/>
  <c r="I332" i="11" s="1"/>
  <c r="D332" i="11"/>
  <c r="E332" i="11" s="1"/>
  <c r="F332" i="11" s="1"/>
  <c r="J331" i="11"/>
  <c r="K331" i="11" s="1"/>
  <c r="L331" i="11" s="1"/>
  <c r="G331" i="11"/>
  <c r="D331" i="11"/>
  <c r="E331" i="11" s="1"/>
  <c r="F331" i="11" s="1"/>
  <c r="J330" i="11"/>
  <c r="K330" i="11" s="1"/>
  <c r="L330" i="11" s="1"/>
  <c r="G330" i="11"/>
  <c r="H330" i="11" s="1"/>
  <c r="I330" i="11" s="1"/>
  <c r="D330" i="11"/>
  <c r="E330" i="11" s="1"/>
  <c r="F330" i="11" s="1"/>
  <c r="J329" i="11"/>
  <c r="K329" i="11" s="1"/>
  <c r="L329" i="11" s="1"/>
  <c r="G329" i="11"/>
  <c r="E329" i="11"/>
  <c r="F329" i="11" s="1"/>
  <c r="D329" i="11"/>
  <c r="J328" i="11"/>
  <c r="K328" i="11" s="1"/>
  <c r="L328" i="11" s="1"/>
  <c r="G328" i="11"/>
  <c r="H328" i="11" s="1"/>
  <c r="I328" i="11" s="1"/>
  <c r="D328" i="11"/>
  <c r="E328" i="11" s="1"/>
  <c r="F328" i="11" s="1"/>
  <c r="J327" i="11"/>
  <c r="K327" i="11" s="1"/>
  <c r="L327" i="11" s="1"/>
  <c r="G327" i="11"/>
  <c r="D327" i="11"/>
  <c r="E327" i="11" s="1"/>
  <c r="F327" i="11" s="1"/>
  <c r="J326" i="11"/>
  <c r="K326" i="11" s="1"/>
  <c r="L326" i="11" s="1"/>
  <c r="G326" i="11"/>
  <c r="H326" i="11" s="1"/>
  <c r="I326" i="11" s="1"/>
  <c r="D326" i="11"/>
  <c r="E326" i="11" s="1"/>
  <c r="F326" i="11" s="1"/>
  <c r="J325" i="11"/>
  <c r="K325" i="11" s="1"/>
  <c r="L325" i="11" s="1"/>
  <c r="G325" i="11"/>
  <c r="D325" i="11"/>
  <c r="E325" i="11" s="1"/>
  <c r="F325" i="11" s="1"/>
  <c r="J324" i="11"/>
  <c r="K324" i="11" s="1"/>
  <c r="L324" i="11" s="1"/>
  <c r="G324" i="11"/>
  <c r="H324" i="11" s="1"/>
  <c r="I324" i="11" s="1"/>
  <c r="D324" i="11"/>
  <c r="E324" i="11" s="1"/>
  <c r="F324" i="11" s="1"/>
  <c r="J323" i="11"/>
  <c r="K323" i="11" s="1"/>
  <c r="L323" i="11" s="1"/>
  <c r="G323" i="11"/>
  <c r="D323" i="11"/>
  <c r="E323" i="11" s="1"/>
  <c r="F323" i="11" s="1"/>
  <c r="J322" i="11"/>
  <c r="K322" i="11" s="1"/>
  <c r="L322" i="11" s="1"/>
  <c r="G322" i="11"/>
  <c r="H322" i="11" s="1"/>
  <c r="I322" i="11" s="1"/>
  <c r="D322" i="11"/>
  <c r="E322" i="11" s="1"/>
  <c r="F322" i="11" s="1"/>
  <c r="J321" i="11"/>
  <c r="K321" i="11" s="1"/>
  <c r="L321" i="11" s="1"/>
  <c r="G321" i="11"/>
  <c r="D321" i="11"/>
  <c r="E321" i="11" s="1"/>
  <c r="F321" i="11" s="1"/>
  <c r="J320" i="11"/>
  <c r="K320" i="11" s="1"/>
  <c r="L320" i="11" s="1"/>
  <c r="G320" i="11"/>
  <c r="H320" i="11" s="1"/>
  <c r="I320" i="11" s="1"/>
  <c r="D320" i="11"/>
  <c r="E320" i="11" s="1"/>
  <c r="F320" i="11" s="1"/>
  <c r="J319" i="11"/>
  <c r="K319" i="11" s="1"/>
  <c r="L319" i="11" s="1"/>
  <c r="G319" i="11"/>
  <c r="D319" i="11"/>
  <c r="E319" i="11" s="1"/>
  <c r="F319" i="11" s="1"/>
  <c r="J318" i="11"/>
  <c r="K318" i="11" s="1"/>
  <c r="L318" i="11" s="1"/>
  <c r="G318" i="11"/>
  <c r="H318" i="11" s="1"/>
  <c r="I318" i="11" s="1"/>
  <c r="D318" i="11"/>
  <c r="E318" i="11" s="1"/>
  <c r="F318" i="11" s="1"/>
  <c r="J317" i="11"/>
  <c r="K317" i="11" s="1"/>
  <c r="L317" i="11" s="1"/>
  <c r="G317" i="11"/>
  <c r="D317" i="11"/>
  <c r="E317" i="11" s="1"/>
  <c r="F317" i="11" s="1"/>
  <c r="J316" i="11"/>
  <c r="K316" i="11" s="1"/>
  <c r="L316" i="11" s="1"/>
  <c r="G316" i="11"/>
  <c r="H316" i="11" s="1"/>
  <c r="I316" i="11" s="1"/>
  <c r="D316" i="11"/>
  <c r="E316" i="11" s="1"/>
  <c r="F316" i="11" s="1"/>
  <c r="J315" i="11"/>
  <c r="K315" i="11" s="1"/>
  <c r="L315" i="11" s="1"/>
  <c r="G315" i="11"/>
  <c r="D315" i="11"/>
  <c r="E315" i="11" s="1"/>
  <c r="F315" i="11" s="1"/>
  <c r="J314" i="11"/>
  <c r="K314" i="11" s="1"/>
  <c r="L314" i="11" s="1"/>
  <c r="G314" i="11"/>
  <c r="H314" i="11" s="1"/>
  <c r="I314" i="11" s="1"/>
  <c r="D314" i="11"/>
  <c r="E314" i="11" s="1"/>
  <c r="F314" i="11" s="1"/>
  <c r="J313" i="11"/>
  <c r="K313" i="11" s="1"/>
  <c r="L313" i="11" s="1"/>
  <c r="G313" i="11"/>
  <c r="E313" i="11"/>
  <c r="F313" i="11" s="1"/>
  <c r="D313" i="11"/>
  <c r="J312" i="11"/>
  <c r="K312" i="11" s="1"/>
  <c r="L312" i="11" s="1"/>
  <c r="G312" i="11"/>
  <c r="H312" i="11" s="1"/>
  <c r="I312" i="11" s="1"/>
  <c r="D312" i="11"/>
  <c r="E312" i="11" s="1"/>
  <c r="F312" i="11" s="1"/>
  <c r="J311" i="11"/>
  <c r="K311" i="11" s="1"/>
  <c r="L311" i="11" s="1"/>
  <c r="G311" i="11"/>
  <c r="D311" i="11"/>
  <c r="E311" i="11" s="1"/>
  <c r="F311" i="11" s="1"/>
  <c r="J310" i="11"/>
  <c r="K310" i="11" s="1"/>
  <c r="L310" i="11" s="1"/>
  <c r="G310" i="11"/>
  <c r="H310" i="11" s="1"/>
  <c r="I310" i="11" s="1"/>
  <c r="D310" i="11"/>
  <c r="E310" i="11" s="1"/>
  <c r="F310" i="11" s="1"/>
  <c r="J309" i="11"/>
  <c r="K309" i="11" s="1"/>
  <c r="L309" i="11" s="1"/>
  <c r="G309" i="11"/>
  <c r="D309" i="11"/>
  <c r="E309" i="11" s="1"/>
  <c r="F309" i="11" s="1"/>
  <c r="J308" i="11"/>
  <c r="K308" i="11" s="1"/>
  <c r="L308" i="11" s="1"/>
  <c r="G308" i="11"/>
  <c r="H308" i="11" s="1"/>
  <c r="I308" i="11" s="1"/>
  <c r="D308" i="11"/>
  <c r="E308" i="11" s="1"/>
  <c r="F308" i="11" s="1"/>
  <c r="J307" i="11"/>
  <c r="K307" i="11" s="1"/>
  <c r="L307" i="11" s="1"/>
  <c r="G307" i="11"/>
  <c r="D307" i="11"/>
  <c r="E307" i="11" s="1"/>
  <c r="F307" i="11" s="1"/>
  <c r="J306" i="11"/>
  <c r="K306" i="11" s="1"/>
  <c r="L306" i="11" s="1"/>
  <c r="G306" i="11"/>
  <c r="H306" i="11" s="1"/>
  <c r="I306" i="11" s="1"/>
  <c r="D306" i="11"/>
  <c r="E306" i="11" s="1"/>
  <c r="F306" i="11" s="1"/>
  <c r="J305" i="11"/>
  <c r="K305" i="11" s="1"/>
  <c r="L305" i="11" s="1"/>
  <c r="G305" i="11"/>
  <c r="D305" i="11"/>
  <c r="E305" i="11" s="1"/>
  <c r="F305" i="11" s="1"/>
  <c r="J304" i="11"/>
  <c r="K304" i="11" s="1"/>
  <c r="L304" i="11" s="1"/>
  <c r="G304" i="11"/>
  <c r="H304" i="11" s="1"/>
  <c r="I304" i="11" s="1"/>
  <c r="D304" i="11"/>
  <c r="E304" i="11" s="1"/>
  <c r="F304" i="11" s="1"/>
  <c r="J303" i="11"/>
  <c r="K303" i="11" s="1"/>
  <c r="L303" i="11" s="1"/>
  <c r="G303" i="11"/>
  <c r="D303" i="11"/>
  <c r="E303" i="11" s="1"/>
  <c r="F303" i="11" s="1"/>
  <c r="J302" i="11"/>
  <c r="K302" i="11" s="1"/>
  <c r="L302" i="11" s="1"/>
  <c r="G302" i="11"/>
  <c r="H302" i="11" s="1"/>
  <c r="I302" i="11" s="1"/>
  <c r="D302" i="11"/>
  <c r="E302" i="11" s="1"/>
  <c r="F302" i="11" s="1"/>
  <c r="J301" i="11"/>
  <c r="K301" i="11" s="1"/>
  <c r="L301" i="11" s="1"/>
  <c r="G301" i="11"/>
  <c r="D301" i="11"/>
  <c r="E301" i="11" s="1"/>
  <c r="F301" i="11" s="1"/>
  <c r="J300" i="11"/>
  <c r="K300" i="11" s="1"/>
  <c r="L300" i="11" s="1"/>
  <c r="G300" i="11"/>
  <c r="H300" i="11" s="1"/>
  <c r="I300" i="11" s="1"/>
  <c r="D300" i="11"/>
  <c r="E300" i="11" s="1"/>
  <c r="F300" i="11" s="1"/>
  <c r="J299" i="11"/>
  <c r="K299" i="11" s="1"/>
  <c r="L299" i="11" s="1"/>
  <c r="G299" i="11"/>
  <c r="H299" i="11" s="1"/>
  <c r="I299" i="11" s="1"/>
  <c r="D299" i="11"/>
  <c r="E299" i="11" s="1"/>
  <c r="F299" i="11" s="1"/>
  <c r="J298" i="11"/>
  <c r="K298" i="11" s="1"/>
  <c r="L298" i="11" s="1"/>
  <c r="G298" i="11"/>
  <c r="H298" i="11" s="1"/>
  <c r="I298" i="11" s="1"/>
  <c r="D298" i="11"/>
  <c r="E298" i="11" s="1"/>
  <c r="F298" i="11" s="1"/>
  <c r="K297" i="11"/>
  <c r="L297" i="11" s="1"/>
  <c r="J297" i="11"/>
  <c r="G297" i="11"/>
  <c r="H297" i="11" s="1"/>
  <c r="I297" i="11" s="1"/>
  <c r="D297" i="11"/>
  <c r="E297" i="11" s="1"/>
  <c r="F297" i="11" s="1"/>
  <c r="J296" i="11"/>
  <c r="K296" i="11" s="1"/>
  <c r="L296" i="11" s="1"/>
  <c r="G296" i="11"/>
  <c r="H296" i="11" s="1"/>
  <c r="I296" i="11" s="1"/>
  <c r="D296" i="11"/>
  <c r="E296" i="11" s="1"/>
  <c r="F296" i="11" s="1"/>
  <c r="J295" i="11"/>
  <c r="K295" i="11" s="1"/>
  <c r="L295" i="11" s="1"/>
  <c r="G295" i="11"/>
  <c r="H295" i="11" s="1"/>
  <c r="I295" i="11" s="1"/>
  <c r="D295" i="11"/>
  <c r="E295" i="11" s="1"/>
  <c r="F295" i="11" s="1"/>
  <c r="J294" i="11"/>
  <c r="K294" i="11" s="1"/>
  <c r="L294" i="11" s="1"/>
  <c r="I294" i="11"/>
  <c r="G294" i="11"/>
  <c r="H294" i="11" s="1"/>
  <c r="D294" i="11"/>
  <c r="E294" i="11" s="1"/>
  <c r="F294" i="11" s="1"/>
  <c r="J293" i="11"/>
  <c r="K293" i="11" s="1"/>
  <c r="L293" i="11" s="1"/>
  <c r="G293" i="11"/>
  <c r="H293" i="11" s="1"/>
  <c r="I293" i="11" s="1"/>
  <c r="D293" i="11"/>
  <c r="E293" i="11" s="1"/>
  <c r="F293" i="11" s="1"/>
  <c r="J292" i="11"/>
  <c r="K292" i="11" s="1"/>
  <c r="L292" i="11" s="1"/>
  <c r="G292" i="11"/>
  <c r="H292" i="11" s="1"/>
  <c r="I292" i="11" s="1"/>
  <c r="D292" i="11"/>
  <c r="E292" i="11" s="1"/>
  <c r="F292" i="11" s="1"/>
  <c r="J291" i="11"/>
  <c r="K291" i="11" s="1"/>
  <c r="L291" i="11" s="1"/>
  <c r="G291" i="11"/>
  <c r="H291" i="11" s="1"/>
  <c r="I291" i="11" s="1"/>
  <c r="E291" i="11"/>
  <c r="F291" i="11" s="1"/>
  <c r="D291" i="11"/>
  <c r="J290" i="11"/>
  <c r="K290" i="11" s="1"/>
  <c r="L290" i="11" s="1"/>
  <c r="G290" i="11"/>
  <c r="H290" i="11" s="1"/>
  <c r="I290" i="11" s="1"/>
  <c r="D290" i="11"/>
  <c r="E290" i="11" s="1"/>
  <c r="F290" i="11" s="1"/>
  <c r="J289" i="11"/>
  <c r="K289" i="11" s="1"/>
  <c r="L289" i="11" s="1"/>
  <c r="G289" i="11"/>
  <c r="H289" i="11" s="1"/>
  <c r="I289" i="11" s="1"/>
  <c r="D289" i="11"/>
  <c r="E289" i="11" s="1"/>
  <c r="F289" i="11" s="1"/>
  <c r="J288" i="11"/>
  <c r="K288" i="11" s="1"/>
  <c r="L288" i="11" s="1"/>
  <c r="G288" i="11"/>
  <c r="H288" i="11" s="1"/>
  <c r="I288" i="11" s="1"/>
  <c r="D288" i="11"/>
  <c r="E288" i="11" s="1"/>
  <c r="F288" i="11" s="1"/>
  <c r="J287" i="11"/>
  <c r="K287" i="11" s="1"/>
  <c r="L287" i="11" s="1"/>
  <c r="G287" i="11"/>
  <c r="H287" i="11" s="1"/>
  <c r="I287" i="11" s="1"/>
  <c r="D287" i="11"/>
  <c r="E287" i="11" s="1"/>
  <c r="F287" i="11" s="1"/>
  <c r="J286" i="11"/>
  <c r="K286" i="11" s="1"/>
  <c r="L286" i="11" s="1"/>
  <c r="G286" i="11"/>
  <c r="H286" i="11" s="1"/>
  <c r="I286" i="11" s="1"/>
  <c r="D286" i="11"/>
  <c r="E286" i="11" s="1"/>
  <c r="F286" i="11" s="1"/>
  <c r="J285" i="11"/>
  <c r="K285" i="11" s="1"/>
  <c r="L285" i="11" s="1"/>
  <c r="G285" i="11"/>
  <c r="H285" i="11" s="1"/>
  <c r="I285" i="11" s="1"/>
  <c r="D285" i="11"/>
  <c r="E285" i="11" s="1"/>
  <c r="F285" i="11" s="1"/>
  <c r="J284" i="11"/>
  <c r="K284" i="11" s="1"/>
  <c r="L284" i="11" s="1"/>
  <c r="G284" i="11"/>
  <c r="H284" i="11" s="1"/>
  <c r="I284" i="11" s="1"/>
  <c r="D284" i="11"/>
  <c r="E284" i="11" s="1"/>
  <c r="F284" i="11" s="1"/>
  <c r="J283" i="11"/>
  <c r="K283" i="11" s="1"/>
  <c r="L283" i="11" s="1"/>
  <c r="G283" i="11"/>
  <c r="H283" i="11" s="1"/>
  <c r="I283" i="11" s="1"/>
  <c r="D283" i="11"/>
  <c r="E283" i="11" s="1"/>
  <c r="F283" i="11" s="1"/>
  <c r="J282" i="11"/>
  <c r="K282" i="11" s="1"/>
  <c r="L282" i="11" s="1"/>
  <c r="G282" i="11"/>
  <c r="H282" i="11" s="1"/>
  <c r="I282" i="11" s="1"/>
  <c r="D282" i="11"/>
  <c r="E282" i="11" s="1"/>
  <c r="F282" i="11" s="1"/>
  <c r="K281" i="11"/>
  <c r="L281" i="11" s="1"/>
  <c r="J281" i="11"/>
  <c r="G281" i="11"/>
  <c r="H281" i="11" s="1"/>
  <c r="I281" i="11" s="1"/>
  <c r="D281" i="11"/>
  <c r="E281" i="11" s="1"/>
  <c r="F281" i="11" s="1"/>
  <c r="J280" i="11"/>
  <c r="K280" i="11" s="1"/>
  <c r="L280" i="11" s="1"/>
  <c r="G280" i="11"/>
  <c r="H280" i="11" s="1"/>
  <c r="I280" i="11" s="1"/>
  <c r="D280" i="11"/>
  <c r="E280" i="11" s="1"/>
  <c r="F280" i="11" s="1"/>
  <c r="J279" i="11"/>
  <c r="K279" i="11" s="1"/>
  <c r="L279" i="11" s="1"/>
  <c r="G279" i="11"/>
  <c r="H279" i="11" s="1"/>
  <c r="I279" i="11" s="1"/>
  <c r="D279" i="11"/>
  <c r="E279" i="11" s="1"/>
  <c r="F279" i="11" s="1"/>
  <c r="J278" i="11"/>
  <c r="K278" i="11" s="1"/>
  <c r="L278" i="11" s="1"/>
  <c r="I278" i="11"/>
  <c r="G278" i="11"/>
  <c r="H278" i="11" s="1"/>
  <c r="D278" i="11"/>
  <c r="E278" i="11" s="1"/>
  <c r="F278" i="11" s="1"/>
  <c r="J277" i="11"/>
  <c r="K277" i="11" s="1"/>
  <c r="L277" i="11" s="1"/>
  <c r="G277" i="11"/>
  <c r="H277" i="11" s="1"/>
  <c r="I277" i="11" s="1"/>
  <c r="D277" i="11"/>
  <c r="E277" i="11" s="1"/>
  <c r="F277" i="11" s="1"/>
  <c r="J276" i="11"/>
  <c r="K276" i="11" s="1"/>
  <c r="L276" i="11" s="1"/>
  <c r="G276" i="11"/>
  <c r="H276" i="11" s="1"/>
  <c r="I276" i="11" s="1"/>
  <c r="D276" i="11"/>
  <c r="E276" i="11" s="1"/>
  <c r="F276" i="11" s="1"/>
  <c r="J275" i="11"/>
  <c r="K275" i="11" s="1"/>
  <c r="L275" i="11" s="1"/>
  <c r="G275" i="11"/>
  <c r="H275" i="11" s="1"/>
  <c r="I275" i="11" s="1"/>
  <c r="D275" i="11"/>
  <c r="E275" i="11" s="1"/>
  <c r="F275" i="11" s="1"/>
  <c r="J274" i="11"/>
  <c r="K274" i="11" s="1"/>
  <c r="L274" i="11" s="1"/>
  <c r="G274" i="11"/>
  <c r="H274" i="11" s="1"/>
  <c r="I274" i="11" s="1"/>
  <c r="D274" i="11"/>
  <c r="E274" i="11" s="1"/>
  <c r="F274" i="11" s="1"/>
  <c r="J273" i="11"/>
  <c r="K273" i="11" s="1"/>
  <c r="L273" i="11" s="1"/>
  <c r="G273" i="11"/>
  <c r="H273" i="11" s="1"/>
  <c r="I273" i="11" s="1"/>
  <c r="D273" i="11"/>
  <c r="E273" i="11" s="1"/>
  <c r="F273" i="11" s="1"/>
  <c r="J272" i="11"/>
  <c r="K272" i="11" s="1"/>
  <c r="L272" i="11" s="1"/>
  <c r="G272" i="11"/>
  <c r="H272" i="11" s="1"/>
  <c r="I272" i="11" s="1"/>
  <c r="D272" i="11"/>
  <c r="E272" i="11" s="1"/>
  <c r="F272" i="11" s="1"/>
  <c r="J271" i="11"/>
  <c r="K271" i="11" s="1"/>
  <c r="L271" i="11" s="1"/>
  <c r="G271" i="11"/>
  <c r="H271" i="11" s="1"/>
  <c r="I271" i="11" s="1"/>
  <c r="D271" i="11"/>
  <c r="E271" i="11" s="1"/>
  <c r="F271" i="11" s="1"/>
  <c r="J270" i="11"/>
  <c r="K270" i="11" s="1"/>
  <c r="L270" i="11" s="1"/>
  <c r="G270" i="11"/>
  <c r="H270" i="11" s="1"/>
  <c r="I270" i="11" s="1"/>
  <c r="E270" i="11"/>
  <c r="F270" i="11" s="1"/>
  <c r="D270" i="11"/>
  <c r="J269" i="11"/>
  <c r="K269" i="11" s="1"/>
  <c r="L269" i="11" s="1"/>
  <c r="G269" i="11"/>
  <c r="H269" i="11" s="1"/>
  <c r="I269" i="11" s="1"/>
  <c r="D269" i="11"/>
  <c r="E269" i="11" s="1"/>
  <c r="F269" i="11" s="1"/>
  <c r="J268" i="11"/>
  <c r="K268" i="11" s="1"/>
  <c r="L268" i="11" s="1"/>
  <c r="G268" i="11"/>
  <c r="H268" i="11" s="1"/>
  <c r="I268" i="11" s="1"/>
  <c r="D268" i="11"/>
  <c r="E268" i="11" s="1"/>
  <c r="F268" i="11" s="1"/>
  <c r="K267" i="11"/>
  <c r="L267" i="11" s="1"/>
  <c r="J267" i="11"/>
  <c r="G267" i="11"/>
  <c r="H267" i="11" s="1"/>
  <c r="I267" i="11" s="1"/>
  <c r="D267" i="11"/>
  <c r="E267" i="11" s="1"/>
  <c r="F267" i="11" s="1"/>
  <c r="J266" i="11"/>
  <c r="K266" i="11" s="1"/>
  <c r="L266" i="11" s="1"/>
  <c r="G266" i="11"/>
  <c r="H266" i="11" s="1"/>
  <c r="I266" i="11" s="1"/>
  <c r="D266" i="11"/>
  <c r="E266" i="11" s="1"/>
  <c r="F266" i="11" s="1"/>
  <c r="J265" i="11"/>
  <c r="K265" i="11" s="1"/>
  <c r="L265" i="11" s="1"/>
  <c r="G265" i="11"/>
  <c r="H265" i="11" s="1"/>
  <c r="I265" i="11" s="1"/>
  <c r="D265" i="11"/>
  <c r="E265" i="11" s="1"/>
  <c r="F265" i="11" s="1"/>
  <c r="J264" i="11"/>
  <c r="K264" i="11" s="1"/>
  <c r="L264" i="11" s="1"/>
  <c r="G264" i="11"/>
  <c r="H264" i="11" s="1"/>
  <c r="I264" i="11" s="1"/>
  <c r="D264" i="11"/>
  <c r="E264" i="11" s="1"/>
  <c r="F264" i="11" s="1"/>
  <c r="J263" i="11"/>
  <c r="K263" i="11" s="1"/>
  <c r="L263" i="11" s="1"/>
  <c r="G263" i="11"/>
  <c r="H263" i="11" s="1"/>
  <c r="I263" i="11" s="1"/>
  <c r="D263" i="11"/>
  <c r="E263" i="11" s="1"/>
  <c r="F263" i="11" s="1"/>
  <c r="J262" i="11"/>
  <c r="K262" i="11" s="1"/>
  <c r="L262" i="11" s="1"/>
  <c r="G262" i="11"/>
  <c r="H262" i="11" s="1"/>
  <c r="I262" i="11" s="1"/>
  <c r="D262" i="11"/>
  <c r="E262" i="11" s="1"/>
  <c r="F262" i="11" s="1"/>
  <c r="J261" i="11"/>
  <c r="K261" i="11" s="1"/>
  <c r="L261" i="11" s="1"/>
  <c r="G261" i="11"/>
  <c r="H261" i="11" s="1"/>
  <c r="I261" i="11" s="1"/>
  <c r="D261" i="11"/>
  <c r="E261" i="11" s="1"/>
  <c r="F261" i="11" s="1"/>
  <c r="J260" i="11"/>
  <c r="K260" i="11" s="1"/>
  <c r="L260" i="11" s="1"/>
  <c r="G260" i="11"/>
  <c r="H260" i="11" s="1"/>
  <c r="I260" i="11" s="1"/>
  <c r="D260" i="11"/>
  <c r="E260" i="11" s="1"/>
  <c r="F260" i="11" s="1"/>
  <c r="J259" i="11"/>
  <c r="K259" i="11" s="1"/>
  <c r="L259" i="11" s="1"/>
  <c r="G259" i="11"/>
  <c r="H259" i="11" s="1"/>
  <c r="I259" i="11" s="1"/>
  <c r="D259" i="11"/>
  <c r="E259" i="11" s="1"/>
  <c r="F259" i="11" s="1"/>
  <c r="J258" i="11"/>
  <c r="K258" i="11" s="1"/>
  <c r="L258" i="11" s="1"/>
  <c r="G258" i="11"/>
  <c r="H258" i="11" s="1"/>
  <c r="I258" i="11" s="1"/>
  <c r="D258" i="11"/>
  <c r="E258" i="11" s="1"/>
  <c r="F258" i="11" s="1"/>
  <c r="J257" i="11"/>
  <c r="K257" i="11" s="1"/>
  <c r="L257" i="11" s="1"/>
  <c r="G257" i="11"/>
  <c r="H257" i="11" s="1"/>
  <c r="I257" i="11" s="1"/>
  <c r="D257" i="11"/>
  <c r="E257" i="11" s="1"/>
  <c r="F257" i="11" s="1"/>
  <c r="J256" i="11"/>
  <c r="K256" i="11" s="1"/>
  <c r="L256" i="11" s="1"/>
  <c r="G256" i="11"/>
  <c r="H256" i="11" s="1"/>
  <c r="I256" i="11" s="1"/>
  <c r="D256" i="11"/>
  <c r="E256" i="11" s="1"/>
  <c r="F256" i="11" s="1"/>
  <c r="J255" i="11"/>
  <c r="K255" i="11" s="1"/>
  <c r="L255" i="11" s="1"/>
  <c r="G255" i="11"/>
  <c r="H255" i="11" s="1"/>
  <c r="I255" i="11" s="1"/>
  <c r="D255" i="11"/>
  <c r="E255" i="11" s="1"/>
  <c r="F255" i="11" s="1"/>
  <c r="J254" i="11"/>
  <c r="K254" i="11" s="1"/>
  <c r="L254" i="11" s="1"/>
  <c r="G254" i="11"/>
  <c r="H254" i="11" s="1"/>
  <c r="I254" i="11" s="1"/>
  <c r="D254" i="11"/>
  <c r="E254" i="11" s="1"/>
  <c r="F254" i="11" s="1"/>
  <c r="J253" i="11"/>
  <c r="K253" i="11" s="1"/>
  <c r="L253" i="11" s="1"/>
  <c r="G253" i="11"/>
  <c r="H253" i="11" s="1"/>
  <c r="I253" i="11" s="1"/>
  <c r="D253" i="11"/>
  <c r="E253" i="11" s="1"/>
  <c r="F253" i="11" s="1"/>
  <c r="J252" i="11"/>
  <c r="K252" i="11" s="1"/>
  <c r="L252" i="11" s="1"/>
  <c r="G252" i="11"/>
  <c r="H252" i="11" s="1"/>
  <c r="I252" i="11" s="1"/>
  <c r="D252" i="11"/>
  <c r="E252" i="11" s="1"/>
  <c r="F252" i="11" s="1"/>
  <c r="J251" i="11"/>
  <c r="K251" i="11" s="1"/>
  <c r="L251" i="11" s="1"/>
  <c r="G251" i="11"/>
  <c r="H251" i="11" s="1"/>
  <c r="I251" i="11" s="1"/>
  <c r="D251" i="11"/>
  <c r="E251" i="11" s="1"/>
  <c r="F251" i="11" s="1"/>
  <c r="J250" i="11"/>
  <c r="K250" i="11" s="1"/>
  <c r="L250" i="11" s="1"/>
  <c r="G250" i="11"/>
  <c r="H250" i="11" s="1"/>
  <c r="I250" i="11" s="1"/>
  <c r="D250" i="11"/>
  <c r="E250" i="11" s="1"/>
  <c r="F250" i="11" s="1"/>
  <c r="J249" i="11"/>
  <c r="K249" i="11" s="1"/>
  <c r="L249" i="11" s="1"/>
  <c r="G249" i="11"/>
  <c r="H249" i="11" s="1"/>
  <c r="I249" i="11" s="1"/>
  <c r="D249" i="11"/>
  <c r="E249" i="11" s="1"/>
  <c r="F249" i="11" s="1"/>
  <c r="J248" i="11"/>
  <c r="K248" i="11" s="1"/>
  <c r="L248" i="11" s="1"/>
  <c r="G248" i="11"/>
  <c r="H248" i="11" s="1"/>
  <c r="I248" i="11" s="1"/>
  <c r="D248" i="11"/>
  <c r="E248" i="11" s="1"/>
  <c r="F248" i="11" s="1"/>
  <c r="J247" i="11"/>
  <c r="K247" i="11" s="1"/>
  <c r="L247" i="11" s="1"/>
  <c r="G247" i="11"/>
  <c r="H247" i="11" s="1"/>
  <c r="I247" i="11" s="1"/>
  <c r="D247" i="11"/>
  <c r="E247" i="11" s="1"/>
  <c r="F247" i="11" s="1"/>
  <c r="J246" i="11"/>
  <c r="K246" i="11" s="1"/>
  <c r="L246" i="11" s="1"/>
  <c r="G246" i="11"/>
  <c r="H246" i="11" s="1"/>
  <c r="I246" i="11" s="1"/>
  <c r="D246" i="11"/>
  <c r="E246" i="11" s="1"/>
  <c r="F246" i="11" s="1"/>
  <c r="J245" i="11"/>
  <c r="K245" i="11" s="1"/>
  <c r="L245" i="11" s="1"/>
  <c r="G245" i="11"/>
  <c r="H245" i="11" s="1"/>
  <c r="I245" i="11" s="1"/>
  <c r="D245" i="11"/>
  <c r="E245" i="11" s="1"/>
  <c r="F245" i="11" s="1"/>
  <c r="J244" i="11"/>
  <c r="K244" i="11" s="1"/>
  <c r="L244" i="11" s="1"/>
  <c r="G244" i="11"/>
  <c r="H244" i="11" s="1"/>
  <c r="I244" i="11" s="1"/>
  <c r="D244" i="11"/>
  <c r="E244" i="11" s="1"/>
  <c r="F244" i="11" s="1"/>
  <c r="J243" i="11"/>
  <c r="K243" i="11" s="1"/>
  <c r="L243" i="11" s="1"/>
  <c r="G243" i="11"/>
  <c r="H243" i="11" s="1"/>
  <c r="I243" i="11" s="1"/>
  <c r="D243" i="11"/>
  <c r="E243" i="11" s="1"/>
  <c r="F243" i="11" s="1"/>
  <c r="J242" i="11"/>
  <c r="K242" i="11" s="1"/>
  <c r="L242" i="11" s="1"/>
  <c r="G242" i="11"/>
  <c r="H242" i="11" s="1"/>
  <c r="I242" i="11" s="1"/>
  <c r="D242" i="11"/>
  <c r="E242" i="11" s="1"/>
  <c r="F242" i="11" s="1"/>
  <c r="J241" i="11"/>
  <c r="K241" i="11" s="1"/>
  <c r="L241" i="11" s="1"/>
  <c r="G241" i="11"/>
  <c r="H241" i="11" s="1"/>
  <c r="I241" i="11" s="1"/>
  <c r="D241" i="11"/>
  <c r="E241" i="11" s="1"/>
  <c r="F241" i="11" s="1"/>
  <c r="J240" i="11"/>
  <c r="K240" i="11" s="1"/>
  <c r="L240" i="11" s="1"/>
  <c r="G240" i="11"/>
  <c r="H240" i="11" s="1"/>
  <c r="I240" i="11" s="1"/>
  <c r="D240" i="11"/>
  <c r="E240" i="11" s="1"/>
  <c r="F240" i="11" s="1"/>
  <c r="J239" i="11"/>
  <c r="K239" i="11" s="1"/>
  <c r="L239" i="11" s="1"/>
  <c r="H239" i="11"/>
  <c r="I239" i="11" s="1"/>
  <c r="G239" i="11"/>
  <c r="D239" i="11"/>
  <c r="E239" i="11" s="1"/>
  <c r="F239" i="11" s="1"/>
  <c r="J238" i="11"/>
  <c r="K238" i="11" s="1"/>
  <c r="L238" i="11" s="1"/>
  <c r="G238" i="11"/>
  <c r="H238" i="11" s="1"/>
  <c r="I238" i="11" s="1"/>
  <c r="D238" i="11"/>
  <c r="E238" i="11" s="1"/>
  <c r="F238" i="11" s="1"/>
  <c r="J237" i="11"/>
  <c r="K237" i="11" s="1"/>
  <c r="L237" i="11" s="1"/>
  <c r="G237" i="11"/>
  <c r="H237" i="11" s="1"/>
  <c r="I237" i="11" s="1"/>
  <c r="D237" i="11"/>
  <c r="E237" i="11" s="1"/>
  <c r="F237" i="11" s="1"/>
  <c r="J236" i="11"/>
  <c r="K236" i="11" s="1"/>
  <c r="L236" i="11" s="1"/>
  <c r="G236" i="11"/>
  <c r="H236" i="11" s="1"/>
  <c r="I236" i="11" s="1"/>
  <c r="D236" i="11"/>
  <c r="E236" i="11" s="1"/>
  <c r="F236" i="11" s="1"/>
  <c r="J235" i="11"/>
  <c r="K235" i="11" s="1"/>
  <c r="L235" i="11" s="1"/>
  <c r="G235" i="11"/>
  <c r="H235" i="11" s="1"/>
  <c r="I235" i="11" s="1"/>
  <c r="D235" i="11"/>
  <c r="E235" i="11" s="1"/>
  <c r="F235" i="11" s="1"/>
  <c r="J234" i="11"/>
  <c r="K234" i="11" s="1"/>
  <c r="L234" i="11" s="1"/>
  <c r="G234" i="11"/>
  <c r="H234" i="11" s="1"/>
  <c r="I234" i="11" s="1"/>
  <c r="D234" i="11"/>
  <c r="E234" i="11" s="1"/>
  <c r="F234" i="11" s="1"/>
  <c r="J233" i="11"/>
  <c r="K233" i="11" s="1"/>
  <c r="L233" i="11" s="1"/>
  <c r="G233" i="11"/>
  <c r="H233" i="11" s="1"/>
  <c r="I233" i="11" s="1"/>
  <c r="D233" i="11"/>
  <c r="E233" i="11" s="1"/>
  <c r="F233" i="11" s="1"/>
  <c r="J232" i="11"/>
  <c r="K232" i="11" s="1"/>
  <c r="L232" i="11" s="1"/>
  <c r="G232" i="11"/>
  <c r="H232" i="11" s="1"/>
  <c r="I232" i="11" s="1"/>
  <c r="D232" i="11"/>
  <c r="E232" i="11" s="1"/>
  <c r="F232" i="11" s="1"/>
  <c r="J231" i="11"/>
  <c r="K231" i="11" s="1"/>
  <c r="L231" i="11" s="1"/>
  <c r="H231" i="11"/>
  <c r="I231" i="11" s="1"/>
  <c r="G231" i="11"/>
  <c r="D231" i="11"/>
  <c r="E231" i="11" s="1"/>
  <c r="F231" i="11" s="1"/>
  <c r="J230" i="11"/>
  <c r="K230" i="11" s="1"/>
  <c r="L230" i="11" s="1"/>
  <c r="G230" i="11"/>
  <c r="H230" i="11" s="1"/>
  <c r="I230" i="11" s="1"/>
  <c r="D230" i="11"/>
  <c r="E230" i="11" s="1"/>
  <c r="F230" i="11" s="1"/>
  <c r="J229" i="11"/>
  <c r="K229" i="11" s="1"/>
  <c r="L229" i="11" s="1"/>
  <c r="G229" i="11"/>
  <c r="H229" i="11" s="1"/>
  <c r="I229" i="11" s="1"/>
  <c r="D229" i="11"/>
  <c r="E229" i="11" s="1"/>
  <c r="F229" i="11" s="1"/>
  <c r="J228" i="11"/>
  <c r="K228" i="11" s="1"/>
  <c r="L228" i="11" s="1"/>
  <c r="G228" i="11"/>
  <c r="H228" i="11" s="1"/>
  <c r="I228" i="11" s="1"/>
  <c r="D228" i="11"/>
  <c r="E228" i="11" s="1"/>
  <c r="F228" i="11" s="1"/>
  <c r="J227" i="11"/>
  <c r="K227" i="11" s="1"/>
  <c r="L227" i="11" s="1"/>
  <c r="G227" i="11"/>
  <c r="H227" i="11" s="1"/>
  <c r="I227" i="11" s="1"/>
  <c r="D227" i="11"/>
  <c r="E227" i="11" s="1"/>
  <c r="F227" i="11" s="1"/>
  <c r="J226" i="11"/>
  <c r="K226" i="11" s="1"/>
  <c r="L226" i="11" s="1"/>
  <c r="G226" i="11"/>
  <c r="H226" i="11" s="1"/>
  <c r="I226" i="11" s="1"/>
  <c r="D226" i="11"/>
  <c r="E226" i="11" s="1"/>
  <c r="F226" i="11" s="1"/>
  <c r="J225" i="11"/>
  <c r="K225" i="11" s="1"/>
  <c r="L225" i="11" s="1"/>
  <c r="G225" i="11"/>
  <c r="H225" i="11" s="1"/>
  <c r="I225" i="11" s="1"/>
  <c r="D225" i="11"/>
  <c r="E225" i="11" s="1"/>
  <c r="F225" i="11" s="1"/>
  <c r="J224" i="11"/>
  <c r="K224" i="11" s="1"/>
  <c r="L224" i="11" s="1"/>
  <c r="G224" i="11"/>
  <c r="H224" i="11" s="1"/>
  <c r="I224" i="11" s="1"/>
  <c r="D224" i="11"/>
  <c r="E224" i="11" s="1"/>
  <c r="F224" i="11" s="1"/>
  <c r="J223" i="11"/>
  <c r="K223" i="11" s="1"/>
  <c r="L223" i="11" s="1"/>
  <c r="G223" i="11"/>
  <c r="H223" i="11" s="1"/>
  <c r="I223" i="11" s="1"/>
  <c r="D223" i="11"/>
  <c r="E223" i="11" s="1"/>
  <c r="F223" i="11" s="1"/>
  <c r="J222" i="11"/>
  <c r="K222" i="11" s="1"/>
  <c r="L222" i="11" s="1"/>
  <c r="G222" i="11"/>
  <c r="H222" i="11" s="1"/>
  <c r="I222" i="11" s="1"/>
  <c r="D222" i="11"/>
  <c r="E222" i="11" s="1"/>
  <c r="F222" i="11" s="1"/>
  <c r="J221" i="11"/>
  <c r="K221" i="11" s="1"/>
  <c r="L221" i="11" s="1"/>
  <c r="G221" i="11"/>
  <c r="H221" i="11" s="1"/>
  <c r="I221" i="11" s="1"/>
  <c r="D221" i="11"/>
  <c r="E221" i="11" s="1"/>
  <c r="F221" i="11" s="1"/>
  <c r="J220" i="11"/>
  <c r="K220" i="11" s="1"/>
  <c r="L220" i="11" s="1"/>
  <c r="G220" i="11"/>
  <c r="H220" i="11" s="1"/>
  <c r="I220" i="11" s="1"/>
  <c r="D220" i="11"/>
  <c r="E220" i="11" s="1"/>
  <c r="F220" i="11" s="1"/>
  <c r="J219" i="11"/>
  <c r="K219" i="11" s="1"/>
  <c r="L219" i="11" s="1"/>
  <c r="G219" i="11"/>
  <c r="H219" i="11" s="1"/>
  <c r="I219" i="11" s="1"/>
  <c r="D219" i="11"/>
  <c r="E219" i="11" s="1"/>
  <c r="F219" i="11" s="1"/>
  <c r="J218" i="11"/>
  <c r="K218" i="11" s="1"/>
  <c r="L218" i="11" s="1"/>
  <c r="G218" i="11"/>
  <c r="H218" i="11" s="1"/>
  <c r="I218" i="11" s="1"/>
  <c r="D218" i="11"/>
  <c r="E218" i="11" s="1"/>
  <c r="F218" i="11" s="1"/>
  <c r="J217" i="11"/>
  <c r="K217" i="11" s="1"/>
  <c r="L217" i="11" s="1"/>
  <c r="G217" i="11"/>
  <c r="H217" i="11" s="1"/>
  <c r="I217" i="11" s="1"/>
  <c r="D217" i="11"/>
  <c r="E217" i="11" s="1"/>
  <c r="F217" i="11" s="1"/>
  <c r="J216" i="11"/>
  <c r="K216" i="11" s="1"/>
  <c r="L216" i="11" s="1"/>
  <c r="G216" i="11"/>
  <c r="H216" i="11" s="1"/>
  <c r="I216" i="11" s="1"/>
  <c r="D216" i="11"/>
  <c r="E216" i="11" s="1"/>
  <c r="F216" i="11" s="1"/>
  <c r="K215" i="11"/>
  <c r="L215" i="11" s="1"/>
  <c r="J215" i="11"/>
  <c r="G215" i="11"/>
  <c r="H215" i="11" s="1"/>
  <c r="I215" i="11" s="1"/>
  <c r="D215" i="11"/>
  <c r="E215" i="11" s="1"/>
  <c r="F215" i="11" s="1"/>
  <c r="J214" i="11"/>
  <c r="K214" i="11" s="1"/>
  <c r="L214" i="11" s="1"/>
  <c r="G214" i="11"/>
  <c r="H214" i="11" s="1"/>
  <c r="I214" i="11" s="1"/>
  <c r="D214" i="11"/>
  <c r="E214" i="11" s="1"/>
  <c r="F214" i="11" s="1"/>
  <c r="J213" i="11"/>
  <c r="K213" i="11" s="1"/>
  <c r="L213" i="11" s="1"/>
  <c r="G213" i="11"/>
  <c r="H213" i="11" s="1"/>
  <c r="I213" i="11" s="1"/>
  <c r="D213" i="11"/>
  <c r="E213" i="11" s="1"/>
  <c r="F213" i="11" s="1"/>
  <c r="J212" i="11"/>
  <c r="K212" i="11" s="1"/>
  <c r="L212" i="11" s="1"/>
  <c r="G212" i="11"/>
  <c r="H212" i="11" s="1"/>
  <c r="I212" i="11" s="1"/>
  <c r="D212" i="11"/>
  <c r="E212" i="11" s="1"/>
  <c r="F212" i="11" s="1"/>
  <c r="J211" i="11"/>
  <c r="K211" i="11" s="1"/>
  <c r="L211" i="11" s="1"/>
  <c r="G211" i="11"/>
  <c r="D211" i="11"/>
  <c r="E211" i="11" s="1"/>
  <c r="F211" i="11" s="1"/>
  <c r="J210" i="11"/>
  <c r="K210" i="11" s="1"/>
  <c r="L210" i="11" s="1"/>
  <c r="G210" i="11"/>
  <c r="H210" i="11" s="1"/>
  <c r="I210" i="11" s="1"/>
  <c r="D210" i="11"/>
  <c r="E210" i="11" s="1"/>
  <c r="F210" i="11" s="1"/>
  <c r="J209" i="11"/>
  <c r="K209" i="11" s="1"/>
  <c r="L209" i="11" s="1"/>
  <c r="G209" i="11"/>
  <c r="H209" i="11" s="1"/>
  <c r="I209" i="11" s="1"/>
  <c r="D209" i="11"/>
  <c r="E209" i="11" s="1"/>
  <c r="F209" i="11" s="1"/>
  <c r="J208" i="11"/>
  <c r="K208" i="11" s="1"/>
  <c r="L208" i="11" s="1"/>
  <c r="G208" i="11"/>
  <c r="H208" i="11" s="1"/>
  <c r="I208" i="11" s="1"/>
  <c r="D208" i="11"/>
  <c r="E208" i="11" s="1"/>
  <c r="F208" i="11" s="1"/>
  <c r="J207" i="11"/>
  <c r="K207" i="11" s="1"/>
  <c r="L207" i="11" s="1"/>
  <c r="G207" i="11"/>
  <c r="D207" i="11"/>
  <c r="E207" i="11" s="1"/>
  <c r="F207" i="11" s="1"/>
  <c r="J206" i="11"/>
  <c r="K206" i="11" s="1"/>
  <c r="L206" i="11" s="1"/>
  <c r="G206" i="11"/>
  <c r="H206" i="11" s="1"/>
  <c r="I206" i="11" s="1"/>
  <c r="D206" i="11"/>
  <c r="E206" i="11" s="1"/>
  <c r="F206" i="11" s="1"/>
  <c r="J205" i="11"/>
  <c r="K205" i="11" s="1"/>
  <c r="L205" i="11" s="1"/>
  <c r="G205" i="11"/>
  <c r="H205" i="11" s="1"/>
  <c r="I205" i="11" s="1"/>
  <c r="D205" i="11"/>
  <c r="E205" i="11" s="1"/>
  <c r="F205" i="11" s="1"/>
  <c r="J204" i="11"/>
  <c r="K204" i="11" s="1"/>
  <c r="L204" i="11" s="1"/>
  <c r="G204" i="11"/>
  <c r="H204" i="11" s="1"/>
  <c r="I204" i="11" s="1"/>
  <c r="D204" i="11"/>
  <c r="E204" i="11" s="1"/>
  <c r="F204" i="11" s="1"/>
  <c r="J203" i="11"/>
  <c r="K203" i="11" s="1"/>
  <c r="L203" i="11" s="1"/>
  <c r="G203" i="11"/>
  <c r="D203" i="11"/>
  <c r="E203" i="11" s="1"/>
  <c r="F203" i="11" s="1"/>
  <c r="J202" i="11"/>
  <c r="K202" i="11" s="1"/>
  <c r="L202" i="11" s="1"/>
  <c r="G202" i="11"/>
  <c r="H202" i="11" s="1"/>
  <c r="I202" i="11" s="1"/>
  <c r="D202" i="11"/>
  <c r="E202" i="11" s="1"/>
  <c r="F202" i="11" s="1"/>
  <c r="J201" i="11"/>
  <c r="K201" i="11" s="1"/>
  <c r="L201" i="11" s="1"/>
  <c r="G201" i="11"/>
  <c r="H201" i="11" s="1"/>
  <c r="I201" i="11" s="1"/>
  <c r="D201" i="11"/>
  <c r="E201" i="11" s="1"/>
  <c r="F201" i="11" s="1"/>
  <c r="J200" i="11"/>
  <c r="K200" i="11" s="1"/>
  <c r="L200" i="11" s="1"/>
  <c r="G200" i="11"/>
  <c r="H200" i="11" s="1"/>
  <c r="I200" i="11" s="1"/>
  <c r="D200" i="11"/>
  <c r="E200" i="11" s="1"/>
  <c r="F200" i="11" s="1"/>
  <c r="J199" i="11"/>
  <c r="K199" i="11" s="1"/>
  <c r="L199" i="11" s="1"/>
  <c r="G199" i="11"/>
  <c r="D199" i="11"/>
  <c r="E199" i="11" s="1"/>
  <c r="F199" i="11" s="1"/>
  <c r="J198" i="11"/>
  <c r="K198" i="11" s="1"/>
  <c r="L198" i="11" s="1"/>
  <c r="G198" i="11"/>
  <c r="H198" i="11" s="1"/>
  <c r="I198" i="11" s="1"/>
  <c r="D198" i="11"/>
  <c r="E198" i="11" s="1"/>
  <c r="F198" i="11" s="1"/>
  <c r="J197" i="11"/>
  <c r="K197" i="11" s="1"/>
  <c r="L197" i="11" s="1"/>
  <c r="G197" i="11"/>
  <c r="H197" i="11" s="1"/>
  <c r="I197" i="11" s="1"/>
  <c r="D197" i="11"/>
  <c r="E197" i="11" s="1"/>
  <c r="F197" i="11" s="1"/>
  <c r="J196" i="11"/>
  <c r="K196" i="11" s="1"/>
  <c r="L196" i="11" s="1"/>
  <c r="G196" i="11"/>
  <c r="H196" i="11" s="1"/>
  <c r="I196" i="11" s="1"/>
  <c r="D196" i="11"/>
  <c r="E196" i="11" s="1"/>
  <c r="F196" i="11" s="1"/>
  <c r="J195" i="11"/>
  <c r="K195" i="11" s="1"/>
  <c r="L195" i="11" s="1"/>
  <c r="G195" i="11"/>
  <c r="D195" i="11"/>
  <c r="E195" i="11" s="1"/>
  <c r="F195" i="11" s="1"/>
  <c r="J194" i="11"/>
  <c r="K194" i="11" s="1"/>
  <c r="L194" i="11" s="1"/>
  <c r="G194" i="11"/>
  <c r="H194" i="11" s="1"/>
  <c r="I194" i="11" s="1"/>
  <c r="D194" i="11"/>
  <c r="E194" i="11" s="1"/>
  <c r="F194" i="11" s="1"/>
  <c r="J193" i="11"/>
  <c r="K193" i="11" s="1"/>
  <c r="L193" i="11" s="1"/>
  <c r="G193" i="11"/>
  <c r="H193" i="11" s="1"/>
  <c r="I193" i="11" s="1"/>
  <c r="D193" i="11"/>
  <c r="E193" i="11" s="1"/>
  <c r="F193" i="11" s="1"/>
  <c r="J192" i="11"/>
  <c r="K192" i="11" s="1"/>
  <c r="L192" i="11" s="1"/>
  <c r="G192" i="11"/>
  <c r="H192" i="11" s="1"/>
  <c r="I192" i="11" s="1"/>
  <c r="D192" i="11"/>
  <c r="E192" i="11" s="1"/>
  <c r="F192" i="11" s="1"/>
  <c r="J191" i="11"/>
  <c r="K191" i="11" s="1"/>
  <c r="L191" i="11" s="1"/>
  <c r="G191" i="11"/>
  <c r="D191" i="11"/>
  <c r="E191" i="11" s="1"/>
  <c r="F191" i="11" s="1"/>
  <c r="J190" i="11"/>
  <c r="K190" i="11" s="1"/>
  <c r="L190" i="11" s="1"/>
  <c r="G190" i="11"/>
  <c r="H190" i="11" s="1"/>
  <c r="I190" i="11" s="1"/>
  <c r="D190" i="11"/>
  <c r="E190" i="11" s="1"/>
  <c r="F190" i="11" s="1"/>
  <c r="J189" i="11"/>
  <c r="K189" i="11" s="1"/>
  <c r="L189" i="11" s="1"/>
  <c r="G189" i="11"/>
  <c r="H189" i="11" s="1"/>
  <c r="I189" i="11" s="1"/>
  <c r="D189" i="11"/>
  <c r="E189" i="11" s="1"/>
  <c r="F189" i="11" s="1"/>
  <c r="J188" i="11"/>
  <c r="K188" i="11" s="1"/>
  <c r="L188" i="11" s="1"/>
  <c r="G188" i="11"/>
  <c r="H188" i="11" s="1"/>
  <c r="I188" i="11" s="1"/>
  <c r="D188" i="11"/>
  <c r="E188" i="11" s="1"/>
  <c r="F188" i="11" s="1"/>
  <c r="J187" i="11"/>
  <c r="K187" i="11" s="1"/>
  <c r="L187" i="11" s="1"/>
  <c r="G187" i="11"/>
  <c r="D187" i="11"/>
  <c r="E187" i="11" s="1"/>
  <c r="F187" i="11" s="1"/>
  <c r="J186" i="11"/>
  <c r="K186" i="11" s="1"/>
  <c r="L186" i="11" s="1"/>
  <c r="G186" i="11"/>
  <c r="H186" i="11" s="1"/>
  <c r="I186" i="11" s="1"/>
  <c r="D186" i="11"/>
  <c r="E186" i="11" s="1"/>
  <c r="F186" i="11" s="1"/>
  <c r="J185" i="11"/>
  <c r="K185" i="11" s="1"/>
  <c r="L185" i="11" s="1"/>
  <c r="G185" i="11"/>
  <c r="H185" i="11" s="1"/>
  <c r="I185" i="11" s="1"/>
  <c r="D185" i="11"/>
  <c r="E185" i="11" s="1"/>
  <c r="F185" i="11" s="1"/>
  <c r="J184" i="11"/>
  <c r="K184" i="11" s="1"/>
  <c r="L184" i="11" s="1"/>
  <c r="G184" i="11"/>
  <c r="H184" i="11" s="1"/>
  <c r="I184" i="11" s="1"/>
  <c r="D184" i="11"/>
  <c r="E184" i="11" s="1"/>
  <c r="F184" i="11" s="1"/>
  <c r="J183" i="11"/>
  <c r="K183" i="11" s="1"/>
  <c r="L183" i="11" s="1"/>
  <c r="G183" i="11"/>
  <c r="D183" i="11"/>
  <c r="E183" i="11" s="1"/>
  <c r="F183" i="11" s="1"/>
  <c r="J182" i="11"/>
  <c r="K182" i="11" s="1"/>
  <c r="L182" i="11" s="1"/>
  <c r="G182" i="11"/>
  <c r="H182" i="11" s="1"/>
  <c r="I182" i="11" s="1"/>
  <c r="D182" i="11"/>
  <c r="E182" i="11" s="1"/>
  <c r="F182" i="11" s="1"/>
  <c r="J181" i="11"/>
  <c r="K181" i="11" s="1"/>
  <c r="L181" i="11" s="1"/>
  <c r="G181" i="11"/>
  <c r="H181" i="11" s="1"/>
  <c r="I181" i="11" s="1"/>
  <c r="D181" i="11"/>
  <c r="E181" i="11" s="1"/>
  <c r="F181" i="11" s="1"/>
  <c r="J180" i="11"/>
  <c r="K180" i="11" s="1"/>
  <c r="L180" i="11" s="1"/>
  <c r="G180" i="11"/>
  <c r="H180" i="11" s="1"/>
  <c r="I180" i="11" s="1"/>
  <c r="D180" i="11"/>
  <c r="E180" i="11" s="1"/>
  <c r="F180" i="11" s="1"/>
  <c r="J179" i="11"/>
  <c r="K179" i="11" s="1"/>
  <c r="L179" i="11" s="1"/>
  <c r="G179" i="11"/>
  <c r="H179" i="11" s="1"/>
  <c r="I179" i="11" s="1"/>
  <c r="E179" i="11"/>
  <c r="F179" i="11" s="1"/>
  <c r="D179" i="11"/>
  <c r="J178" i="11"/>
  <c r="K178" i="11" s="1"/>
  <c r="L178" i="11" s="1"/>
  <c r="G178" i="11"/>
  <c r="H178" i="11" s="1"/>
  <c r="I178" i="11" s="1"/>
  <c r="E178" i="11"/>
  <c r="F178" i="11" s="1"/>
  <c r="D178" i="11"/>
  <c r="J177" i="11"/>
  <c r="K177" i="11" s="1"/>
  <c r="L177" i="11" s="1"/>
  <c r="G177" i="11"/>
  <c r="D177" i="11"/>
  <c r="E177" i="11" s="1"/>
  <c r="F177" i="11" s="1"/>
  <c r="J176" i="11"/>
  <c r="K176" i="11" s="1"/>
  <c r="L176" i="11" s="1"/>
  <c r="G176" i="11"/>
  <c r="H176" i="11" s="1"/>
  <c r="I176" i="11" s="1"/>
  <c r="D176" i="11"/>
  <c r="E176" i="11" s="1"/>
  <c r="F176" i="11" s="1"/>
  <c r="J175" i="11"/>
  <c r="K175" i="11" s="1"/>
  <c r="L175" i="11" s="1"/>
  <c r="G175" i="11"/>
  <c r="H175" i="11" s="1"/>
  <c r="I175" i="11" s="1"/>
  <c r="D175" i="11"/>
  <c r="E175" i="11" s="1"/>
  <c r="F175" i="11" s="1"/>
  <c r="J174" i="11"/>
  <c r="K174" i="11" s="1"/>
  <c r="L174" i="11" s="1"/>
  <c r="G174" i="11"/>
  <c r="H174" i="11" s="1"/>
  <c r="I174" i="11" s="1"/>
  <c r="D174" i="11"/>
  <c r="E174" i="11" s="1"/>
  <c r="F174" i="11" s="1"/>
  <c r="J173" i="11"/>
  <c r="K173" i="11" s="1"/>
  <c r="L173" i="11" s="1"/>
  <c r="G173" i="11"/>
  <c r="H173" i="11" s="1"/>
  <c r="I173" i="11" s="1"/>
  <c r="D173" i="11"/>
  <c r="E173" i="11" s="1"/>
  <c r="F173" i="11" s="1"/>
  <c r="J172" i="11"/>
  <c r="K172" i="11" s="1"/>
  <c r="L172" i="11" s="1"/>
  <c r="G172" i="11"/>
  <c r="H172" i="11" s="1"/>
  <c r="I172" i="11" s="1"/>
  <c r="D172" i="11"/>
  <c r="E172" i="11" s="1"/>
  <c r="F172" i="11" s="1"/>
  <c r="J171" i="11"/>
  <c r="K171" i="11" s="1"/>
  <c r="L171" i="11" s="1"/>
  <c r="G171" i="11"/>
  <c r="H171" i="11" s="1"/>
  <c r="I171" i="11" s="1"/>
  <c r="D171" i="11"/>
  <c r="E171" i="11" s="1"/>
  <c r="F171" i="11" s="1"/>
  <c r="J170" i="11"/>
  <c r="K170" i="11" s="1"/>
  <c r="L170" i="11" s="1"/>
  <c r="G170" i="11"/>
  <c r="H170" i="11" s="1"/>
  <c r="I170" i="11" s="1"/>
  <c r="D170" i="11"/>
  <c r="E170" i="11" s="1"/>
  <c r="F170" i="11" s="1"/>
  <c r="J169" i="11"/>
  <c r="K169" i="11" s="1"/>
  <c r="L169" i="11" s="1"/>
  <c r="G169" i="11"/>
  <c r="H169" i="11" s="1"/>
  <c r="I169" i="11" s="1"/>
  <c r="D169" i="11"/>
  <c r="E169" i="11" s="1"/>
  <c r="F169" i="11" s="1"/>
  <c r="J168" i="11"/>
  <c r="K168" i="11" s="1"/>
  <c r="L168" i="11" s="1"/>
  <c r="G168" i="11"/>
  <c r="H168" i="11" s="1"/>
  <c r="I168" i="11" s="1"/>
  <c r="D168" i="11"/>
  <c r="E168" i="11" s="1"/>
  <c r="F168" i="11" s="1"/>
  <c r="J167" i="11"/>
  <c r="K167" i="11" s="1"/>
  <c r="L167" i="11" s="1"/>
  <c r="G167" i="11"/>
  <c r="H167" i="11" s="1"/>
  <c r="I167" i="11" s="1"/>
  <c r="D167" i="11"/>
  <c r="E167" i="11" s="1"/>
  <c r="F167" i="11" s="1"/>
  <c r="J166" i="11"/>
  <c r="K166" i="11" s="1"/>
  <c r="L166" i="11" s="1"/>
  <c r="G166" i="11"/>
  <c r="H166" i="11" s="1"/>
  <c r="I166" i="11" s="1"/>
  <c r="D166" i="11"/>
  <c r="E166" i="11" s="1"/>
  <c r="F166" i="11" s="1"/>
  <c r="J165" i="11"/>
  <c r="K165" i="11" s="1"/>
  <c r="L165" i="11" s="1"/>
  <c r="G165" i="11"/>
  <c r="H165" i="11" s="1"/>
  <c r="I165" i="11" s="1"/>
  <c r="D165" i="11"/>
  <c r="E165" i="11" s="1"/>
  <c r="F165" i="11" s="1"/>
  <c r="J164" i="11"/>
  <c r="K164" i="11" s="1"/>
  <c r="L164" i="11" s="1"/>
  <c r="G164" i="11"/>
  <c r="H164" i="11" s="1"/>
  <c r="I164" i="11" s="1"/>
  <c r="D164" i="11"/>
  <c r="E164" i="11" s="1"/>
  <c r="F164" i="11" s="1"/>
  <c r="J163" i="11"/>
  <c r="K163" i="11" s="1"/>
  <c r="L163" i="11" s="1"/>
  <c r="G163" i="11"/>
  <c r="H163" i="11" s="1"/>
  <c r="I163" i="11" s="1"/>
  <c r="D163" i="11"/>
  <c r="E163" i="11" s="1"/>
  <c r="F163" i="11" s="1"/>
  <c r="J162" i="11"/>
  <c r="K162" i="11" s="1"/>
  <c r="L162" i="11" s="1"/>
  <c r="G162" i="11"/>
  <c r="H162" i="11" s="1"/>
  <c r="I162" i="11" s="1"/>
  <c r="D162" i="11"/>
  <c r="E162" i="11" s="1"/>
  <c r="F162" i="11" s="1"/>
  <c r="J161" i="11"/>
  <c r="K161" i="11" s="1"/>
  <c r="L161" i="11" s="1"/>
  <c r="G161" i="11"/>
  <c r="H161" i="11" s="1"/>
  <c r="I161" i="11" s="1"/>
  <c r="D161" i="11"/>
  <c r="E161" i="11" s="1"/>
  <c r="F161" i="11" s="1"/>
  <c r="J160" i="11"/>
  <c r="K160" i="11" s="1"/>
  <c r="L160" i="11" s="1"/>
  <c r="G160" i="11"/>
  <c r="H160" i="11" s="1"/>
  <c r="I160" i="11" s="1"/>
  <c r="D160" i="11"/>
  <c r="E160" i="11" s="1"/>
  <c r="F160" i="11" s="1"/>
  <c r="J159" i="11"/>
  <c r="K159" i="11" s="1"/>
  <c r="L159" i="11" s="1"/>
  <c r="G159" i="11"/>
  <c r="H159" i="11" s="1"/>
  <c r="I159" i="11" s="1"/>
  <c r="D159" i="11"/>
  <c r="E159" i="11" s="1"/>
  <c r="F159" i="11" s="1"/>
  <c r="J158" i="11"/>
  <c r="K158" i="11" s="1"/>
  <c r="L158" i="11" s="1"/>
  <c r="G158" i="11"/>
  <c r="H158" i="11" s="1"/>
  <c r="I158" i="11" s="1"/>
  <c r="D158" i="11"/>
  <c r="E158" i="11" s="1"/>
  <c r="F158" i="11" s="1"/>
  <c r="J157" i="11"/>
  <c r="K157" i="11" s="1"/>
  <c r="L157" i="11" s="1"/>
  <c r="G157" i="11"/>
  <c r="H157" i="11" s="1"/>
  <c r="I157" i="11" s="1"/>
  <c r="D157" i="11"/>
  <c r="E157" i="11" s="1"/>
  <c r="F157" i="11" s="1"/>
  <c r="J156" i="11"/>
  <c r="K156" i="11" s="1"/>
  <c r="L156" i="11" s="1"/>
  <c r="G156" i="11"/>
  <c r="H156" i="11" s="1"/>
  <c r="I156" i="11" s="1"/>
  <c r="D156" i="11"/>
  <c r="E156" i="11" s="1"/>
  <c r="F156" i="11" s="1"/>
  <c r="J155" i="11"/>
  <c r="K155" i="11" s="1"/>
  <c r="L155" i="11" s="1"/>
  <c r="G155" i="11"/>
  <c r="H155" i="11" s="1"/>
  <c r="I155" i="11" s="1"/>
  <c r="D155" i="11"/>
  <c r="E155" i="11" s="1"/>
  <c r="F155" i="11" s="1"/>
  <c r="J154" i="11"/>
  <c r="K154" i="11" s="1"/>
  <c r="L154" i="11" s="1"/>
  <c r="G154" i="11"/>
  <c r="H154" i="11" s="1"/>
  <c r="I154" i="11" s="1"/>
  <c r="D154" i="11"/>
  <c r="E154" i="11" s="1"/>
  <c r="F154" i="11" s="1"/>
  <c r="J153" i="11"/>
  <c r="K153" i="11" s="1"/>
  <c r="L153" i="11" s="1"/>
  <c r="G153" i="11"/>
  <c r="H153" i="11" s="1"/>
  <c r="I153" i="11" s="1"/>
  <c r="D153" i="11"/>
  <c r="E153" i="11" s="1"/>
  <c r="F153" i="11" s="1"/>
  <c r="J152" i="11"/>
  <c r="K152" i="11" s="1"/>
  <c r="L152" i="11" s="1"/>
  <c r="G152" i="11"/>
  <c r="H152" i="11" s="1"/>
  <c r="I152" i="11" s="1"/>
  <c r="D152" i="11"/>
  <c r="E152" i="11" s="1"/>
  <c r="F152" i="11" s="1"/>
  <c r="J151" i="11"/>
  <c r="K151" i="11" s="1"/>
  <c r="L151" i="11" s="1"/>
  <c r="G151" i="11"/>
  <c r="H151" i="11" s="1"/>
  <c r="I151" i="11" s="1"/>
  <c r="D151" i="11"/>
  <c r="E151" i="11" s="1"/>
  <c r="F151" i="11" s="1"/>
  <c r="J150" i="11"/>
  <c r="K150" i="11" s="1"/>
  <c r="L150" i="11" s="1"/>
  <c r="G150" i="11"/>
  <c r="H150" i="11" s="1"/>
  <c r="I150" i="11" s="1"/>
  <c r="D150" i="11"/>
  <c r="E150" i="11" s="1"/>
  <c r="F150" i="11" s="1"/>
  <c r="J149" i="11"/>
  <c r="K149" i="11" s="1"/>
  <c r="L149" i="11" s="1"/>
  <c r="G149" i="11"/>
  <c r="H149" i="11" s="1"/>
  <c r="I149" i="11" s="1"/>
  <c r="D149" i="11"/>
  <c r="E149" i="11" s="1"/>
  <c r="F149" i="11" s="1"/>
  <c r="J148" i="11"/>
  <c r="K148" i="11" s="1"/>
  <c r="L148" i="11" s="1"/>
  <c r="G148" i="11"/>
  <c r="H148" i="11" s="1"/>
  <c r="I148" i="11" s="1"/>
  <c r="D148" i="11"/>
  <c r="E148" i="11" s="1"/>
  <c r="F148" i="11" s="1"/>
  <c r="J147" i="11"/>
  <c r="K147" i="11" s="1"/>
  <c r="L147" i="11" s="1"/>
  <c r="G147" i="11"/>
  <c r="H147" i="11" s="1"/>
  <c r="I147" i="11" s="1"/>
  <c r="D147" i="11"/>
  <c r="E147" i="11" s="1"/>
  <c r="F147" i="11" s="1"/>
  <c r="J146" i="11"/>
  <c r="K146" i="11" s="1"/>
  <c r="L146" i="11" s="1"/>
  <c r="G146" i="11"/>
  <c r="H146" i="11" s="1"/>
  <c r="I146" i="11" s="1"/>
  <c r="D146" i="11"/>
  <c r="E146" i="11" s="1"/>
  <c r="F146" i="11" s="1"/>
  <c r="J145" i="11"/>
  <c r="K145" i="11" s="1"/>
  <c r="L145" i="11" s="1"/>
  <c r="G145" i="11"/>
  <c r="H145" i="11" s="1"/>
  <c r="I145" i="11" s="1"/>
  <c r="D145" i="11"/>
  <c r="E145" i="11" s="1"/>
  <c r="F145" i="11" s="1"/>
  <c r="J144" i="11"/>
  <c r="K144" i="11" s="1"/>
  <c r="L144" i="11" s="1"/>
  <c r="G144" i="11"/>
  <c r="H144" i="11" s="1"/>
  <c r="I144" i="11" s="1"/>
  <c r="D144" i="11"/>
  <c r="E144" i="11" s="1"/>
  <c r="F144" i="11" s="1"/>
  <c r="J143" i="11"/>
  <c r="K143" i="11" s="1"/>
  <c r="L143" i="11" s="1"/>
  <c r="G143" i="11"/>
  <c r="H143" i="11" s="1"/>
  <c r="I143" i="11" s="1"/>
  <c r="D143" i="11"/>
  <c r="E143" i="11" s="1"/>
  <c r="F143" i="11" s="1"/>
  <c r="J142" i="11"/>
  <c r="K142" i="11" s="1"/>
  <c r="L142" i="11" s="1"/>
  <c r="G142" i="11"/>
  <c r="H142" i="11" s="1"/>
  <c r="I142" i="11" s="1"/>
  <c r="D142" i="11"/>
  <c r="E142" i="11" s="1"/>
  <c r="F142" i="11" s="1"/>
  <c r="J141" i="11"/>
  <c r="K141" i="11" s="1"/>
  <c r="L141" i="11" s="1"/>
  <c r="G141" i="11"/>
  <c r="H141" i="11" s="1"/>
  <c r="I141" i="11" s="1"/>
  <c r="D141" i="11"/>
  <c r="E141" i="11" s="1"/>
  <c r="F141" i="11" s="1"/>
  <c r="J140" i="11"/>
  <c r="K140" i="11" s="1"/>
  <c r="L140" i="11" s="1"/>
  <c r="G140" i="11"/>
  <c r="H140" i="11" s="1"/>
  <c r="I140" i="11" s="1"/>
  <c r="D140" i="11"/>
  <c r="E140" i="11" s="1"/>
  <c r="F140" i="11" s="1"/>
  <c r="J139" i="11"/>
  <c r="K139" i="11" s="1"/>
  <c r="L139" i="11" s="1"/>
  <c r="G139" i="11"/>
  <c r="H139" i="11" s="1"/>
  <c r="I139" i="11" s="1"/>
  <c r="D139" i="11"/>
  <c r="E139" i="11" s="1"/>
  <c r="F139" i="11" s="1"/>
  <c r="J138" i="11"/>
  <c r="K138" i="11" s="1"/>
  <c r="L138" i="11" s="1"/>
  <c r="G138" i="11"/>
  <c r="H138" i="11" s="1"/>
  <c r="I138" i="11" s="1"/>
  <c r="D138" i="11"/>
  <c r="E138" i="11" s="1"/>
  <c r="F138" i="11" s="1"/>
  <c r="J137" i="11"/>
  <c r="K137" i="11" s="1"/>
  <c r="L137" i="11" s="1"/>
  <c r="G137" i="11"/>
  <c r="H137" i="11" s="1"/>
  <c r="I137" i="11" s="1"/>
  <c r="D137" i="11"/>
  <c r="E137" i="11" s="1"/>
  <c r="F137" i="11" s="1"/>
  <c r="J136" i="11"/>
  <c r="K136" i="11" s="1"/>
  <c r="L136" i="11" s="1"/>
  <c r="G136" i="11"/>
  <c r="H136" i="11" s="1"/>
  <c r="I136" i="11" s="1"/>
  <c r="D136" i="11"/>
  <c r="E136" i="11" s="1"/>
  <c r="F136" i="11" s="1"/>
  <c r="J135" i="11"/>
  <c r="K135" i="11" s="1"/>
  <c r="L135" i="11" s="1"/>
  <c r="G135" i="11"/>
  <c r="H135" i="11" s="1"/>
  <c r="I135" i="11" s="1"/>
  <c r="D135" i="11"/>
  <c r="E135" i="11" s="1"/>
  <c r="F135" i="11" s="1"/>
  <c r="J134" i="11"/>
  <c r="K134" i="11" s="1"/>
  <c r="L134" i="11" s="1"/>
  <c r="G134" i="11"/>
  <c r="H134" i="11" s="1"/>
  <c r="I134" i="11" s="1"/>
  <c r="D134" i="11"/>
  <c r="E134" i="11" s="1"/>
  <c r="F134" i="11" s="1"/>
  <c r="J133" i="11"/>
  <c r="K133" i="11" s="1"/>
  <c r="L133" i="11" s="1"/>
  <c r="G133" i="11"/>
  <c r="H133" i="11" s="1"/>
  <c r="I133" i="11" s="1"/>
  <c r="D133" i="11"/>
  <c r="E133" i="11" s="1"/>
  <c r="F133" i="11" s="1"/>
  <c r="J132" i="11"/>
  <c r="K132" i="11" s="1"/>
  <c r="L132" i="11" s="1"/>
  <c r="G132" i="11"/>
  <c r="H132" i="11" s="1"/>
  <c r="I132" i="11" s="1"/>
  <c r="D132" i="11"/>
  <c r="E132" i="11" s="1"/>
  <c r="F132" i="11" s="1"/>
  <c r="J131" i="11"/>
  <c r="K131" i="11" s="1"/>
  <c r="L131" i="11" s="1"/>
  <c r="G131" i="11"/>
  <c r="H131" i="11" s="1"/>
  <c r="I131" i="11" s="1"/>
  <c r="D131" i="11"/>
  <c r="E131" i="11" s="1"/>
  <c r="F131" i="11" s="1"/>
  <c r="J130" i="11"/>
  <c r="K130" i="11" s="1"/>
  <c r="L130" i="11" s="1"/>
  <c r="G130" i="11"/>
  <c r="H130" i="11" s="1"/>
  <c r="I130" i="11" s="1"/>
  <c r="D130" i="11"/>
  <c r="E130" i="11" s="1"/>
  <c r="F130" i="11" s="1"/>
  <c r="J129" i="11"/>
  <c r="K129" i="11" s="1"/>
  <c r="L129" i="11" s="1"/>
  <c r="G129" i="11"/>
  <c r="H129" i="11" s="1"/>
  <c r="I129" i="11" s="1"/>
  <c r="D129" i="11"/>
  <c r="E129" i="11" s="1"/>
  <c r="F129" i="11" s="1"/>
  <c r="J128" i="11"/>
  <c r="K128" i="11" s="1"/>
  <c r="L128" i="11" s="1"/>
  <c r="G128" i="11"/>
  <c r="H128" i="11" s="1"/>
  <c r="I128" i="11" s="1"/>
  <c r="D128" i="11"/>
  <c r="E128" i="11" s="1"/>
  <c r="F128" i="11" s="1"/>
  <c r="J127" i="11"/>
  <c r="K127" i="11" s="1"/>
  <c r="L127" i="11" s="1"/>
  <c r="G127" i="11"/>
  <c r="H127" i="11" s="1"/>
  <c r="I127" i="11" s="1"/>
  <c r="D127" i="11"/>
  <c r="E127" i="11" s="1"/>
  <c r="F127" i="11" s="1"/>
  <c r="J126" i="11"/>
  <c r="K126" i="11" s="1"/>
  <c r="L126" i="11" s="1"/>
  <c r="G126" i="11"/>
  <c r="H126" i="11" s="1"/>
  <c r="I126" i="11" s="1"/>
  <c r="D126" i="11"/>
  <c r="E126" i="11" s="1"/>
  <c r="F126" i="11" s="1"/>
  <c r="J125" i="11"/>
  <c r="K125" i="11" s="1"/>
  <c r="L125" i="11" s="1"/>
  <c r="G125" i="11"/>
  <c r="H125" i="11" s="1"/>
  <c r="I125" i="11" s="1"/>
  <c r="D125" i="11"/>
  <c r="E125" i="11" s="1"/>
  <c r="F125" i="11" s="1"/>
  <c r="J124" i="11"/>
  <c r="K124" i="11" s="1"/>
  <c r="L124" i="11" s="1"/>
  <c r="G124" i="11"/>
  <c r="H124" i="11" s="1"/>
  <c r="I124" i="11" s="1"/>
  <c r="D124" i="11"/>
  <c r="E124" i="11" s="1"/>
  <c r="F124" i="11" s="1"/>
  <c r="J123" i="11"/>
  <c r="K123" i="11" s="1"/>
  <c r="L123" i="11" s="1"/>
  <c r="G123" i="11"/>
  <c r="H123" i="11" s="1"/>
  <c r="I123" i="11" s="1"/>
  <c r="D123" i="11"/>
  <c r="E123" i="11" s="1"/>
  <c r="F123" i="11" s="1"/>
  <c r="J122" i="11"/>
  <c r="K122" i="11" s="1"/>
  <c r="L122" i="11" s="1"/>
  <c r="G122" i="11"/>
  <c r="H122" i="11" s="1"/>
  <c r="I122" i="11" s="1"/>
  <c r="D122" i="11"/>
  <c r="E122" i="11" s="1"/>
  <c r="F122" i="11" s="1"/>
  <c r="J121" i="11"/>
  <c r="K121" i="11" s="1"/>
  <c r="L121" i="11" s="1"/>
  <c r="G121" i="11"/>
  <c r="H121" i="11" s="1"/>
  <c r="I121" i="11" s="1"/>
  <c r="D121" i="11"/>
  <c r="E121" i="11" s="1"/>
  <c r="F121" i="11" s="1"/>
  <c r="J120" i="11"/>
  <c r="K120" i="11" s="1"/>
  <c r="L120" i="11" s="1"/>
  <c r="G120" i="11"/>
  <c r="H120" i="11" s="1"/>
  <c r="I120" i="11" s="1"/>
  <c r="D120" i="11"/>
  <c r="E120" i="11" s="1"/>
  <c r="F120" i="11" s="1"/>
  <c r="J119" i="11"/>
  <c r="K119" i="11" s="1"/>
  <c r="L119" i="11" s="1"/>
  <c r="G119" i="11"/>
  <c r="H119" i="11" s="1"/>
  <c r="I119" i="11" s="1"/>
  <c r="D119" i="11"/>
  <c r="E119" i="11" s="1"/>
  <c r="F119" i="11" s="1"/>
  <c r="J118" i="11"/>
  <c r="K118" i="11" s="1"/>
  <c r="L118" i="11" s="1"/>
  <c r="G118" i="11"/>
  <c r="H118" i="11" s="1"/>
  <c r="I118" i="11" s="1"/>
  <c r="D118" i="11"/>
  <c r="E118" i="11" s="1"/>
  <c r="F118" i="11" s="1"/>
  <c r="J117" i="11"/>
  <c r="K117" i="11" s="1"/>
  <c r="L117" i="11" s="1"/>
  <c r="G117" i="11"/>
  <c r="H117" i="11" s="1"/>
  <c r="I117" i="11" s="1"/>
  <c r="F117" i="11"/>
  <c r="D117" i="11"/>
  <c r="E117" i="11" s="1"/>
  <c r="J116" i="11"/>
  <c r="K116" i="11" s="1"/>
  <c r="L116" i="11" s="1"/>
  <c r="G116" i="11"/>
  <c r="H116" i="11" s="1"/>
  <c r="I116" i="11" s="1"/>
  <c r="D116" i="11"/>
  <c r="E116" i="11" s="1"/>
  <c r="F116" i="11" s="1"/>
  <c r="J115" i="11"/>
  <c r="K115" i="11" s="1"/>
  <c r="L115" i="11" s="1"/>
  <c r="G115" i="11"/>
  <c r="H115" i="11" s="1"/>
  <c r="I115" i="11" s="1"/>
  <c r="D115" i="11"/>
  <c r="E115" i="11" s="1"/>
  <c r="F115" i="11" s="1"/>
  <c r="J114" i="11"/>
  <c r="K114" i="11" s="1"/>
  <c r="L114" i="11" s="1"/>
  <c r="G114" i="11"/>
  <c r="H114" i="11" s="1"/>
  <c r="I114" i="11" s="1"/>
  <c r="D114" i="11"/>
  <c r="E114" i="11" s="1"/>
  <c r="F114" i="11" s="1"/>
  <c r="J113" i="11"/>
  <c r="K113" i="11" s="1"/>
  <c r="L113" i="11" s="1"/>
  <c r="G113" i="11"/>
  <c r="H113" i="11" s="1"/>
  <c r="I113" i="11" s="1"/>
  <c r="D113" i="11"/>
  <c r="E113" i="11" s="1"/>
  <c r="F113" i="11" s="1"/>
  <c r="J112" i="11"/>
  <c r="K112" i="11" s="1"/>
  <c r="L112" i="11" s="1"/>
  <c r="G112" i="11"/>
  <c r="H112" i="11" s="1"/>
  <c r="I112" i="11" s="1"/>
  <c r="D112" i="11"/>
  <c r="E112" i="11" s="1"/>
  <c r="F112" i="11" s="1"/>
  <c r="J111" i="11"/>
  <c r="K111" i="11" s="1"/>
  <c r="L111" i="11" s="1"/>
  <c r="G111" i="11"/>
  <c r="H111" i="11" s="1"/>
  <c r="I111" i="11" s="1"/>
  <c r="D111" i="11"/>
  <c r="E111" i="11" s="1"/>
  <c r="F111" i="11" s="1"/>
  <c r="J110" i="11"/>
  <c r="K110" i="11" s="1"/>
  <c r="L110" i="11" s="1"/>
  <c r="G110" i="11"/>
  <c r="H110" i="11" s="1"/>
  <c r="I110" i="11" s="1"/>
  <c r="D110" i="11"/>
  <c r="E110" i="11" s="1"/>
  <c r="F110" i="11" s="1"/>
  <c r="J109" i="11"/>
  <c r="K109" i="11" s="1"/>
  <c r="L109" i="11" s="1"/>
  <c r="G109" i="11"/>
  <c r="H109" i="11" s="1"/>
  <c r="I109" i="11" s="1"/>
  <c r="D109" i="11"/>
  <c r="E109" i="11" s="1"/>
  <c r="F109" i="11" s="1"/>
  <c r="J108" i="11"/>
  <c r="K108" i="11" s="1"/>
  <c r="L108" i="11" s="1"/>
  <c r="G108" i="11"/>
  <c r="H108" i="11" s="1"/>
  <c r="I108" i="11" s="1"/>
  <c r="D108" i="11"/>
  <c r="E108" i="11" s="1"/>
  <c r="F108" i="11" s="1"/>
  <c r="J107" i="11"/>
  <c r="K107" i="11" s="1"/>
  <c r="L107" i="11" s="1"/>
  <c r="G107" i="11"/>
  <c r="H107" i="11" s="1"/>
  <c r="I107" i="11" s="1"/>
  <c r="D107" i="11"/>
  <c r="E107" i="11" s="1"/>
  <c r="F107" i="11" s="1"/>
  <c r="J106" i="11"/>
  <c r="K106" i="11" s="1"/>
  <c r="L106" i="11" s="1"/>
  <c r="G106" i="11"/>
  <c r="H106" i="11" s="1"/>
  <c r="I106" i="11" s="1"/>
  <c r="D106" i="11"/>
  <c r="E106" i="11" s="1"/>
  <c r="F106" i="11" s="1"/>
  <c r="J105" i="11"/>
  <c r="K105" i="11" s="1"/>
  <c r="L105" i="11" s="1"/>
  <c r="G105" i="11"/>
  <c r="H105" i="11" s="1"/>
  <c r="I105" i="11" s="1"/>
  <c r="D105" i="11"/>
  <c r="E105" i="11" s="1"/>
  <c r="F105" i="11" s="1"/>
  <c r="J104" i="11"/>
  <c r="K104" i="11" s="1"/>
  <c r="L104" i="11" s="1"/>
  <c r="G104" i="11"/>
  <c r="H104" i="11" s="1"/>
  <c r="I104" i="11" s="1"/>
  <c r="D104" i="11"/>
  <c r="E104" i="11" s="1"/>
  <c r="F104" i="11" s="1"/>
  <c r="J103" i="11"/>
  <c r="K103" i="11" s="1"/>
  <c r="L103" i="11" s="1"/>
  <c r="G103" i="11"/>
  <c r="H103" i="11" s="1"/>
  <c r="I103" i="11" s="1"/>
  <c r="D103" i="11"/>
  <c r="E103" i="11" s="1"/>
  <c r="F103" i="11" s="1"/>
  <c r="J102" i="11"/>
  <c r="K102" i="11" s="1"/>
  <c r="L102" i="11" s="1"/>
  <c r="G102" i="11"/>
  <c r="H102" i="11" s="1"/>
  <c r="I102" i="11" s="1"/>
  <c r="D102" i="11"/>
  <c r="E102" i="11" s="1"/>
  <c r="F102" i="11" s="1"/>
  <c r="J101" i="11"/>
  <c r="K101" i="11" s="1"/>
  <c r="L101" i="11" s="1"/>
  <c r="G101" i="11"/>
  <c r="H101" i="11" s="1"/>
  <c r="I101" i="11" s="1"/>
  <c r="D101" i="11"/>
  <c r="E101" i="11" s="1"/>
  <c r="F101" i="11" s="1"/>
  <c r="J100" i="11"/>
  <c r="K100" i="11" s="1"/>
  <c r="L100" i="11" s="1"/>
  <c r="G100" i="11"/>
  <c r="H100" i="11" s="1"/>
  <c r="I100" i="11" s="1"/>
  <c r="D100" i="11"/>
  <c r="E100" i="11" s="1"/>
  <c r="F100" i="11" s="1"/>
  <c r="J99" i="11"/>
  <c r="K99" i="11" s="1"/>
  <c r="L99" i="11" s="1"/>
  <c r="G99" i="11"/>
  <c r="H99" i="11" s="1"/>
  <c r="I99" i="11" s="1"/>
  <c r="D99" i="11"/>
  <c r="E99" i="11" s="1"/>
  <c r="F99" i="11" s="1"/>
  <c r="J98" i="11"/>
  <c r="K98" i="11" s="1"/>
  <c r="L98" i="11" s="1"/>
  <c r="G98" i="11"/>
  <c r="H98" i="11" s="1"/>
  <c r="I98" i="11" s="1"/>
  <c r="D98" i="11"/>
  <c r="E98" i="11" s="1"/>
  <c r="F98" i="11" s="1"/>
  <c r="J97" i="11"/>
  <c r="K97" i="11" s="1"/>
  <c r="L97" i="11" s="1"/>
  <c r="G97" i="11"/>
  <c r="H97" i="11" s="1"/>
  <c r="I97" i="11" s="1"/>
  <c r="D97" i="11"/>
  <c r="E97" i="11" s="1"/>
  <c r="F97" i="11" s="1"/>
  <c r="J96" i="11"/>
  <c r="K96" i="11" s="1"/>
  <c r="L96" i="11" s="1"/>
  <c r="G96" i="11"/>
  <c r="H96" i="11" s="1"/>
  <c r="I96" i="11" s="1"/>
  <c r="D96" i="11"/>
  <c r="E96" i="11" s="1"/>
  <c r="F96" i="11" s="1"/>
  <c r="J95" i="11"/>
  <c r="K95" i="11" s="1"/>
  <c r="L95" i="11" s="1"/>
  <c r="G95" i="11"/>
  <c r="H95" i="11" s="1"/>
  <c r="I95" i="11" s="1"/>
  <c r="D95" i="11"/>
  <c r="E95" i="11" s="1"/>
  <c r="F95" i="11" s="1"/>
  <c r="J94" i="11"/>
  <c r="K94" i="11" s="1"/>
  <c r="L94" i="11" s="1"/>
  <c r="G94" i="11"/>
  <c r="H94" i="11" s="1"/>
  <c r="I94" i="11" s="1"/>
  <c r="D94" i="11"/>
  <c r="E94" i="11" s="1"/>
  <c r="F94" i="11" s="1"/>
  <c r="J93" i="11"/>
  <c r="K93" i="11" s="1"/>
  <c r="L93" i="11" s="1"/>
  <c r="G93" i="11"/>
  <c r="H93" i="11" s="1"/>
  <c r="I93" i="11" s="1"/>
  <c r="D93" i="11"/>
  <c r="E93" i="11" s="1"/>
  <c r="F93" i="11" s="1"/>
  <c r="J92" i="11"/>
  <c r="K92" i="11" s="1"/>
  <c r="L92" i="11" s="1"/>
  <c r="G92" i="11"/>
  <c r="H92" i="11" s="1"/>
  <c r="I92" i="11" s="1"/>
  <c r="D92" i="11"/>
  <c r="E92" i="11" s="1"/>
  <c r="F92" i="11" s="1"/>
  <c r="J91" i="11"/>
  <c r="K91" i="11" s="1"/>
  <c r="L91" i="11" s="1"/>
  <c r="G91" i="11"/>
  <c r="H91" i="11" s="1"/>
  <c r="I91" i="11" s="1"/>
  <c r="D91" i="11"/>
  <c r="E91" i="11" s="1"/>
  <c r="F91" i="11" s="1"/>
  <c r="J90" i="11"/>
  <c r="K90" i="11" s="1"/>
  <c r="L90" i="11" s="1"/>
  <c r="G90" i="11"/>
  <c r="H90" i="11" s="1"/>
  <c r="I90" i="11" s="1"/>
  <c r="D90" i="11"/>
  <c r="E90" i="11" s="1"/>
  <c r="F90" i="11" s="1"/>
  <c r="J89" i="11"/>
  <c r="K89" i="11" s="1"/>
  <c r="L89" i="11" s="1"/>
  <c r="G89" i="11"/>
  <c r="H89" i="11" s="1"/>
  <c r="I89" i="11" s="1"/>
  <c r="D89" i="11"/>
  <c r="E89" i="11" s="1"/>
  <c r="F89" i="11" s="1"/>
  <c r="J88" i="11"/>
  <c r="K88" i="11" s="1"/>
  <c r="L88" i="11" s="1"/>
  <c r="G88" i="11"/>
  <c r="H88" i="11" s="1"/>
  <c r="I88" i="11" s="1"/>
  <c r="D88" i="11"/>
  <c r="E88" i="11" s="1"/>
  <c r="F88" i="11" s="1"/>
  <c r="J87" i="11"/>
  <c r="K87" i="11" s="1"/>
  <c r="L87" i="11" s="1"/>
  <c r="G87" i="11"/>
  <c r="H87" i="11" s="1"/>
  <c r="I87" i="11" s="1"/>
  <c r="D87" i="11"/>
  <c r="E87" i="11" s="1"/>
  <c r="F87" i="11" s="1"/>
  <c r="J86" i="11"/>
  <c r="K86" i="11" s="1"/>
  <c r="L86" i="11" s="1"/>
  <c r="G86" i="11"/>
  <c r="H86" i="11" s="1"/>
  <c r="I86" i="11" s="1"/>
  <c r="D86" i="11"/>
  <c r="E86" i="11" s="1"/>
  <c r="F86" i="11" s="1"/>
  <c r="J85" i="11"/>
  <c r="K85" i="11" s="1"/>
  <c r="L85" i="11" s="1"/>
  <c r="G85" i="11"/>
  <c r="H85" i="11" s="1"/>
  <c r="I85" i="11" s="1"/>
  <c r="D85" i="11"/>
  <c r="E85" i="11" s="1"/>
  <c r="F85" i="11" s="1"/>
  <c r="J84" i="11"/>
  <c r="K84" i="11" s="1"/>
  <c r="L84" i="11" s="1"/>
  <c r="G84" i="11"/>
  <c r="H84" i="11" s="1"/>
  <c r="I84" i="11" s="1"/>
  <c r="D84" i="11"/>
  <c r="E84" i="11" s="1"/>
  <c r="F84" i="11" s="1"/>
  <c r="J83" i="11"/>
  <c r="K83" i="11" s="1"/>
  <c r="L83" i="11" s="1"/>
  <c r="G83" i="11"/>
  <c r="H83" i="11" s="1"/>
  <c r="I83" i="11" s="1"/>
  <c r="D83" i="11"/>
  <c r="E83" i="11" s="1"/>
  <c r="F83" i="11" s="1"/>
  <c r="J82" i="11"/>
  <c r="K82" i="11" s="1"/>
  <c r="L82" i="11" s="1"/>
  <c r="G82" i="11"/>
  <c r="H82" i="11" s="1"/>
  <c r="I82" i="11" s="1"/>
  <c r="D82" i="11"/>
  <c r="E82" i="11" s="1"/>
  <c r="F82" i="11" s="1"/>
  <c r="J81" i="11"/>
  <c r="K81" i="11" s="1"/>
  <c r="L81" i="11" s="1"/>
  <c r="G81" i="11"/>
  <c r="H81" i="11" s="1"/>
  <c r="I81" i="11" s="1"/>
  <c r="D81" i="11"/>
  <c r="E81" i="11" s="1"/>
  <c r="F81" i="11" s="1"/>
  <c r="J80" i="11"/>
  <c r="K80" i="11" s="1"/>
  <c r="L80" i="11" s="1"/>
  <c r="G80" i="11"/>
  <c r="H80" i="11" s="1"/>
  <c r="I80" i="11" s="1"/>
  <c r="D80" i="11"/>
  <c r="E80" i="11" s="1"/>
  <c r="F80" i="11" s="1"/>
  <c r="J79" i="11"/>
  <c r="K79" i="11" s="1"/>
  <c r="L79" i="11" s="1"/>
  <c r="G79" i="11"/>
  <c r="H79" i="11" s="1"/>
  <c r="I79" i="11" s="1"/>
  <c r="D79" i="11"/>
  <c r="E79" i="11" s="1"/>
  <c r="F79" i="11" s="1"/>
  <c r="J78" i="11"/>
  <c r="K78" i="11" s="1"/>
  <c r="L78" i="11" s="1"/>
  <c r="G78" i="11"/>
  <c r="H78" i="11" s="1"/>
  <c r="I78" i="11" s="1"/>
  <c r="D78" i="11"/>
  <c r="E78" i="11" s="1"/>
  <c r="F78" i="11" s="1"/>
  <c r="J77" i="11"/>
  <c r="K77" i="11" s="1"/>
  <c r="L77" i="11" s="1"/>
  <c r="G77" i="11"/>
  <c r="H77" i="11" s="1"/>
  <c r="I77" i="11" s="1"/>
  <c r="D77" i="11"/>
  <c r="E77" i="11" s="1"/>
  <c r="F77" i="11" s="1"/>
  <c r="J76" i="11"/>
  <c r="K76" i="11" s="1"/>
  <c r="L76" i="11" s="1"/>
  <c r="G76" i="11"/>
  <c r="H76" i="11" s="1"/>
  <c r="I76" i="11" s="1"/>
  <c r="D76" i="11"/>
  <c r="E76" i="11" s="1"/>
  <c r="F76" i="11" s="1"/>
  <c r="J75" i="11"/>
  <c r="K75" i="11" s="1"/>
  <c r="L75" i="11" s="1"/>
  <c r="G75" i="11"/>
  <c r="H75" i="11" s="1"/>
  <c r="I75" i="11" s="1"/>
  <c r="D75" i="11"/>
  <c r="E75" i="11" s="1"/>
  <c r="F75" i="11" s="1"/>
  <c r="J74" i="11"/>
  <c r="K74" i="11" s="1"/>
  <c r="L74" i="11" s="1"/>
  <c r="G74" i="11"/>
  <c r="H74" i="11" s="1"/>
  <c r="I74" i="11" s="1"/>
  <c r="D74" i="11"/>
  <c r="E74" i="11" s="1"/>
  <c r="F74" i="11" s="1"/>
  <c r="J73" i="11"/>
  <c r="K73" i="11" s="1"/>
  <c r="L73" i="11" s="1"/>
  <c r="G73" i="11"/>
  <c r="H73" i="11" s="1"/>
  <c r="I73" i="11" s="1"/>
  <c r="D73" i="11"/>
  <c r="E73" i="11" s="1"/>
  <c r="F73" i="11" s="1"/>
  <c r="J72" i="11"/>
  <c r="K72" i="11" s="1"/>
  <c r="L72" i="11" s="1"/>
  <c r="G72" i="11"/>
  <c r="H72" i="11" s="1"/>
  <c r="I72" i="11" s="1"/>
  <c r="D72" i="11"/>
  <c r="E72" i="11" s="1"/>
  <c r="F72" i="11" s="1"/>
  <c r="J71" i="11"/>
  <c r="K71" i="11" s="1"/>
  <c r="L71" i="11" s="1"/>
  <c r="G71" i="11"/>
  <c r="H71" i="11" s="1"/>
  <c r="I71" i="11" s="1"/>
  <c r="D71" i="11"/>
  <c r="E71" i="11" s="1"/>
  <c r="F71" i="11" s="1"/>
  <c r="J70" i="11"/>
  <c r="K70" i="11" s="1"/>
  <c r="L70" i="11" s="1"/>
  <c r="G70" i="11"/>
  <c r="H70" i="11" s="1"/>
  <c r="I70" i="11" s="1"/>
  <c r="D70" i="11"/>
  <c r="E70" i="11" s="1"/>
  <c r="F70" i="11" s="1"/>
  <c r="J69" i="11"/>
  <c r="K69" i="11" s="1"/>
  <c r="L69" i="11" s="1"/>
  <c r="G69" i="11"/>
  <c r="H69" i="11" s="1"/>
  <c r="I69" i="11" s="1"/>
  <c r="D69" i="11"/>
  <c r="E69" i="11" s="1"/>
  <c r="F69" i="11" s="1"/>
  <c r="J68" i="11"/>
  <c r="K68" i="11" s="1"/>
  <c r="L68" i="11" s="1"/>
  <c r="G68" i="11"/>
  <c r="H68" i="11" s="1"/>
  <c r="I68" i="11" s="1"/>
  <c r="D68" i="11"/>
  <c r="E68" i="11" s="1"/>
  <c r="F68" i="11" s="1"/>
  <c r="J67" i="11"/>
  <c r="K67" i="11" s="1"/>
  <c r="L67" i="11" s="1"/>
  <c r="G67" i="11"/>
  <c r="H67" i="11" s="1"/>
  <c r="I67" i="11" s="1"/>
  <c r="D67" i="11"/>
  <c r="E67" i="11" s="1"/>
  <c r="F67" i="11" s="1"/>
  <c r="J66" i="11"/>
  <c r="K66" i="11" s="1"/>
  <c r="L66" i="11" s="1"/>
  <c r="G66" i="11"/>
  <c r="H66" i="11" s="1"/>
  <c r="I66" i="11" s="1"/>
  <c r="D66" i="11"/>
  <c r="E66" i="11" s="1"/>
  <c r="F66" i="11" s="1"/>
  <c r="J65" i="11"/>
  <c r="K65" i="11" s="1"/>
  <c r="L65" i="11" s="1"/>
  <c r="G65" i="11"/>
  <c r="H65" i="11" s="1"/>
  <c r="I65" i="11" s="1"/>
  <c r="D65" i="11"/>
  <c r="E65" i="11" s="1"/>
  <c r="F65" i="11" s="1"/>
  <c r="J64" i="11"/>
  <c r="K64" i="11" s="1"/>
  <c r="L64" i="11" s="1"/>
  <c r="G64" i="11"/>
  <c r="H64" i="11" s="1"/>
  <c r="I64" i="11" s="1"/>
  <c r="D64" i="11"/>
  <c r="E64" i="11" s="1"/>
  <c r="F64" i="11" s="1"/>
  <c r="J63" i="11"/>
  <c r="K63" i="11" s="1"/>
  <c r="L63" i="11" s="1"/>
  <c r="G63" i="11"/>
  <c r="H63" i="11" s="1"/>
  <c r="I63" i="11" s="1"/>
  <c r="D63" i="11"/>
  <c r="E63" i="11" s="1"/>
  <c r="F63" i="11" s="1"/>
  <c r="J62" i="11"/>
  <c r="K62" i="11" s="1"/>
  <c r="L62" i="11" s="1"/>
  <c r="G62" i="11"/>
  <c r="H62" i="11" s="1"/>
  <c r="I62" i="11" s="1"/>
  <c r="D62" i="11"/>
  <c r="E62" i="11" s="1"/>
  <c r="F62" i="11" s="1"/>
  <c r="J61" i="11"/>
  <c r="K61" i="11" s="1"/>
  <c r="L61" i="11" s="1"/>
  <c r="G61" i="11"/>
  <c r="H61" i="11" s="1"/>
  <c r="I61" i="11" s="1"/>
  <c r="D61" i="11"/>
  <c r="E61" i="11" s="1"/>
  <c r="F61" i="11" s="1"/>
  <c r="J60" i="11"/>
  <c r="K60" i="11" s="1"/>
  <c r="L60" i="11" s="1"/>
  <c r="G60" i="11"/>
  <c r="H60" i="11" s="1"/>
  <c r="I60" i="11" s="1"/>
  <c r="D60" i="11"/>
  <c r="E60" i="11" s="1"/>
  <c r="F60" i="11" s="1"/>
  <c r="J59" i="11"/>
  <c r="K59" i="11" s="1"/>
  <c r="L59" i="11" s="1"/>
  <c r="G59" i="11"/>
  <c r="H59" i="11" s="1"/>
  <c r="I59" i="11" s="1"/>
  <c r="D59" i="11"/>
  <c r="E59" i="11" s="1"/>
  <c r="F59" i="11" s="1"/>
  <c r="J58" i="11"/>
  <c r="K58" i="11" s="1"/>
  <c r="L58" i="11" s="1"/>
  <c r="G58" i="11"/>
  <c r="H58" i="11" s="1"/>
  <c r="I58" i="11" s="1"/>
  <c r="D58" i="11"/>
  <c r="E58" i="11" s="1"/>
  <c r="F58" i="11" s="1"/>
  <c r="J57" i="11"/>
  <c r="K57" i="11" s="1"/>
  <c r="L57" i="11" s="1"/>
  <c r="G57" i="11"/>
  <c r="H57" i="11" s="1"/>
  <c r="I57" i="11" s="1"/>
  <c r="D57" i="11"/>
  <c r="E57" i="11" s="1"/>
  <c r="F57" i="11" s="1"/>
  <c r="J56" i="11"/>
  <c r="K56" i="11" s="1"/>
  <c r="L56" i="11" s="1"/>
  <c r="G56" i="11"/>
  <c r="H56" i="11" s="1"/>
  <c r="I56" i="11" s="1"/>
  <c r="D56" i="11"/>
  <c r="E56" i="11" s="1"/>
  <c r="F56" i="11" s="1"/>
  <c r="J55" i="11"/>
  <c r="K55" i="11" s="1"/>
  <c r="L55" i="11" s="1"/>
  <c r="G55" i="11"/>
  <c r="H55" i="11" s="1"/>
  <c r="I55" i="11" s="1"/>
  <c r="D55" i="11"/>
  <c r="E55" i="11" s="1"/>
  <c r="F55" i="11" s="1"/>
  <c r="J54" i="11"/>
  <c r="K54" i="11" s="1"/>
  <c r="L54" i="11" s="1"/>
  <c r="G54" i="11"/>
  <c r="H54" i="11" s="1"/>
  <c r="I54" i="11" s="1"/>
  <c r="D54" i="11"/>
  <c r="E54" i="11" s="1"/>
  <c r="F54" i="11" s="1"/>
  <c r="J53" i="11"/>
  <c r="K53" i="11" s="1"/>
  <c r="L53" i="11" s="1"/>
  <c r="G53" i="11"/>
  <c r="H53" i="11" s="1"/>
  <c r="I53" i="11" s="1"/>
  <c r="D53" i="11"/>
  <c r="E53" i="11" s="1"/>
  <c r="F53" i="11" s="1"/>
  <c r="J52" i="11"/>
  <c r="K52" i="11" s="1"/>
  <c r="L52" i="11" s="1"/>
  <c r="G52" i="11"/>
  <c r="H52" i="11" s="1"/>
  <c r="I52" i="11" s="1"/>
  <c r="D52" i="11"/>
  <c r="E52" i="11" s="1"/>
  <c r="F52" i="11" s="1"/>
  <c r="J51" i="11"/>
  <c r="K51" i="11" s="1"/>
  <c r="L51" i="11" s="1"/>
  <c r="G51" i="11"/>
  <c r="H51" i="11" s="1"/>
  <c r="I51" i="11" s="1"/>
  <c r="D51" i="11"/>
  <c r="E51" i="11" s="1"/>
  <c r="F51" i="11" s="1"/>
  <c r="J50" i="11"/>
  <c r="K50" i="11" s="1"/>
  <c r="L50" i="11" s="1"/>
  <c r="G50" i="11"/>
  <c r="H50" i="11" s="1"/>
  <c r="I50" i="11" s="1"/>
  <c r="D50" i="11"/>
  <c r="E50" i="11" s="1"/>
  <c r="F50" i="11" s="1"/>
  <c r="J49" i="11"/>
  <c r="K49" i="11" s="1"/>
  <c r="L49" i="11" s="1"/>
  <c r="G49" i="11"/>
  <c r="H49" i="11" s="1"/>
  <c r="I49" i="11" s="1"/>
  <c r="D49" i="11"/>
  <c r="E49" i="11" s="1"/>
  <c r="F49" i="11" s="1"/>
  <c r="J48" i="11"/>
  <c r="K48" i="11" s="1"/>
  <c r="L48" i="11" s="1"/>
  <c r="G48" i="11"/>
  <c r="H48" i="11" s="1"/>
  <c r="I48" i="11" s="1"/>
  <c r="D48" i="11"/>
  <c r="E48" i="11" s="1"/>
  <c r="F48" i="11" s="1"/>
  <c r="J47" i="11"/>
  <c r="K47" i="11" s="1"/>
  <c r="L47" i="11" s="1"/>
  <c r="G47" i="11"/>
  <c r="H47" i="11" s="1"/>
  <c r="I47" i="11" s="1"/>
  <c r="D47" i="11"/>
  <c r="E47" i="11" s="1"/>
  <c r="F47" i="11" s="1"/>
  <c r="J46" i="11"/>
  <c r="K46" i="11" s="1"/>
  <c r="L46" i="11" s="1"/>
  <c r="G46" i="11"/>
  <c r="H46" i="11" s="1"/>
  <c r="I46" i="11" s="1"/>
  <c r="D46" i="11"/>
  <c r="E46" i="11" s="1"/>
  <c r="F46" i="11" s="1"/>
  <c r="J45" i="11"/>
  <c r="K45" i="11" s="1"/>
  <c r="L45" i="11" s="1"/>
  <c r="G45" i="11"/>
  <c r="H45" i="11" s="1"/>
  <c r="I45" i="11" s="1"/>
  <c r="D45" i="11"/>
  <c r="E45" i="11" s="1"/>
  <c r="F45" i="11" s="1"/>
  <c r="J44" i="11"/>
  <c r="K44" i="11" s="1"/>
  <c r="L44" i="11" s="1"/>
  <c r="G44" i="11"/>
  <c r="H44" i="11" s="1"/>
  <c r="I44" i="11" s="1"/>
  <c r="D44" i="11"/>
  <c r="E44" i="11" s="1"/>
  <c r="F44" i="11" s="1"/>
  <c r="J43" i="11"/>
  <c r="K43" i="11" s="1"/>
  <c r="L43" i="11" s="1"/>
  <c r="G43" i="11"/>
  <c r="H43" i="11" s="1"/>
  <c r="I43" i="11" s="1"/>
  <c r="D43" i="11"/>
  <c r="E43" i="11" s="1"/>
  <c r="F43" i="11" s="1"/>
  <c r="J42" i="11"/>
  <c r="K42" i="11" s="1"/>
  <c r="L42" i="11" s="1"/>
  <c r="G42" i="11"/>
  <c r="H42" i="11" s="1"/>
  <c r="I42" i="11" s="1"/>
  <c r="D42" i="11"/>
  <c r="E42" i="11" s="1"/>
  <c r="F42" i="11" s="1"/>
  <c r="J41" i="11"/>
  <c r="K41" i="11" s="1"/>
  <c r="L41" i="11" s="1"/>
  <c r="G41" i="11"/>
  <c r="H41" i="11" s="1"/>
  <c r="I41" i="11" s="1"/>
  <c r="D41" i="11"/>
  <c r="E41" i="11" s="1"/>
  <c r="F41" i="11" s="1"/>
  <c r="J40" i="11"/>
  <c r="K40" i="11" s="1"/>
  <c r="L40" i="11" s="1"/>
  <c r="G40" i="11"/>
  <c r="H40" i="11" s="1"/>
  <c r="I40" i="11" s="1"/>
  <c r="D40" i="11"/>
  <c r="E40" i="11" s="1"/>
  <c r="F40" i="11" s="1"/>
  <c r="J39" i="11"/>
  <c r="K39" i="11" s="1"/>
  <c r="L39" i="11" s="1"/>
  <c r="G39" i="11"/>
  <c r="H39" i="11" s="1"/>
  <c r="I39" i="11" s="1"/>
  <c r="D39" i="11"/>
  <c r="E39" i="11" s="1"/>
  <c r="F39" i="11" s="1"/>
  <c r="J38" i="11"/>
  <c r="K38" i="11" s="1"/>
  <c r="L38" i="11" s="1"/>
  <c r="G38" i="11"/>
  <c r="H38" i="11" s="1"/>
  <c r="I38" i="11" s="1"/>
  <c r="D38" i="11"/>
  <c r="E38" i="11" s="1"/>
  <c r="F38" i="11" s="1"/>
  <c r="J37" i="11"/>
  <c r="K37" i="11" s="1"/>
  <c r="L37" i="11" s="1"/>
  <c r="G37" i="11"/>
  <c r="H37" i="11" s="1"/>
  <c r="I37" i="11" s="1"/>
  <c r="D37" i="11"/>
  <c r="E37" i="11" s="1"/>
  <c r="F37" i="11" s="1"/>
  <c r="J36" i="11"/>
  <c r="K36" i="11" s="1"/>
  <c r="L36" i="11" s="1"/>
  <c r="G36" i="11"/>
  <c r="H36" i="11" s="1"/>
  <c r="I36" i="11" s="1"/>
  <c r="D36" i="11"/>
  <c r="E36" i="11" s="1"/>
  <c r="F36" i="11" s="1"/>
  <c r="J35" i="11"/>
  <c r="K35" i="11" s="1"/>
  <c r="L35" i="11" s="1"/>
  <c r="G35" i="11"/>
  <c r="H35" i="11" s="1"/>
  <c r="I35" i="11" s="1"/>
  <c r="D35" i="11"/>
  <c r="E35" i="11" s="1"/>
  <c r="F35" i="11" s="1"/>
  <c r="J34" i="11"/>
  <c r="K34" i="11" s="1"/>
  <c r="L34" i="11" s="1"/>
  <c r="G34" i="11"/>
  <c r="H34" i="11" s="1"/>
  <c r="I34" i="11" s="1"/>
  <c r="D34" i="11"/>
  <c r="E34" i="11" s="1"/>
  <c r="F34" i="11" s="1"/>
  <c r="J33" i="11"/>
  <c r="K33" i="11" s="1"/>
  <c r="L33" i="11" s="1"/>
  <c r="G33" i="11"/>
  <c r="H33" i="11" s="1"/>
  <c r="I33" i="11" s="1"/>
  <c r="D33" i="11"/>
  <c r="E33" i="11" s="1"/>
  <c r="F33" i="11" s="1"/>
  <c r="J32" i="11"/>
  <c r="K32" i="11" s="1"/>
  <c r="L32" i="11" s="1"/>
  <c r="G32" i="11"/>
  <c r="H32" i="11" s="1"/>
  <c r="I32" i="11" s="1"/>
  <c r="D32" i="11"/>
  <c r="E32" i="11" s="1"/>
  <c r="F32" i="11" s="1"/>
  <c r="J31" i="11"/>
  <c r="K31" i="11" s="1"/>
  <c r="L31" i="11" s="1"/>
  <c r="G31" i="11"/>
  <c r="H31" i="11" s="1"/>
  <c r="I31" i="11" s="1"/>
  <c r="D31" i="11"/>
  <c r="E31" i="11" s="1"/>
  <c r="F31" i="11" s="1"/>
  <c r="J30" i="11"/>
  <c r="K30" i="11" s="1"/>
  <c r="L30" i="11" s="1"/>
  <c r="G30" i="11"/>
  <c r="H30" i="11" s="1"/>
  <c r="I30" i="11" s="1"/>
  <c r="D30" i="11"/>
  <c r="E30" i="11" s="1"/>
  <c r="F30" i="11" s="1"/>
  <c r="J29" i="11"/>
  <c r="K29" i="11" s="1"/>
  <c r="L29" i="11" s="1"/>
  <c r="G29" i="11"/>
  <c r="H29" i="11" s="1"/>
  <c r="I29" i="11" s="1"/>
  <c r="D29" i="11"/>
  <c r="E29" i="11" s="1"/>
  <c r="F29" i="11" s="1"/>
  <c r="J28" i="11"/>
  <c r="K28" i="11" s="1"/>
  <c r="L28" i="11" s="1"/>
  <c r="G28" i="11"/>
  <c r="H28" i="11" s="1"/>
  <c r="I28" i="11" s="1"/>
  <c r="D28" i="11"/>
  <c r="E28" i="11" s="1"/>
  <c r="F28" i="11" s="1"/>
  <c r="J27" i="11"/>
  <c r="K27" i="11" s="1"/>
  <c r="L27" i="11" s="1"/>
  <c r="G27" i="11"/>
  <c r="H27" i="11" s="1"/>
  <c r="I27" i="11" s="1"/>
  <c r="D27" i="11"/>
  <c r="E27" i="11" s="1"/>
  <c r="F27" i="11" s="1"/>
  <c r="J26" i="11"/>
  <c r="K26" i="11" s="1"/>
  <c r="L26" i="11" s="1"/>
  <c r="G26" i="11"/>
  <c r="H26" i="11" s="1"/>
  <c r="I26" i="11" s="1"/>
  <c r="D26" i="11"/>
  <c r="E26" i="11" s="1"/>
  <c r="F26" i="11" s="1"/>
  <c r="J25" i="11"/>
  <c r="K25" i="11" s="1"/>
  <c r="L25" i="11" s="1"/>
  <c r="G25" i="11"/>
  <c r="H25" i="11" s="1"/>
  <c r="I25" i="11" s="1"/>
  <c r="D25" i="11"/>
  <c r="E25" i="11" s="1"/>
  <c r="F25" i="11" s="1"/>
  <c r="J24" i="11"/>
  <c r="K24" i="11" s="1"/>
  <c r="L24" i="11" s="1"/>
  <c r="G24" i="11"/>
  <c r="H24" i="11" s="1"/>
  <c r="I24" i="11" s="1"/>
  <c r="D24" i="11"/>
  <c r="E24" i="11" s="1"/>
  <c r="F24" i="11" s="1"/>
  <c r="J23" i="11"/>
  <c r="K23" i="11" s="1"/>
  <c r="L23" i="11" s="1"/>
  <c r="G23" i="11"/>
  <c r="H23" i="11" s="1"/>
  <c r="I23" i="11" s="1"/>
  <c r="D23" i="11"/>
  <c r="E23" i="11" s="1"/>
  <c r="F23" i="11" s="1"/>
  <c r="J22" i="11"/>
  <c r="K22" i="11" s="1"/>
  <c r="L22" i="11" s="1"/>
  <c r="G22" i="11"/>
  <c r="H22" i="11" s="1"/>
  <c r="I22" i="11" s="1"/>
  <c r="D22" i="11"/>
  <c r="E22" i="11" s="1"/>
  <c r="F22" i="11" s="1"/>
  <c r="J21" i="11"/>
  <c r="K21" i="11" s="1"/>
  <c r="L21" i="11" s="1"/>
  <c r="G21" i="11"/>
  <c r="H21" i="11" s="1"/>
  <c r="I21" i="11" s="1"/>
  <c r="D21" i="11"/>
  <c r="E21" i="11" s="1"/>
  <c r="F21" i="11" s="1"/>
  <c r="J20" i="11"/>
  <c r="K20" i="11" s="1"/>
  <c r="L20" i="11" s="1"/>
  <c r="G20" i="11"/>
  <c r="H20" i="11" s="1"/>
  <c r="I20" i="11" s="1"/>
  <c r="D20" i="11"/>
  <c r="E20" i="11" s="1"/>
  <c r="F20" i="11" s="1"/>
  <c r="U10" i="11"/>
  <c r="U11" i="11" s="1"/>
  <c r="J19" i="11"/>
  <c r="K19" i="11" s="1"/>
  <c r="L19" i="11" s="1"/>
  <c r="G19" i="11"/>
  <c r="H19" i="11" s="1"/>
  <c r="I19" i="11" s="1"/>
  <c r="D19" i="11"/>
  <c r="E19" i="11" s="1"/>
  <c r="F19" i="11" s="1"/>
  <c r="J18" i="11"/>
  <c r="K18" i="11" s="1"/>
  <c r="L18" i="11" s="1"/>
  <c r="G18" i="11"/>
  <c r="E18" i="11"/>
  <c r="F18" i="11" s="1"/>
  <c r="D18" i="11"/>
  <c r="J17" i="11"/>
  <c r="K17" i="11" s="1"/>
  <c r="L17" i="11" s="1"/>
  <c r="G17" i="11"/>
  <c r="H17" i="11" s="1"/>
  <c r="I17" i="11" s="1"/>
  <c r="E17" i="11"/>
  <c r="F17" i="11" s="1"/>
  <c r="D17" i="11"/>
  <c r="J16" i="11"/>
  <c r="K16" i="11" s="1"/>
  <c r="L16" i="11" s="1"/>
  <c r="G16" i="11"/>
  <c r="D16" i="11"/>
  <c r="E16" i="11" s="1"/>
  <c r="F16" i="11" s="1"/>
  <c r="J15" i="11"/>
  <c r="K15" i="11" s="1"/>
  <c r="L15" i="11" s="1"/>
  <c r="G15" i="11"/>
  <c r="H15" i="11" s="1"/>
  <c r="I15" i="11" s="1"/>
  <c r="D15" i="11"/>
  <c r="E15" i="11" s="1"/>
  <c r="F15" i="11" s="1"/>
  <c r="K14" i="11"/>
  <c r="L14" i="11" s="1"/>
  <c r="J14" i="11"/>
  <c r="G14" i="11"/>
  <c r="H14" i="11" s="1"/>
  <c r="I14" i="11" s="1"/>
  <c r="D14" i="11"/>
  <c r="E14" i="11" s="1"/>
  <c r="F14" i="11" s="1"/>
  <c r="K13" i="11"/>
  <c r="L13" i="11" s="1"/>
  <c r="J13" i="11"/>
  <c r="G13" i="11"/>
  <c r="H13" i="11" s="1"/>
  <c r="I13" i="11" s="1"/>
  <c r="D13" i="11"/>
  <c r="E13" i="11" s="1"/>
  <c r="F13" i="11" s="1"/>
  <c r="J12" i="11"/>
  <c r="K12" i="11" s="1"/>
  <c r="L12" i="11" s="1"/>
  <c r="G12" i="11"/>
  <c r="H12" i="11" s="1"/>
  <c r="I12" i="11" s="1"/>
  <c r="D12" i="11"/>
  <c r="E12" i="11" s="1"/>
  <c r="F12" i="11" s="1"/>
  <c r="J11" i="11"/>
  <c r="K11" i="11" s="1"/>
  <c r="L11" i="11" s="1"/>
  <c r="G11" i="11"/>
  <c r="H11" i="11" s="1"/>
  <c r="I11" i="11" s="1"/>
  <c r="D11" i="11"/>
  <c r="E11" i="11" s="1"/>
  <c r="F11" i="11" s="1"/>
  <c r="J10" i="11"/>
  <c r="K10" i="11" s="1"/>
  <c r="L10" i="11" s="1"/>
  <c r="G10" i="11"/>
  <c r="H10" i="11" s="1"/>
  <c r="I10" i="11" s="1"/>
  <c r="D10" i="11"/>
  <c r="E10" i="11" s="1"/>
  <c r="F10" i="11" s="1"/>
  <c r="J9" i="11"/>
  <c r="K9" i="11" s="1"/>
  <c r="L9" i="11" s="1"/>
  <c r="G9" i="11"/>
  <c r="H9" i="11" s="1"/>
  <c r="I9" i="11" s="1"/>
  <c r="D9" i="11"/>
  <c r="E9" i="11" s="1"/>
  <c r="F9" i="11" s="1"/>
  <c r="K8" i="11"/>
  <c r="L8" i="11" s="1"/>
  <c r="J8" i="11"/>
  <c r="G8" i="11"/>
  <c r="H8" i="11" s="1"/>
  <c r="I8" i="11" s="1"/>
  <c r="D8" i="11"/>
  <c r="E8" i="11" s="1"/>
  <c r="F8" i="11" s="1"/>
  <c r="J7" i="11"/>
  <c r="K7" i="11" s="1"/>
  <c r="L7" i="11" s="1"/>
  <c r="G7" i="11"/>
  <c r="D7" i="11"/>
  <c r="E7" i="11" s="1"/>
  <c r="F7" i="11" s="1"/>
  <c r="J6" i="11"/>
  <c r="K6" i="11" s="1"/>
  <c r="L6" i="11" s="1"/>
  <c r="G6" i="11"/>
  <c r="H6" i="11" s="1"/>
  <c r="I6" i="11" s="1"/>
  <c r="D6" i="11"/>
  <c r="E6" i="11" s="1"/>
  <c r="F6" i="11" s="1"/>
  <c r="C13" i="2" l="1"/>
  <c r="C15" i="2" a="1"/>
  <c r="C15" i="2" s="1"/>
  <c r="C14" i="2" a="1"/>
  <c r="C14" i="2" s="1"/>
  <c r="R600" i="11"/>
  <c r="R596" i="11"/>
  <c r="R592" i="11"/>
  <c r="R588" i="11"/>
  <c r="R584" i="11"/>
  <c r="R580" i="11"/>
  <c r="R576" i="11"/>
  <c r="R572" i="11"/>
  <c r="R568" i="11"/>
  <c r="R564" i="11"/>
  <c r="R560" i="11"/>
  <c r="R556" i="11"/>
  <c r="R552" i="11"/>
  <c r="R548" i="11"/>
  <c r="R544" i="11"/>
  <c r="R540" i="11"/>
  <c r="R536" i="11"/>
  <c r="R532" i="11"/>
  <c r="R528" i="11"/>
  <c r="R524" i="11"/>
  <c r="R520" i="11"/>
  <c r="R516" i="11"/>
  <c r="R512" i="11"/>
  <c r="O8" i="11"/>
  <c r="O13" i="11" s="1"/>
  <c r="O10" i="11"/>
  <c r="O15" i="11" s="1"/>
  <c r="H7" i="11"/>
  <c r="I7" i="11" s="1"/>
  <c r="H16" i="11"/>
  <c r="I16" i="11" s="1"/>
  <c r="H18" i="11"/>
  <c r="I18" i="11" s="1"/>
  <c r="R7" i="11"/>
  <c r="H177" i="11"/>
  <c r="I177" i="11" s="1"/>
  <c r="H187" i="11"/>
  <c r="I187" i="11" s="1"/>
  <c r="H195" i="11"/>
  <c r="I195" i="11" s="1"/>
  <c r="H203" i="11"/>
  <c r="I203" i="11" s="1"/>
  <c r="H211" i="11"/>
  <c r="I211" i="11" s="1"/>
  <c r="H389" i="11"/>
  <c r="I389" i="11" s="1"/>
  <c r="H183" i="11"/>
  <c r="I183" i="11" s="1"/>
  <c r="H191" i="11"/>
  <c r="I191" i="11" s="1"/>
  <c r="H199" i="11"/>
  <c r="I199" i="11" s="1"/>
  <c r="H207" i="11"/>
  <c r="I207" i="11" s="1"/>
  <c r="H374" i="11"/>
  <c r="I374" i="11" s="1"/>
  <c r="H397" i="11"/>
  <c r="I397" i="11" s="1"/>
  <c r="H377" i="11"/>
  <c r="I377" i="11" s="1"/>
  <c r="H301" i="11"/>
  <c r="I301" i="11" s="1"/>
  <c r="H303" i="11"/>
  <c r="I303" i="11" s="1"/>
  <c r="H305" i="11"/>
  <c r="I305" i="11" s="1"/>
  <c r="H307" i="11"/>
  <c r="I307" i="11" s="1"/>
  <c r="H309" i="11"/>
  <c r="I309" i="11" s="1"/>
  <c r="H311" i="11"/>
  <c r="I311" i="11" s="1"/>
  <c r="H313" i="11"/>
  <c r="I313" i="11" s="1"/>
  <c r="H315" i="11"/>
  <c r="I315" i="11" s="1"/>
  <c r="H317" i="11"/>
  <c r="I317" i="11" s="1"/>
  <c r="H319" i="11"/>
  <c r="I319" i="11" s="1"/>
  <c r="H321" i="11"/>
  <c r="I321" i="11" s="1"/>
  <c r="H323" i="11"/>
  <c r="I323" i="11" s="1"/>
  <c r="H325" i="11"/>
  <c r="I325" i="11" s="1"/>
  <c r="H327" i="11"/>
  <c r="I327" i="11" s="1"/>
  <c r="H329" i="11"/>
  <c r="I329" i="11" s="1"/>
  <c r="H331" i="11"/>
  <c r="I331" i="11" s="1"/>
  <c r="H333" i="11"/>
  <c r="I333" i="11" s="1"/>
  <c r="H335" i="11"/>
  <c r="I335" i="11" s="1"/>
  <c r="H337" i="11"/>
  <c r="I337" i="11" s="1"/>
  <c r="H339" i="11"/>
  <c r="I339" i="11" s="1"/>
  <c r="H341" i="11"/>
  <c r="I341" i="11" s="1"/>
  <c r="H343" i="11"/>
  <c r="I343" i="11" s="1"/>
  <c r="H345" i="11"/>
  <c r="I345" i="11" s="1"/>
  <c r="H347" i="11"/>
  <c r="I347" i="11" s="1"/>
  <c r="H349" i="11"/>
  <c r="I349" i="11" s="1"/>
  <c r="H351" i="11"/>
  <c r="I351" i="11" s="1"/>
  <c r="H353" i="11"/>
  <c r="I353" i="11" s="1"/>
  <c r="H355" i="11"/>
  <c r="I355" i="11" s="1"/>
  <c r="H357" i="11"/>
  <c r="I357" i="11" s="1"/>
  <c r="H359" i="11"/>
  <c r="I359" i="11" s="1"/>
  <c r="H361" i="11"/>
  <c r="I361" i="11" s="1"/>
  <c r="H363" i="11"/>
  <c r="I363" i="11" s="1"/>
  <c r="H365" i="11"/>
  <c r="I365" i="11" s="1"/>
  <c r="H367" i="11"/>
  <c r="I367" i="11" s="1"/>
  <c r="H369" i="11"/>
  <c r="I369" i="11" s="1"/>
  <c r="H371" i="11"/>
  <c r="I371" i="11" s="1"/>
  <c r="H381" i="11"/>
  <c r="I381" i="11" s="1"/>
  <c r="H372" i="11"/>
  <c r="I372" i="11" s="1"/>
  <c r="H385" i="11"/>
  <c r="I385" i="11" s="1"/>
  <c r="H393" i="11"/>
  <c r="I393" i="11" s="1"/>
  <c r="R505" i="11" l="1"/>
  <c r="R381" i="11"/>
  <c r="R319" i="11"/>
  <c r="R473" i="11"/>
  <c r="R255" i="11"/>
  <c r="R470" i="11"/>
  <c r="R439" i="11"/>
  <c r="R437" i="11"/>
  <c r="R408" i="11"/>
  <c r="R494" i="11"/>
  <c r="R461" i="11"/>
  <c r="R429" i="11"/>
  <c r="R497" i="11"/>
  <c r="R465" i="11"/>
  <c r="R431" i="11"/>
  <c r="R400" i="11"/>
  <c r="R393" i="11"/>
  <c r="R303" i="11"/>
  <c r="R295" i="11"/>
  <c r="R193" i="11"/>
  <c r="R486" i="11"/>
  <c r="R453" i="11"/>
  <c r="R421" i="11"/>
  <c r="R489" i="11"/>
  <c r="R455" i="11"/>
  <c r="R424" i="11"/>
  <c r="R391" i="11"/>
  <c r="R478" i="11"/>
  <c r="R445" i="11"/>
  <c r="R413" i="11"/>
  <c r="R481" i="11"/>
  <c r="R447" i="11"/>
  <c r="R416" i="11"/>
  <c r="R176" i="11"/>
  <c r="R237" i="11"/>
  <c r="R389" i="11"/>
  <c r="R463" i="11"/>
  <c r="R492" i="11"/>
  <c r="R484" i="11"/>
  <c r="R476" i="11"/>
  <c r="R468" i="11"/>
  <c r="R460" i="11"/>
  <c r="R452" i="11"/>
  <c r="R444" i="11"/>
  <c r="R436" i="11"/>
  <c r="R428" i="11"/>
  <c r="R419" i="11"/>
  <c r="R411" i="11"/>
  <c r="R503" i="11"/>
  <c r="R495" i="11"/>
  <c r="R487" i="11"/>
  <c r="R479" i="11"/>
  <c r="R471" i="11"/>
  <c r="R462" i="11"/>
  <c r="R454" i="11"/>
  <c r="R446" i="11"/>
  <c r="R438" i="11"/>
  <c r="R430" i="11"/>
  <c r="R422" i="11"/>
  <c r="R414" i="11"/>
  <c r="R406" i="11"/>
  <c r="R395" i="11"/>
  <c r="R385" i="11"/>
  <c r="R383" i="11"/>
  <c r="R379" i="11"/>
  <c r="R369" i="11"/>
  <c r="R365" i="11"/>
  <c r="R361" i="11"/>
  <c r="R357" i="11"/>
  <c r="R353" i="11"/>
  <c r="R349" i="11"/>
  <c r="R345" i="11"/>
  <c r="R341" i="11"/>
  <c r="R337" i="11"/>
  <c r="R333" i="11"/>
  <c r="R323" i="11"/>
  <c r="R307" i="11"/>
  <c r="R294" i="11"/>
  <c r="R279" i="11"/>
  <c r="R209" i="11"/>
  <c r="R223" i="11"/>
  <c r="R273" i="11"/>
  <c r="R259" i="11"/>
  <c r="R498" i="11"/>
  <c r="R490" i="11"/>
  <c r="R482" i="11"/>
  <c r="R474" i="11"/>
  <c r="R466" i="11"/>
  <c r="R457" i="11"/>
  <c r="R449" i="11"/>
  <c r="R441" i="11"/>
  <c r="R433" i="11"/>
  <c r="R425" i="11"/>
  <c r="R417" i="11"/>
  <c r="R409" i="11"/>
  <c r="R501" i="11"/>
  <c r="R493" i="11"/>
  <c r="R485" i="11"/>
  <c r="R477" i="11"/>
  <c r="R469" i="11"/>
  <c r="R459" i="11"/>
  <c r="R451" i="11"/>
  <c r="R443" i="11"/>
  <c r="R435" i="11"/>
  <c r="R427" i="11"/>
  <c r="R420" i="11"/>
  <c r="R412" i="11"/>
  <c r="R404" i="11"/>
  <c r="R405" i="11"/>
  <c r="R378" i="11"/>
  <c r="R376" i="11"/>
  <c r="R327" i="11"/>
  <c r="R311" i="11"/>
  <c r="R293" i="11"/>
  <c r="R278" i="11"/>
  <c r="R191" i="11"/>
  <c r="R241" i="11"/>
  <c r="R227" i="11"/>
  <c r="R496" i="11"/>
  <c r="R488" i="11"/>
  <c r="R480" i="11"/>
  <c r="R472" i="11"/>
  <c r="R464" i="11"/>
  <c r="R456" i="11"/>
  <c r="R448" i="11"/>
  <c r="R440" i="11"/>
  <c r="R432" i="11"/>
  <c r="R423" i="11"/>
  <c r="R415" i="11"/>
  <c r="R407" i="11"/>
  <c r="R499" i="11"/>
  <c r="R491" i="11"/>
  <c r="R483" i="11"/>
  <c r="R475" i="11"/>
  <c r="R467" i="11"/>
  <c r="R458" i="11"/>
  <c r="R450" i="11"/>
  <c r="R442" i="11"/>
  <c r="R434" i="11"/>
  <c r="R426" i="11"/>
  <c r="R418" i="11"/>
  <c r="R410" i="11"/>
  <c r="R402" i="11"/>
  <c r="R387" i="11"/>
  <c r="R401" i="11"/>
  <c r="R399" i="11"/>
  <c r="R371" i="11"/>
  <c r="R367" i="11"/>
  <c r="R363" i="11"/>
  <c r="R359" i="11"/>
  <c r="R355" i="11"/>
  <c r="R351" i="11"/>
  <c r="R347" i="11"/>
  <c r="R343" i="11"/>
  <c r="R339" i="11"/>
  <c r="R335" i="11"/>
  <c r="R331" i="11"/>
  <c r="R315" i="11"/>
  <c r="R277" i="11"/>
  <c r="R269" i="11"/>
  <c r="R180" i="11"/>
  <c r="R195" i="11"/>
  <c r="O9" i="11"/>
  <c r="O14" i="11" s="1"/>
  <c r="R289" i="11"/>
  <c r="R290" i="11"/>
  <c r="R291" i="11"/>
  <c r="R374" i="11"/>
  <c r="R261" i="11"/>
  <c r="R229" i="11"/>
  <c r="R172" i="11"/>
  <c r="R247" i="11"/>
  <c r="R215" i="11"/>
  <c r="R183" i="11"/>
  <c r="R372" i="11"/>
  <c r="R265" i="11"/>
  <c r="R233" i="11"/>
  <c r="R205" i="11"/>
  <c r="R189" i="11"/>
  <c r="R403" i="11"/>
  <c r="R251" i="11"/>
  <c r="R219" i="11"/>
  <c r="R187" i="11"/>
  <c r="R179" i="11"/>
  <c r="R168" i="11"/>
  <c r="R164" i="11"/>
  <c r="R160" i="11"/>
  <c r="R156" i="11"/>
  <c r="R152" i="11"/>
  <c r="R148" i="11"/>
  <c r="R144" i="11"/>
  <c r="R136" i="11"/>
  <c r="R128" i="11"/>
  <c r="R120" i="11"/>
  <c r="R112" i="11"/>
  <c r="R104" i="11"/>
  <c r="R96" i="11"/>
  <c r="R88" i="11"/>
  <c r="R80" i="11"/>
  <c r="R72" i="11"/>
  <c r="R64" i="11"/>
  <c r="R56" i="11"/>
  <c r="R48" i="11"/>
  <c r="R40" i="11"/>
  <c r="R32" i="11"/>
  <c r="R138" i="11"/>
  <c r="R130" i="11"/>
  <c r="R122" i="11"/>
  <c r="R114" i="11"/>
  <c r="R106" i="11"/>
  <c r="R98" i="11"/>
  <c r="R90" i="11"/>
  <c r="R82" i="11"/>
  <c r="R74" i="11"/>
  <c r="R67" i="11"/>
  <c r="R59" i="11"/>
  <c r="R51" i="11"/>
  <c r="R43" i="11"/>
  <c r="R35" i="11"/>
  <c r="R28" i="11"/>
  <c r="R16" i="11"/>
  <c r="R18" i="11"/>
  <c r="R329" i="11"/>
  <c r="R325" i="11"/>
  <c r="R321" i="11"/>
  <c r="R317" i="11"/>
  <c r="R313" i="11"/>
  <c r="R309" i="11"/>
  <c r="R305" i="11"/>
  <c r="R301" i="11"/>
  <c r="R285" i="11"/>
  <c r="R377" i="11"/>
  <c r="R286" i="11"/>
  <c r="R397" i="11"/>
  <c r="R287" i="11"/>
  <c r="R253" i="11"/>
  <c r="R221" i="11"/>
  <c r="R201" i="11"/>
  <c r="R185" i="11"/>
  <c r="R271" i="11"/>
  <c r="R239" i="11"/>
  <c r="R207" i="11"/>
  <c r="R178" i="11"/>
  <c r="R296" i="11"/>
  <c r="R257" i="11"/>
  <c r="R225" i="11"/>
  <c r="R275" i="11"/>
  <c r="R243" i="11"/>
  <c r="R211" i="11"/>
  <c r="R182" i="11"/>
  <c r="R171" i="11"/>
  <c r="R167" i="11"/>
  <c r="R163" i="11"/>
  <c r="R159" i="11"/>
  <c r="R155" i="11"/>
  <c r="R151" i="11"/>
  <c r="R147" i="11"/>
  <c r="R143" i="11"/>
  <c r="R135" i="11"/>
  <c r="R127" i="11"/>
  <c r="R119" i="11"/>
  <c r="R111" i="11"/>
  <c r="R103" i="11"/>
  <c r="R95" i="11"/>
  <c r="R87" i="11"/>
  <c r="R79" i="11"/>
  <c r="R71" i="11"/>
  <c r="R62" i="11"/>
  <c r="R54" i="11"/>
  <c r="R46" i="11"/>
  <c r="R38" i="11"/>
  <c r="R30" i="11"/>
  <c r="R177" i="11"/>
  <c r="R137" i="11"/>
  <c r="R129" i="11"/>
  <c r="R121" i="11"/>
  <c r="R113" i="11"/>
  <c r="R105" i="11"/>
  <c r="R97" i="11"/>
  <c r="R89" i="11"/>
  <c r="R81" i="11"/>
  <c r="R73" i="11"/>
  <c r="R65" i="11"/>
  <c r="R57" i="11"/>
  <c r="R49" i="11"/>
  <c r="R41" i="11"/>
  <c r="R33" i="11"/>
  <c r="R21" i="11"/>
  <c r="R14" i="11"/>
  <c r="R19" i="11"/>
  <c r="R24" i="11"/>
  <c r="R297" i="11"/>
  <c r="R281" i="11"/>
  <c r="R298" i="11"/>
  <c r="R282" i="11"/>
  <c r="R299" i="11"/>
  <c r="R283" i="11"/>
  <c r="R288" i="11"/>
  <c r="R245" i="11"/>
  <c r="R213" i="11"/>
  <c r="R263" i="11"/>
  <c r="R231" i="11"/>
  <c r="R199" i="11"/>
  <c r="R280" i="11"/>
  <c r="R249" i="11"/>
  <c r="R217" i="11"/>
  <c r="R197" i="11"/>
  <c r="R267" i="11"/>
  <c r="R235" i="11"/>
  <c r="R203" i="11"/>
  <c r="R174" i="11"/>
  <c r="R170" i="11"/>
  <c r="R166" i="11"/>
  <c r="R162" i="11"/>
  <c r="R158" i="11"/>
  <c r="R154" i="11"/>
  <c r="R150" i="11"/>
  <c r="R146" i="11"/>
  <c r="R140" i="11"/>
  <c r="R132" i="11"/>
  <c r="R124" i="11"/>
  <c r="R116" i="11"/>
  <c r="R108" i="11"/>
  <c r="R100" i="11"/>
  <c r="R92" i="11"/>
  <c r="R84" i="11"/>
  <c r="R76" i="11"/>
  <c r="R68" i="11"/>
  <c r="R60" i="11"/>
  <c r="R52" i="11"/>
  <c r="R44" i="11"/>
  <c r="R36" i="11"/>
  <c r="R142" i="11"/>
  <c r="R134" i="11"/>
  <c r="R126" i="11"/>
  <c r="R118" i="11"/>
  <c r="R110" i="11"/>
  <c r="R102" i="11"/>
  <c r="R94" i="11"/>
  <c r="R86" i="11"/>
  <c r="R78" i="11"/>
  <c r="R70" i="11"/>
  <c r="R63" i="11"/>
  <c r="R55" i="11"/>
  <c r="R47" i="11"/>
  <c r="R39" i="11"/>
  <c r="R31" i="11"/>
  <c r="R10" i="11"/>
  <c r="R11" i="11"/>
  <c r="R504" i="11"/>
  <c r="R502" i="11"/>
  <c r="R500" i="11"/>
  <c r="R398" i="11"/>
  <c r="R390" i="11"/>
  <c r="R382" i="11"/>
  <c r="R396" i="11"/>
  <c r="R388" i="11"/>
  <c r="R380" i="11"/>
  <c r="R394" i="11"/>
  <c r="R386" i="11"/>
  <c r="R375" i="11"/>
  <c r="R392" i="11"/>
  <c r="R274" i="11"/>
  <c r="R272" i="11"/>
  <c r="R270" i="11"/>
  <c r="R268" i="11"/>
  <c r="R266" i="11"/>
  <c r="R264" i="11"/>
  <c r="R262" i="11"/>
  <c r="R260" i="11"/>
  <c r="R258" i="11"/>
  <c r="R256" i="11"/>
  <c r="R254" i="11"/>
  <c r="R252" i="11"/>
  <c r="R250" i="11"/>
  <c r="R248" i="11"/>
  <c r="R246" i="11"/>
  <c r="R244" i="11"/>
  <c r="R242" i="11"/>
  <c r="R240" i="11"/>
  <c r="R238" i="11"/>
  <c r="R236" i="11"/>
  <c r="R234" i="11"/>
  <c r="R232" i="11"/>
  <c r="R230" i="11"/>
  <c r="R228" i="11"/>
  <c r="R226" i="11"/>
  <c r="R224" i="11"/>
  <c r="R222" i="11"/>
  <c r="R220" i="11"/>
  <c r="R218" i="11"/>
  <c r="R216" i="11"/>
  <c r="R214" i="11"/>
  <c r="R212" i="11"/>
  <c r="R384" i="11"/>
  <c r="R373" i="11"/>
  <c r="R366" i="11"/>
  <c r="R358" i="11"/>
  <c r="R350" i="11"/>
  <c r="R342" i="11"/>
  <c r="R334" i="11"/>
  <c r="R326" i="11"/>
  <c r="R318" i="11"/>
  <c r="R310" i="11"/>
  <c r="R302" i="11"/>
  <c r="R204" i="11"/>
  <c r="R196" i="11"/>
  <c r="R188" i="11"/>
  <c r="R368" i="11"/>
  <c r="R360" i="11"/>
  <c r="R352" i="11"/>
  <c r="R344" i="11"/>
  <c r="R336" i="11"/>
  <c r="R328" i="11"/>
  <c r="R320" i="11"/>
  <c r="R312" i="11"/>
  <c r="R304" i="11"/>
  <c r="R292" i="11"/>
  <c r="R276" i="11"/>
  <c r="R210" i="11"/>
  <c r="R202" i="11"/>
  <c r="R194" i="11"/>
  <c r="R186" i="11"/>
  <c r="R370" i="11"/>
  <c r="R362" i="11"/>
  <c r="R354" i="11"/>
  <c r="R346" i="11"/>
  <c r="R338" i="11"/>
  <c r="R330" i="11"/>
  <c r="R322" i="11"/>
  <c r="R314" i="11"/>
  <c r="R306" i="11"/>
  <c r="R208" i="11"/>
  <c r="R200" i="11"/>
  <c r="R192" i="11"/>
  <c r="R184" i="11"/>
  <c r="R175" i="11"/>
  <c r="R364" i="11"/>
  <c r="R356" i="11"/>
  <c r="R348" i="11"/>
  <c r="R340" i="11"/>
  <c r="R332" i="11"/>
  <c r="R324" i="11"/>
  <c r="R316" i="11"/>
  <c r="R308" i="11"/>
  <c r="R300" i="11"/>
  <c r="R284" i="11"/>
  <c r="R206" i="11"/>
  <c r="R198" i="11"/>
  <c r="R190" i="11"/>
  <c r="R181" i="11"/>
  <c r="R173" i="11"/>
  <c r="R20" i="11"/>
  <c r="R17" i="11"/>
  <c r="R15" i="11"/>
  <c r="R9" i="11"/>
  <c r="R6" i="11"/>
  <c r="R27" i="11"/>
  <c r="R25" i="11"/>
  <c r="R23" i="11"/>
  <c r="R12" i="11"/>
  <c r="R169" i="11"/>
  <c r="R165" i="11"/>
  <c r="R161" i="11"/>
  <c r="R157" i="11"/>
  <c r="R153" i="11"/>
  <c r="R149" i="11"/>
  <c r="R145" i="11"/>
  <c r="R139" i="11"/>
  <c r="R131" i="11"/>
  <c r="R123" i="11"/>
  <c r="R115" i="11"/>
  <c r="R107" i="11"/>
  <c r="R99" i="11"/>
  <c r="R91" i="11"/>
  <c r="R83" i="11"/>
  <c r="R75" i="11"/>
  <c r="R66" i="11"/>
  <c r="R58" i="11"/>
  <c r="R50" i="11"/>
  <c r="R42" i="11"/>
  <c r="R34" i="11"/>
  <c r="R141" i="11"/>
  <c r="R133" i="11"/>
  <c r="R125" i="11"/>
  <c r="R117" i="11"/>
  <c r="R109" i="11"/>
  <c r="R101" i="11"/>
  <c r="R93" i="11"/>
  <c r="R85" i="11"/>
  <c r="R77" i="11"/>
  <c r="R69" i="11"/>
  <c r="R61" i="11"/>
  <c r="R53" i="11"/>
  <c r="R45" i="11"/>
  <c r="R37" i="11"/>
  <c r="R29" i="11"/>
  <c r="R22" i="11"/>
  <c r="R8" i="11"/>
  <c r="R26" i="11"/>
  <c r="R13" i="11"/>
  <c r="U2" i="11" l="1"/>
  <c r="U4" i="11"/>
  <c r="U12" i="11" s="1"/>
  <c r="U13" i="11" l="1"/>
  <c r="U14" i="11"/>
  <c r="D13" i="8" l="1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403" i="8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D496" i="8"/>
  <c r="D497" i="8"/>
  <c r="D498" i="8"/>
  <c r="D499" i="8"/>
  <c r="D500" i="8"/>
  <c r="D501" i="8"/>
  <c r="D502" i="8"/>
  <c r="D503" i="8"/>
  <c r="D504" i="8"/>
  <c r="D505" i="8"/>
  <c r="D506" i="8"/>
  <c r="D507" i="8"/>
  <c r="D508" i="8"/>
  <c r="D509" i="8"/>
  <c r="D510" i="8"/>
  <c r="D511" i="8"/>
  <c r="D512" i="8"/>
  <c r="D513" i="8"/>
  <c r="D514" i="8"/>
  <c r="D515" i="8"/>
  <c r="D516" i="8"/>
  <c r="D517" i="8"/>
  <c r="D518" i="8"/>
  <c r="D519" i="8"/>
  <c r="D520" i="8"/>
  <c r="D521" i="8"/>
  <c r="D522" i="8"/>
  <c r="D523" i="8"/>
  <c r="D524" i="8"/>
  <c r="D525" i="8"/>
  <c r="D526" i="8"/>
  <c r="D527" i="8"/>
  <c r="D528" i="8"/>
  <c r="D529" i="8"/>
  <c r="D530" i="8"/>
  <c r="D531" i="8"/>
  <c r="D532" i="8"/>
  <c r="D533" i="8"/>
  <c r="D534" i="8"/>
  <c r="D535" i="8"/>
  <c r="D536" i="8"/>
  <c r="D537" i="8"/>
  <c r="D538" i="8"/>
  <c r="D539" i="8"/>
  <c r="D540" i="8"/>
  <c r="D541" i="8"/>
  <c r="D542" i="8"/>
  <c r="D543" i="8"/>
  <c r="D544" i="8"/>
  <c r="D545" i="8"/>
  <c r="D546" i="8"/>
  <c r="D547" i="8"/>
  <c r="D548" i="8"/>
  <c r="D549" i="8"/>
  <c r="D550" i="8"/>
  <c r="D551" i="8"/>
  <c r="D552" i="8"/>
  <c r="D553" i="8"/>
  <c r="D554" i="8"/>
  <c r="D555" i="8"/>
  <c r="D556" i="8"/>
  <c r="D557" i="8"/>
  <c r="D558" i="8"/>
  <c r="D559" i="8"/>
  <c r="D560" i="8"/>
  <c r="D561" i="8"/>
  <c r="D562" i="8"/>
  <c r="D563" i="8"/>
  <c r="D564" i="8"/>
  <c r="D565" i="8"/>
  <c r="D566" i="8"/>
  <c r="D567" i="8"/>
  <c r="D568" i="8"/>
  <c r="D569" i="8"/>
  <c r="D570" i="8"/>
  <c r="D571" i="8"/>
  <c r="D572" i="8"/>
  <c r="D573" i="8"/>
  <c r="D574" i="8"/>
  <c r="D575" i="8"/>
  <c r="D576" i="8"/>
  <c r="D577" i="8"/>
  <c r="D578" i="8"/>
  <c r="D579" i="8"/>
  <c r="D580" i="8"/>
  <c r="D581" i="8"/>
  <c r="D582" i="8"/>
  <c r="D583" i="8"/>
  <c r="D584" i="8"/>
  <c r="D585" i="8"/>
  <c r="D586" i="8"/>
  <c r="D587" i="8"/>
  <c r="D588" i="8"/>
  <c r="D589" i="8"/>
  <c r="D590" i="8"/>
  <c r="D591" i="8"/>
  <c r="D592" i="8"/>
  <c r="D593" i="8"/>
  <c r="D594" i="8"/>
  <c r="D595" i="8"/>
  <c r="D596" i="8"/>
  <c r="D597" i="8"/>
  <c r="D598" i="8"/>
  <c r="D599" i="8"/>
  <c r="D600" i="8"/>
  <c r="D601" i="8"/>
  <c r="D602" i="8"/>
  <c r="D603" i="8"/>
  <c r="D604" i="8"/>
  <c r="D605" i="8"/>
  <c r="D606" i="8"/>
  <c r="D607" i="8"/>
  <c r="D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603" i="8"/>
  <c r="E604" i="8"/>
  <c r="E605" i="8"/>
  <c r="E606" i="8"/>
  <c r="E607" i="8"/>
  <c r="E12" i="8"/>
  <c r="K108" i="8" a="1"/>
  <c r="G14" i="8"/>
  <c r="G13" i="8"/>
  <c r="G12" i="8"/>
  <c r="I4" i="6"/>
  <c r="H4" i="6"/>
  <c r="F4" i="6"/>
  <c r="I12" i="6"/>
  <c r="I13" i="6"/>
  <c r="I14" i="6"/>
  <c r="H5" i="6" s="1"/>
  <c r="H7" i="6" s="1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7" i="6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I353" i="6"/>
  <c r="I354" i="6"/>
  <c r="I355" i="6"/>
  <c r="I356" i="6"/>
  <c r="I357" i="6"/>
  <c r="I358" i="6"/>
  <c r="I359" i="6"/>
  <c r="I360" i="6"/>
  <c r="I361" i="6"/>
  <c r="I362" i="6"/>
  <c r="I363" i="6"/>
  <c r="I364" i="6"/>
  <c r="I365" i="6"/>
  <c r="I366" i="6"/>
  <c r="I367" i="6"/>
  <c r="I368" i="6"/>
  <c r="I369" i="6"/>
  <c r="I370" i="6"/>
  <c r="I371" i="6"/>
  <c r="I372" i="6"/>
  <c r="I373" i="6"/>
  <c r="I374" i="6"/>
  <c r="I375" i="6"/>
  <c r="I376" i="6"/>
  <c r="I377" i="6"/>
  <c r="I378" i="6"/>
  <c r="I379" i="6"/>
  <c r="I380" i="6"/>
  <c r="I381" i="6"/>
  <c r="I382" i="6"/>
  <c r="I383" i="6"/>
  <c r="I384" i="6"/>
  <c r="I385" i="6"/>
  <c r="I386" i="6"/>
  <c r="I387" i="6"/>
  <c r="I388" i="6"/>
  <c r="I389" i="6"/>
  <c r="I390" i="6"/>
  <c r="I391" i="6"/>
  <c r="I392" i="6"/>
  <c r="I393" i="6"/>
  <c r="I394" i="6"/>
  <c r="I395" i="6"/>
  <c r="I396" i="6"/>
  <c r="I397" i="6"/>
  <c r="I398" i="6"/>
  <c r="I399" i="6"/>
  <c r="I400" i="6"/>
  <c r="I401" i="6"/>
  <c r="I402" i="6"/>
  <c r="I403" i="6"/>
  <c r="I404" i="6"/>
  <c r="I405" i="6"/>
  <c r="I406" i="6"/>
  <c r="I407" i="6"/>
  <c r="I408" i="6"/>
  <c r="I409" i="6"/>
  <c r="I410" i="6"/>
  <c r="I411" i="6"/>
  <c r="I412" i="6"/>
  <c r="I413" i="6"/>
  <c r="I414" i="6"/>
  <c r="I415" i="6"/>
  <c r="I416" i="6"/>
  <c r="I417" i="6"/>
  <c r="I418" i="6"/>
  <c r="I419" i="6"/>
  <c r="I420" i="6"/>
  <c r="I421" i="6"/>
  <c r="I422" i="6"/>
  <c r="I423" i="6"/>
  <c r="I424" i="6"/>
  <c r="I425" i="6"/>
  <c r="I426" i="6"/>
  <c r="I427" i="6"/>
  <c r="I428" i="6"/>
  <c r="I429" i="6"/>
  <c r="I430" i="6"/>
  <c r="I431" i="6"/>
  <c r="I432" i="6"/>
  <c r="I433" i="6"/>
  <c r="I434" i="6"/>
  <c r="I435" i="6"/>
  <c r="I436" i="6"/>
  <c r="I437" i="6"/>
  <c r="I438" i="6"/>
  <c r="I439" i="6"/>
  <c r="I440" i="6"/>
  <c r="I441" i="6"/>
  <c r="I442" i="6"/>
  <c r="I443" i="6"/>
  <c r="I444" i="6"/>
  <c r="I445" i="6"/>
  <c r="I446" i="6"/>
  <c r="I447" i="6"/>
  <c r="I448" i="6"/>
  <c r="I449" i="6"/>
  <c r="I450" i="6"/>
  <c r="I451" i="6"/>
  <c r="I452" i="6"/>
  <c r="I453" i="6"/>
  <c r="I454" i="6"/>
  <c r="I455" i="6"/>
  <c r="I456" i="6"/>
  <c r="I457" i="6"/>
  <c r="I458" i="6"/>
  <c r="I459" i="6"/>
  <c r="I460" i="6"/>
  <c r="I461" i="6"/>
  <c r="I462" i="6"/>
  <c r="I463" i="6"/>
  <c r="I464" i="6"/>
  <c r="I465" i="6"/>
  <c r="I466" i="6"/>
  <c r="I467" i="6"/>
  <c r="I468" i="6"/>
  <c r="I469" i="6"/>
  <c r="I470" i="6"/>
  <c r="I471" i="6"/>
  <c r="I472" i="6"/>
  <c r="I473" i="6"/>
  <c r="I474" i="6"/>
  <c r="I475" i="6"/>
  <c r="I476" i="6"/>
  <c r="I477" i="6"/>
  <c r="I478" i="6"/>
  <c r="I479" i="6"/>
  <c r="I480" i="6"/>
  <c r="I481" i="6"/>
  <c r="I482" i="6"/>
  <c r="I483" i="6"/>
  <c r="I484" i="6"/>
  <c r="I485" i="6"/>
  <c r="I486" i="6"/>
  <c r="I487" i="6"/>
  <c r="I488" i="6"/>
  <c r="I489" i="6"/>
  <c r="I490" i="6"/>
  <c r="I491" i="6"/>
  <c r="I492" i="6"/>
  <c r="I493" i="6"/>
  <c r="I494" i="6"/>
  <c r="I495" i="6"/>
  <c r="I496" i="6"/>
  <c r="I497" i="6"/>
  <c r="I498" i="6"/>
  <c r="I499" i="6"/>
  <c r="I500" i="6"/>
  <c r="I501" i="6"/>
  <c r="I502" i="6"/>
  <c r="I503" i="6"/>
  <c r="I504" i="6"/>
  <c r="I505" i="6"/>
  <c r="I506" i="6"/>
  <c r="I507" i="6"/>
  <c r="I508" i="6"/>
  <c r="I509" i="6"/>
  <c r="I510" i="6"/>
  <c r="I511" i="6"/>
  <c r="I512" i="6"/>
  <c r="I513" i="6"/>
  <c r="I514" i="6"/>
  <c r="I515" i="6"/>
  <c r="I516" i="6"/>
  <c r="I517" i="6"/>
  <c r="I518" i="6"/>
  <c r="I519" i="6"/>
  <c r="I520" i="6"/>
  <c r="I521" i="6"/>
  <c r="I522" i="6"/>
  <c r="I523" i="6"/>
  <c r="I524" i="6"/>
  <c r="I525" i="6"/>
  <c r="I526" i="6"/>
  <c r="I527" i="6"/>
  <c r="I528" i="6"/>
  <c r="I529" i="6"/>
  <c r="I530" i="6"/>
  <c r="I531" i="6"/>
  <c r="I532" i="6"/>
  <c r="I533" i="6"/>
  <c r="I534" i="6"/>
  <c r="I535" i="6"/>
  <c r="I536" i="6"/>
  <c r="I537" i="6"/>
  <c r="I538" i="6"/>
  <c r="I539" i="6"/>
  <c r="I540" i="6"/>
  <c r="I541" i="6"/>
  <c r="I542" i="6"/>
  <c r="I543" i="6"/>
  <c r="I544" i="6"/>
  <c r="I545" i="6"/>
  <c r="I546" i="6"/>
  <c r="I547" i="6"/>
  <c r="I548" i="6"/>
  <c r="I549" i="6"/>
  <c r="I550" i="6"/>
  <c r="I551" i="6"/>
  <c r="I552" i="6"/>
  <c r="I553" i="6"/>
  <c r="I554" i="6"/>
  <c r="I555" i="6"/>
  <c r="I556" i="6"/>
  <c r="I557" i="6"/>
  <c r="I558" i="6"/>
  <c r="I559" i="6"/>
  <c r="I560" i="6"/>
  <c r="I561" i="6"/>
  <c r="I562" i="6"/>
  <c r="I563" i="6"/>
  <c r="I564" i="6"/>
  <c r="I565" i="6"/>
  <c r="I566" i="6"/>
  <c r="I567" i="6"/>
  <c r="I568" i="6"/>
  <c r="I569" i="6"/>
  <c r="I570" i="6"/>
  <c r="I571" i="6"/>
  <c r="I572" i="6"/>
  <c r="I573" i="6"/>
  <c r="I574" i="6"/>
  <c r="I575" i="6"/>
  <c r="I576" i="6"/>
  <c r="I577" i="6"/>
  <c r="I578" i="6"/>
  <c r="I579" i="6"/>
  <c r="I580" i="6"/>
  <c r="I581" i="6"/>
  <c r="I582" i="6"/>
  <c r="I583" i="6"/>
  <c r="I584" i="6"/>
  <c r="I585" i="6"/>
  <c r="I586" i="6"/>
  <c r="I587" i="6"/>
  <c r="I588" i="6"/>
  <c r="I589" i="6"/>
  <c r="I590" i="6"/>
  <c r="I591" i="6"/>
  <c r="I592" i="6"/>
  <c r="I593" i="6"/>
  <c r="I594" i="6"/>
  <c r="I595" i="6"/>
  <c r="I596" i="6"/>
  <c r="I597" i="6"/>
  <c r="I598" i="6"/>
  <c r="I599" i="6"/>
  <c r="I600" i="6"/>
  <c r="I601" i="6"/>
  <c r="I602" i="6"/>
  <c r="I603" i="6"/>
  <c r="I604" i="6"/>
  <c r="I605" i="6"/>
  <c r="I606" i="6"/>
  <c r="I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H429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4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0" i="6"/>
  <c r="H521" i="6"/>
  <c r="H522" i="6"/>
  <c r="H523" i="6"/>
  <c r="H524" i="6"/>
  <c r="H525" i="6"/>
  <c r="H526" i="6"/>
  <c r="H527" i="6"/>
  <c r="H528" i="6"/>
  <c r="H529" i="6"/>
  <c r="H530" i="6"/>
  <c r="H531" i="6"/>
  <c r="H532" i="6"/>
  <c r="H533" i="6"/>
  <c r="H534" i="6"/>
  <c r="H535" i="6"/>
  <c r="H536" i="6"/>
  <c r="H537" i="6"/>
  <c r="H538" i="6"/>
  <c r="H539" i="6"/>
  <c r="H540" i="6"/>
  <c r="H541" i="6"/>
  <c r="H542" i="6"/>
  <c r="H543" i="6"/>
  <c r="H544" i="6"/>
  <c r="H545" i="6"/>
  <c r="H546" i="6"/>
  <c r="H547" i="6"/>
  <c r="H548" i="6"/>
  <c r="H549" i="6"/>
  <c r="H550" i="6"/>
  <c r="H551" i="6"/>
  <c r="H552" i="6"/>
  <c r="H553" i="6"/>
  <c r="H554" i="6"/>
  <c r="H555" i="6"/>
  <c r="H556" i="6"/>
  <c r="H557" i="6"/>
  <c r="H558" i="6"/>
  <c r="H559" i="6"/>
  <c r="H560" i="6"/>
  <c r="H561" i="6"/>
  <c r="H562" i="6"/>
  <c r="H563" i="6"/>
  <c r="H564" i="6"/>
  <c r="H565" i="6"/>
  <c r="H566" i="6"/>
  <c r="H567" i="6"/>
  <c r="H568" i="6"/>
  <c r="H569" i="6"/>
  <c r="H570" i="6"/>
  <c r="H571" i="6"/>
  <c r="H572" i="6"/>
  <c r="H573" i="6"/>
  <c r="H574" i="6"/>
  <c r="H575" i="6"/>
  <c r="H576" i="6"/>
  <c r="H577" i="6"/>
  <c r="H578" i="6"/>
  <c r="H579" i="6"/>
  <c r="H580" i="6"/>
  <c r="H581" i="6"/>
  <c r="H582" i="6"/>
  <c r="H583" i="6"/>
  <c r="H584" i="6"/>
  <c r="H585" i="6"/>
  <c r="H586" i="6"/>
  <c r="H587" i="6"/>
  <c r="H588" i="6"/>
  <c r="H589" i="6"/>
  <c r="H590" i="6"/>
  <c r="H591" i="6"/>
  <c r="H592" i="6"/>
  <c r="H593" i="6"/>
  <c r="H594" i="6"/>
  <c r="H595" i="6"/>
  <c r="H596" i="6"/>
  <c r="H597" i="6"/>
  <c r="H598" i="6"/>
  <c r="H599" i="6"/>
  <c r="H600" i="6"/>
  <c r="H601" i="6"/>
  <c r="H602" i="6"/>
  <c r="H603" i="6"/>
  <c r="H604" i="6"/>
  <c r="H605" i="6"/>
  <c r="H606" i="6"/>
  <c r="H11" i="6"/>
  <c r="F12" i="6"/>
  <c r="G12" i="6"/>
  <c r="F13" i="6"/>
  <c r="G13" i="6"/>
  <c r="F14" i="6"/>
  <c r="G14" i="6"/>
  <c r="F15" i="6"/>
  <c r="G15" i="6"/>
  <c r="F16" i="6"/>
  <c r="G16" i="6"/>
  <c r="F17" i="6"/>
  <c r="G17" i="6"/>
  <c r="F18" i="6"/>
  <c r="G18" i="6"/>
  <c r="F19" i="6"/>
  <c r="G19" i="6"/>
  <c r="F20" i="6"/>
  <c r="G20" i="6"/>
  <c r="F21" i="6"/>
  <c r="G21" i="6"/>
  <c r="F22" i="6"/>
  <c r="G22" i="6"/>
  <c r="F23" i="6"/>
  <c r="G23" i="6"/>
  <c r="F24" i="6"/>
  <c r="G24" i="6"/>
  <c r="F25" i="6"/>
  <c r="G25" i="6"/>
  <c r="F26" i="6"/>
  <c r="G26" i="6"/>
  <c r="F27" i="6"/>
  <c r="G27" i="6"/>
  <c r="F28" i="6"/>
  <c r="G28" i="6"/>
  <c r="F29" i="6"/>
  <c r="G29" i="6"/>
  <c r="F30" i="6"/>
  <c r="G30" i="6"/>
  <c r="F31" i="6"/>
  <c r="G31" i="6"/>
  <c r="F32" i="6"/>
  <c r="G32" i="6"/>
  <c r="F33" i="6"/>
  <c r="G33" i="6"/>
  <c r="F34" i="6"/>
  <c r="G34" i="6"/>
  <c r="F35" i="6"/>
  <c r="G35" i="6"/>
  <c r="F36" i="6"/>
  <c r="G36" i="6"/>
  <c r="F37" i="6"/>
  <c r="G37" i="6"/>
  <c r="F38" i="6"/>
  <c r="G38" i="6"/>
  <c r="F39" i="6"/>
  <c r="G39" i="6"/>
  <c r="F40" i="6"/>
  <c r="G40" i="6"/>
  <c r="F41" i="6"/>
  <c r="G41" i="6"/>
  <c r="F42" i="6"/>
  <c r="G42" i="6"/>
  <c r="F43" i="6"/>
  <c r="G43" i="6"/>
  <c r="F44" i="6"/>
  <c r="G44" i="6"/>
  <c r="F45" i="6"/>
  <c r="G45" i="6"/>
  <c r="F46" i="6"/>
  <c r="G46" i="6"/>
  <c r="F47" i="6"/>
  <c r="G47" i="6"/>
  <c r="F48" i="6"/>
  <c r="G48" i="6"/>
  <c r="F49" i="6"/>
  <c r="G49" i="6"/>
  <c r="F50" i="6"/>
  <c r="G50" i="6"/>
  <c r="F51" i="6"/>
  <c r="G51" i="6"/>
  <c r="F52" i="6"/>
  <c r="G52" i="6"/>
  <c r="F53" i="6"/>
  <c r="G53" i="6"/>
  <c r="F54" i="6"/>
  <c r="G54" i="6"/>
  <c r="F55" i="6"/>
  <c r="G55" i="6"/>
  <c r="F56" i="6"/>
  <c r="G56" i="6"/>
  <c r="F57" i="6"/>
  <c r="G57" i="6"/>
  <c r="F58" i="6"/>
  <c r="G58" i="6"/>
  <c r="F59" i="6"/>
  <c r="G59" i="6"/>
  <c r="F60" i="6"/>
  <c r="G60" i="6"/>
  <c r="F61" i="6"/>
  <c r="G61" i="6"/>
  <c r="F62" i="6"/>
  <c r="G62" i="6"/>
  <c r="F63" i="6"/>
  <c r="G63" i="6"/>
  <c r="F64" i="6"/>
  <c r="G64" i="6"/>
  <c r="F65" i="6"/>
  <c r="G65" i="6"/>
  <c r="F66" i="6"/>
  <c r="G66" i="6"/>
  <c r="F67" i="6"/>
  <c r="G67" i="6"/>
  <c r="F68" i="6"/>
  <c r="G68" i="6"/>
  <c r="F69" i="6"/>
  <c r="G69" i="6"/>
  <c r="F70" i="6"/>
  <c r="G70" i="6"/>
  <c r="F71" i="6"/>
  <c r="G71" i="6"/>
  <c r="F72" i="6"/>
  <c r="G72" i="6"/>
  <c r="F73" i="6"/>
  <c r="G73" i="6"/>
  <c r="F74" i="6"/>
  <c r="G74" i="6"/>
  <c r="F75" i="6"/>
  <c r="G75" i="6"/>
  <c r="F76" i="6"/>
  <c r="G76" i="6"/>
  <c r="F77" i="6"/>
  <c r="G77" i="6"/>
  <c r="F78" i="6"/>
  <c r="G78" i="6"/>
  <c r="F79" i="6"/>
  <c r="G79" i="6"/>
  <c r="F80" i="6"/>
  <c r="G80" i="6"/>
  <c r="F81" i="6"/>
  <c r="G81" i="6"/>
  <c r="F82" i="6"/>
  <c r="G82" i="6"/>
  <c r="F83" i="6"/>
  <c r="G83" i="6"/>
  <c r="F84" i="6"/>
  <c r="G84" i="6"/>
  <c r="F85" i="6"/>
  <c r="G85" i="6"/>
  <c r="F86" i="6"/>
  <c r="G86" i="6"/>
  <c r="F87" i="6"/>
  <c r="G87" i="6"/>
  <c r="F88" i="6"/>
  <c r="G88" i="6"/>
  <c r="F89" i="6"/>
  <c r="G89" i="6"/>
  <c r="F90" i="6"/>
  <c r="G90" i="6"/>
  <c r="F91" i="6"/>
  <c r="G91" i="6"/>
  <c r="F92" i="6"/>
  <c r="G92" i="6"/>
  <c r="F93" i="6"/>
  <c r="G93" i="6"/>
  <c r="F94" i="6"/>
  <c r="G94" i="6"/>
  <c r="F95" i="6"/>
  <c r="G95" i="6"/>
  <c r="F96" i="6"/>
  <c r="G96" i="6"/>
  <c r="F97" i="6"/>
  <c r="G97" i="6"/>
  <c r="F98" i="6"/>
  <c r="G98" i="6"/>
  <c r="F99" i="6"/>
  <c r="G99" i="6"/>
  <c r="F100" i="6"/>
  <c r="G100" i="6"/>
  <c r="F101" i="6"/>
  <c r="G101" i="6"/>
  <c r="F102" i="6"/>
  <c r="G102" i="6"/>
  <c r="F103" i="6"/>
  <c r="G103" i="6"/>
  <c r="F104" i="6"/>
  <c r="G104" i="6"/>
  <c r="F105" i="6"/>
  <c r="G105" i="6"/>
  <c r="F106" i="6"/>
  <c r="G106" i="6"/>
  <c r="F107" i="6"/>
  <c r="G107" i="6"/>
  <c r="F108" i="6"/>
  <c r="G108" i="6"/>
  <c r="F109" i="6"/>
  <c r="G109" i="6"/>
  <c r="F110" i="6"/>
  <c r="G110" i="6"/>
  <c r="F111" i="6"/>
  <c r="G111" i="6"/>
  <c r="F112" i="6"/>
  <c r="G112" i="6"/>
  <c r="F113" i="6"/>
  <c r="G113" i="6"/>
  <c r="F114" i="6"/>
  <c r="G114" i="6"/>
  <c r="F115" i="6"/>
  <c r="G115" i="6"/>
  <c r="F116" i="6"/>
  <c r="G116" i="6"/>
  <c r="F117" i="6"/>
  <c r="G117" i="6"/>
  <c r="F118" i="6"/>
  <c r="G118" i="6"/>
  <c r="F119" i="6"/>
  <c r="G119" i="6"/>
  <c r="F120" i="6"/>
  <c r="G120" i="6"/>
  <c r="F121" i="6"/>
  <c r="G121" i="6"/>
  <c r="F122" i="6"/>
  <c r="G122" i="6"/>
  <c r="F123" i="6"/>
  <c r="G123" i="6"/>
  <c r="F124" i="6"/>
  <c r="G124" i="6"/>
  <c r="F125" i="6"/>
  <c r="G125" i="6"/>
  <c r="F126" i="6"/>
  <c r="G126" i="6"/>
  <c r="F127" i="6"/>
  <c r="G127" i="6"/>
  <c r="F128" i="6"/>
  <c r="G128" i="6"/>
  <c r="F129" i="6"/>
  <c r="G129" i="6"/>
  <c r="F130" i="6"/>
  <c r="G130" i="6"/>
  <c r="F131" i="6"/>
  <c r="G131" i="6"/>
  <c r="F132" i="6"/>
  <c r="G132" i="6"/>
  <c r="F133" i="6"/>
  <c r="G133" i="6"/>
  <c r="F134" i="6"/>
  <c r="G134" i="6"/>
  <c r="F135" i="6"/>
  <c r="G135" i="6"/>
  <c r="F136" i="6"/>
  <c r="G136" i="6"/>
  <c r="F137" i="6"/>
  <c r="G137" i="6"/>
  <c r="F138" i="6"/>
  <c r="G138" i="6"/>
  <c r="F139" i="6"/>
  <c r="G139" i="6"/>
  <c r="F140" i="6"/>
  <c r="G140" i="6"/>
  <c r="F141" i="6"/>
  <c r="G141" i="6"/>
  <c r="F142" i="6"/>
  <c r="G142" i="6"/>
  <c r="F143" i="6"/>
  <c r="G143" i="6"/>
  <c r="F144" i="6"/>
  <c r="G144" i="6"/>
  <c r="F145" i="6"/>
  <c r="G145" i="6"/>
  <c r="F146" i="6"/>
  <c r="G146" i="6"/>
  <c r="F147" i="6"/>
  <c r="G147" i="6"/>
  <c r="F148" i="6"/>
  <c r="G148" i="6"/>
  <c r="F149" i="6"/>
  <c r="G149" i="6"/>
  <c r="F150" i="6"/>
  <c r="G150" i="6"/>
  <c r="F151" i="6"/>
  <c r="G151" i="6"/>
  <c r="F152" i="6"/>
  <c r="G152" i="6"/>
  <c r="F153" i="6"/>
  <c r="G153" i="6"/>
  <c r="F154" i="6"/>
  <c r="G154" i="6"/>
  <c r="F155" i="6"/>
  <c r="G155" i="6"/>
  <c r="F156" i="6"/>
  <c r="G156" i="6"/>
  <c r="F157" i="6"/>
  <c r="G157" i="6"/>
  <c r="F158" i="6"/>
  <c r="G158" i="6"/>
  <c r="F159" i="6"/>
  <c r="G159" i="6"/>
  <c r="F160" i="6"/>
  <c r="G160" i="6"/>
  <c r="F161" i="6"/>
  <c r="G161" i="6"/>
  <c r="F162" i="6"/>
  <c r="G162" i="6"/>
  <c r="F163" i="6"/>
  <c r="G163" i="6"/>
  <c r="F164" i="6"/>
  <c r="G164" i="6"/>
  <c r="F165" i="6"/>
  <c r="G165" i="6"/>
  <c r="F166" i="6"/>
  <c r="G166" i="6"/>
  <c r="F167" i="6"/>
  <c r="G167" i="6"/>
  <c r="F168" i="6"/>
  <c r="G168" i="6"/>
  <c r="F169" i="6"/>
  <c r="G169" i="6"/>
  <c r="F170" i="6"/>
  <c r="G170" i="6"/>
  <c r="F171" i="6"/>
  <c r="G171" i="6"/>
  <c r="F172" i="6"/>
  <c r="G172" i="6"/>
  <c r="F173" i="6"/>
  <c r="G173" i="6"/>
  <c r="F174" i="6"/>
  <c r="G174" i="6"/>
  <c r="F175" i="6"/>
  <c r="G175" i="6"/>
  <c r="F176" i="6"/>
  <c r="G176" i="6"/>
  <c r="F177" i="6"/>
  <c r="G177" i="6"/>
  <c r="F178" i="6"/>
  <c r="G178" i="6"/>
  <c r="F179" i="6"/>
  <c r="G179" i="6"/>
  <c r="F180" i="6"/>
  <c r="G180" i="6"/>
  <c r="F181" i="6"/>
  <c r="G181" i="6"/>
  <c r="F182" i="6"/>
  <c r="G182" i="6"/>
  <c r="F183" i="6"/>
  <c r="G183" i="6"/>
  <c r="F184" i="6"/>
  <c r="G184" i="6"/>
  <c r="F185" i="6"/>
  <c r="G185" i="6"/>
  <c r="F186" i="6"/>
  <c r="G186" i="6"/>
  <c r="F187" i="6"/>
  <c r="G187" i="6"/>
  <c r="F188" i="6"/>
  <c r="G188" i="6"/>
  <c r="F189" i="6"/>
  <c r="G189" i="6"/>
  <c r="F190" i="6"/>
  <c r="G190" i="6"/>
  <c r="F191" i="6"/>
  <c r="G191" i="6"/>
  <c r="F192" i="6"/>
  <c r="G192" i="6"/>
  <c r="F193" i="6"/>
  <c r="G193" i="6"/>
  <c r="F194" i="6"/>
  <c r="G194" i="6"/>
  <c r="F195" i="6"/>
  <c r="G195" i="6"/>
  <c r="F196" i="6"/>
  <c r="G196" i="6"/>
  <c r="F197" i="6"/>
  <c r="G197" i="6"/>
  <c r="F198" i="6"/>
  <c r="G198" i="6"/>
  <c r="F199" i="6"/>
  <c r="G199" i="6"/>
  <c r="F200" i="6"/>
  <c r="G200" i="6"/>
  <c r="F201" i="6"/>
  <c r="G201" i="6"/>
  <c r="F202" i="6"/>
  <c r="G202" i="6"/>
  <c r="F203" i="6"/>
  <c r="G203" i="6"/>
  <c r="F204" i="6"/>
  <c r="G204" i="6"/>
  <c r="F205" i="6"/>
  <c r="G205" i="6"/>
  <c r="F206" i="6"/>
  <c r="G206" i="6"/>
  <c r="F207" i="6"/>
  <c r="G207" i="6"/>
  <c r="F208" i="6"/>
  <c r="G208" i="6"/>
  <c r="F209" i="6"/>
  <c r="G209" i="6"/>
  <c r="F210" i="6"/>
  <c r="G210" i="6"/>
  <c r="F211" i="6"/>
  <c r="G211" i="6"/>
  <c r="F212" i="6"/>
  <c r="G212" i="6"/>
  <c r="F213" i="6"/>
  <c r="G213" i="6"/>
  <c r="F214" i="6"/>
  <c r="G214" i="6"/>
  <c r="F215" i="6"/>
  <c r="G215" i="6"/>
  <c r="F216" i="6"/>
  <c r="G216" i="6"/>
  <c r="F217" i="6"/>
  <c r="G217" i="6"/>
  <c r="F218" i="6"/>
  <c r="G218" i="6"/>
  <c r="F219" i="6"/>
  <c r="G219" i="6"/>
  <c r="F220" i="6"/>
  <c r="G220" i="6"/>
  <c r="F221" i="6"/>
  <c r="G221" i="6"/>
  <c r="F222" i="6"/>
  <c r="G222" i="6"/>
  <c r="F223" i="6"/>
  <c r="G223" i="6"/>
  <c r="F224" i="6"/>
  <c r="G224" i="6"/>
  <c r="F225" i="6"/>
  <c r="G225" i="6"/>
  <c r="F226" i="6"/>
  <c r="G226" i="6"/>
  <c r="F227" i="6"/>
  <c r="G227" i="6"/>
  <c r="F228" i="6"/>
  <c r="G228" i="6"/>
  <c r="F229" i="6"/>
  <c r="G229" i="6"/>
  <c r="F230" i="6"/>
  <c r="G230" i="6"/>
  <c r="F231" i="6"/>
  <c r="G231" i="6"/>
  <c r="F232" i="6"/>
  <c r="G232" i="6"/>
  <c r="F233" i="6"/>
  <c r="G233" i="6"/>
  <c r="F234" i="6"/>
  <c r="G234" i="6"/>
  <c r="F235" i="6"/>
  <c r="G235" i="6"/>
  <c r="F236" i="6"/>
  <c r="G236" i="6"/>
  <c r="F237" i="6"/>
  <c r="G237" i="6"/>
  <c r="F238" i="6"/>
  <c r="G238" i="6"/>
  <c r="F239" i="6"/>
  <c r="G239" i="6"/>
  <c r="F240" i="6"/>
  <c r="G240" i="6"/>
  <c r="F241" i="6"/>
  <c r="G241" i="6"/>
  <c r="F242" i="6"/>
  <c r="G242" i="6"/>
  <c r="F243" i="6"/>
  <c r="G243" i="6"/>
  <c r="F244" i="6"/>
  <c r="G244" i="6"/>
  <c r="F245" i="6"/>
  <c r="G245" i="6"/>
  <c r="F246" i="6"/>
  <c r="G246" i="6"/>
  <c r="F247" i="6"/>
  <c r="G247" i="6"/>
  <c r="F248" i="6"/>
  <c r="G248" i="6"/>
  <c r="F249" i="6"/>
  <c r="G249" i="6"/>
  <c r="F250" i="6"/>
  <c r="G250" i="6"/>
  <c r="F251" i="6"/>
  <c r="G251" i="6"/>
  <c r="F252" i="6"/>
  <c r="G252" i="6"/>
  <c r="F253" i="6"/>
  <c r="G253" i="6"/>
  <c r="F254" i="6"/>
  <c r="G254" i="6"/>
  <c r="F255" i="6"/>
  <c r="G255" i="6"/>
  <c r="F256" i="6"/>
  <c r="G256" i="6"/>
  <c r="F257" i="6"/>
  <c r="G257" i="6"/>
  <c r="F258" i="6"/>
  <c r="G258" i="6"/>
  <c r="F259" i="6"/>
  <c r="G259" i="6"/>
  <c r="F260" i="6"/>
  <c r="G260" i="6"/>
  <c r="F261" i="6"/>
  <c r="G261" i="6"/>
  <c r="F262" i="6"/>
  <c r="G262" i="6"/>
  <c r="F263" i="6"/>
  <c r="G263" i="6"/>
  <c r="F264" i="6"/>
  <c r="G264" i="6"/>
  <c r="F265" i="6"/>
  <c r="G265" i="6"/>
  <c r="F266" i="6"/>
  <c r="G266" i="6"/>
  <c r="F267" i="6"/>
  <c r="G267" i="6"/>
  <c r="F268" i="6"/>
  <c r="G268" i="6"/>
  <c r="F269" i="6"/>
  <c r="G269" i="6"/>
  <c r="F270" i="6"/>
  <c r="G270" i="6"/>
  <c r="F271" i="6"/>
  <c r="G271" i="6"/>
  <c r="F272" i="6"/>
  <c r="G272" i="6"/>
  <c r="F273" i="6"/>
  <c r="G273" i="6"/>
  <c r="F274" i="6"/>
  <c r="G274" i="6"/>
  <c r="F275" i="6"/>
  <c r="G275" i="6"/>
  <c r="F276" i="6"/>
  <c r="G276" i="6"/>
  <c r="F277" i="6"/>
  <c r="G277" i="6"/>
  <c r="F278" i="6"/>
  <c r="G278" i="6"/>
  <c r="F279" i="6"/>
  <c r="G279" i="6"/>
  <c r="F280" i="6"/>
  <c r="G280" i="6"/>
  <c r="F281" i="6"/>
  <c r="G281" i="6"/>
  <c r="F282" i="6"/>
  <c r="G282" i="6"/>
  <c r="F283" i="6"/>
  <c r="G283" i="6"/>
  <c r="F284" i="6"/>
  <c r="G284" i="6"/>
  <c r="F285" i="6"/>
  <c r="G285" i="6"/>
  <c r="F286" i="6"/>
  <c r="G286" i="6"/>
  <c r="F287" i="6"/>
  <c r="G287" i="6"/>
  <c r="F288" i="6"/>
  <c r="G288" i="6"/>
  <c r="F289" i="6"/>
  <c r="G289" i="6"/>
  <c r="F290" i="6"/>
  <c r="G290" i="6"/>
  <c r="F291" i="6"/>
  <c r="G291" i="6"/>
  <c r="F292" i="6"/>
  <c r="G292" i="6"/>
  <c r="F293" i="6"/>
  <c r="G293" i="6"/>
  <c r="F294" i="6"/>
  <c r="G294" i="6"/>
  <c r="F295" i="6"/>
  <c r="G295" i="6"/>
  <c r="F296" i="6"/>
  <c r="G296" i="6"/>
  <c r="F297" i="6"/>
  <c r="G297" i="6"/>
  <c r="F298" i="6"/>
  <c r="G298" i="6"/>
  <c r="F299" i="6"/>
  <c r="G299" i="6"/>
  <c r="F300" i="6"/>
  <c r="G300" i="6"/>
  <c r="F301" i="6"/>
  <c r="G301" i="6"/>
  <c r="F302" i="6"/>
  <c r="G302" i="6"/>
  <c r="F303" i="6"/>
  <c r="G303" i="6"/>
  <c r="F304" i="6"/>
  <c r="G304" i="6"/>
  <c r="F305" i="6"/>
  <c r="G305" i="6"/>
  <c r="F306" i="6"/>
  <c r="G306" i="6"/>
  <c r="F307" i="6"/>
  <c r="G307" i="6"/>
  <c r="F308" i="6"/>
  <c r="G308" i="6"/>
  <c r="F309" i="6"/>
  <c r="G309" i="6"/>
  <c r="F310" i="6"/>
  <c r="G310" i="6"/>
  <c r="F311" i="6"/>
  <c r="G311" i="6"/>
  <c r="F312" i="6"/>
  <c r="G312" i="6"/>
  <c r="F313" i="6"/>
  <c r="G313" i="6"/>
  <c r="F314" i="6"/>
  <c r="G314" i="6"/>
  <c r="F315" i="6"/>
  <c r="G315" i="6"/>
  <c r="F316" i="6"/>
  <c r="G316" i="6"/>
  <c r="F317" i="6"/>
  <c r="G317" i="6"/>
  <c r="F318" i="6"/>
  <c r="G318" i="6"/>
  <c r="F319" i="6"/>
  <c r="G319" i="6"/>
  <c r="F320" i="6"/>
  <c r="G320" i="6"/>
  <c r="F321" i="6"/>
  <c r="G321" i="6"/>
  <c r="F322" i="6"/>
  <c r="G322" i="6"/>
  <c r="F323" i="6"/>
  <c r="G323" i="6"/>
  <c r="F324" i="6"/>
  <c r="G324" i="6"/>
  <c r="F325" i="6"/>
  <c r="G325" i="6"/>
  <c r="F326" i="6"/>
  <c r="G326" i="6"/>
  <c r="F327" i="6"/>
  <c r="G327" i="6"/>
  <c r="F328" i="6"/>
  <c r="G328" i="6"/>
  <c r="F329" i="6"/>
  <c r="G329" i="6"/>
  <c r="F330" i="6"/>
  <c r="G330" i="6"/>
  <c r="F331" i="6"/>
  <c r="G331" i="6"/>
  <c r="F332" i="6"/>
  <c r="G332" i="6"/>
  <c r="F333" i="6"/>
  <c r="G333" i="6"/>
  <c r="F334" i="6"/>
  <c r="G334" i="6"/>
  <c r="F335" i="6"/>
  <c r="G335" i="6"/>
  <c r="F336" i="6"/>
  <c r="G336" i="6"/>
  <c r="F337" i="6"/>
  <c r="G337" i="6"/>
  <c r="F338" i="6"/>
  <c r="G338" i="6"/>
  <c r="F339" i="6"/>
  <c r="G339" i="6"/>
  <c r="F340" i="6"/>
  <c r="G340" i="6"/>
  <c r="F341" i="6"/>
  <c r="G341" i="6"/>
  <c r="F342" i="6"/>
  <c r="G342" i="6"/>
  <c r="F343" i="6"/>
  <c r="G343" i="6"/>
  <c r="F344" i="6"/>
  <c r="G344" i="6"/>
  <c r="F345" i="6"/>
  <c r="G345" i="6"/>
  <c r="F346" i="6"/>
  <c r="G346" i="6"/>
  <c r="F347" i="6"/>
  <c r="G347" i="6"/>
  <c r="F348" i="6"/>
  <c r="G348" i="6"/>
  <c r="F349" i="6"/>
  <c r="G349" i="6"/>
  <c r="F350" i="6"/>
  <c r="G350" i="6"/>
  <c r="F351" i="6"/>
  <c r="G351" i="6"/>
  <c r="F352" i="6"/>
  <c r="G352" i="6"/>
  <c r="F353" i="6"/>
  <c r="G353" i="6"/>
  <c r="F354" i="6"/>
  <c r="G354" i="6"/>
  <c r="F355" i="6"/>
  <c r="G355" i="6"/>
  <c r="F356" i="6"/>
  <c r="G356" i="6"/>
  <c r="F357" i="6"/>
  <c r="G357" i="6"/>
  <c r="F358" i="6"/>
  <c r="G358" i="6"/>
  <c r="F359" i="6"/>
  <c r="G359" i="6"/>
  <c r="F360" i="6"/>
  <c r="G360" i="6"/>
  <c r="F361" i="6"/>
  <c r="G361" i="6"/>
  <c r="F362" i="6"/>
  <c r="G362" i="6"/>
  <c r="F363" i="6"/>
  <c r="G363" i="6"/>
  <c r="F364" i="6"/>
  <c r="G364" i="6"/>
  <c r="F365" i="6"/>
  <c r="G365" i="6"/>
  <c r="F366" i="6"/>
  <c r="G366" i="6"/>
  <c r="F367" i="6"/>
  <c r="G367" i="6"/>
  <c r="F368" i="6"/>
  <c r="G368" i="6"/>
  <c r="F369" i="6"/>
  <c r="G369" i="6"/>
  <c r="F370" i="6"/>
  <c r="G370" i="6"/>
  <c r="F371" i="6"/>
  <c r="G371" i="6"/>
  <c r="F372" i="6"/>
  <c r="G372" i="6"/>
  <c r="F373" i="6"/>
  <c r="G373" i="6"/>
  <c r="F374" i="6"/>
  <c r="G374" i="6"/>
  <c r="F375" i="6"/>
  <c r="G375" i="6"/>
  <c r="F376" i="6"/>
  <c r="G376" i="6"/>
  <c r="F377" i="6"/>
  <c r="G377" i="6"/>
  <c r="F378" i="6"/>
  <c r="G378" i="6"/>
  <c r="F379" i="6"/>
  <c r="G379" i="6"/>
  <c r="F380" i="6"/>
  <c r="G380" i="6"/>
  <c r="F381" i="6"/>
  <c r="G381" i="6"/>
  <c r="F382" i="6"/>
  <c r="G382" i="6"/>
  <c r="F383" i="6"/>
  <c r="G383" i="6"/>
  <c r="F384" i="6"/>
  <c r="G384" i="6"/>
  <c r="F385" i="6"/>
  <c r="G385" i="6"/>
  <c r="F386" i="6"/>
  <c r="G386" i="6"/>
  <c r="F387" i="6"/>
  <c r="G387" i="6"/>
  <c r="F388" i="6"/>
  <c r="G388" i="6"/>
  <c r="F389" i="6"/>
  <c r="G389" i="6"/>
  <c r="F390" i="6"/>
  <c r="G390" i="6"/>
  <c r="F391" i="6"/>
  <c r="G391" i="6"/>
  <c r="F392" i="6"/>
  <c r="G392" i="6"/>
  <c r="F393" i="6"/>
  <c r="G393" i="6"/>
  <c r="F394" i="6"/>
  <c r="G394" i="6"/>
  <c r="F395" i="6"/>
  <c r="G395" i="6"/>
  <c r="F396" i="6"/>
  <c r="G396" i="6"/>
  <c r="F397" i="6"/>
  <c r="G397" i="6"/>
  <c r="F398" i="6"/>
  <c r="G398" i="6"/>
  <c r="F399" i="6"/>
  <c r="G399" i="6"/>
  <c r="F400" i="6"/>
  <c r="G400" i="6"/>
  <c r="F401" i="6"/>
  <c r="G401" i="6"/>
  <c r="F402" i="6"/>
  <c r="G402" i="6"/>
  <c r="F403" i="6"/>
  <c r="G403" i="6"/>
  <c r="F404" i="6"/>
  <c r="G404" i="6"/>
  <c r="F405" i="6"/>
  <c r="G405" i="6"/>
  <c r="F406" i="6"/>
  <c r="G406" i="6"/>
  <c r="F407" i="6"/>
  <c r="G407" i="6"/>
  <c r="F408" i="6"/>
  <c r="G408" i="6"/>
  <c r="F409" i="6"/>
  <c r="G409" i="6"/>
  <c r="F410" i="6"/>
  <c r="G410" i="6"/>
  <c r="F411" i="6"/>
  <c r="G411" i="6"/>
  <c r="F412" i="6"/>
  <c r="G412" i="6"/>
  <c r="F413" i="6"/>
  <c r="G413" i="6"/>
  <c r="F414" i="6"/>
  <c r="G414" i="6"/>
  <c r="F415" i="6"/>
  <c r="G415" i="6"/>
  <c r="F416" i="6"/>
  <c r="G416" i="6"/>
  <c r="F417" i="6"/>
  <c r="G417" i="6"/>
  <c r="F418" i="6"/>
  <c r="G418" i="6"/>
  <c r="F419" i="6"/>
  <c r="G419" i="6"/>
  <c r="F420" i="6"/>
  <c r="G420" i="6"/>
  <c r="F421" i="6"/>
  <c r="G421" i="6"/>
  <c r="F422" i="6"/>
  <c r="G422" i="6"/>
  <c r="F423" i="6"/>
  <c r="G423" i="6"/>
  <c r="F424" i="6"/>
  <c r="G424" i="6"/>
  <c r="F425" i="6"/>
  <c r="G425" i="6"/>
  <c r="F426" i="6"/>
  <c r="G426" i="6"/>
  <c r="F427" i="6"/>
  <c r="G427" i="6"/>
  <c r="F428" i="6"/>
  <c r="G428" i="6"/>
  <c r="F429" i="6"/>
  <c r="G429" i="6"/>
  <c r="F430" i="6"/>
  <c r="G430" i="6"/>
  <c r="F431" i="6"/>
  <c r="G431" i="6"/>
  <c r="F432" i="6"/>
  <c r="G432" i="6"/>
  <c r="F433" i="6"/>
  <c r="G433" i="6"/>
  <c r="F434" i="6"/>
  <c r="G434" i="6"/>
  <c r="F435" i="6"/>
  <c r="G435" i="6"/>
  <c r="F436" i="6"/>
  <c r="G436" i="6"/>
  <c r="F437" i="6"/>
  <c r="G437" i="6"/>
  <c r="F438" i="6"/>
  <c r="G438" i="6"/>
  <c r="F439" i="6"/>
  <c r="G439" i="6"/>
  <c r="F440" i="6"/>
  <c r="G440" i="6"/>
  <c r="F441" i="6"/>
  <c r="G441" i="6"/>
  <c r="F442" i="6"/>
  <c r="G442" i="6"/>
  <c r="F443" i="6"/>
  <c r="G443" i="6"/>
  <c r="F444" i="6"/>
  <c r="G444" i="6"/>
  <c r="F445" i="6"/>
  <c r="G445" i="6"/>
  <c r="F446" i="6"/>
  <c r="G446" i="6"/>
  <c r="F447" i="6"/>
  <c r="G447" i="6"/>
  <c r="F448" i="6"/>
  <c r="G448" i="6"/>
  <c r="F449" i="6"/>
  <c r="G449" i="6"/>
  <c r="F450" i="6"/>
  <c r="G450" i="6"/>
  <c r="F451" i="6"/>
  <c r="G451" i="6"/>
  <c r="F452" i="6"/>
  <c r="G452" i="6"/>
  <c r="F453" i="6"/>
  <c r="G453" i="6"/>
  <c r="F454" i="6"/>
  <c r="G454" i="6"/>
  <c r="F455" i="6"/>
  <c r="G455" i="6"/>
  <c r="F456" i="6"/>
  <c r="G456" i="6"/>
  <c r="F457" i="6"/>
  <c r="G457" i="6"/>
  <c r="F458" i="6"/>
  <c r="G458" i="6"/>
  <c r="F459" i="6"/>
  <c r="G459" i="6"/>
  <c r="F460" i="6"/>
  <c r="G460" i="6"/>
  <c r="F461" i="6"/>
  <c r="G461" i="6"/>
  <c r="F462" i="6"/>
  <c r="G462" i="6"/>
  <c r="F463" i="6"/>
  <c r="G463" i="6"/>
  <c r="F464" i="6"/>
  <c r="G464" i="6"/>
  <c r="F465" i="6"/>
  <c r="G465" i="6"/>
  <c r="F466" i="6"/>
  <c r="G466" i="6"/>
  <c r="F467" i="6"/>
  <c r="G467" i="6"/>
  <c r="F468" i="6"/>
  <c r="G468" i="6"/>
  <c r="F469" i="6"/>
  <c r="G469" i="6"/>
  <c r="F470" i="6"/>
  <c r="G470" i="6"/>
  <c r="F471" i="6"/>
  <c r="G471" i="6"/>
  <c r="F472" i="6"/>
  <c r="G472" i="6"/>
  <c r="F473" i="6"/>
  <c r="G473" i="6"/>
  <c r="F474" i="6"/>
  <c r="G474" i="6"/>
  <c r="F475" i="6"/>
  <c r="G475" i="6"/>
  <c r="F476" i="6"/>
  <c r="G476" i="6"/>
  <c r="F477" i="6"/>
  <c r="G477" i="6"/>
  <c r="F478" i="6"/>
  <c r="G478" i="6"/>
  <c r="F479" i="6"/>
  <c r="G479" i="6"/>
  <c r="F480" i="6"/>
  <c r="G480" i="6"/>
  <c r="F481" i="6"/>
  <c r="G481" i="6"/>
  <c r="F482" i="6"/>
  <c r="G482" i="6"/>
  <c r="F483" i="6"/>
  <c r="G483" i="6"/>
  <c r="F484" i="6"/>
  <c r="G484" i="6"/>
  <c r="F485" i="6"/>
  <c r="G485" i="6"/>
  <c r="F486" i="6"/>
  <c r="G486" i="6"/>
  <c r="F487" i="6"/>
  <c r="G487" i="6"/>
  <c r="F488" i="6"/>
  <c r="G488" i="6"/>
  <c r="F489" i="6"/>
  <c r="G489" i="6"/>
  <c r="F490" i="6"/>
  <c r="G490" i="6"/>
  <c r="F491" i="6"/>
  <c r="G491" i="6"/>
  <c r="F492" i="6"/>
  <c r="G492" i="6"/>
  <c r="F493" i="6"/>
  <c r="G493" i="6"/>
  <c r="F494" i="6"/>
  <c r="G494" i="6"/>
  <c r="F495" i="6"/>
  <c r="G495" i="6"/>
  <c r="F496" i="6"/>
  <c r="G496" i="6"/>
  <c r="F497" i="6"/>
  <c r="G497" i="6"/>
  <c r="F498" i="6"/>
  <c r="G498" i="6"/>
  <c r="F499" i="6"/>
  <c r="G499" i="6"/>
  <c r="F500" i="6"/>
  <c r="G500" i="6"/>
  <c r="F501" i="6"/>
  <c r="G501" i="6"/>
  <c r="F502" i="6"/>
  <c r="G502" i="6"/>
  <c r="F503" i="6"/>
  <c r="G503" i="6"/>
  <c r="F504" i="6"/>
  <c r="G504" i="6"/>
  <c r="F505" i="6"/>
  <c r="G505" i="6"/>
  <c r="F506" i="6"/>
  <c r="G506" i="6"/>
  <c r="F507" i="6"/>
  <c r="G507" i="6"/>
  <c r="F508" i="6"/>
  <c r="G508" i="6"/>
  <c r="F509" i="6"/>
  <c r="G509" i="6"/>
  <c r="F510" i="6"/>
  <c r="G510" i="6"/>
  <c r="F511" i="6"/>
  <c r="G511" i="6"/>
  <c r="F512" i="6"/>
  <c r="G512" i="6"/>
  <c r="F513" i="6"/>
  <c r="G513" i="6"/>
  <c r="F514" i="6"/>
  <c r="G514" i="6"/>
  <c r="F515" i="6"/>
  <c r="G515" i="6"/>
  <c r="F516" i="6"/>
  <c r="G516" i="6"/>
  <c r="F517" i="6"/>
  <c r="G517" i="6"/>
  <c r="F518" i="6"/>
  <c r="G518" i="6"/>
  <c r="F519" i="6"/>
  <c r="G519" i="6"/>
  <c r="F520" i="6"/>
  <c r="G520" i="6"/>
  <c r="F521" i="6"/>
  <c r="G521" i="6"/>
  <c r="F522" i="6"/>
  <c r="G522" i="6"/>
  <c r="F523" i="6"/>
  <c r="G523" i="6"/>
  <c r="F524" i="6"/>
  <c r="G524" i="6"/>
  <c r="F525" i="6"/>
  <c r="G525" i="6"/>
  <c r="F526" i="6"/>
  <c r="G526" i="6"/>
  <c r="F527" i="6"/>
  <c r="G527" i="6"/>
  <c r="F528" i="6"/>
  <c r="G528" i="6"/>
  <c r="F529" i="6"/>
  <c r="G529" i="6"/>
  <c r="F530" i="6"/>
  <c r="G530" i="6"/>
  <c r="F531" i="6"/>
  <c r="G531" i="6"/>
  <c r="F532" i="6"/>
  <c r="G532" i="6"/>
  <c r="F533" i="6"/>
  <c r="G533" i="6"/>
  <c r="F534" i="6"/>
  <c r="G534" i="6"/>
  <c r="F535" i="6"/>
  <c r="G535" i="6"/>
  <c r="F536" i="6"/>
  <c r="G536" i="6"/>
  <c r="F537" i="6"/>
  <c r="G537" i="6"/>
  <c r="F538" i="6"/>
  <c r="G538" i="6"/>
  <c r="F539" i="6"/>
  <c r="G539" i="6"/>
  <c r="F540" i="6"/>
  <c r="G540" i="6"/>
  <c r="F541" i="6"/>
  <c r="G541" i="6"/>
  <c r="F542" i="6"/>
  <c r="G542" i="6"/>
  <c r="F543" i="6"/>
  <c r="G543" i="6"/>
  <c r="F544" i="6"/>
  <c r="G544" i="6"/>
  <c r="F545" i="6"/>
  <c r="G545" i="6"/>
  <c r="F546" i="6"/>
  <c r="G546" i="6"/>
  <c r="F547" i="6"/>
  <c r="G547" i="6"/>
  <c r="F548" i="6"/>
  <c r="G548" i="6"/>
  <c r="F549" i="6"/>
  <c r="G549" i="6"/>
  <c r="F550" i="6"/>
  <c r="G550" i="6"/>
  <c r="F551" i="6"/>
  <c r="G551" i="6"/>
  <c r="F552" i="6"/>
  <c r="G552" i="6"/>
  <c r="F553" i="6"/>
  <c r="G553" i="6"/>
  <c r="F554" i="6"/>
  <c r="G554" i="6"/>
  <c r="F555" i="6"/>
  <c r="G555" i="6"/>
  <c r="F556" i="6"/>
  <c r="G556" i="6"/>
  <c r="F557" i="6"/>
  <c r="G557" i="6"/>
  <c r="F558" i="6"/>
  <c r="G558" i="6"/>
  <c r="F559" i="6"/>
  <c r="G559" i="6"/>
  <c r="F560" i="6"/>
  <c r="G560" i="6"/>
  <c r="F561" i="6"/>
  <c r="G561" i="6"/>
  <c r="F562" i="6"/>
  <c r="G562" i="6"/>
  <c r="F563" i="6"/>
  <c r="G563" i="6"/>
  <c r="F564" i="6"/>
  <c r="G564" i="6"/>
  <c r="F565" i="6"/>
  <c r="G565" i="6"/>
  <c r="F566" i="6"/>
  <c r="G566" i="6"/>
  <c r="F567" i="6"/>
  <c r="G567" i="6"/>
  <c r="F568" i="6"/>
  <c r="G568" i="6"/>
  <c r="F569" i="6"/>
  <c r="G569" i="6"/>
  <c r="F570" i="6"/>
  <c r="G570" i="6"/>
  <c r="F571" i="6"/>
  <c r="G571" i="6"/>
  <c r="F572" i="6"/>
  <c r="G572" i="6"/>
  <c r="F573" i="6"/>
  <c r="G573" i="6"/>
  <c r="F574" i="6"/>
  <c r="G574" i="6"/>
  <c r="F575" i="6"/>
  <c r="G575" i="6"/>
  <c r="F576" i="6"/>
  <c r="G576" i="6"/>
  <c r="F577" i="6"/>
  <c r="G577" i="6"/>
  <c r="F578" i="6"/>
  <c r="G578" i="6"/>
  <c r="F579" i="6"/>
  <c r="G579" i="6"/>
  <c r="F580" i="6"/>
  <c r="G580" i="6"/>
  <c r="F581" i="6"/>
  <c r="G581" i="6"/>
  <c r="F582" i="6"/>
  <c r="G582" i="6"/>
  <c r="F583" i="6"/>
  <c r="G583" i="6"/>
  <c r="F584" i="6"/>
  <c r="G584" i="6"/>
  <c r="F585" i="6"/>
  <c r="G585" i="6"/>
  <c r="F586" i="6"/>
  <c r="G586" i="6"/>
  <c r="F587" i="6"/>
  <c r="G587" i="6"/>
  <c r="F588" i="6"/>
  <c r="G588" i="6"/>
  <c r="F589" i="6"/>
  <c r="G589" i="6"/>
  <c r="F590" i="6"/>
  <c r="G590" i="6"/>
  <c r="F591" i="6"/>
  <c r="G591" i="6"/>
  <c r="F592" i="6"/>
  <c r="G592" i="6"/>
  <c r="F593" i="6"/>
  <c r="G593" i="6"/>
  <c r="F594" i="6"/>
  <c r="G594" i="6"/>
  <c r="F595" i="6"/>
  <c r="G595" i="6"/>
  <c r="F596" i="6"/>
  <c r="G596" i="6"/>
  <c r="F597" i="6"/>
  <c r="G597" i="6"/>
  <c r="F598" i="6"/>
  <c r="G598" i="6"/>
  <c r="F599" i="6"/>
  <c r="G599" i="6"/>
  <c r="F600" i="6"/>
  <c r="G600" i="6"/>
  <c r="F601" i="6"/>
  <c r="G601" i="6"/>
  <c r="F602" i="6"/>
  <c r="G602" i="6"/>
  <c r="F603" i="6"/>
  <c r="G603" i="6"/>
  <c r="F604" i="6"/>
  <c r="G604" i="6"/>
  <c r="F605" i="6"/>
  <c r="G605" i="6"/>
  <c r="F606" i="6"/>
  <c r="G606" i="6"/>
  <c r="F11" i="6"/>
  <c r="E606" i="6"/>
  <c r="D606" i="6"/>
  <c r="E605" i="6"/>
  <c r="D605" i="6"/>
  <c r="E604" i="6"/>
  <c r="D604" i="6"/>
  <c r="E603" i="6"/>
  <c r="D603" i="6"/>
  <c r="E602" i="6"/>
  <c r="D602" i="6"/>
  <c r="E601" i="6"/>
  <c r="D601" i="6"/>
  <c r="E600" i="6"/>
  <c r="D600" i="6"/>
  <c r="E599" i="6"/>
  <c r="D599" i="6"/>
  <c r="E598" i="6"/>
  <c r="D598" i="6"/>
  <c r="E597" i="6"/>
  <c r="D597" i="6"/>
  <c r="E596" i="6"/>
  <c r="D596" i="6"/>
  <c r="E595" i="6"/>
  <c r="D595" i="6"/>
  <c r="E594" i="6"/>
  <c r="D594" i="6"/>
  <c r="E593" i="6"/>
  <c r="D593" i="6"/>
  <c r="E592" i="6"/>
  <c r="D592" i="6"/>
  <c r="E591" i="6"/>
  <c r="D591" i="6"/>
  <c r="E590" i="6"/>
  <c r="D590" i="6"/>
  <c r="E589" i="6"/>
  <c r="D589" i="6"/>
  <c r="E588" i="6"/>
  <c r="D588" i="6"/>
  <c r="E587" i="6"/>
  <c r="D587" i="6"/>
  <c r="E586" i="6"/>
  <c r="D586" i="6"/>
  <c r="E585" i="6"/>
  <c r="D585" i="6"/>
  <c r="E584" i="6"/>
  <c r="D584" i="6"/>
  <c r="E583" i="6"/>
  <c r="D583" i="6"/>
  <c r="E582" i="6"/>
  <c r="D582" i="6"/>
  <c r="E581" i="6"/>
  <c r="D581" i="6"/>
  <c r="E580" i="6"/>
  <c r="D580" i="6"/>
  <c r="E579" i="6"/>
  <c r="D579" i="6"/>
  <c r="E578" i="6"/>
  <c r="D578" i="6"/>
  <c r="E577" i="6"/>
  <c r="D577" i="6"/>
  <c r="E576" i="6"/>
  <c r="D576" i="6"/>
  <c r="E575" i="6"/>
  <c r="D575" i="6"/>
  <c r="E574" i="6"/>
  <c r="D574" i="6"/>
  <c r="E573" i="6"/>
  <c r="D573" i="6"/>
  <c r="E572" i="6"/>
  <c r="D572" i="6"/>
  <c r="E571" i="6"/>
  <c r="D571" i="6"/>
  <c r="E570" i="6"/>
  <c r="D570" i="6"/>
  <c r="E569" i="6"/>
  <c r="D569" i="6"/>
  <c r="E568" i="6"/>
  <c r="D568" i="6"/>
  <c r="E567" i="6"/>
  <c r="D567" i="6"/>
  <c r="E566" i="6"/>
  <c r="D566" i="6"/>
  <c r="E565" i="6"/>
  <c r="D565" i="6"/>
  <c r="E564" i="6"/>
  <c r="D564" i="6"/>
  <c r="E563" i="6"/>
  <c r="D563" i="6"/>
  <c r="E562" i="6"/>
  <c r="D562" i="6"/>
  <c r="E561" i="6"/>
  <c r="D561" i="6"/>
  <c r="E560" i="6"/>
  <c r="D560" i="6"/>
  <c r="E559" i="6"/>
  <c r="D559" i="6"/>
  <c r="E558" i="6"/>
  <c r="D558" i="6"/>
  <c r="E557" i="6"/>
  <c r="D557" i="6"/>
  <c r="E556" i="6"/>
  <c r="D556" i="6"/>
  <c r="E555" i="6"/>
  <c r="D555" i="6"/>
  <c r="E554" i="6"/>
  <c r="D554" i="6"/>
  <c r="E553" i="6"/>
  <c r="D553" i="6"/>
  <c r="E552" i="6"/>
  <c r="D552" i="6"/>
  <c r="E551" i="6"/>
  <c r="D551" i="6"/>
  <c r="E550" i="6"/>
  <c r="D550" i="6"/>
  <c r="E549" i="6"/>
  <c r="D549" i="6"/>
  <c r="E548" i="6"/>
  <c r="D548" i="6"/>
  <c r="E547" i="6"/>
  <c r="D547" i="6"/>
  <c r="E546" i="6"/>
  <c r="D546" i="6"/>
  <c r="E545" i="6"/>
  <c r="D545" i="6"/>
  <c r="E544" i="6"/>
  <c r="D544" i="6"/>
  <c r="E543" i="6"/>
  <c r="D543" i="6"/>
  <c r="E542" i="6"/>
  <c r="D542" i="6"/>
  <c r="E541" i="6"/>
  <c r="D541" i="6"/>
  <c r="E540" i="6"/>
  <c r="D540" i="6"/>
  <c r="E539" i="6"/>
  <c r="D539" i="6"/>
  <c r="E538" i="6"/>
  <c r="D538" i="6"/>
  <c r="E537" i="6"/>
  <c r="D537" i="6"/>
  <c r="E536" i="6"/>
  <c r="D536" i="6"/>
  <c r="E535" i="6"/>
  <c r="D535" i="6"/>
  <c r="E534" i="6"/>
  <c r="D534" i="6"/>
  <c r="E533" i="6"/>
  <c r="D533" i="6"/>
  <c r="E532" i="6"/>
  <c r="D532" i="6"/>
  <c r="E531" i="6"/>
  <c r="D531" i="6"/>
  <c r="E530" i="6"/>
  <c r="D530" i="6"/>
  <c r="E529" i="6"/>
  <c r="D529" i="6"/>
  <c r="E528" i="6"/>
  <c r="D528" i="6"/>
  <c r="E527" i="6"/>
  <c r="D527" i="6"/>
  <c r="E526" i="6"/>
  <c r="D526" i="6"/>
  <c r="E525" i="6"/>
  <c r="D525" i="6"/>
  <c r="E524" i="6"/>
  <c r="D524" i="6"/>
  <c r="E523" i="6"/>
  <c r="D523" i="6"/>
  <c r="E522" i="6"/>
  <c r="D522" i="6"/>
  <c r="E521" i="6"/>
  <c r="D521" i="6"/>
  <c r="E520" i="6"/>
  <c r="D520" i="6"/>
  <c r="E519" i="6"/>
  <c r="D519" i="6"/>
  <c r="E518" i="6"/>
  <c r="D518" i="6"/>
  <c r="E517" i="6"/>
  <c r="D517" i="6"/>
  <c r="E516" i="6"/>
  <c r="D516" i="6"/>
  <c r="E515" i="6"/>
  <c r="D515" i="6"/>
  <c r="E514" i="6"/>
  <c r="D514" i="6"/>
  <c r="E513" i="6"/>
  <c r="D513" i="6"/>
  <c r="E512" i="6"/>
  <c r="D512" i="6"/>
  <c r="E511" i="6"/>
  <c r="D511" i="6"/>
  <c r="E510" i="6"/>
  <c r="D510" i="6"/>
  <c r="E509" i="6"/>
  <c r="D509" i="6"/>
  <c r="E508" i="6"/>
  <c r="D508" i="6"/>
  <c r="E507" i="6"/>
  <c r="D507" i="6"/>
  <c r="E506" i="6"/>
  <c r="D506" i="6"/>
  <c r="E505" i="6"/>
  <c r="D505" i="6"/>
  <c r="E504" i="6"/>
  <c r="D504" i="6"/>
  <c r="E503" i="6"/>
  <c r="D503" i="6"/>
  <c r="E502" i="6"/>
  <c r="D502" i="6"/>
  <c r="E501" i="6"/>
  <c r="D501" i="6"/>
  <c r="E500" i="6"/>
  <c r="D500" i="6"/>
  <c r="E499" i="6"/>
  <c r="D499" i="6"/>
  <c r="E498" i="6"/>
  <c r="D498" i="6"/>
  <c r="E497" i="6"/>
  <c r="D497" i="6"/>
  <c r="E496" i="6"/>
  <c r="D496" i="6"/>
  <c r="E495" i="6"/>
  <c r="D495" i="6"/>
  <c r="E494" i="6"/>
  <c r="D494" i="6"/>
  <c r="E493" i="6"/>
  <c r="D493" i="6"/>
  <c r="E492" i="6"/>
  <c r="D492" i="6"/>
  <c r="E491" i="6"/>
  <c r="D491" i="6"/>
  <c r="E490" i="6"/>
  <c r="D490" i="6"/>
  <c r="E489" i="6"/>
  <c r="D489" i="6"/>
  <c r="E488" i="6"/>
  <c r="D488" i="6"/>
  <c r="E487" i="6"/>
  <c r="D487" i="6"/>
  <c r="E486" i="6"/>
  <c r="D486" i="6"/>
  <c r="E485" i="6"/>
  <c r="D485" i="6"/>
  <c r="E484" i="6"/>
  <c r="D484" i="6"/>
  <c r="E483" i="6"/>
  <c r="D483" i="6"/>
  <c r="E482" i="6"/>
  <c r="D482" i="6"/>
  <c r="E481" i="6"/>
  <c r="D481" i="6"/>
  <c r="E480" i="6"/>
  <c r="D480" i="6"/>
  <c r="E479" i="6"/>
  <c r="D479" i="6"/>
  <c r="E478" i="6"/>
  <c r="D478" i="6"/>
  <c r="E477" i="6"/>
  <c r="D477" i="6"/>
  <c r="E476" i="6"/>
  <c r="D476" i="6"/>
  <c r="E475" i="6"/>
  <c r="D475" i="6"/>
  <c r="E474" i="6"/>
  <c r="D474" i="6"/>
  <c r="E473" i="6"/>
  <c r="D473" i="6"/>
  <c r="E472" i="6"/>
  <c r="D472" i="6"/>
  <c r="E471" i="6"/>
  <c r="D471" i="6"/>
  <c r="E470" i="6"/>
  <c r="D470" i="6"/>
  <c r="E469" i="6"/>
  <c r="D469" i="6"/>
  <c r="E468" i="6"/>
  <c r="D468" i="6"/>
  <c r="E467" i="6"/>
  <c r="D467" i="6"/>
  <c r="E466" i="6"/>
  <c r="D466" i="6"/>
  <c r="E465" i="6"/>
  <c r="D465" i="6"/>
  <c r="E464" i="6"/>
  <c r="D464" i="6"/>
  <c r="E463" i="6"/>
  <c r="D463" i="6"/>
  <c r="E462" i="6"/>
  <c r="D462" i="6"/>
  <c r="E461" i="6"/>
  <c r="D461" i="6"/>
  <c r="E460" i="6"/>
  <c r="D460" i="6"/>
  <c r="E459" i="6"/>
  <c r="D459" i="6"/>
  <c r="E458" i="6"/>
  <c r="D458" i="6"/>
  <c r="E457" i="6"/>
  <c r="D457" i="6"/>
  <c r="E456" i="6"/>
  <c r="D456" i="6"/>
  <c r="E455" i="6"/>
  <c r="D455" i="6"/>
  <c r="E454" i="6"/>
  <c r="D454" i="6"/>
  <c r="E453" i="6"/>
  <c r="D453" i="6"/>
  <c r="E452" i="6"/>
  <c r="D452" i="6"/>
  <c r="E451" i="6"/>
  <c r="D451" i="6"/>
  <c r="E450" i="6"/>
  <c r="D450" i="6"/>
  <c r="E449" i="6"/>
  <c r="D449" i="6"/>
  <c r="E448" i="6"/>
  <c r="D448" i="6"/>
  <c r="E447" i="6"/>
  <c r="D447" i="6"/>
  <c r="E446" i="6"/>
  <c r="D446" i="6"/>
  <c r="E445" i="6"/>
  <c r="D445" i="6"/>
  <c r="E444" i="6"/>
  <c r="D444" i="6"/>
  <c r="E443" i="6"/>
  <c r="D443" i="6"/>
  <c r="E442" i="6"/>
  <c r="D442" i="6"/>
  <c r="E441" i="6"/>
  <c r="D441" i="6"/>
  <c r="E440" i="6"/>
  <c r="D440" i="6"/>
  <c r="E439" i="6"/>
  <c r="D439" i="6"/>
  <c r="E438" i="6"/>
  <c r="D438" i="6"/>
  <c r="E437" i="6"/>
  <c r="D437" i="6"/>
  <c r="E436" i="6"/>
  <c r="D436" i="6"/>
  <c r="E435" i="6"/>
  <c r="D435" i="6"/>
  <c r="E434" i="6"/>
  <c r="D434" i="6"/>
  <c r="E433" i="6"/>
  <c r="D433" i="6"/>
  <c r="E432" i="6"/>
  <c r="D432" i="6"/>
  <c r="E431" i="6"/>
  <c r="D431" i="6"/>
  <c r="E430" i="6"/>
  <c r="D430" i="6"/>
  <c r="E429" i="6"/>
  <c r="D429" i="6"/>
  <c r="E428" i="6"/>
  <c r="D428" i="6"/>
  <c r="E427" i="6"/>
  <c r="D427" i="6"/>
  <c r="E426" i="6"/>
  <c r="D426" i="6"/>
  <c r="E425" i="6"/>
  <c r="D425" i="6"/>
  <c r="E424" i="6"/>
  <c r="D424" i="6"/>
  <c r="E423" i="6"/>
  <c r="D423" i="6"/>
  <c r="E422" i="6"/>
  <c r="D422" i="6"/>
  <c r="E421" i="6"/>
  <c r="D421" i="6"/>
  <c r="E420" i="6"/>
  <c r="D420" i="6"/>
  <c r="E419" i="6"/>
  <c r="D419" i="6"/>
  <c r="E418" i="6"/>
  <c r="D418" i="6"/>
  <c r="E417" i="6"/>
  <c r="D417" i="6"/>
  <c r="E416" i="6"/>
  <c r="D416" i="6"/>
  <c r="E415" i="6"/>
  <c r="D415" i="6"/>
  <c r="E414" i="6"/>
  <c r="D414" i="6"/>
  <c r="E413" i="6"/>
  <c r="D413" i="6"/>
  <c r="E412" i="6"/>
  <c r="D412" i="6"/>
  <c r="E411" i="6"/>
  <c r="D411" i="6"/>
  <c r="E410" i="6"/>
  <c r="D410" i="6"/>
  <c r="E409" i="6"/>
  <c r="D409" i="6"/>
  <c r="E408" i="6"/>
  <c r="D408" i="6"/>
  <c r="E407" i="6"/>
  <c r="D407" i="6"/>
  <c r="E406" i="6"/>
  <c r="D406" i="6"/>
  <c r="E405" i="6"/>
  <c r="D405" i="6"/>
  <c r="E404" i="6"/>
  <c r="D404" i="6"/>
  <c r="E403" i="6"/>
  <c r="D403" i="6"/>
  <c r="E402" i="6"/>
  <c r="D402" i="6"/>
  <c r="E401" i="6"/>
  <c r="D401" i="6"/>
  <c r="E400" i="6"/>
  <c r="D400" i="6"/>
  <c r="E399" i="6"/>
  <c r="D399" i="6"/>
  <c r="E398" i="6"/>
  <c r="D398" i="6"/>
  <c r="E397" i="6"/>
  <c r="D397" i="6"/>
  <c r="E396" i="6"/>
  <c r="D396" i="6"/>
  <c r="E395" i="6"/>
  <c r="D395" i="6"/>
  <c r="E394" i="6"/>
  <c r="D394" i="6"/>
  <c r="E393" i="6"/>
  <c r="D393" i="6"/>
  <c r="E392" i="6"/>
  <c r="D392" i="6"/>
  <c r="E391" i="6"/>
  <c r="D391" i="6"/>
  <c r="E390" i="6"/>
  <c r="D390" i="6"/>
  <c r="E389" i="6"/>
  <c r="D389" i="6"/>
  <c r="E388" i="6"/>
  <c r="D388" i="6"/>
  <c r="E387" i="6"/>
  <c r="D387" i="6"/>
  <c r="E386" i="6"/>
  <c r="D386" i="6"/>
  <c r="E385" i="6"/>
  <c r="D385" i="6"/>
  <c r="E384" i="6"/>
  <c r="D384" i="6"/>
  <c r="E383" i="6"/>
  <c r="D383" i="6"/>
  <c r="E382" i="6"/>
  <c r="D382" i="6"/>
  <c r="E381" i="6"/>
  <c r="D381" i="6"/>
  <c r="E380" i="6"/>
  <c r="D380" i="6"/>
  <c r="E379" i="6"/>
  <c r="D379" i="6"/>
  <c r="E378" i="6"/>
  <c r="D378" i="6"/>
  <c r="E377" i="6"/>
  <c r="D377" i="6"/>
  <c r="E376" i="6"/>
  <c r="D376" i="6"/>
  <c r="E375" i="6"/>
  <c r="D375" i="6"/>
  <c r="E374" i="6"/>
  <c r="D374" i="6"/>
  <c r="E373" i="6"/>
  <c r="D373" i="6"/>
  <c r="E372" i="6"/>
  <c r="D372" i="6"/>
  <c r="E371" i="6"/>
  <c r="D371" i="6"/>
  <c r="E370" i="6"/>
  <c r="D370" i="6"/>
  <c r="E369" i="6"/>
  <c r="D369" i="6"/>
  <c r="E368" i="6"/>
  <c r="D368" i="6"/>
  <c r="E367" i="6"/>
  <c r="D367" i="6"/>
  <c r="E366" i="6"/>
  <c r="D366" i="6"/>
  <c r="E365" i="6"/>
  <c r="D365" i="6"/>
  <c r="E364" i="6"/>
  <c r="D364" i="6"/>
  <c r="E363" i="6"/>
  <c r="D363" i="6"/>
  <c r="E362" i="6"/>
  <c r="D362" i="6"/>
  <c r="E361" i="6"/>
  <c r="D361" i="6"/>
  <c r="E360" i="6"/>
  <c r="D360" i="6"/>
  <c r="E359" i="6"/>
  <c r="D359" i="6"/>
  <c r="E358" i="6"/>
  <c r="D358" i="6"/>
  <c r="E357" i="6"/>
  <c r="D357" i="6"/>
  <c r="E356" i="6"/>
  <c r="D356" i="6"/>
  <c r="E355" i="6"/>
  <c r="D355" i="6"/>
  <c r="E354" i="6"/>
  <c r="D354" i="6"/>
  <c r="E353" i="6"/>
  <c r="D353" i="6"/>
  <c r="E352" i="6"/>
  <c r="D352" i="6"/>
  <c r="E351" i="6"/>
  <c r="D351" i="6"/>
  <c r="E350" i="6"/>
  <c r="D350" i="6"/>
  <c r="E349" i="6"/>
  <c r="D349" i="6"/>
  <c r="E348" i="6"/>
  <c r="D348" i="6"/>
  <c r="E347" i="6"/>
  <c r="D347" i="6"/>
  <c r="E346" i="6"/>
  <c r="D346" i="6"/>
  <c r="E345" i="6"/>
  <c r="D345" i="6"/>
  <c r="E344" i="6"/>
  <c r="D344" i="6"/>
  <c r="E343" i="6"/>
  <c r="D343" i="6"/>
  <c r="E342" i="6"/>
  <c r="D342" i="6"/>
  <c r="E341" i="6"/>
  <c r="D341" i="6"/>
  <c r="E340" i="6"/>
  <c r="D340" i="6"/>
  <c r="E339" i="6"/>
  <c r="D339" i="6"/>
  <c r="E338" i="6"/>
  <c r="D338" i="6"/>
  <c r="E337" i="6"/>
  <c r="D337" i="6"/>
  <c r="E336" i="6"/>
  <c r="D336" i="6"/>
  <c r="E335" i="6"/>
  <c r="D335" i="6"/>
  <c r="E334" i="6"/>
  <c r="D334" i="6"/>
  <c r="E333" i="6"/>
  <c r="D333" i="6"/>
  <c r="E332" i="6"/>
  <c r="D332" i="6"/>
  <c r="E331" i="6"/>
  <c r="D331" i="6"/>
  <c r="E330" i="6"/>
  <c r="D330" i="6"/>
  <c r="E329" i="6"/>
  <c r="D329" i="6"/>
  <c r="E328" i="6"/>
  <c r="D328" i="6"/>
  <c r="E327" i="6"/>
  <c r="D327" i="6"/>
  <c r="E326" i="6"/>
  <c r="D326" i="6"/>
  <c r="E325" i="6"/>
  <c r="D325" i="6"/>
  <c r="E324" i="6"/>
  <c r="D324" i="6"/>
  <c r="E323" i="6"/>
  <c r="D323" i="6"/>
  <c r="E322" i="6"/>
  <c r="D322" i="6"/>
  <c r="E321" i="6"/>
  <c r="D321" i="6"/>
  <c r="E320" i="6"/>
  <c r="D320" i="6"/>
  <c r="E319" i="6"/>
  <c r="D319" i="6"/>
  <c r="E318" i="6"/>
  <c r="D318" i="6"/>
  <c r="E317" i="6"/>
  <c r="D317" i="6"/>
  <c r="E316" i="6"/>
  <c r="D316" i="6"/>
  <c r="E315" i="6"/>
  <c r="D315" i="6"/>
  <c r="E314" i="6"/>
  <c r="D314" i="6"/>
  <c r="E313" i="6"/>
  <c r="D313" i="6"/>
  <c r="E312" i="6"/>
  <c r="D312" i="6"/>
  <c r="E311" i="6"/>
  <c r="D311" i="6"/>
  <c r="E310" i="6"/>
  <c r="D310" i="6"/>
  <c r="E309" i="6"/>
  <c r="D309" i="6"/>
  <c r="E308" i="6"/>
  <c r="D308" i="6"/>
  <c r="E307" i="6"/>
  <c r="D307" i="6"/>
  <c r="E306" i="6"/>
  <c r="D306" i="6"/>
  <c r="E305" i="6"/>
  <c r="D305" i="6"/>
  <c r="E304" i="6"/>
  <c r="D304" i="6"/>
  <c r="E303" i="6"/>
  <c r="D303" i="6"/>
  <c r="E302" i="6"/>
  <c r="D302" i="6"/>
  <c r="E301" i="6"/>
  <c r="D301" i="6"/>
  <c r="E300" i="6"/>
  <c r="D300" i="6"/>
  <c r="E299" i="6"/>
  <c r="D299" i="6"/>
  <c r="E298" i="6"/>
  <c r="D298" i="6"/>
  <c r="E297" i="6"/>
  <c r="D297" i="6"/>
  <c r="E296" i="6"/>
  <c r="D296" i="6"/>
  <c r="E295" i="6"/>
  <c r="D295" i="6"/>
  <c r="E294" i="6"/>
  <c r="D294" i="6"/>
  <c r="E293" i="6"/>
  <c r="D293" i="6"/>
  <c r="E292" i="6"/>
  <c r="D292" i="6"/>
  <c r="E291" i="6"/>
  <c r="D291" i="6"/>
  <c r="E290" i="6"/>
  <c r="D290" i="6"/>
  <c r="E289" i="6"/>
  <c r="D289" i="6"/>
  <c r="E288" i="6"/>
  <c r="D288" i="6"/>
  <c r="E287" i="6"/>
  <c r="D287" i="6"/>
  <c r="E286" i="6"/>
  <c r="D286" i="6"/>
  <c r="E285" i="6"/>
  <c r="D285" i="6"/>
  <c r="E284" i="6"/>
  <c r="D284" i="6"/>
  <c r="E283" i="6"/>
  <c r="D283" i="6"/>
  <c r="E282" i="6"/>
  <c r="D282" i="6"/>
  <c r="E281" i="6"/>
  <c r="D281" i="6"/>
  <c r="E280" i="6"/>
  <c r="D280" i="6"/>
  <c r="E279" i="6"/>
  <c r="D279" i="6"/>
  <c r="E278" i="6"/>
  <c r="D278" i="6"/>
  <c r="E277" i="6"/>
  <c r="D277" i="6"/>
  <c r="E276" i="6"/>
  <c r="D276" i="6"/>
  <c r="E275" i="6"/>
  <c r="D275" i="6"/>
  <c r="E274" i="6"/>
  <c r="D274" i="6"/>
  <c r="E273" i="6"/>
  <c r="D273" i="6"/>
  <c r="E272" i="6"/>
  <c r="D272" i="6"/>
  <c r="E271" i="6"/>
  <c r="D271" i="6"/>
  <c r="E270" i="6"/>
  <c r="D270" i="6"/>
  <c r="E269" i="6"/>
  <c r="D269" i="6"/>
  <c r="E268" i="6"/>
  <c r="D268" i="6"/>
  <c r="E267" i="6"/>
  <c r="D267" i="6"/>
  <c r="E266" i="6"/>
  <c r="D266" i="6"/>
  <c r="E265" i="6"/>
  <c r="D265" i="6"/>
  <c r="E264" i="6"/>
  <c r="D264" i="6"/>
  <c r="E263" i="6"/>
  <c r="D263" i="6"/>
  <c r="E262" i="6"/>
  <c r="D262" i="6"/>
  <c r="E261" i="6"/>
  <c r="D261" i="6"/>
  <c r="E260" i="6"/>
  <c r="D260" i="6"/>
  <c r="E259" i="6"/>
  <c r="D259" i="6"/>
  <c r="E258" i="6"/>
  <c r="D258" i="6"/>
  <c r="E257" i="6"/>
  <c r="D257" i="6"/>
  <c r="E256" i="6"/>
  <c r="D256" i="6"/>
  <c r="E255" i="6"/>
  <c r="D255" i="6"/>
  <c r="E254" i="6"/>
  <c r="D254" i="6"/>
  <c r="E253" i="6"/>
  <c r="D253" i="6"/>
  <c r="E252" i="6"/>
  <c r="D252" i="6"/>
  <c r="E251" i="6"/>
  <c r="D251" i="6"/>
  <c r="E250" i="6"/>
  <c r="D250" i="6"/>
  <c r="E249" i="6"/>
  <c r="D249" i="6"/>
  <c r="E248" i="6"/>
  <c r="D248" i="6"/>
  <c r="E247" i="6"/>
  <c r="D247" i="6"/>
  <c r="E246" i="6"/>
  <c r="D246" i="6"/>
  <c r="E245" i="6"/>
  <c r="D245" i="6"/>
  <c r="E244" i="6"/>
  <c r="D244" i="6"/>
  <c r="E243" i="6"/>
  <c r="D243" i="6"/>
  <c r="E242" i="6"/>
  <c r="D242" i="6"/>
  <c r="E241" i="6"/>
  <c r="D241" i="6"/>
  <c r="E240" i="6"/>
  <c r="D240" i="6"/>
  <c r="E239" i="6"/>
  <c r="D239" i="6"/>
  <c r="E238" i="6"/>
  <c r="D238" i="6"/>
  <c r="E237" i="6"/>
  <c r="D237" i="6"/>
  <c r="E236" i="6"/>
  <c r="D236" i="6"/>
  <c r="E235" i="6"/>
  <c r="D235" i="6"/>
  <c r="E234" i="6"/>
  <c r="D234" i="6"/>
  <c r="E233" i="6"/>
  <c r="D233" i="6"/>
  <c r="E232" i="6"/>
  <c r="D232" i="6"/>
  <c r="E231" i="6"/>
  <c r="D231" i="6"/>
  <c r="E230" i="6"/>
  <c r="D230" i="6"/>
  <c r="E229" i="6"/>
  <c r="D229" i="6"/>
  <c r="E228" i="6"/>
  <c r="D228" i="6"/>
  <c r="E227" i="6"/>
  <c r="D227" i="6"/>
  <c r="E226" i="6"/>
  <c r="D226" i="6"/>
  <c r="E225" i="6"/>
  <c r="D225" i="6"/>
  <c r="E224" i="6"/>
  <c r="D224" i="6"/>
  <c r="E223" i="6"/>
  <c r="D223" i="6"/>
  <c r="E222" i="6"/>
  <c r="D222" i="6"/>
  <c r="E221" i="6"/>
  <c r="D221" i="6"/>
  <c r="E220" i="6"/>
  <c r="D220" i="6"/>
  <c r="E219" i="6"/>
  <c r="D219" i="6"/>
  <c r="E218" i="6"/>
  <c r="D218" i="6"/>
  <c r="E217" i="6"/>
  <c r="D217" i="6"/>
  <c r="E216" i="6"/>
  <c r="D216" i="6"/>
  <c r="E215" i="6"/>
  <c r="D215" i="6"/>
  <c r="E214" i="6"/>
  <c r="D214" i="6"/>
  <c r="E213" i="6"/>
  <c r="D213" i="6"/>
  <c r="E212" i="6"/>
  <c r="D212" i="6"/>
  <c r="E211" i="6"/>
  <c r="D211" i="6"/>
  <c r="E210" i="6"/>
  <c r="D210" i="6"/>
  <c r="E209" i="6"/>
  <c r="D209" i="6"/>
  <c r="E208" i="6"/>
  <c r="D208" i="6"/>
  <c r="E207" i="6"/>
  <c r="D207" i="6"/>
  <c r="E206" i="6"/>
  <c r="D206" i="6"/>
  <c r="E205" i="6"/>
  <c r="D205" i="6"/>
  <c r="E204" i="6"/>
  <c r="D204" i="6"/>
  <c r="E203" i="6"/>
  <c r="D203" i="6"/>
  <c r="E202" i="6"/>
  <c r="D202" i="6"/>
  <c r="E201" i="6"/>
  <c r="D201" i="6"/>
  <c r="E200" i="6"/>
  <c r="D200" i="6"/>
  <c r="E199" i="6"/>
  <c r="D199" i="6"/>
  <c r="E198" i="6"/>
  <c r="D198" i="6"/>
  <c r="E197" i="6"/>
  <c r="D197" i="6"/>
  <c r="E196" i="6"/>
  <c r="D196" i="6"/>
  <c r="E195" i="6"/>
  <c r="D195" i="6"/>
  <c r="E194" i="6"/>
  <c r="D194" i="6"/>
  <c r="E193" i="6"/>
  <c r="D193" i="6"/>
  <c r="E192" i="6"/>
  <c r="D192" i="6"/>
  <c r="E191" i="6"/>
  <c r="D191" i="6"/>
  <c r="E190" i="6"/>
  <c r="D190" i="6"/>
  <c r="E189" i="6"/>
  <c r="D189" i="6"/>
  <c r="E188" i="6"/>
  <c r="D188" i="6"/>
  <c r="E187" i="6"/>
  <c r="D187" i="6"/>
  <c r="E186" i="6"/>
  <c r="D186" i="6"/>
  <c r="E185" i="6"/>
  <c r="D185" i="6"/>
  <c r="E184" i="6"/>
  <c r="D184" i="6"/>
  <c r="E183" i="6"/>
  <c r="D183" i="6"/>
  <c r="E182" i="6"/>
  <c r="D182" i="6"/>
  <c r="E181" i="6"/>
  <c r="D181" i="6"/>
  <c r="E180" i="6"/>
  <c r="D180" i="6"/>
  <c r="E179" i="6"/>
  <c r="D179" i="6"/>
  <c r="E178" i="6"/>
  <c r="D178" i="6"/>
  <c r="E177" i="6"/>
  <c r="D177" i="6"/>
  <c r="E176" i="6"/>
  <c r="D176" i="6"/>
  <c r="E175" i="6"/>
  <c r="D175" i="6"/>
  <c r="E174" i="6"/>
  <c r="D174" i="6"/>
  <c r="E173" i="6"/>
  <c r="D173" i="6"/>
  <c r="E172" i="6"/>
  <c r="D172" i="6"/>
  <c r="E171" i="6"/>
  <c r="D171" i="6"/>
  <c r="E170" i="6"/>
  <c r="D170" i="6"/>
  <c r="E169" i="6"/>
  <c r="D169" i="6"/>
  <c r="E168" i="6"/>
  <c r="D168" i="6"/>
  <c r="E167" i="6"/>
  <c r="D167" i="6"/>
  <c r="E166" i="6"/>
  <c r="D166" i="6"/>
  <c r="E165" i="6"/>
  <c r="D165" i="6"/>
  <c r="E164" i="6"/>
  <c r="D164" i="6"/>
  <c r="E163" i="6"/>
  <c r="D163" i="6"/>
  <c r="E162" i="6"/>
  <c r="D162" i="6"/>
  <c r="E161" i="6"/>
  <c r="D161" i="6"/>
  <c r="E160" i="6"/>
  <c r="D160" i="6"/>
  <c r="E159" i="6"/>
  <c r="D159" i="6"/>
  <c r="E158" i="6"/>
  <c r="D158" i="6"/>
  <c r="E157" i="6"/>
  <c r="D157" i="6"/>
  <c r="E156" i="6"/>
  <c r="D156" i="6"/>
  <c r="E155" i="6"/>
  <c r="D155" i="6"/>
  <c r="E154" i="6"/>
  <c r="D154" i="6"/>
  <c r="E153" i="6"/>
  <c r="D153" i="6"/>
  <c r="E152" i="6"/>
  <c r="D152" i="6"/>
  <c r="E151" i="6"/>
  <c r="D151" i="6"/>
  <c r="E150" i="6"/>
  <c r="D150" i="6"/>
  <c r="E149" i="6"/>
  <c r="D149" i="6"/>
  <c r="E148" i="6"/>
  <c r="D148" i="6"/>
  <c r="E147" i="6"/>
  <c r="D147" i="6"/>
  <c r="E146" i="6"/>
  <c r="D146" i="6"/>
  <c r="E145" i="6"/>
  <c r="D145" i="6"/>
  <c r="E144" i="6"/>
  <c r="D144" i="6"/>
  <c r="E143" i="6"/>
  <c r="D143" i="6"/>
  <c r="E142" i="6"/>
  <c r="D142" i="6"/>
  <c r="E141" i="6"/>
  <c r="D141" i="6"/>
  <c r="E140" i="6"/>
  <c r="D140" i="6"/>
  <c r="E139" i="6"/>
  <c r="D139" i="6"/>
  <c r="E138" i="6"/>
  <c r="D138" i="6"/>
  <c r="E137" i="6"/>
  <c r="D137" i="6"/>
  <c r="E136" i="6"/>
  <c r="D136" i="6"/>
  <c r="E135" i="6"/>
  <c r="D135" i="6"/>
  <c r="E134" i="6"/>
  <c r="D134" i="6"/>
  <c r="E133" i="6"/>
  <c r="D133" i="6"/>
  <c r="E132" i="6"/>
  <c r="D132" i="6"/>
  <c r="E131" i="6"/>
  <c r="D131" i="6"/>
  <c r="E130" i="6"/>
  <c r="D130" i="6"/>
  <c r="E129" i="6"/>
  <c r="D129" i="6"/>
  <c r="E128" i="6"/>
  <c r="D128" i="6"/>
  <c r="E127" i="6"/>
  <c r="D127" i="6"/>
  <c r="E126" i="6"/>
  <c r="D126" i="6"/>
  <c r="E125" i="6"/>
  <c r="D125" i="6"/>
  <c r="E124" i="6"/>
  <c r="D124" i="6"/>
  <c r="E123" i="6"/>
  <c r="D123" i="6"/>
  <c r="E122" i="6"/>
  <c r="D122" i="6"/>
  <c r="E121" i="6"/>
  <c r="D121" i="6"/>
  <c r="E120" i="6"/>
  <c r="D120" i="6"/>
  <c r="E119" i="6"/>
  <c r="D119" i="6"/>
  <c r="E118" i="6"/>
  <c r="D118" i="6"/>
  <c r="E117" i="6"/>
  <c r="D117" i="6"/>
  <c r="E116" i="6"/>
  <c r="D116" i="6"/>
  <c r="E115" i="6"/>
  <c r="D115" i="6"/>
  <c r="E114" i="6"/>
  <c r="D114" i="6"/>
  <c r="E113" i="6"/>
  <c r="D113" i="6"/>
  <c r="E112" i="6"/>
  <c r="D112" i="6"/>
  <c r="E111" i="6"/>
  <c r="D111" i="6"/>
  <c r="E110" i="6"/>
  <c r="D110" i="6"/>
  <c r="E109" i="6"/>
  <c r="D109" i="6"/>
  <c r="E108" i="6"/>
  <c r="D108" i="6"/>
  <c r="E107" i="6"/>
  <c r="D107" i="6"/>
  <c r="E106" i="6"/>
  <c r="D106" i="6"/>
  <c r="E105" i="6"/>
  <c r="D105" i="6"/>
  <c r="E104" i="6"/>
  <c r="D104" i="6"/>
  <c r="E103" i="6"/>
  <c r="D103" i="6"/>
  <c r="E102" i="6"/>
  <c r="D102" i="6"/>
  <c r="E101" i="6"/>
  <c r="D101" i="6"/>
  <c r="E100" i="6"/>
  <c r="D100" i="6"/>
  <c r="E99" i="6"/>
  <c r="D99" i="6"/>
  <c r="E98" i="6"/>
  <c r="D98" i="6"/>
  <c r="E97" i="6"/>
  <c r="D97" i="6"/>
  <c r="E96" i="6"/>
  <c r="D96" i="6"/>
  <c r="E95" i="6"/>
  <c r="D95" i="6"/>
  <c r="E94" i="6"/>
  <c r="D94" i="6"/>
  <c r="E93" i="6"/>
  <c r="D93" i="6"/>
  <c r="E92" i="6"/>
  <c r="D92" i="6"/>
  <c r="E91" i="6"/>
  <c r="D91" i="6"/>
  <c r="E90" i="6"/>
  <c r="D90" i="6"/>
  <c r="E89" i="6"/>
  <c r="D89" i="6"/>
  <c r="E88" i="6"/>
  <c r="D88" i="6"/>
  <c r="E87" i="6"/>
  <c r="D87" i="6"/>
  <c r="E86" i="6"/>
  <c r="D86" i="6"/>
  <c r="E85" i="6"/>
  <c r="D85" i="6"/>
  <c r="E84" i="6"/>
  <c r="D84" i="6"/>
  <c r="E83" i="6"/>
  <c r="D83" i="6"/>
  <c r="E82" i="6"/>
  <c r="D82" i="6"/>
  <c r="E81" i="6"/>
  <c r="D81" i="6"/>
  <c r="E80" i="6"/>
  <c r="D80" i="6"/>
  <c r="E79" i="6"/>
  <c r="D79" i="6"/>
  <c r="E78" i="6"/>
  <c r="D78" i="6"/>
  <c r="E77" i="6"/>
  <c r="D77" i="6"/>
  <c r="E76" i="6"/>
  <c r="D76" i="6"/>
  <c r="E75" i="6"/>
  <c r="D75" i="6"/>
  <c r="E74" i="6"/>
  <c r="D74" i="6"/>
  <c r="E73" i="6"/>
  <c r="D73" i="6"/>
  <c r="E72" i="6"/>
  <c r="D72" i="6"/>
  <c r="E71" i="6"/>
  <c r="D71" i="6"/>
  <c r="E70" i="6"/>
  <c r="D70" i="6"/>
  <c r="E69" i="6"/>
  <c r="D69" i="6"/>
  <c r="E68" i="6"/>
  <c r="D68" i="6"/>
  <c r="E67" i="6"/>
  <c r="D67" i="6"/>
  <c r="E66" i="6"/>
  <c r="D66" i="6"/>
  <c r="E65" i="6"/>
  <c r="D65" i="6"/>
  <c r="E64" i="6"/>
  <c r="D64" i="6"/>
  <c r="E63" i="6"/>
  <c r="D63" i="6"/>
  <c r="E62" i="6"/>
  <c r="D62" i="6"/>
  <c r="E61" i="6"/>
  <c r="D61" i="6"/>
  <c r="E60" i="6"/>
  <c r="D60" i="6"/>
  <c r="E59" i="6"/>
  <c r="D59" i="6"/>
  <c r="E58" i="6"/>
  <c r="D58" i="6"/>
  <c r="E57" i="6"/>
  <c r="D57" i="6"/>
  <c r="E56" i="6"/>
  <c r="D56" i="6"/>
  <c r="E55" i="6"/>
  <c r="D55" i="6"/>
  <c r="E54" i="6"/>
  <c r="D54" i="6"/>
  <c r="E53" i="6"/>
  <c r="D53" i="6"/>
  <c r="E52" i="6"/>
  <c r="D52" i="6"/>
  <c r="E51" i="6"/>
  <c r="D51" i="6"/>
  <c r="E50" i="6"/>
  <c r="D50" i="6"/>
  <c r="E49" i="6"/>
  <c r="D49" i="6"/>
  <c r="E48" i="6"/>
  <c r="D48" i="6"/>
  <c r="E47" i="6"/>
  <c r="D47" i="6"/>
  <c r="E46" i="6"/>
  <c r="D46" i="6"/>
  <c r="E45" i="6"/>
  <c r="D45" i="6"/>
  <c r="E44" i="6"/>
  <c r="D44" i="6"/>
  <c r="E43" i="6"/>
  <c r="D43" i="6"/>
  <c r="E42" i="6"/>
  <c r="D42" i="6"/>
  <c r="E41" i="6"/>
  <c r="D41" i="6"/>
  <c r="E40" i="6"/>
  <c r="D40" i="6"/>
  <c r="E39" i="6"/>
  <c r="D39" i="6"/>
  <c r="E38" i="6"/>
  <c r="D38" i="6"/>
  <c r="E37" i="6"/>
  <c r="D37" i="6"/>
  <c r="E36" i="6"/>
  <c r="D36" i="6"/>
  <c r="E35" i="6"/>
  <c r="D35" i="6"/>
  <c r="E34" i="6"/>
  <c r="D34" i="6"/>
  <c r="E33" i="6"/>
  <c r="D33" i="6"/>
  <c r="E32" i="6"/>
  <c r="D32" i="6"/>
  <c r="E31" i="6"/>
  <c r="D31" i="6"/>
  <c r="E30" i="6"/>
  <c r="D30" i="6"/>
  <c r="E29" i="6"/>
  <c r="D29" i="6"/>
  <c r="E28" i="6"/>
  <c r="D28" i="6"/>
  <c r="E27" i="6"/>
  <c r="D27" i="6"/>
  <c r="E26" i="6"/>
  <c r="D26" i="6"/>
  <c r="E25" i="6"/>
  <c r="D25" i="6"/>
  <c r="E24" i="6"/>
  <c r="D24" i="6"/>
  <c r="E23" i="6"/>
  <c r="D23" i="6"/>
  <c r="E22" i="6"/>
  <c r="D22" i="6"/>
  <c r="E21" i="6"/>
  <c r="D21" i="6"/>
  <c r="E20" i="6"/>
  <c r="D20" i="6"/>
  <c r="E19" i="6"/>
  <c r="D19" i="6"/>
  <c r="E18" i="6"/>
  <c r="D18" i="6"/>
  <c r="E17" i="6"/>
  <c r="D17" i="6"/>
  <c r="E16" i="6"/>
  <c r="D16" i="6"/>
  <c r="E15" i="6"/>
  <c r="D15" i="6"/>
  <c r="E14" i="6"/>
  <c r="D14" i="6"/>
  <c r="E13" i="6"/>
  <c r="D13" i="6"/>
  <c r="E12" i="6"/>
  <c r="D12" i="6"/>
  <c r="E11" i="6"/>
  <c r="D11" i="6"/>
  <c r="I5" i="6"/>
  <c r="I7" i="6" s="1"/>
  <c r="G5" i="6" l="1"/>
  <c r="G7" i="6" s="1"/>
  <c r="K109" i="8" a="1"/>
  <c r="K92" i="8" a="1"/>
  <c r="K91" i="8" a="1"/>
  <c r="K82" i="8" a="1"/>
  <c r="K105" i="8" a="1"/>
  <c r="K101" i="8" a="1"/>
  <c r="K97" i="8" a="1"/>
  <c r="K93" i="8" a="1"/>
  <c r="K89" i="8" a="1"/>
  <c r="K88" i="8" a="1"/>
  <c r="K87" i="8" a="1"/>
  <c r="K86" i="8" a="1"/>
  <c r="K85" i="8" a="1"/>
  <c r="K84" i="8" a="1"/>
  <c r="K83" i="8" a="1"/>
  <c r="H12" i="8"/>
  <c r="H14" i="8"/>
  <c r="H13" i="8"/>
  <c r="F5" i="6"/>
  <c r="F7" i="6" s="1"/>
  <c r="K78" i="8" l="1" a="1"/>
  <c r="K81" i="8" a="1"/>
  <c r="K77" i="8" a="1"/>
  <c r="K73" i="8" a="1"/>
  <c r="K104" i="8" a="1"/>
  <c r="K94" i="8" a="1"/>
  <c r="K102" i="8" a="1"/>
  <c r="K99" i="8" a="1"/>
  <c r="K79" i="8" a="1"/>
  <c r="K100" i="8" a="1"/>
  <c r="K80" i="8" a="1"/>
  <c r="K76" i="8" a="1"/>
  <c r="K72" i="8" a="1"/>
  <c r="K103" i="8" a="1"/>
  <c r="K110" i="8" a="1"/>
  <c r="K75" i="8" a="1"/>
  <c r="K96" i="8" a="1"/>
  <c r="K90" i="8" a="1"/>
  <c r="K98" i="8" a="1"/>
  <c r="K106" i="8" a="1"/>
  <c r="K107" i="8" a="1"/>
  <c r="K74" i="8" a="1"/>
  <c r="K95" i="8" a="1"/>
  <c r="K111" i="8" a="1"/>
  <c r="I12" i="8"/>
  <c r="K12" i="8" s="1"/>
  <c r="I13" i="8"/>
  <c r="J13" i="8" s="1"/>
  <c r="I14" i="8"/>
  <c r="G15" i="8"/>
  <c r="H15" i="8" s="1"/>
  <c r="K112" i="8" l="1" a="1"/>
  <c r="K14" i="8" a="1"/>
  <c r="K14" i="8" s="1"/>
  <c r="L14" i="8" s="1"/>
  <c r="J14" i="8"/>
  <c r="K13" i="8" a="1"/>
  <c r="K13" i="8" s="1"/>
  <c r="L13" i="8" s="1"/>
  <c r="G16" i="8"/>
  <c r="H16" i="8" s="1"/>
  <c r="I15" i="8"/>
  <c r="L12" i="8"/>
  <c r="J12" i="8"/>
  <c r="K15" i="8" l="1" a="1"/>
  <c r="K15" i="8" s="1"/>
  <c r="L15" i="8" s="1"/>
  <c r="J15" i="8"/>
  <c r="I16" i="8"/>
  <c r="G17" i="8"/>
  <c r="H17" i="8" s="1"/>
  <c r="K113" i="8" l="1" a="1"/>
  <c r="K16" i="8" a="1"/>
  <c r="K16" i="8" s="1"/>
  <c r="L16" i="8" s="1"/>
  <c r="J16" i="8"/>
  <c r="G18" i="8"/>
  <c r="H18" i="8" s="1"/>
  <c r="I17" i="8"/>
  <c r="K115" i="8" l="1" a="1"/>
  <c r="K114" i="8" a="1"/>
  <c r="I18" i="8"/>
  <c r="G19" i="8"/>
  <c r="H19" i="8" s="1"/>
  <c r="I19" i="8" s="1"/>
  <c r="J17" i="8"/>
  <c r="K17" i="8" a="1"/>
  <c r="K17" i="8" s="1"/>
  <c r="L17" i="8" s="1"/>
  <c r="K18" i="8" l="1" a="1"/>
  <c r="K18" i="8" s="1"/>
  <c r="L18" i="8" s="1"/>
  <c r="J18" i="8"/>
  <c r="G20" i="8"/>
  <c r="H20" i="8" s="1"/>
  <c r="K19" i="8" a="1"/>
  <c r="K19" i="8" s="1"/>
  <c r="L19" i="8" s="1"/>
  <c r="J19" i="8"/>
  <c r="K116" i="8" l="1" a="1"/>
  <c r="G21" i="8"/>
  <c r="H21" i="8" s="1"/>
  <c r="I20" i="8"/>
  <c r="K117" i="8" l="1" a="1"/>
  <c r="K118" i="8" a="1"/>
  <c r="I21" i="8"/>
  <c r="K20" i="8" a="1"/>
  <c r="K20" i="8" s="1"/>
  <c r="L20" i="8" s="1"/>
  <c r="J20" i="8"/>
  <c r="G22" i="8"/>
  <c r="H22" i="8" s="1"/>
  <c r="K119" i="8" l="1" a="1"/>
  <c r="G23" i="8"/>
  <c r="H23" i="8" s="1"/>
  <c r="I22" i="8"/>
  <c r="J21" i="8"/>
  <c r="K21" i="8" a="1"/>
  <c r="K21" i="8" s="1"/>
  <c r="L21" i="8" s="1"/>
  <c r="I23" i="8" l="1"/>
  <c r="J23" i="8" s="1"/>
  <c r="K120" i="8" a="1"/>
  <c r="K22" i="8" a="1"/>
  <c r="K22" i="8" s="1"/>
  <c r="L22" i="8" s="1"/>
  <c r="J22" i="8"/>
  <c r="G24" i="8"/>
  <c r="H24" i="8" s="1"/>
  <c r="K23" i="8" a="1"/>
  <c r="K23" i="8" l="1"/>
  <c r="L23" i="8" s="1"/>
  <c r="I24" i="8"/>
  <c r="J24" i="8" s="1"/>
  <c r="K121" i="8" a="1"/>
  <c r="K24" i="8" a="1"/>
  <c r="G25" i="8"/>
  <c r="H25" i="8" s="1"/>
  <c r="I25" i="8" s="1"/>
  <c r="K24" i="8" l="1"/>
  <c r="L24" i="8" s="1"/>
  <c r="K122" i="8" a="1"/>
  <c r="J25" i="8"/>
  <c r="K25" i="8" a="1"/>
  <c r="K25" i="8" s="1"/>
  <c r="L25" i="8" s="1"/>
  <c r="G26" i="8"/>
  <c r="H26" i="8" s="1"/>
  <c r="I26" i="8" l="1"/>
  <c r="J26" i="8" s="1"/>
  <c r="K123" i="8" a="1"/>
  <c r="G27" i="8"/>
  <c r="H27" i="8" s="1"/>
  <c r="I27" i="8" s="1"/>
  <c r="K26" i="8" a="1"/>
  <c r="K26" i="8" l="1"/>
  <c r="L26" i="8" s="1"/>
  <c r="K124" i="8" a="1"/>
  <c r="G28" i="8"/>
  <c r="H28" i="8" s="1"/>
  <c r="K27" i="8" a="1"/>
  <c r="K27" i="8" s="1"/>
  <c r="L27" i="8" s="1"/>
  <c r="J27" i="8"/>
  <c r="I28" i="8" l="1"/>
  <c r="J28" i="8" s="1"/>
  <c r="K125" i="8" a="1"/>
  <c r="K28" i="8" a="1"/>
  <c r="G29" i="8"/>
  <c r="H29" i="8" s="1"/>
  <c r="K28" i="8" l="1"/>
  <c r="L28" i="8" s="1"/>
  <c r="I29" i="8"/>
  <c r="J29" i="8" s="1"/>
  <c r="K126" i="8" a="1"/>
  <c r="K29" i="8" a="1"/>
  <c r="G30" i="8"/>
  <c r="H30" i="8" s="1"/>
  <c r="K29" i="8" l="1"/>
  <c r="L29" i="8" s="1"/>
  <c r="I30" i="8"/>
  <c r="J30" i="8" s="1"/>
  <c r="K127" i="8" a="1"/>
  <c r="K30" i="8" a="1"/>
  <c r="G31" i="8"/>
  <c r="H31" i="8" s="1"/>
  <c r="K30" i="8" l="1"/>
  <c r="L30" i="8" s="1"/>
  <c r="I31" i="8"/>
  <c r="J31" i="8" s="1"/>
  <c r="K128" i="8" a="1"/>
  <c r="G32" i="8"/>
  <c r="H32" i="8" s="1"/>
  <c r="K31" i="8" a="1"/>
  <c r="K31" i="8" l="1"/>
  <c r="L31" i="8" s="1"/>
  <c r="I32" i="8"/>
  <c r="J32" i="8" s="1"/>
  <c r="K129" i="8" a="1"/>
  <c r="K32" i="8" a="1"/>
  <c r="G33" i="8"/>
  <c r="H33" i="8" s="1"/>
  <c r="K32" i="8" l="1"/>
  <c r="L32" i="8" s="1"/>
  <c r="I33" i="8"/>
  <c r="J33" i="8" s="1"/>
  <c r="K130" i="8" a="1"/>
  <c r="K33" i="8" a="1"/>
  <c r="G34" i="8"/>
  <c r="H34" i="8" s="1"/>
  <c r="K33" i="8" l="1"/>
  <c r="L33" i="8" s="1"/>
  <c r="I34" i="8"/>
  <c r="J34" i="8" s="1"/>
  <c r="K131" i="8" a="1"/>
  <c r="G35" i="8"/>
  <c r="H35" i="8" s="1"/>
  <c r="K34" i="8" a="1"/>
  <c r="I35" i="8" l="1"/>
  <c r="J35" i="8" s="1"/>
  <c r="K34" i="8"/>
  <c r="L34" i="8" s="1"/>
  <c r="K132" i="8" a="1"/>
  <c r="G36" i="8"/>
  <c r="H36" i="8" s="1"/>
  <c r="I36" i="8" s="1"/>
  <c r="K35" i="8" a="1"/>
  <c r="K35" i="8" l="1"/>
  <c r="L35" i="8" s="1"/>
  <c r="K133" i="8" a="1"/>
  <c r="K36" i="8" a="1"/>
  <c r="K36" i="8" s="1"/>
  <c r="L36" i="8" s="1"/>
  <c r="J36" i="8"/>
  <c r="G37" i="8"/>
  <c r="H37" i="8" s="1"/>
  <c r="I37" i="8" l="1"/>
  <c r="J37" i="8" s="1"/>
  <c r="K134" i="8" a="1"/>
  <c r="K37" i="8" a="1"/>
  <c r="G38" i="8"/>
  <c r="H38" i="8" s="1"/>
  <c r="I38" i="8" s="1"/>
  <c r="K37" i="8" l="1"/>
  <c r="L37" i="8" s="1"/>
  <c r="K135" i="8" a="1"/>
  <c r="G39" i="8"/>
  <c r="H39" i="8" s="1"/>
  <c r="K38" i="8" a="1"/>
  <c r="K38" i="8" s="1"/>
  <c r="L38" i="8" s="1"/>
  <c r="J38" i="8"/>
  <c r="I39" i="8" l="1"/>
  <c r="J39" i="8" s="1"/>
  <c r="K136" i="8" a="1"/>
  <c r="K39" i="8" a="1"/>
  <c r="G40" i="8"/>
  <c r="H40" i="8" s="1"/>
  <c r="K39" i="8" l="1"/>
  <c r="L39" i="8" s="1"/>
  <c r="I40" i="8"/>
  <c r="J40" i="8" s="1"/>
  <c r="K137" i="8" a="1"/>
  <c r="K40" i="8" a="1"/>
  <c r="G41" i="8"/>
  <c r="H41" i="8" s="1"/>
  <c r="K40" i="8" l="1"/>
  <c r="L40" i="8" s="1"/>
  <c r="I41" i="8"/>
  <c r="J41" i="8" s="1"/>
  <c r="K138" i="8" a="1"/>
  <c r="G42" i="8"/>
  <c r="H42" i="8" s="1"/>
  <c r="K41" i="8" a="1"/>
  <c r="K41" i="8" l="1"/>
  <c r="L41" i="8" s="1"/>
  <c r="I42" i="8"/>
  <c r="J42" i="8" s="1"/>
  <c r="K139" i="8" a="1"/>
  <c r="G43" i="8"/>
  <c r="H43" i="8" s="1"/>
  <c r="I43" i="8" s="1"/>
  <c r="K42" i="8" a="1"/>
  <c r="K42" i="8" l="1"/>
  <c r="L42" i="8" s="1"/>
  <c r="K140" i="8" a="1"/>
  <c r="K43" i="8" a="1"/>
  <c r="K43" i="8" s="1"/>
  <c r="L43" i="8" s="1"/>
  <c r="J43" i="8"/>
  <c r="G44" i="8"/>
  <c r="H44" i="8" s="1"/>
  <c r="I44" i="8" l="1"/>
  <c r="J44" i="8" s="1"/>
  <c r="K141" i="8" a="1"/>
  <c r="K44" i="8" a="1"/>
  <c r="G45" i="8"/>
  <c r="H45" i="8" s="1"/>
  <c r="I45" i="8" l="1"/>
  <c r="J45" i="8" s="1"/>
  <c r="K44" i="8"/>
  <c r="L44" i="8" s="1"/>
  <c r="K142" i="8" a="1"/>
  <c r="G46" i="8"/>
  <c r="H46" i="8" s="1"/>
  <c r="I46" i="8" s="1"/>
  <c r="K45" i="8" a="1"/>
  <c r="K45" i="8" l="1"/>
  <c r="L45" i="8" s="1"/>
  <c r="K143" i="8" a="1"/>
  <c r="G47" i="8"/>
  <c r="H47" i="8" s="1"/>
  <c r="I47" i="8" s="1"/>
  <c r="K46" i="8" a="1"/>
  <c r="K46" i="8" s="1"/>
  <c r="L46" i="8" s="1"/>
  <c r="J46" i="8"/>
  <c r="K144" i="8" l="1" a="1"/>
  <c r="K47" i="8" a="1"/>
  <c r="K47" i="8" s="1"/>
  <c r="L47" i="8" s="1"/>
  <c r="J47" i="8"/>
  <c r="G48" i="8"/>
  <c r="H48" i="8" s="1"/>
  <c r="I48" i="8" l="1"/>
  <c r="J48" i="8" s="1"/>
  <c r="K145" i="8" a="1"/>
  <c r="G49" i="8"/>
  <c r="H49" i="8" s="1"/>
  <c r="I49" i="8" s="1"/>
  <c r="K48" i="8" a="1"/>
  <c r="K48" i="8" l="1"/>
  <c r="L48" i="8" s="1"/>
  <c r="K146" i="8" a="1"/>
  <c r="G50" i="8"/>
  <c r="H50" i="8" s="1"/>
  <c r="I50" i="8" s="1"/>
  <c r="K49" i="8" a="1"/>
  <c r="K49" i="8" s="1"/>
  <c r="L49" i="8" s="1"/>
  <c r="J49" i="8"/>
  <c r="K147" i="8" l="1" a="1"/>
  <c r="G51" i="8"/>
  <c r="H51" i="8" s="1"/>
  <c r="K50" i="8" a="1"/>
  <c r="K50" i="8" s="1"/>
  <c r="L50" i="8" s="1"/>
  <c r="J50" i="8"/>
  <c r="I51" i="8" l="1"/>
  <c r="J51" i="8" s="1"/>
  <c r="K148" i="8" a="1"/>
  <c r="G52" i="8"/>
  <c r="H52" i="8" s="1"/>
  <c r="I52" i="8" s="1"/>
  <c r="K51" i="8" a="1"/>
  <c r="K51" i="8" l="1"/>
  <c r="L51" i="8" s="1"/>
  <c r="K149" i="8" a="1"/>
  <c r="J52" i="8"/>
  <c r="K52" i="8" a="1"/>
  <c r="K52" i="8" s="1"/>
  <c r="L52" i="8" s="1"/>
  <c r="G53" i="8"/>
  <c r="H53" i="8" s="1"/>
  <c r="I53" i="8" l="1"/>
  <c r="J53" i="8" s="1"/>
  <c r="K150" i="8" a="1"/>
  <c r="K53" i="8" a="1"/>
  <c r="G54" i="8"/>
  <c r="H54" i="8" s="1"/>
  <c r="K53" i="8" l="1"/>
  <c r="L53" i="8" s="1"/>
  <c r="I54" i="8"/>
  <c r="J54" i="8" s="1"/>
  <c r="K151" i="8" a="1"/>
  <c r="K54" i="8" a="1"/>
  <c r="G55" i="8"/>
  <c r="H55" i="8" s="1"/>
  <c r="I55" i="8" s="1"/>
  <c r="K54" i="8" l="1"/>
  <c r="L54" i="8" s="1"/>
  <c r="K152" i="8" a="1"/>
  <c r="G56" i="8"/>
  <c r="H56" i="8" s="1"/>
  <c r="K55" i="8" a="1"/>
  <c r="K55" i="8" s="1"/>
  <c r="L55" i="8" s="1"/>
  <c r="J55" i="8"/>
  <c r="I56" i="8" l="1"/>
  <c r="J56" i="8" s="1"/>
  <c r="K153" i="8" a="1"/>
  <c r="K56" i="8" a="1"/>
  <c r="G57" i="8"/>
  <c r="H57" i="8" s="1"/>
  <c r="I57" i="8" l="1"/>
  <c r="J57" i="8" s="1"/>
  <c r="K56" i="8"/>
  <c r="L56" i="8" s="1"/>
  <c r="K154" i="8" a="1"/>
  <c r="G58" i="8"/>
  <c r="H58" i="8" s="1"/>
  <c r="I58" i="8" s="1"/>
  <c r="K57" i="8" a="1"/>
  <c r="K57" i="8" l="1"/>
  <c r="L57" i="8" s="1"/>
  <c r="K155" i="8" a="1"/>
  <c r="G59" i="8"/>
  <c r="H59" i="8" s="1"/>
  <c r="K58" i="8" a="1"/>
  <c r="K58" i="8" s="1"/>
  <c r="L58" i="8" s="1"/>
  <c r="J58" i="8"/>
  <c r="I59" i="8" l="1"/>
  <c r="J59" i="8" s="1"/>
  <c r="K156" i="8" a="1"/>
  <c r="K59" i="8" a="1"/>
  <c r="G60" i="8"/>
  <c r="H60" i="8" s="1"/>
  <c r="I60" i="8" s="1"/>
  <c r="K59" i="8" l="1"/>
  <c r="L59" i="8" s="1"/>
  <c r="K157" i="8" a="1"/>
  <c r="J60" i="8"/>
  <c r="K60" i="8" a="1"/>
  <c r="K60" i="8" s="1"/>
  <c r="L60" i="8" s="1"/>
  <c r="G61" i="8"/>
  <c r="H61" i="8" s="1"/>
  <c r="I61" i="8" l="1"/>
  <c r="J61" i="8" s="1"/>
  <c r="K158" i="8" a="1"/>
  <c r="K61" i="8" a="1"/>
  <c r="G62" i="8"/>
  <c r="H62" i="8" s="1"/>
  <c r="I62" i="8" s="1"/>
  <c r="K61" i="8" l="1"/>
  <c r="L61" i="8" s="1"/>
  <c r="K159" i="8" a="1"/>
  <c r="G63" i="8"/>
  <c r="H63" i="8" s="1"/>
  <c r="K62" i="8" a="1"/>
  <c r="K62" i="8" s="1"/>
  <c r="L62" i="8" s="1"/>
  <c r="J62" i="8"/>
  <c r="I63" i="8" l="1"/>
  <c r="J63" i="8" s="1"/>
  <c r="K160" i="8" a="1"/>
  <c r="K63" i="8" a="1"/>
  <c r="G64" i="8"/>
  <c r="H64" i="8" s="1"/>
  <c r="I64" i="8" s="1"/>
  <c r="K63" i="8" l="1"/>
  <c r="L63" i="8" s="1"/>
  <c r="K161" i="8" a="1"/>
  <c r="J64" i="8"/>
  <c r="K64" i="8" a="1"/>
  <c r="K64" i="8" s="1"/>
  <c r="L64" i="8" s="1"/>
  <c r="G65" i="8"/>
  <c r="H65" i="8" s="1"/>
  <c r="I65" i="8" l="1"/>
  <c r="J65" i="8" s="1"/>
  <c r="K162" i="8" a="1"/>
  <c r="K65" i="8" a="1"/>
  <c r="G66" i="8"/>
  <c r="H66" i="8" s="1"/>
  <c r="K65" i="8" l="1"/>
  <c r="L65" i="8" s="1"/>
  <c r="I66" i="8"/>
  <c r="J66" i="8" s="1"/>
  <c r="K163" i="8" a="1"/>
  <c r="G67" i="8"/>
  <c r="H67" i="8" s="1"/>
  <c r="K66" i="8" a="1"/>
  <c r="K66" i="8" l="1"/>
  <c r="L66" i="8" s="1"/>
  <c r="I67" i="8"/>
  <c r="J67" i="8" s="1"/>
  <c r="K164" i="8" a="1"/>
  <c r="K67" i="8" a="1"/>
  <c r="G68" i="8"/>
  <c r="H68" i="8" s="1"/>
  <c r="K67" i="8" l="1"/>
  <c r="L67" i="8" s="1"/>
  <c r="I68" i="8"/>
  <c r="J68" i="8" s="1"/>
  <c r="K165" i="8" a="1"/>
  <c r="G69" i="8"/>
  <c r="H69" i="8" s="1"/>
  <c r="I69" i="8" s="1"/>
  <c r="K68" i="8" a="1"/>
  <c r="K68" i="8" l="1"/>
  <c r="L68" i="8" s="1"/>
  <c r="K166" i="8" a="1"/>
  <c r="G70" i="8"/>
  <c r="H70" i="8" s="1"/>
  <c r="K69" i="8" a="1"/>
  <c r="K69" i="8" s="1"/>
  <c r="L69" i="8" s="1"/>
  <c r="J69" i="8"/>
  <c r="G71" i="8" l="1"/>
  <c r="H71" i="8" s="1"/>
  <c r="I71" i="8" s="1"/>
  <c r="I70" i="8"/>
  <c r="J70" i="8" s="1"/>
  <c r="K167" i="8" a="1"/>
  <c r="K70" i="8" a="1"/>
  <c r="G72" i="8" l="1"/>
  <c r="H72" i="8" s="1"/>
  <c r="K70" i="8"/>
  <c r="L70" i="8" s="1"/>
  <c r="K168" i="8" a="1"/>
  <c r="K71" i="8" a="1"/>
  <c r="K71" i="8" s="1"/>
  <c r="L71" i="8" s="1"/>
  <c r="J71" i="8"/>
  <c r="I72" i="8" l="1"/>
  <c r="G73" i="8"/>
  <c r="H73" i="8" s="1"/>
  <c r="I73" i="8" s="1"/>
  <c r="K169" i="8" a="1"/>
  <c r="G74" i="8" l="1"/>
  <c r="H74" i="8" s="1"/>
  <c r="I74" i="8" s="1"/>
  <c r="K73" i="8"/>
  <c r="L73" i="8" s="1"/>
  <c r="J73" i="8"/>
  <c r="K72" i="8"/>
  <c r="L72" i="8" s="1"/>
  <c r="J72" i="8"/>
  <c r="K170" i="8" a="1"/>
  <c r="G75" i="8" l="1"/>
  <c r="H75" i="8" s="1"/>
  <c r="J74" i="8"/>
  <c r="K74" i="8"/>
  <c r="L74" i="8" s="1"/>
  <c r="K171" i="8" a="1"/>
  <c r="G76" i="8" l="1"/>
  <c r="H76" i="8" s="1"/>
  <c r="I76" i="8" s="1"/>
  <c r="I75" i="8"/>
  <c r="K172" i="8" a="1"/>
  <c r="J76" i="8" l="1"/>
  <c r="K76" i="8"/>
  <c r="L76" i="8" s="1"/>
  <c r="K75" i="8"/>
  <c r="L75" i="8" s="1"/>
  <c r="J75" i="8"/>
  <c r="G77" i="8"/>
  <c r="H77" i="8" s="1"/>
  <c r="K173" i="8" a="1"/>
  <c r="G78" i="8" l="1"/>
  <c r="H78" i="8" s="1"/>
  <c r="I78" i="8" s="1"/>
  <c r="I77" i="8"/>
  <c r="K174" i="8" a="1"/>
  <c r="J77" i="8" l="1"/>
  <c r="K77" i="8"/>
  <c r="L77" i="8" s="1"/>
  <c r="G79" i="8"/>
  <c r="H79" i="8" s="1"/>
  <c r="J78" i="8"/>
  <c r="K78" i="8"/>
  <c r="L78" i="8" s="1"/>
  <c r="K175" i="8" a="1"/>
  <c r="I79" i="8" l="1"/>
  <c r="G80" i="8"/>
  <c r="H80" i="8" s="1"/>
  <c r="K176" i="8" a="1"/>
  <c r="I80" i="8" l="1"/>
  <c r="J79" i="8"/>
  <c r="K79" i="8"/>
  <c r="L79" i="8" s="1"/>
  <c r="G81" i="8"/>
  <c r="H81" i="8" s="1"/>
  <c r="I81" i="8" s="1"/>
  <c r="K177" i="8" a="1"/>
  <c r="G82" i="8" l="1"/>
  <c r="H82" i="8" s="1"/>
  <c r="I82" i="8" s="1"/>
  <c r="J80" i="8"/>
  <c r="K80" i="8"/>
  <c r="L80" i="8" s="1"/>
  <c r="J81" i="8"/>
  <c r="K81" i="8"/>
  <c r="L81" i="8" s="1"/>
  <c r="K178" i="8" a="1"/>
  <c r="G83" i="8" l="1"/>
  <c r="H83" i="8" s="1"/>
  <c r="I83" i="8" s="1"/>
  <c r="K82" i="8"/>
  <c r="L82" i="8" s="1"/>
  <c r="J82" i="8"/>
  <c r="K179" i="8" a="1"/>
  <c r="G84" i="8" l="1"/>
  <c r="H84" i="8" s="1"/>
  <c r="I84" i="8" s="1"/>
  <c r="J83" i="8"/>
  <c r="K83" i="8"/>
  <c r="L83" i="8" s="1"/>
  <c r="K180" i="8" a="1"/>
  <c r="G85" i="8" l="1"/>
  <c r="H85" i="8" s="1"/>
  <c r="I85" i="8" s="1"/>
  <c r="J84" i="8"/>
  <c r="K84" i="8"/>
  <c r="L84" i="8" s="1"/>
  <c r="K181" i="8" a="1"/>
  <c r="G86" i="8" l="1"/>
  <c r="H86" i="8" s="1"/>
  <c r="I86" i="8" s="1"/>
  <c r="J85" i="8"/>
  <c r="K85" i="8"/>
  <c r="L85" i="8" s="1"/>
  <c r="K182" i="8" a="1"/>
  <c r="K86" i="8" l="1"/>
  <c r="L86" i="8" s="1"/>
  <c r="J86" i="8"/>
  <c r="G87" i="8"/>
  <c r="H87" i="8" s="1"/>
  <c r="I87" i="8" s="1"/>
  <c r="K183" i="8" a="1"/>
  <c r="J87" i="8" l="1"/>
  <c r="K87" i="8"/>
  <c r="L87" i="8" s="1"/>
  <c r="G88" i="8"/>
  <c r="H88" i="8" s="1"/>
  <c r="I88" i="8" s="1"/>
  <c r="K184" i="8" a="1"/>
  <c r="G89" i="8" l="1"/>
  <c r="H89" i="8" s="1"/>
  <c r="I89" i="8" s="1"/>
  <c r="K88" i="8"/>
  <c r="L88" i="8" s="1"/>
  <c r="J88" i="8"/>
  <c r="K185" i="8" a="1"/>
  <c r="G90" i="8" l="1"/>
  <c r="H90" i="8" s="1"/>
  <c r="I90" i="8" s="1"/>
  <c r="K89" i="8"/>
  <c r="L89" i="8" s="1"/>
  <c r="J89" i="8"/>
  <c r="K186" i="8" a="1"/>
  <c r="D4" i="3"/>
  <c r="E4" i="3"/>
  <c r="D5" i="3"/>
  <c r="E5" i="3"/>
  <c r="D6" i="3"/>
  <c r="E6" i="3"/>
  <c r="D7" i="3"/>
  <c r="E7" i="3"/>
  <c r="D8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D21" i="3"/>
  <c r="E21" i="3"/>
  <c r="D22" i="3"/>
  <c r="E22" i="3"/>
  <c r="D23" i="3"/>
  <c r="E23" i="3"/>
  <c r="D24" i="3"/>
  <c r="E24" i="3"/>
  <c r="D25" i="3"/>
  <c r="E25" i="3"/>
  <c r="D26" i="3"/>
  <c r="E26" i="3"/>
  <c r="D27" i="3"/>
  <c r="E27" i="3"/>
  <c r="D28" i="3"/>
  <c r="E28" i="3"/>
  <c r="D29" i="3"/>
  <c r="E29" i="3"/>
  <c r="D30" i="3"/>
  <c r="E30" i="3"/>
  <c r="D31" i="3"/>
  <c r="E31" i="3"/>
  <c r="D32" i="3"/>
  <c r="E32" i="3"/>
  <c r="D33" i="3"/>
  <c r="E33" i="3"/>
  <c r="D34" i="3"/>
  <c r="E34" i="3"/>
  <c r="D35" i="3"/>
  <c r="E35" i="3"/>
  <c r="D36" i="3"/>
  <c r="E36" i="3"/>
  <c r="D37" i="3"/>
  <c r="E37" i="3"/>
  <c r="D38" i="3"/>
  <c r="E38" i="3"/>
  <c r="D39" i="3"/>
  <c r="E39" i="3"/>
  <c r="D40" i="3"/>
  <c r="E40" i="3"/>
  <c r="D41" i="3"/>
  <c r="E41" i="3"/>
  <c r="D42" i="3"/>
  <c r="E42" i="3"/>
  <c r="D43" i="3"/>
  <c r="E43" i="3"/>
  <c r="D44" i="3"/>
  <c r="E44" i="3"/>
  <c r="D45" i="3"/>
  <c r="E45" i="3"/>
  <c r="D46" i="3"/>
  <c r="E46" i="3"/>
  <c r="D47" i="3"/>
  <c r="E47" i="3"/>
  <c r="D48" i="3"/>
  <c r="E48" i="3"/>
  <c r="D49" i="3"/>
  <c r="E49" i="3"/>
  <c r="D50" i="3"/>
  <c r="E50" i="3"/>
  <c r="D51" i="3"/>
  <c r="E51" i="3"/>
  <c r="D52" i="3"/>
  <c r="E52" i="3"/>
  <c r="D53" i="3"/>
  <c r="E53" i="3"/>
  <c r="D54" i="3"/>
  <c r="E54" i="3"/>
  <c r="D55" i="3"/>
  <c r="E55" i="3"/>
  <c r="D56" i="3"/>
  <c r="E56" i="3"/>
  <c r="D57" i="3"/>
  <c r="E57" i="3"/>
  <c r="D58" i="3"/>
  <c r="E58" i="3"/>
  <c r="D59" i="3"/>
  <c r="E59" i="3"/>
  <c r="D60" i="3"/>
  <c r="E60" i="3"/>
  <c r="D61" i="3"/>
  <c r="E61" i="3"/>
  <c r="D62" i="3"/>
  <c r="E62" i="3"/>
  <c r="D63" i="3"/>
  <c r="E63" i="3"/>
  <c r="D64" i="3"/>
  <c r="E64" i="3"/>
  <c r="D65" i="3"/>
  <c r="E65" i="3"/>
  <c r="D66" i="3"/>
  <c r="E66" i="3"/>
  <c r="D67" i="3"/>
  <c r="E67" i="3"/>
  <c r="D68" i="3"/>
  <c r="E68" i="3"/>
  <c r="D69" i="3"/>
  <c r="E69" i="3"/>
  <c r="D70" i="3"/>
  <c r="E70" i="3"/>
  <c r="D71" i="3"/>
  <c r="E71" i="3"/>
  <c r="D72" i="3"/>
  <c r="E72" i="3"/>
  <c r="D73" i="3"/>
  <c r="E73" i="3"/>
  <c r="D74" i="3"/>
  <c r="E74" i="3"/>
  <c r="D75" i="3"/>
  <c r="E75" i="3"/>
  <c r="D76" i="3"/>
  <c r="E76" i="3"/>
  <c r="D77" i="3"/>
  <c r="E77" i="3"/>
  <c r="D78" i="3"/>
  <c r="E78" i="3"/>
  <c r="D79" i="3"/>
  <c r="E79" i="3"/>
  <c r="D80" i="3"/>
  <c r="E80" i="3"/>
  <c r="D81" i="3"/>
  <c r="E81" i="3"/>
  <c r="D82" i="3"/>
  <c r="E82" i="3"/>
  <c r="D83" i="3"/>
  <c r="E83" i="3"/>
  <c r="D84" i="3"/>
  <c r="E84" i="3"/>
  <c r="D85" i="3"/>
  <c r="E85" i="3"/>
  <c r="D86" i="3"/>
  <c r="E86" i="3"/>
  <c r="D87" i="3"/>
  <c r="E87" i="3"/>
  <c r="D88" i="3"/>
  <c r="E88" i="3"/>
  <c r="D89" i="3"/>
  <c r="E89" i="3"/>
  <c r="D90" i="3"/>
  <c r="E90" i="3"/>
  <c r="D91" i="3"/>
  <c r="E91" i="3"/>
  <c r="D92" i="3"/>
  <c r="E92" i="3"/>
  <c r="D93" i="3"/>
  <c r="E93" i="3"/>
  <c r="D94" i="3"/>
  <c r="E94" i="3"/>
  <c r="D95" i="3"/>
  <c r="E95" i="3"/>
  <c r="D96" i="3"/>
  <c r="E96" i="3"/>
  <c r="D97" i="3"/>
  <c r="E97" i="3"/>
  <c r="D98" i="3"/>
  <c r="E98" i="3"/>
  <c r="D99" i="3"/>
  <c r="E99" i="3"/>
  <c r="D100" i="3"/>
  <c r="E100" i="3"/>
  <c r="D101" i="3"/>
  <c r="E101" i="3"/>
  <c r="D102" i="3"/>
  <c r="E102" i="3"/>
  <c r="D103" i="3"/>
  <c r="E103" i="3"/>
  <c r="D104" i="3"/>
  <c r="E104" i="3"/>
  <c r="D105" i="3"/>
  <c r="E105" i="3"/>
  <c r="D106" i="3"/>
  <c r="E106" i="3"/>
  <c r="D107" i="3"/>
  <c r="E107" i="3"/>
  <c r="D108" i="3"/>
  <c r="E108" i="3"/>
  <c r="D109" i="3"/>
  <c r="E109" i="3"/>
  <c r="D110" i="3"/>
  <c r="E110" i="3"/>
  <c r="D111" i="3"/>
  <c r="E111" i="3"/>
  <c r="D112" i="3"/>
  <c r="E112" i="3"/>
  <c r="D113" i="3"/>
  <c r="E113" i="3"/>
  <c r="D114" i="3"/>
  <c r="E114" i="3"/>
  <c r="D115" i="3"/>
  <c r="E115" i="3"/>
  <c r="D116" i="3"/>
  <c r="E116" i="3"/>
  <c r="D117" i="3"/>
  <c r="E117" i="3"/>
  <c r="D118" i="3"/>
  <c r="E118" i="3"/>
  <c r="D119" i="3"/>
  <c r="E119" i="3"/>
  <c r="D120" i="3"/>
  <c r="E120" i="3"/>
  <c r="D121" i="3"/>
  <c r="E121" i="3"/>
  <c r="D122" i="3"/>
  <c r="E122" i="3"/>
  <c r="D123" i="3"/>
  <c r="E123" i="3"/>
  <c r="D124" i="3"/>
  <c r="E124" i="3"/>
  <c r="D125" i="3"/>
  <c r="E125" i="3"/>
  <c r="D126" i="3"/>
  <c r="E126" i="3"/>
  <c r="D127" i="3"/>
  <c r="E127" i="3"/>
  <c r="D128" i="3"/>
  <c r="E128" i="3"/>
  <c r="D129" i="3"/>
  <c r="E129" i="3"/>
  <c r="D130" i="3"/>
  <c r="E130" i="3"/>
  <c r="D131" i="3"/>
  <c r="E131" i="3"/>
  <c r="D132" i="3"/>
  <c r="E132" i="3"/>
  <c r="D133" i="3"/>
  <c r="E133" i="3"/>
  <c r="D134" i="3"/>
  <c r="E134" i="3"/>
  <c r="D135" i="3"/>
  <c r="E135" i="3"/>
  <c r="D136" i="3"/>
  <c r="E136" i="3"/>
  <c r="D137" i="3"/>
  <c r="E137" i="3"/>
  <c r="D138" i="3"/>
  <c r="E138" i="3"/>
  <c r="D139" i="3"/>
  <c r="E139" i="3"/>
  <c r="D140" i="3"/>
  <c r="E140" i="3"/>
  <c r="D141" i="3"/>
  <c r="E141" i="3"/>
  <c r="D142" i="3"/>
  <c r="E142" i="3"/>
  <c r="D143" i="3"/>
  <c r="E143" i="3"/>
  <c r="D144" i="3"/>
  <c r="E144" i="3"/>
  <c r="D145" i="3"/>
  <c r="E145" i="3"/>
  <c r="D146" i="3"/>
  <c r="E146" i="3"/>
  <c r="D147" i="3"/>
  <c r="E147" i="3"/>
  <c r="D148" i="3"/>
  <c r="E148" i="3"/>
  <c r="D149" i="3"/>
  <c r="E149" i="3"/>
  <c r="D150" i="3"/>
  <c r="E150" i="3"/>
  <c r="D151" i="3"/>
  <c r="E151" i="3"/>
  <c r="D152" i="3"/>
  <c r="E152" i="3"/>
  <c r="D153" i="3"/>
  <c r="E153" i="3"/>
  <c r="D154" i="3"/>
  <c r="E154" i="3"/>
  <c r="D155" i="3"/>
  <c r="E155" i="3"/>
  <c r="D156" i="3"/>
  <c r="E156" i="3"/>
  <c r="D157" i="3"/>
  <c r="E157" i="3"/>
  <c r="D158" i="3"/>
  <c r="E158" i="3"/>
  <c r="D159" i="3"/>
  <c r="E159" i="3"/>
  <c r="D160" i="3"/>
  <c r="E160" i="3"/>
  <c r="D161" i="3"/>
  <c r="E161" i="3"/>
  <c r="D162" i="3"/>
  <c r="E162" i="3"/>
  <c r="D163" i="3"/>
  <c r="E163" i="3"/>
  <c r="D164" i="3"/>
  <c r="E164" i="3"/>
  <c r="D165" i="3"/>
  <c r="E165" i="3"/>
  <c r="D166" i="3"/>
  <c r="E166" i="3"/>
  <c r="D167" i="3"/>
  <c r="E167" i="3"/>
  <c r="D168" i="3"/>
  <c r="E168" i="3"/>
  <c r="D169" i="3"/>
  <c r="E169" i="3"/>
  <c r="D170" i="3"/>
  <c r="E170" i="3"/>
  <c r="D171" i="3"/>
  <c r="E171" i="3"/>
  <c r="D172" i="3"/>
  <c r="E172" i="3"/>
  <c r="D173" i="3"/>
  <c r="E173" i="3"/>
  <c r="D174" i="3"/>
  <c r="E174" i="3"/>
  <c r="D175" i="3"/>
  <c r="E175" i="3"/>
  <c r="D176" i="3"/>
  <c r="E176" i="3"/>
  <c r="D177" i="3"/>
  <c r="E177" i="3"/>
  <c r="D178" i="3"/>
  <c r="E178" i="3"/>
  <c r="D179" i="3"/>
  <c r="E179" i="3"/>
  <c r="D180" i="3"/>
  <c r="E180" i="3"/>
  <c r="D181" i="3"/>
  <c r="E181" i="3"/>
  <c r="D182" i="3"/>
  <c r="E182" i="3"/>
  <c r="D183" i="3"/>
  <c r="E183" i="3"/>
  <c r="D184" i="3"/>
  <c r="E184" i="3"/>
  <c r="D185" i="3"/>
  <c r="E185" i="3"/>
  <c r="D186" i="3"/>
  <c r="E186" i="3"/>
  <c r="D187" i="3"/>
  <c r="E187" i="3"/>
  <c r="D188" i="3"/>
  <c r="E188" i="3"/>
  <c r="D189" i="3"/>
  <c r="E189" i="3"/>
  <c r="D190" i="3"/>
  <c r="E190" i="3"/>
  <c r="D191" i="3"/>
  <c r="E191" i="3"/>
  <c r="D192" i="3"/>
  <c r="E192" i="3"/>
  <c r="D193" i="3"/>
  <c r="E193" i="3"/>
  <c r="D194" i="3"/>
  <c r="E194" i="3"/>
  <c r="D195" i="3"/>
  <c r="E195" i="3"/>
  <c r="D196" i="3"/>
  <c r="E196" i="3"/>
  <c r="D197" i="3"/>
  <c r="E197" i="3"/>
  <c r="D198" i="3"/>
  <c r="E198" i="3"/>
  <c r="D199" i="3"/>
  <c r="E199" i="3"/>
  <c r="D200" i="3"/>
  <c r="E200" i="3"/>
  <c r="D201" i="3"/>
  <c r="E201" i="3"/>
  <c r="D202" i="3"/>
  <c r="E202" i="3"/>
  <c r="D203" i="3"/>
  <c r="E203" i="3"/>
  <c r="D204" i="3"/>
  <c r="E204" i="3"/>
  <c r="D205" i="3"/>
  <c r="E205" i="3"/>
  <c r="D206" i="3"/>
  <c r="E206" i="3"/>
  <c r="D207" i="3"/>
  <c r="E207" i="3"/>
  <c r="D208" i="3"/>
  <c r="E208" i="3"/>
  <c r="D209" i="3"/>
  <c r="E209" i="3"/>
  <c r="D210" i="3"/>
  <c r="E210" i="3"/>
  <c r="D211" i="3"/>
  <c r="E211" i="3"/>
  <c r="D212" i="3"/>
  <c r="E212" i="3"/>
  <c r="D213" i="3"/>
  <c r="E213" i="3"/>
  <c r="D214" i="3"/>
  <c r="E214" i="3"/>
  <c r="D215" i="3"/>
  <c r="E215" i="3"/>
  <c r="D216" i="3"/>
  <c r="E216" i="3"/>
  <c r="D217" i="3"/>
  <c r="E217" i="3"/>
  <c r="D218" i="3"/>
  <c r="E218" i="3"/>
  <c r="D219" i="3"/>
  <c r="E219" i="3"/>
  <c r="D220" i="3"/>
  <c r="E220" i="3"/>
  <c r="D221" i="3"/>
  <c r="E221" i="3"/>
  <c r="D222" i="3"/>
  <c r="E222" i="3"/>
  <c r="D223" i="3"/>
  <c r="E223" i="3"/>
  <c r="D224" i="3"/>
  <c r="E224" i="3"/>
  <c r="D225" i="3"/>
  <c r="E225" i="3"/>
  <c r="D226" i="3"/>
  <c r="E226" i="3"/>
  <c r="D227" i="3"/>
  <c r="E227" i="3"/>
  <c r="D228" i="3"/>
  <c r="E228" i="3"/>
  <c r="D229" i="3"/>
  <c r="E229" i="3"/>
  <c r="D230" i="3"/>
  <c r="E230" i="3"/>
  <c r="D231" i="3"/>
  <c r="E231" i="3"/>
  <c r="D232" i="3"/>
  <c r="E232" i="3"/>
  <c r="D233" i="3"/>
  <c r="E233" i="3"/>
  <c r="D234" i="3"/>
  <c r="E234" i="3"/>
  <c r="D235" i="3"/>
  <c r="E235" i="3"/>
  <c r="D236" i="3"/>
  <c r="E236" i="3"/>
  <c r="D237" i="3"/>
  <c r="E237" i="3"/>
  <c r="D238" i="3"/>
  <c r="E238" i="3"/>
  <c r="D239" i="3"/>
  <c r="E239" i="3"/>
  <c r="D240" i="3"/>
  <c r="E240" i="3"/>
  <c r="D241" i="3"/>
  <c r="E241" i="3"/>
  <c r="D242" i="3"/>
  <c r="E242" i="3"/>
  <c r="D243" i="3"/>
  <c r="E243" i="3"/>
  <c r="D244" i="3"/>
  <c r="E244" i="3"/>
  <c r="D245" i="3"/>
  <c r="E245" i="3"/>
  <c r="D246" i="3"/>
  <c r="E246" i="3"/>
  <c r="D247" i="3"/>
  <c r="E247" i="3"/>
  <c r="D248" i="3"/>
  <c r="E248" i="3"/>
  <c r="D249" i="3"/>
  <c r="E249" i="3"/>
  <c r="D250" i="3"/>
  <c r="E250" i="3"/>
  <c r="D251" i="3"/>
  <c r="E251" i="3"/>
  <c r="D252" i="3"/>
  <c r="E252" i="3"/>
  <c r="D253" i="3"/>
  <c r="E253" i="3"/>
  <c r="D254" i="3"/>
  <c r="E254" i="3"/>
  <c r="D255" i="3"/>
  <c r="E255" i="3"/>
  <c r="D256" i="3"/>
  <c r="E256" i="3"/>
  <c r="D257" i="3"/>
  <c r="E257" i="3"/>
  <c r="D258" i="3"/>
  <c r="E258" i="3"/>
  <c r="D259" i="3"/>
  <c r="E259" i="3"/>
  <c r="D260" i="3"/>
  <c r="E260" i="3"/>
  <c r="D261" i="3"/>
  <c r="E261" i="3"/>
  <c r="D262" i="3"/>
  <c r="E262" i="3"/>
  <c r="D263" i="3"/>
  <c r="E263" i="3"/>
  <c r="D264" i="3"/>
  <c r="E264" i="3"/>
  <c r="D265" i="3"/>
  <c r="E265" i="3"/>
  <c r="D266" i="3"/>
  <c r="E266" i="3"/>
  <c r="D267" i="3"/>
  <c r="E267" i="3"/>
  <c r="D268" i="3"/>
  <c r="E268" i="3"/>
  <c r="D269" i="3"/>
  <c r="E269" i="3"/>
  <c r="D270" i="3"/>
  <c r="E270" i="3"/>
  <c r="D271" i="3"/>
  <c r="E271" i="3"/>
  <c r="D272" i="3"/>
  <c r="E272" i="3"/>
  <c r="D273" i="3"/>
  <c r="E273" i="3"/>
  <c r="D274" i="3"/>
  <c r="E274" i="3"/>
  <c r="D275" i="3"/>
  <c r="E275" i="3"/>
  <c r="D276" i="3"/>
  <c r="E276" i="3"/>
  <c r="D277" i="3"/>
  <c r="E277" i="3"/>
  <c r="D278" i="3"/>
  <c r="E278" i="3"/>
  <c r="D279" i="3"/>
  <c r="E279" i="3"/>
  <c r="D280" i="3"/>
  <c r="E280" i="3"/>
  <c r="D281" i="3"/>
  <c r="E281" i="3"/>
  <c r="D282" i="3"/>
  <c r="E282" i="3"/>
  <c r="D283" i="3"/>
  <c r="E283" i="3"/>
  <c r="D284" i="3"/>
  <c r="E284" i="3"/>
  <c r="D285" i="3"/>
  <c r="E285" i="3"/>
  <c r="D286" i="3"/>
  <c r="E286" i="3"/>
  <c r="D287" i="3"/>
  <c r="E287" i="3"/>
  <c r="D288" i="3"/>
  <c r="E288" i="3"/>
  <c r="D289" i="3"/>
  <c r="E289" i="3"/>
  <c r="D290" i="3"/>
  <c r="E290" i="3"/>
  <c r="D291" i="3"/>
  <c r="E291" i="3"/>
  <c r="D292" i="3"/>
  <c r="E292" i="3"/>
  <c r="D293" i="3"/>
  <c r="E293" i="3"/>
  <c r="D294" i="3"/>
  <c r="E294" i="3"/>
  <c r="D295" i="3"/>
  <c r="E295" i="3"/>
  <c r="D296" i="3"/>
  <c r="E296" i="3"/>
  <c r="D297" i="3"/>
  <c r="E297" i="3"/>
  <c r="D298" i="3"/>
  <c r="E298" i="3"/>
  <c r="D299" i="3"/>
  <c r="E299" i="3"/>
  <c r="D300" i="3"/>
  <c r="E300" i="3"/>
  <c r="D301" i="3"/>
  <c r="E301" i="3"/>
  <c r="D302" i="3"/>
  <c r="E302" i="3"/>
  <c r="D303" i="3"/>
  <c r="E303" i="3"/>
  <c r="D304" i="3"/>
  <c r="E304" i="3"/>
  <c r="D305" i="3"/>
  <c r="E305" i="3"/>
  <c r="D306" i="3"/>
  <c r="E306" i="3"/>
  <c r="D307" i="3"/>
  <c r="E307" i="3"/>
  <c r="D308" i="3"/>
  <c r="E308" i="3"/>
  <c r="D309" i="3"/>
  <c r="E309" i="3"/>
  <c r="D310" i="3"/>
  <c r="E310" i="3"/>
  <c r="D311" i="3"/>
  <c r="E311" i="3"/>
  <c r="D312" i="3"/>
  <c r="E312" i="3"/>
  <c r="D313" i="3"/>
  <c r="E313" i="3"/>
  <c r="D314" i="3"/>
  <c r="E314" i="3"/>
  <c r="D315" i="3"/>
  <c r="E315" i="3"/>
  <c r="D316" i="3"/>
  <c r="E316" i="3"/>
  <c r="D317" i="3"/>
  <c r="E317" i="3"/>
  <c r="D318" i="3"/>
  <c r="E318" i="3"/>
  <c r="D319" i="3"/>
  <c r="E319" i="3"/>
  <c r="D320" i="3"/>
  <c r="E320" i="3"/>
  <c r="D321" i="3"/>
  <c r="E321" i="3"/>
  <c r="D322" i="3"/>
  <c r="E322" i="3"/>
  <c r="D323" i="3"/>
  <c r="E323" i="3"/>
  <c r="D324" i="3"/>
  <c r="E324" i="3"/>
  <c r="D325" i="3"/>
  <c r="E325" i="3"/>
  <c r="D326" i="3"/>
  <c r="E326" i="3"/>
  <c r="D327" i="3"/>
  <c r="E327" i="3"/>
  <c r="D328" i="3"/>
  <c r="E328" i="3"/>
  <c r="D329" i="3"/>
  <c r="E329" i="3"/>
  <c r="D330" i="3"/>
  <c r="E330" i="3"/>
  <c r="D331" i="3"/>
  <c r="E331" i="3"/>
  <c r="D332" i="3"/>
  <c r="E332" i="3"/>
  <c r="D333" i="3"/>
  <c r="E333" i="3"/>
  <c r="D334" i="3"/>
  <c r="E334" i="3"/>
  <c r="D335" i="3"/>
  <c r="E335" i="3"/>
  <c r="D336" i="3"/>
  <c r="E336" i="3"/>
  <c r="D337" i="3"/>
  <c r="E337" i="3"/>
  <c r="D338" i="3"/>
  <c r="E338" i="3"/>
  <c r="D339" i="3"/>
  <c r="E339" i="3"/>
  <c r="D340" i="3"/>
  <c r="E340" i="3"/>
  <c r="D341" i="3"/>
  <c r="E341" i="3"/>
  <c r="D342" i="3"/>
  <c r="E342" i="3"/>
  <c r="D343" i="3"/>
  <c r="E343" i="3"/>
  <c r="D344" i="3"/>
  <c r="E344" i="3"/>
  <c r="D345" i="3"/>
  <c r="E345" i="3"/>
  <c r="D346" i="3"/>
  <c r="E346" i="3"/>
  <c r="D347" i="3"/>
  <c r="E347" i="3"/>
  <c r="D348" i="3"/>
  <c r="E348" i="3"/>
  <c r="D349" i="3"/>
  <c r="E349" i="3"/>
  <c r="D350" i="3"/>
  <c r="E350" i="3"/>
  <c r="D351" i="3"/>
  <c r="E351" i="3"/>
  <c r="D352" i="3"/>
  <c r="E352" i="3"/>
  <c r="D353" i="3"/>
  <c r="E353" i="3"/>
  <c r="D354" i="3"/>
  <c r="E354" i="3"/>
  <c r="D355" i="3"/>
  <c r="E355" i="3"/>
  <c r="D356" i="3"/>
  <c r="E356" i="3"/>
  <c r="D357" i="3"/>
  <c r="E357" i="3"/>
  <c r="D358" i="3"/>
  <c r="E358" i="3"/>
  <c r="D359" i="3"/>
  <c r="E359" i="3"/>
  <c r="D360" i="3"/>
  <c r="E360" i="3"/>
  <c r="D361" i="3"/>
  <c r="E361" i="3"/>
  <c r="D362" i="3"/>
  <c r="E362" i="3"/>
  <c r="D363" i="3"/>
  <c r="E363" i="3"/>
  <c r="D364" i="3"/>
  <c r="E364" i="3"/>
  <c r="D365" i="3"/>
  <c r="E365" i="3"/>
  <c r="D366" i="3"/>
  <c r="E366" i="3"/>
  <c r="D367" i="3"/>
  <c r="E367" i="3"/>
  <c r="D368" i="3"/>
  <c r="E368" i="3"/>
  <c r="D369" i="3"/>
  <c r="E369" i="3"/>
  <c r="D370" i="3"/>
  <c r="E370" i="3"/>
  <c r="D371" i="3"/>
  <c r="E371" i="3"/>
  <c r="D372" i="3"/>
  <c r="E372" i="3"/>
  <c r="D373" i="3"/>
  <c r="E373" i="3"/>
  <c r="D374" i="3"/>
  <c r="E374" i="3"/>
  <c r="D375" i="3"/>
  <c r="E375" i="3"/>
  <c r="D376" i="3"/>
  <c r="E376" i="3"/>
  <c r="D377" i="3"/>
  <c r="E377" i="3"/>
  <c r="D378" i="3"/>
  <c r="E378" i="3"/>
  <c r="D379" i="3"/>
  <c r="E379" i="3"/>
  <c r="D380" i="3"/>
  <c r="E380" i="3"/>
  <c r="D381" i="3"/>
  <c r="E381" i="3"/>
  <c r="D382" i="3"/>
  <c r="E382" i="3"/>
  <c r="D383" i="3"/>
  <c r="E383" i="3"/>
  <c r="D384" i="3"/>
  <c r="E384" i="3"/>
  <c r="D385" i="3"/>
  <c r="E385" i="3"/>
  <c r="D386" i="3"/>
  <c r="E386" i="3"/>
  <c r="D387" i="3"/>
  <c r="E387" i="3"/>
  <c r="D388" i="3"/>
  <c r="E388" i="3"/>
  <c r="D389" i="3"/>
  <c r="E389" i="3"/>
  <c r="D390" i="3"/>
  <c r="E390" i="3"/>
  <c r="D391" i="3"/>
  <c r="E391" i="3"/>
  <c r="D392" i="3"/>
  <c r="E392" i="3"/>
  <c r="D393" i="3"/>
  <c r="E393" i="3"/>
  <c r="D394" i="3"/>
  <c r="E394" i="3"/>
  <c r="D395" i="3"/>
  <c r="E395" i="3"/>
  <c r="D396" i="3"/>
  <c r="E396" i="3"/>
  <c r="D397" i="3"/>
  <c r="E397" i="3"/>
  <c r="D398" i="3"/>
  <c r="E398" i="3"/>
  <c r="D399" i="3"/>
  <c r="E399" i="3"/>
  <c r="D400" i="3"/>
  <c r="E400" i="3"/>
  <c r="D401" i="3"/>
  <c r="E401" i="3"/>
  <c r="D402" i="3"/>
  <c r="E402" i="3"/>
  <c r="D403" i="3"/>
  <c r="E403" i="3"/>
  <c r="D404" i="3"/>
  <c r="E404" i="3"/>
  <c r="D405" i="3"/>
  <c r="E405" i="3"/>
  <c r="D406" i="3"/>
  <c r="E406" i="3"/>
  <c r="D407" i="3"/>
  <c r="E407" i="3"/>
  <c r="D408" i="3"/>
  <c r="E408" i="3"/>
  <c r="D409" i="3"/>
  <c r="E409" i="3"/>
  <c r="D410" i="3"/>
  <c r="E410" i="3"/>
  <c r="D411" i="3"/>
  <c r="E411" i="3"/>
  <c r="D412" i="3"/>
  <c r="E412" i="3"/>
  <c r="D413" i="3"/>
  <c r="E413" i="3"/>
  <c r="D414" i="3"/>
  <c r="E414" i="3"/>
  <c r="D415" i="3"/>
  <c r="E415" i="3"/>
  <c r="D416" i="3"/>
  <c r="E416" i="3"/>
  <c r="D417" i="3"/>
  <c r="E417" i="3"/>
  <c r="D418" i="3"/>
  <c r="E418" i="3"/>
  <c r="D419" i="3"/>
  <c r="E419" i="3"/>
  <c r="D420" i="3"/>
  <c r="E420" i="3"/>
  <c r="D421" i="3"/>
  <c r="E421" i="3"/>
  <c r="D422" i="3"/>
  <c r="E422" i="3"/>
  <c r="D423" i="3"/>
  <c r="E423" i="3"/>
  <c r="D424" i="3"/>
  <c r="E424" i="3"/>
  <c r="D425" i="3"/>
  <c r="E425" i="3"/>
  <c r="D426" i="3"/>
  <c r="E426" i="3"/>
  <c r="D427" i="3"/>
  <c r="E427" i="3"/>
  <c r="D428" i="3"/>
  <c r="E428" i="3"/>
  <c r="D429" i="3"/>
  <c r="E429" i="3"/>
  <c r="D430" i="3"/>
  <c r="E430" i="3"/>
  <c r="D431" i="3"/>
  <c r="E431" i="3"/>
  <c r="D432" i="3"/>
  <c r="E432" i="3"/>
  <c r="D433" i="3"/>
  <c r="E433" i="3"/>
  <c r="D434" i="3"/>
  <c r="E434" i="3"/>
  <c r="D435" i="3"/>
  <c r="E435" i="3"/>
  <c r="D436" i="3"/>
  <c r="E436" i="3"/>
  <c r="D437" i="3"/>
  <c r="E437" i="3"/>
  <c r="D438" i="3"/>
  <c r="E438" i="3"/>
  <c r="D439" i="3"/>
  <c r="E439" i="3"/>
  <c r="D440" i="3"/>
  <c r="E440" i="3"/>
  <c r="D441" i="3"/>
  <c r="E441" i="3"/>
  <c r="D442" i="3"/>
  <c r="E442" i="3"/>
  <c r="D443" i="3"/>
  <c r="E443" i="3"/>
  <c r="D444" i="3"/>
  <c r="E444" i="3"/>
  <c r="D445" i="3"/>
  <c r="E445" i="3"/>
  <c r="D446" i="3"/>
  <c r="E446" i="3"/>
  <c r="D447" i="3"/>
  <c r="E447" i="3"/>
  <c r="D448" i="3"/>
  <c r="E448" i="3"/>
  <c r="D449" i="3"/>
  <c r="E449" i="3"/>
  <c r="D450" i="3"/>
  <c r="E450" i="3"/>
  <c r="D451" i="3"/>
  <c r="E451" i="3"/>
  <c r="D452" i="3"/>
  <c r="E452" i="3"/>
  <c r="D453" i="3"/>
  <c r="E453" i="3"/>
  <c r="D454" i="3"/>
  <c r="E454" i="3"/>
  <c r="D455" i="3"/>
  <c r="E455" i="3"/>
  <c r="D456" i="3"/>
  <c r="E456" i="3"/>
  <c r="D457" i="3"/>
  <c r="E457" i="3"/>
  <c r="D458" i="3"/>
  <c r="E458" i="3"/>
  <c r="D459" i="3"/>
  <c r="E459" i="3"/>
  <c r="D460" i="3"/>
  <c r="E460" i="3"/>
  <c r="D461" i="3"/>
  <c r="E461" i="3"/>
  <c r="D462" i="3"/>
  <c r="E462" i="3"/>
  <c r="D463" i="3"/>
  <c r="E463" i="3"/>
  <c r="D464" i="3"/>
  <c r="E464" i="3"/>
  <c r="D465" i="3"/>
  <c r="E465" i="3"/>
  <c r="D466" i="3"/>
  <c r="E466" i="3"/>
  <c r="D467" i="3"/>
  <c r="E467" i="3"/>
  <c r="D468" i="3"/>
  <c r="E468" i="3"/>
  <c r="D469" i="3"/>
  <c r="E469" i="3"/>
  <c r="D470" i="3"/>
  <c r="E470" i="3"/>
  <c r="D471" i="3"/>
  <c r="E471" i="3"/>
  <c r="D472" i="3"/>
  <c r="E472" i="3"/>
  <c r="D473" i="3"/>
  <c r="E473" i="3"/>
  <c r="D474" i="3"/>
  <c r="E474" i="3"/>
  <c r="D475" i="3"/>
  <c r="E475" i="3"/>
  <c r="D476" i="3"/>
  <c r="E476" i="3"/>
  <c r="D477" i="3"/>
  <c r="E477" i="3"/>
  <c r="D478" i="3"/>
  <c r="E478" i="3"/>
  <c r="D479" i="3"/>
  <c r="E479" i="3"/>
  <c r="D480" i="3"/>
  <c r="E480" i="3"/>
  <c r="D481" i="3"/>
  <c r="E481" i="3"/>
  <c r="D482" i="3"/>
  <c r="E482" i="3"/>
  <c r="D483" i="3"/>
  <c r="E483" i="3"/>
  <c r="D484" i="3"/>
  <c r="E484" i="3"/>
  <c r="D485" i="3"/>
  <c r="E485" i="3"/>
  <c r="D486" i="3"/>
  <c r="E486" i="3"/>
  <c r="D487" i="3"/>
  <c r="E487" i="3"/>
  <c r="D488" i="3"/>
  <c r="E488" i="3"/>
  <c r="D489" i="3"/>
  <c r="E489" i="3"/>
  <c r="D490" i="3"/>
  <c r="E490" i="3"/>
  <c r="D491" i="3"/>
  <c r="E491" i="3"/>
  <c r="D492" i="3"/>
  <c r="E492" i="3"/>
  <c r="D493" i="3"/>
  <c r="E493" i="3"/>
  <c r="D494" i="3"/>
  <c r="E494" i="3"/>
  <c r="D495" i="3"/>
  <c r="E495" i="3"/>
  <c r="D496" i="3"/>
  <c r="E496" i="3"/>
  <c r="D497" i="3"/>
  <c r="E497" i="3"/>
  <c r="D498" i="3"/>
  <c r="E498" i="3"/>
  <c r="D499" i="3"/>
  <c r="E499" i="3"/>
  <c r="D500" i="3"/>
  <c r="E500" i="3"/>
  <c r="D501" i="3"/>
  <c r="E501" i="3"/>
  <c r="D502" i="3"/>
  <c r="E502" i="3"/>
  <c r="D503" i="3"/>
  <c r="E503" i="3"/>
  <c r="D504" i="3"/>
  <c r="E504" i="3"/>
  <c r="D505" i="3"/>
  <c r="E505" i="3"/>
  <c r="D506" i="3"/>
  <c r="E506" i="3"/>
  <c r="D507" i="3"/>
  <c r="E507" i="3"/>
  <c r="D508" i="3"/>
  <c r="E508" i="3"/>
  <c r="D509" i="3"/>
  <c r="E509" i="3"/>
  <c r="D510" i="3"/>
  <c r="E510" i="3"/>
  <c r="D511" i="3"/>
  <c r="E511" i="3"/>
  <c r="D512" i="3"/>
  <c r="E512" i="3"/>
  <c r="D513" i="3"/>
  <c r="E513" i="3"/>
  <c r="D514" i="3"/>
  <c r="E514" i="3"/>
  <c r="D515" i="3"/>
  <c r="E515" i="3"/>
  <c r="D516" i="3"/>
  <c r="E516" i="3"/>
  <c r="D517" i="3"/>
  <c r="E517" i="3"/>
  <c r="D518" i="3"/>
  <c r="E518" i="3"/>
  <c r="D519" i="3"/>
  <c r="E519" i="3"/>
  <c r="D520" i="3"/>
  <c r="E520" i="3"/>
  <c r="D521" i="3"/>
  <c r="E521" i="3"/>
  <c r="D522" i="3"/>
  <c r="E522" i="3"/>
  <c r="D523" i="3"/>
  <c r="E523" i="3"/>
  <c r="D524" i="3"/>
  <c r="E524" i="3"/>
  <c r="D525" i="3"/>
  <c r="E525" i="3"/>
  <c r="D526" i="3"/>
  <c r="E526" i="3"/>
  <c r="D527" i="3"/>
  <c r="E527" i="3"/>
  <c r="D528" i="3"/>
  <c r="E528" i="3"/>
  <c r="D529" i="3"/>
  <c r="E529" i="3"/>
  <c r="D530" i="3"/>
  <c r="E530" i="3"/>
  <c r="D531" i="3"/>
  <c r="E531" i="3"/>
  <c r="D532" i="3"/>
  <c r="E532" i="3"/>
  <c r="D533" i="3"/>
  <c r="E533" i="3"/>
  <c r="D534" i="3"/>
  <c r="E534" i="3"/>
  <c r="D535" i="3"/>
  <c r="E535" i="3"/>
  <c r="D536" i="3"/>
  <c r="E536" i="3"/>
  <c r="D537" i="3"/>
  <c r="E537" i="3"/>
  <c r="D538" i="3"/>
  <c r="E538" i="3"/>
  <c r="D539" i="3"/>
  <c r="E539" i="3"/>
  <c r="D540" i="3"/>
  <c r="E540" i="3"/>
  <c r="D541" i="3"/>
  <c r="E541" i="3"/>
  <c r="D542" i="3"/>
  <c r="E542" i="3"/>
  <c r="D543" i="3"/>
  <c r="E543" i="3"/>
  <c r="D544" i="3"/>
  <c r="E544" i="3"/>
  <c r="D545" i="3"/>
  <c r="E545" i="3"/>
  <c r="D546" i="3"/>
  <c r="E546" i="3"/>
  <c r="D547" i="3"/>
  <c r="E547" i="3"/>
  <c r="D548" i="3"/>
  <c r="E548" i="3"/>
  <c r="D549" i="3"/>
  <c r="E549" i="3"/>
  <c r="D550" i="3"/>
  <c r="E550" i="3"/>
  <c r="D551" i="3"/>
  <c r="E551" i="3"/>
  <c r="D552" i="3"/>
  <c r="E552" i="3"/>
  <c r="D553" i="3"/>
  <c r="E553" i="3"/>
  <c r="D554" i="3"/>
  <c r="E554" i="3"/>
  <c r="D555" i="3"/>
  <c r="E555" i="3"/>
  <c r="D556" i="3"/>
  <c r="E556" i="3"/>
  <c r="D557" i="3"/>
  <c r="E557" i="3"/>
  <c r="D558" i="3"/>
  <c r="E558" i="3"/>
  <c r="D559" i="3"/>
  <c r="E559" i="3"/>
  <c r="D560" i="3"/>
  <c r="E560" i="3"/>
  <c r="D561" i="3"/>
  <c r="E561" i="3"/>
  <c r="D562" i="3"/>
  <c r="E562" i="3"/>
  <c r="D563" i="3"/>
  <c r="E563" i="3"/>
  <c r="D564" i="3"/>
  <c r="E564" i="3"/>
  <c r="D565" i="3"/>
  <c r="E565" i="3"/>
  <c r="D566" i="3"/>
  <c r="E566" i="3"/>
  <c r="D567" i="3"/>
  <c r="E567" i="3"/>
  <c r="D568" i="3"/>
  <c r="E568" i="3"/>
  <c r="D569" i="3"/>
  <c r="E569" i="3"/>
  <c r="D570" i="3"/>
  <c r="E570" i="3"/>
  <c r="D571" i="3"/>
  <c r="E571" i="3"/>
  <c r="D572" i="3"/>
  <c r="E572" i="3"/>
  <c r="D573" i="3"/>
  <c r="E573" i="3"/>
  <c r="D574" i="3"/>
  <c r="E574" i="3"/>
  <c r="D575" i="3"/>
  <c r="E575" i="3"/>
  <c r="D576" i="3"/>
  <c r="E576" i="3"/>
  <c r="D577" i="3"/>
  <c r="E577" i="3"/>
  <c r="D578" i="3"/>
  <c r="E578" i="3"/>
  <c r="D579" i="3"/>
  <c r="E579" i="3"/>
  <c r="D580" i="3"/>
  <c r="E580" i="3"/>
  <c r="D581" i="3"/>
  <c r="E581" i="3"/>
  <c r="D582" i="3"/>
  <c r="E582" i="3"/>
  <c r="D583" i="3"/>
  <c r="E583" i="3"/>
  <c r="D584" i="3"/>
  <c r="E584" i="3"/>
  <c r="D585" i="3"/>
  <c r="E585" i="3"/>
  <c r="D586" i="3"/>
  <c r="E586" i="3"/>
  <c r="D587" i="3"/>
  <c r="E587" i="3"/>
  <c r="D588" i="3"/>
  <c r="E588" i="3"/>
  <c r="D589" i="3"/>
  <c r="E589" i="3"/>
  <c r="D590" i="3"/>
  <c r="E590" i="3"/>
  <c r="D591" i="3"/>
  <c r="E591" i="3"/>
  <c r="D592" i="3"/>
  <c r="E592" i="3"/>
  <c r="D593" i="3"/>
  <c r="E593" i="3"/>
  <c r="D594" i="3"/>
  <c r="E594" i="3"/>
  <c r="D595" i="3"/>
  <c r="E595" i="3"/>
  <c r="D596" i="3"/>
  <c r="E596" i="3"/>
  <c r="D597" i="3"/>
  <c r="E597" i="3"/>
  <c r="D598" i="3"/>
  <c r="E598" i="3"/>
  <c r="E3" i="3"/>
  <c r="D3" i="3"/>
  <c r="G91" i="8" l="1"/>
  <c r="H91" i="8" s="1"/>
  <c r="I91" i="8" s="1"/>
  <c r="J90" i="8"/>
  <c r="K90" i="8"/>
  <c r="L90" i="8" s="1"/>
  <c r="K187" i="8" a="1"/>
  <c r="G92" i="8" l="1"/>
  <c r="H92" i="8" s="1"/>
  <c r="I92" i="8" s="1"/>
  <c r="J91" i="8"/>
  <c r="K91" i="8"/>
  <c r="L91" i="8" s="1"/>
  <c r="K188" i="8" a="1"/>
  <c r="G93" i="8" l="1"/>
  <c r="H93" i="8" s="1"/>
  <c r="I93" i="8" s="1"/>
  <c r="K92" i="8"/>
  <c r="L92" i="8" s="1"/>
  <c r="J92" i="8"/>
  <c r="K189" i="8" a="1"/>
  <c r="G94" i="8" l="1"/>
  <c r="H94" i="8" s="1"/>
  <c r="I94" i="8" s="1"/>
  <c r="J93" i="8"/>
  <c r="K93" i="8"/>
  <c r="L93" i="8" s="1"/>
  <c r="K190" i="8" a="1"/>
  <c r="K94" i="8" l="1"/>
  <c r="L94" i="8" s="1"/>
  <c r="J94" i="8"/>
  <c r="G95" i="8"/>
  <c r="H95" i="8" s="1"/>
  <c r="I95" i="8" s="1"/>
  <c r="K191" i="8" a="1"/>
  <c r="J95" i="8" l="1"/>
  <c r="K95" i="8"/>
  <c r="L95" i="8" s="1"/>
  <c r="G96" i="8"/>
  <c r="H96" i="8" s="1"/>
  <c r="I96" i="8" s="1"/>
  <c r="K192" i="8" a="1"/>
  <c r="J96" i="8" l="1"/>
  <c r="K96" i="8"/>
  <c r="L96" i="8" s="1"/>
  <c r="G97" i="8"/>
  <c r="H97" i="8" s="1"/>
  <c r="I97" i="8" s="1"/>
  <c r="K193" i="8" a="1"/>
  <c r="J97" i="8" l="1"/>
  <c r="K97" i="8"/>
  <c r="L97" i="8" s="1"/>
  <c r="G98" i="8"/>
  <c r="H98" i="8" s="1"/>
  <c r="I98" i="8" s="1"/>
  <c r="K194" i="8" a="1"/>
  <c r="J98" i="8" l="1"/>
  <c r="K98" i="8"/>
  <c r="L98" i="8" s="1"/>
  <c r="G99" i="8"/>
  <c r="H99" i="8" s="1"/>
  <c r="I99" i="8" s="1"/>
  <c r="K195" i="8" a="1"/>
  <c r="J99" i="8" l="1"/>
  <c r="K99" i="8"/>
  <c r="L99" i="8" s="1"/>
  <c r="G100" i="8"/>
  <c r="H100" i="8" s="1"/>
  <c r="I100" i="8" s="1"/>
  <c r="K196" i="8" a="1"/>
  <c r="K100" i="8" l="1"/>
  <c r="L100" i="8" s="1"/>
  <c r="J100" i="8"/>
  <c r="G101" i="8"/>
  <c r="H101" i="8" s="1"/>
  <c r="I101" i="8" s="1"/>
  <c r="K197" i="8" a="1"/>
  <c r="J101" i="8" l="1"/>
  <c r="K101" i="8"/>
  <c r="L101" i="8" s="1"/>
  <c r="G102" i="8"/>
  <c r="H102" i="8" s="1"/>
  <c r="I102" i="8" s="1"/>
  <c r="K198" i="8" a="1"/>
  <c r="J102" i="8" l="1"/>
  <c r="K102" i="8"/>
  <c r="L102" i="8" s="1"/>
  <c r="G103" i="8"/>
  <c r="H103" i="8" s="1"/>
  <c r="I103" i="8" s="1"/>
  <c r="K199" i="8" a="1"/>
  <c r="K103" i="8" l="1"/>
  <c r="L103" i="8" s="1"/>
  <c r="J103" i="8"/>
  <c r="G104" i="8"/>
  <c r="H104" i="8" s="1"/>
  <c r="I104" i="8" s="1"/>
  <c r="K200" i="8" a="1"/>
  <c r="K104" i="8" l="1"/>
  <c r="L104" i="8" s="1"/>
  <c r="J104" i="8"/>
  <c r="G105" i="8"/>
  <c r="H105" i="8" s="1"/>
  <c r="I105" i="8" s="1"/>
  <c r="K201" i="8" a="1"/>
  <c r="G106" i="8" l="1"/>
  <c r="H106" i="8" s="1"/>
  <c r="I106" i="8" s="1"/>
  <c r="J105" i="8"/>
  <c r="K105" i="8"/>
  <c r="L105" i="8" s="1"/>
  <c r="K202" i="8" a="1"/>
  <c r="G107" i="8" l="1"/>
  <c r="H107" i="8" s="1"/>
  <c r="I107" i="8" s="1"/>
  <c r="K106" i="8"/>
  <c r="L106" i="8" s="1"/>
  <c r="J106" i="8"/>
  <c r="K203" i="8" a="1"/>
  <c r="G108" i="8" l="1"/>
  <c r="H108" i="8" s="1"/>
  <c r="I108" i="8" s="1"/>
  <c r="K107" i="8"/>
  <c r="L107" i="8" s="1"/>
  <c r="J107" i="8"/>
  <c r="K204" i="8" a="1"/>
  <c r="G109" i="8" l="1"/>
  <c r="H109" i="8" s="1"/>
  <c r="I109" i="8" s="1"/>
  <c r="J108" i="8"/>
  <c r="K108" i="8"/>
  <c r="L108" i="8" s="1"/>
  <c r="K205" i="8" a="1"/>
  <c r="J109" i="8" l="1"/>
  <c r="K109" i="8"/>
  <c r="L109" i="8" s="1"/>
  <c r="G110" i="8"/>
  <c r="H110" i="8" s="1"/>
  <c r="I110" i="8" s="1"/>
  <c r="K206" i="8" a="1"/>
  <c r="G111" i="8" l="1"/>
  <c r="H111" i="8" s="1"/>
  <c r="I111" i="8" s="1"/>
  <c r="J110" i="8"/>
  <c r="K110" i="8"/>
  <c r="L110" i="8" s="1"/>
  <c r="K207" i="8" a="1"/>
  <c r="G112" i="8" l="1"/>
  <c r="H112" i="8" s="1"/>
  <c r="I112" i="8" s="1"/>
  <c r="J111" i="8"/>
  <c r="K111" i="8"/>
  <c r="L111" i="8" s="1"/>
  <c r="K208" i="8" a="1"/>
  <c r="G113" i="8" l="1"/>
  <c r="H113" i="8" s="1"/>
  <c r="I113" i="8" s="1"/>
  <c r="J112" i="8"/>
  <c r="K112" i="8"/>
  <c r="L112" i="8" s="1"/>
  <c r="K209" i="8" a="1"/>
  <c r="G114" i="8" l="1"/>
  <c r="H114" i="8" s="1"/>
  <c r="I114" i="8" s="1"/>
  <c r="J113" i="8"/>
  <c r="K113" i="8"/>
  <c r="L113" i="8" s="1"/>
  <c r="K210" i="8" a="1"/>
  <c r="G115" i="8" l="1"/>
  <c r="H115" i="8" s="1"/>
  <c r="I115" i="8" s="1"/>
  <c r="K114" i="8"/>
  <c r="L114" i="8" s="1"/>
  <c r="J114" i="8"/>
  <c r="K211" i="8" a="1"/>
  <c r="J115" i="8" l="1"/>
  <c r="K115" i="8"/>
  <c r="L115" i="8" s="1"/>
  <c r="G116" i="8"/>
  <c r="H116" i="8" s="1"/>
  <c r="I116" i="8" s="1"/>
  <c r="K212" i="8" a="1"/>
  <c r="G117" i="8" l="1"/>
  <c r="H117" i="8" s="1"/>
  <c r="I117" i="8" s="1"/>
  <c r="J116" i="8"/>
  <c r="K116" i="8"/>
  <c r="L116" i="8" s="1"/>
  <c r="K213" i="8" a="1"/>
  <c r="J117" i="8" l="1"/>
  <c r="K117" i="8"/>
  <c r="L117" i="8" s="1"/>
  <c r="G118" i="8"/>
  <c r="H118" i="8" s="1"/>
  <c r="I118" i="8" s="1"/>
  <c r="K214" i="8" a="1"/>
  <c r="G119" i="8" l="1"/>
  <c r="H119" i="8" s="1"/>
  <c r="I119" i="8" s="1"/>
  <c r="J118" i="8"/>
  <c r="K118" i="8"/>
  <c r="L118" i="8" s="1"/>
  <c r="K215" i="8" a="1"/>
  <c r="K119" i="8" l="1"/>
  <c r="L119" i="8" s="1"/>
  <c r="J119" i="8"/>
  <c r="G120" i="8"/>
  <c r="H120" i="8" s="1"/>
  <c r="I120" i="8" s="1"/>
  <c r="K216" i="8" a="1"/>
  <c r="G121" i="8" l="1"/>
  <c r="H121" i="8" s="1"/>
  <c r="I121" i="8" s="1"/>
  <c r="K120" i="8"/>
  <c r="L120" i="8" s="1"/>
  <c r="J120" i="8"/>
  <c r="K217" i="8" a="1"/>
  <c r="G122" i="8" l="1"/>
  <c r="H122" i="8" s="1"/>
  <c r="I122" i="8" s="1"/>
  <c r="J121" i="8"/>
  <c r="K121" i="8"/>
  <c r="L121" i="8" s="1"/>
  <c r="K218" i="8" a="1"/>
  <c r="J122" i="8" l="1"/>
  <c r="K122" i="8"/>
  <c r="L122" i="8" s="1"/>
  <c r="G123" i="8"/>
  <c r="H123" i="8" s="1"/>
  <c r="I123" i="8" s="1"/>
  <c r="K219" i="8" a="1"/>
  <c r="J123" i="8" l="1"/>
  <c r="K123" i="8"/>
  <c r="L123" i="8" s="1"/>
  <c r="G124" i="8"/>
  <c r="H124" i="8" s="1"/>
  <c r="I124" i="8" s="1"/>
  <c r="K220" i="8" a="1"/>
  <c r="K124" i="8" l="1"/>
  <c r="L124" i="8" s="1"/>
  <c r="J124" i="8"/>
  <c r="G125" i="8"/>
  <c r="H125" i="8" s="1"/>
  <c r="I125" i="8" s="1"/>
  <c r="K221" i="8" a="1"/>
  <c r="J125" i="8" l="1"/>
  <c r="K125" i="8"/>
  <c r="L125" i="8" s="1"/>
  <c r="G126" i="8"/>
  <c r="H126" i="8" s="1"/>
  <c r="I126" i="8" s="1"/>
  <c r="K222" i="8" a="1"/>
  <c r="G127" i="8" l="1"/>
  <c r="H127" i="8" s="1"/>
  <c r="I127" i="8" s="1"/>
  <c r="J126" i="8"/>
  <c r="K126" i="8"/>
  <c r="L126" i="8" s="1"/>
  <c r="K223" i="8" a="1"/>
  <c r="G128" i="8" l="1"/>
  <c r="H128" i="8" s="1"/>
  <c r="I128" i="8" s="1"/>
  <c r="J127" i="8"/>
  <c r="K127" i="8"/>
  <c r="L127" i="8" s="1"/>
  <c r="K224" i="8" a="1"/>
  <c r="G129" i="8" l="1"/>
  <c r="H129" i="8" s="1"/>
  <c r="I129" i="8" s="1"/>
  <c r="K128" i="8"/>
  <c r="L128" i="8" s="1"/>
  <c r="J128" i="8"/>
  <c r="K225" i="8" a="1"/>
  <c r="G130" i="8" l="1"/>
  <c r="H130" i="8" s="1"/>
  <c r="I130" i="8" s="1"/>
  <c r="K129" i="8"/>
  <c r="L129" i="8" s="1"/>
  <c r="J129" i="8"/>
  <c r="K226" i="8" a="1"/>
  <c r="G131" i="8" l="1"/>
  <c r="H131" i="8" s="1"/>
  <c r="I131" i="8" s="1"/>
  <c r="J130" i="8"/>
  <c r="K130" i="8"/>
  <c r="L130" i="8" s="1"/>
  <c r="K227" i="8" a="1"/>
  <c r="J131" i="8" l="1"/>
  <c r="K131" i="8"/>
  <c r="L131" i="8" s="1"/>
  <c r="G132" i="8"/>
  <c r="H132" i="8" s="1"/>
  <c r="I132" i="8" s="1"/>
  <c r="K228" i="8" a="1"/>
  <c r="K132" i="8" l="1"/>
  <c r="L132" i="8" s="1"/>
  <c r="J132" i="8"/>
  <c r="G133" i="8"/>
  <c r="H133" i="8" s="1"/>
  <c r="I133" i="8" s="1"/>
  <c r="K229" i="8" a="1"/>
  <c r="K133" i="8" l="1"/>
  <c r="L133" i="8" s="1"/>
  <c r="J133" i="8"/>
  <c r="G134" i="8"/>
  <c r="H134" i="8" s="1"/>
  <c r="I134" i="8" s="1"/>
  <c r="K230" i="8" a="1"/>
  <c r="G135" i="8" l="1"/>
  <c r="H135" i="8" s="1"/>
  <c r="I135" i="8" s="1"/>
  <c r="J134" i="8"/>
  <c r="K134" i="8"/>
  <c r="L134" i="8" s="1"/>
  <c r="K231" i="8" a="1"/>
  <c r="J135" i="8" l="1"/>
  <c r="K135" i="8"/>
  <c r="L135" i="8" s="1"/>
  <c r="G136" i="8"/>
  <c r="H136" i="8" s="1"/>
  <c r="I136" i="8" s="1"/>
  <c r="K232" i="8" a="1"/>
  <c r="K136" i="8" l="1"/>
  <c r="L136" i="8" s="1"/>
  <c r="J136" i="8"/>
  <c r="G137" i="8"/>
  <c r="H137" i="8" s="1"/>
  <c r="I137" i="8" s="1"/>
  <c r="K233" i="8" a="1"/>
  <c r="G138" i="8" l="1"/>
  <c r="H138" i="8" s="1"/>
  <c r="I138" i="8" s="1"/>
  <c r="J137" i="8"/>
  <c r="K137" i="8"/>
  <c r="L137" i="8" s="1"/>
  <c r="K234" i="8" a="1"/>
  <c r="G139" i="8" l="1"/>
  <c r="H139" i="8" s="1"/>
  <c r="I139" i="8" s="1"/>
  <c r="J138" i="8"/>
  <c r="K138" i="8"/>
  <c r="L138" i="8" s="1"/>
  <c r="K235" i="8" a="1"/>
  <c r="G140" i="8" l="1"/>
  <c r="H140" i="8" s="1"/>
  <c r="I140" i="8" s="1"/>
  <c r="J139" i="8"/>
  <c r="K139" i="8"/>
  <c r="L139" i="8" s="1"/>
  <c r="K236" i="8" a="1"/>
  <c r="G141" i="8" l="1"/>
  <c r="H141" i="8" s="1"/>
  <c r="I141" i="8" s="1"/>
  <c r="J140" i="8"/>
  <c r="K140" i="8"/>
  <c r="L140" i="8" s="1"/>
  <c r="K237" i="8" a="1"/>
  <c r="G142" i="8" l="1"/>
  <c r="H142" i="8" s="1"/>
  <c r="I142" i="8" s="1"/>
  <c r="K141" i="8"/>
  <c r="L141" i="8" s="1"/>
  <c r="J141" i="8"/>
  <c r="K238" i="8" a="1"/>
  <c r="G143" i="8" l="1"/>
  <c r="H143" i="8" s="1"/>
  <c r="I143" i="8" s="1"/>
  <c r="K142" i="8"/>
  <c r="L142" i="8" s="1"/>
  <c r="J142" i="8"/>
  <c r="K239" i="8" a="1"/>
  <c r="G144" i="8" l="1"/>
  <c r="H144" i="8" s="1"/>
  <c r="I144" i="8" s="1"/>
  <c r="J143" i="8"/>
  <c r="K143" i="8"/>
  <c r="L143" i="8" s="1"/>
  <c r="K240" i="8" a="1"/>
  <c r="G145" i="8" l="1"/>
  <c r="H145" i="8" s="1"/>
  <c r="I145" i="8" s="1"/>
  <c r="K144" i="8"/>
  <c r="L144" i="8" s="1"/>
  <c r="J144" i="8"/>
  <c r="K241" i="8" a="1"/>
  <c r="G146" i="8" l="1"/>
  <c r="H146" i="8" s="1"/>
  <c r="I146" i="8" s="1"/>
  <c r="J145" i="8"/>
  <c r="K145" i="8"/>
  <c r="L145" i="8" s="1"/>
  <c r="K242" i="8" a="1"/>
  <c r="G147" i="8" l="1"/>
  <c r="H147" i="8" s="1"/>
  <c r="I147" i="8" s="1"/>
  <c r="J146" i="8"/>
  <c r="K146" i="8"/>
  <c r="L146" i="8" s="1"/>
  <c r="K243" i="8" a="1"/>
  <c r="J147" i="8" l="1"/>
  <c r="K147" i="8"/>
  <c r="L147" i="8" s="1"/>
  <c r="G148" i="8"/>
  <c r="H148" i="8" s="1"/>
  <c r="I148" i="8" s="1"/>
  <c r="K244" i="8" a="1"/>
  <c r="G149" i="8" l="1"/>
  <c r="H149" i="8" s="1"/>
  <c r="I149" i="8" s="1"/>
  <c r="J148" i="8"/>
  <c r="K148" i="8"/>
  <c r="L148" i="8" s="1"/>
  <c r="K245" i="8" a="1"/>
  <c r="J149" i="8" l="1"/>
  <c r="K149" i="8"/>
  <c r="L149" i="8" s="1"/>
  <c r="G150" i="8"/>
  <c r="H150" i="8" s="1"/>
  <c r="I150" i="8" s="1"/>
  <c r="K246" i="8" a="1"/>
  <c r="G151" i="8" l="1"/>
  <c r="H151" i="8" s="1"/>
  <c r="I151" i="8" s="1"/>
  <c r="K150" i="8"/>
  <c r="L150" i="8" s="1"/>
  <c r="J150" i="8"/>
  <c r="K247" i="8" a="1"/>
  <c r="J151" i="8" l="1"/>
  <c r="K151" i="8"/>
  <c r="L151" i="8" s="1"/>
  <c r="G152" i="8"/>
  <c r="H152" i="8" s="1"/>
  <c r="I152" i="8" s="1"/>
  <c r="K248" i="8" a="1"/>
  <c r="J152" i="8" l="1"/>
  <c r="K152" i="8"/>
  <c r="L152" i="8" s="1"/>
  <c r="G153" i="8"/>
  <c r="H153" i="8" s="1"/>
  <c r="I153" i="8" s="1"/>
  <c r="K249" i="8" a="1"/>
  <c r="K153" i="8" l="1"/>
  <c r="L153" i="8" s="1"/>
  <c r="J153" i="8"/>
  <c r="G154" i="8"/>
  <c r="H154" i="8" s="1"/>
  <c r="I154" i="8" s="1"/>
  <c r="K250" i="8" a="1"/>
  <c r="G155" i="8" l="1"/>
  <c r="H155" i="8" s="1"/>
  <c r="I155" i="8" s="1"/>
  <c r="J154" i="8"/>
  <c r="K154" i="8"/>
  <c r="L154" i="8" s="1"/>
  <c r="K251" i="8" a="1"/>
  <c r="G156" i="8" l="1"/>
  <c r="H156" i="8" s="1"/>
  <c r="I156" i="8" s="1"/>
  <c r="J155" i="8"/>
  <c r="K155" i="8"/>
  <c r="L155" i="8" s="1"/>
  <c r="K252" i="8" a="1"/>
  <c r="G157" i="8" l="1"/>
  <c r="H157" i="8" s="1"/>
  <c r="I157" i="8" s="1"/>
  <c r="J156" i="8"/>
  <c r="K156" i="8"/>
  <c r="L156" i="8" s="1"/>
  <c r="K253" i="8" a="1"/>
  <c r="K157" i="8" l="1"/>
  <c r="L157" i="8" s="1"/>
  <c r="J157" i="8"/>
  <c r="G158" i="8"/>
  <c r="H158" i="8" s="1"/>
  <c r="I158" i="8" s="1"/>
  <c r="K254" i="8" a="1"/>
  <c r="J158" i="8" l="1"/>
  <c r="K158" i="8"/>
  <c r="L158" i="8" s="1"/>
  <c r="G159" i="8"/>
  <c r="H159" i="8" s="1"/>
  <c r="I159" i="8" s="1"/>
  <c r="K255" i="8" a="1"/>
  <c r="K159" i="8" l="1"/>
  <c r="L159" i="8" s="1"/>
  <c r="J159" i="8"/>
  <c r="G160" i="8"/>
  <c r="H160" i="8" s="1"/>
  <c r="I160" i="8" s="1"/>
  <c r="K256" i="8" a="1"/>
  <c r="J160" i="8" l="1"/>
  <c r="K160" i="8"/>
  <c r="L160" i="8" s="1"/>
  <c r="G161" i="8"/>
  <c r="H161" i="8" s="1"/>
  <c r="I161" i="8" s="1"/>
  <c r="K257" i="8" a="1"/>
  <c r="G162" i="8" l="1"/>
  <c r="H162" i="8" s="1"/>
  <c r="I162" i="8" s="1"/>
  <c r="J161" i="8"/>
  <c r="K161" i="8"/>
  <c r="L161" i="8" s="1"/>
  <c r="K258" i="8" a="1"/>
  <c r="J162" i="8" l="1"/>
  <c r="K162" i="8"/>
  <c r="L162" i="8" s="1"/>
  <c r="G163" i="8"/>
  <c r="H163" i="8" s="1"/>
  <c r="I163" i="8" s="1"/>
  <c r="K259" i="8" a="1"/>
  <c r="J163" i="8" l="1"/>
  <c r="K163" i="8"/>
  <c r="L163" i="8" s="1"/>
  <c r="G164" i="8"/>
  <c r="H164" i="8" s="1"/>
  <c r="I164" i="8" s="1"/>
  <c r="K260" i="8" a="1"/>
  <c r="G165" i="8" l="1"/>
  <c r="H165" i="8" s="1"/>
  <c r="I165" i="8" s="1"/>
  <c r="K164" i="8"/>
  <c r="L164" i="8" s="1"/>
  <c r="J164" i="8"/>
  <c r="K261" i="8" a="1"/>
  <c r="G166" i="8" l="1"/>
  <c r="H166" i="8" s="1"/>
  <c r="I166" i="8" s="1"/>
  <c r="J165" i="8"/>
  <c r="K165" i="8"/>
  <c r="L165" i="8" s="1"/>
  <c r="K262" i="8" a="1"/>
  <c r="J166" i="8" l="1"/>
  <c r="K166" i="8"/>
  <c r="L166" i="8" s="1"/>
  <c r="G167" i="8"/>
  <c r="H167" i="8" s="1"/>
  <c r="I167" i="8" s="1"/>
  <c r="K263" i="8" a="1"/>
  <c r="G168" i="8" l="1"/>
  <c r="H168" i="8" s="1"/>
  <c r="I168" i="8" s="1"/>
  <c r="J167" i="8"/>
  <c r="K167" i="8"/>
  <c r="L167" i="8" s="1"/>
  <c r="K264" i="8" a="1"/>
  <c r="J168" i="8" l="1"/>
  <c r="K168" i="8"/>
  <c r="L168" i="8" s="1"/>
  <c r="G169" i="8"/>
  <c r="H169" i="8" s="1"/>
  <c r="I169" i="8" s="1"/>
  <c r="K265" i="8" a="1"/>
  <c r="J169" i="8" l="1"/>
  <c r="K169" i="8"/>
  <c r="L169" i="8" s="1"/>
  <c r="G170" i="8"/>
  <c r="H170" i="8" s="1"/>
  <c r="I170" i="8" s="1"/>
  <c r="K266" i="8" a="1"/>
  <c r="G171" i="8" l="1"/>
  <c r="H171" i="8" s="1"/>
  <c r="I171" i="8" s="1"/>
  <c r="J170" i="8"/>
  <c r="K170" i="8"/>
  <c r="L170" i="8" s="1"/>
  <c r="K267" i="8" a="1"/>
  <c r="G172" i="8" l="1"/>
  <c r="H172" i="8" s="1"/>
  <c r="I172" i="8" s="1"/>
  <c r="J171" i="8"/>
  <c r="K171" i="8"/>
  <c r="L171" i="8" s="1"/>
  <c r="K268" i="8" a="1"/>
  <c r="J172" i="8" l="1"/>
  <c r="K172" i="8"/>
  <c r="L172" i="8" s="1"/>
  <c r="G173" i="8"/>
  <c r="H173" i="8" s="1"/>
  <c r="I173" i="8" s="1"/>
  <c r="K269" i="8" a="1"/>
  <c r="J173" i="8" l="1"/>
  <c r="K173" i="8"/>
  <c r="L173" i="8" s="1"/>
  <c r="G174" i="8"/>
  <c r="H174" i="8" s="1"/>
  <c r="I174" i="8" s="1"/>
  <c r="K270" i="8" a="1"/>
  <c r="J174" i="8" l="1"/>
  <c r="K174" i="8"/>
  <c r="L174" i="8" s="1"/>
  <c r="G175" i="8"/>
  <c r="H175" i="8" s="1"/>
  <c r="I175" i="8" s="1"/>
  <c r="K271" i="8" a="1"/>
  <c r="G176" i="8" l="1"/>
  <c r="H176" i="8" s="1"/>
  <c r="I176" i="8" s="1"/>
  <c r="J175" i="8"/>
  <c r="K175" i="8"/>
  <c r="L175" i="8" s="1"/>
  <c r="K272" i="8" a="1"/>
  <c r="G177" i="8" l="1"/>
  <c r="H177" i="8" s="1"/>
  <c r="I177" i="8" s="1"/>
  <c r="J176" i="8"/>
  <c r="K176" i="8"/>
  <c r="L176" i="8" s="1"/>
  <c r="K273" i="8" a="1"/>
  <c r="J177" i="8" l="1"/>
  <c r="K177" i="8"/>
  <c r="L177" i="8" s="1"/>
  <c r="G178" i="8"/>
  <c r="H178" i="8" s="1"/>
  <c r="I178" i="8" s="1"/>
  <c r="K274" i="8" a="1"/>
  <c r="J178" i="8" l="1"/>
  <c r="K178" i="8"/>
  <c r="L178" i="8" s="1"/>
  <c r="G179" i="8"/>
  <c r="H179" i="8" s="1"/>
  <c r="I179" i="8" s="1"/>
  <c r="K275" i="8" a="1"/>
  <c r="J179" i="8" l="1"/>
  <c r="K179" i="8"/>
  <c r="L179" i="8" s="1"/>
  <c r="G180" i="8"/>
  <c r="H180" i="8" s="1"/>
  <c r="I180" i="8" s="1"/>
  <c r="K276" i="8" a="1"/>
  <c r="J180" i="8" l="1"/>
  <c r="K180" i="8"/>
  <c r="L180" i="8" s="1"/>
  <c r="G181" i="8"/>
  <c r="H181" i="8" s="1"/>
  <c r="I181" i="8" s="1"/>
  <c r="K277" i="8" a="1"/>
  <c r="G182" i="8" l="1"/>
  <c r="H182" i="8" s="1"/>
  <c r="I182" i="8" s="1"/>
  <c r="J181" i="8"/>
  <c r="K181" i="8"/>
  <c r="L181" i="8" s="1"/>
  <c r="K278" i="8" a="1"/>
  <c r="G183" i="8" l="1"/>
  <c r="H183" i="8" s="1"/>
  <c r="I183" i="8" s="1"/>
  <c r="J182" i="8"/>
  <c r="K182" i="8"/>
  <c r="L182" i="8" s="1"/>
  <c r="K279" i="8" a="1"/>
  <c r="J183" i="8" l="1"/>
  <c r="K183" i="8"/>
  <c r="L183" i="8" s="1"/>
  <c r="G184" i="8"/>
  <c r="H184" i="8" s="1"/>
  <c r="I184" i="8" s="1"/>
  <c r="K280" i="8" a="1"/>
  <c r="J184" i="8" l="1"/>
  <c r="K184" i="8"/>
  <c r="L184" i="8" s="1"/>
  <c r="G185" i="8"/>
  <c r="H185" i="8" s="1"/>
  <c r="I185" i="8" s="1"/>
  <c r="K281" i="8" a="1"/>
  <c r="J185" i="8" l="1"/>
  <c r="K185" i="8"/>
  <c r="L185" i="8" s="1"/>
  <c r="G186" i="8"/>
  <c r="H186" i="8" s="1"/>
  <c r="I186" i="8" s="1"/>
  <c r="K282" i="8" a="1"/>
  <c r="G187" i="8" l="1"/>
  <c r="H187" i="8" s="1"/>
  <c r="I187" i="8" s="1"/>
  <c r="J186" i="8"/>
  <c r="K186" i="8"/>
  <c r="L186" i="8" s="1"/>
  <c r="K283" i="8" a="1"/>
  <c r="G188" i="8" l="1"/>
  <c r="H188" i="8" s="1"/>
  <c r="I188" i="8" s="1"/>
  <c r="J187" i="8"/>
  <c r="K187" i="8"/>
  <c r="L187" i="8" s="1"/>
  <c r="K284" i="8" a="1"/>
  <c r="G189" i="8" l="1"/>
  <c r="H189" i="8" s="1"/>
  <c r="I189" i="8" s="1"/>
  <c r="J188" i="8"/>
  <c r="K188" i="8"/>
  <c r="L188" i="8" s="1"/>
  <c r="K285" i="8" a="1"/>
  <c r="G190" i="8" l="1"/>
  <c r="H190" i="8" s="1"/>
  <c r="I190" i="8" s="1"/>
  <c r="J189" i="8"/>
  <c r="K189" i="8"/>
  <c r="L189" i="8" s="1"/>
  <c r="K286" i="8" a="1"/>
  <c r="G191" i="8" l="1"/>
  <c r="H191" i="8" s="1"/>
  <c r="I191" i="8" s="1"/>
  <c r="J190" i="8"/>
  <c r="K190" i="8"/>
  <c r="L190" i="8" s="1"/>
  <c r="K287" i="8" a="1"/>
  <c r="G192" i="8" l="1"/>
  <c r="H192" i="8" s="1"/>
  <c r="I192" i="8" s="1"/>
  <c r="J191" i="8"/>
  <c r="K191" i="8"/>
  <c r="L191" i="8" s="1"/>
  <c r="K288" i="8" a="1"/>
  <c r="J192" i="8" l="1"/>
  <c r="K192" i="8"/>
  <c r="L192" i="8" s="1"/>
  <c r="G193" i="8"/>
  <c r="H193" i="8" s="1"/>
  <c r="I193" i="8" s="1"/>
  <c r="K289" i="8" a="1"/>
  <c r="J193" i="8" l="1"/>
  <c r="K193" i="8"/>
  <c r="L193" i="8" s="1"/>
  <c r="G194" i="8"/>
  <c r="H194" i="8" s="1"/>
  <c r="I194" i="8" s="1"/>
  <c r="K290" i="8" a="1"/>
  <c r="G195" i="8" l="1"/>
  <c r="H195" i="8" s="1"/>
  <c r="I195" i="8" s="1"/>
  <c r="J194" i="8"/>
  <c r="K194" i="8"/>
  <c r="L194" i="8" s="1"/>
  <c r="K291" i="8" a="1"/>
  <c r="G196" i="8" l="1"/>
  <c r="H196" i="8" s="1"/>
  <c r="I196" i="8" s="1"/>
  <c r="J195" i="8"/>
  <c r="K195" i="8"/>
  <c r="L195" i="8" s="1"/>
  <c r="K292" i="8" a="1"/>
  <c r="G197" i="8" l="1"/>
  <c r="H197" i="8" s="1"/>
  <c r="I197" i="8" s="1"/>
  <c r="J196" i="8"/>
  <c r="K196" i="8"/>
  <c r="L196" i="8" s="1"/>
  <c r="K293" i="8" a="1"/>
  <c r="J197" i="8" l="1"/>
  <c r="K197" i="8"/>
  <c r="L197" i="8" s="1"/>
  <c r="G198" i="8"/>
  <c r="H198" i="8" s="1"/>
  <c r="I198" i="8" s="1"/>
  <c r="K294" i="8" a="1"/>
  <c r="J198" i="8" l="1"/>
  <c r="K198" i="8"/>
  <c r="L198" i="8" s="1"/>
  <c r="G199" i="8"/>
  <c r="H199" i="8" s="1"/>
  <c r="I199" i="8" s="1"/>
  <c r="K295" i="8" a="1"/>
  <c r="J199" i="8" l="1"/>
  <c r="K199" i="8"/>
  <c r="L199" i="8" s="1"/>
  <c r="G200" i="8"/>
  <c r="H200" i="8" s="1"/>
  <c r="I200" i="8" s="1"/>
  <c r="K296" i="8" a="1"/>
  <c r="G201" i="8" l="1"/>
  <c r="H201" i="8" s="1"/>
  <c r="I201" i="8" s="1"/>
  <c r="J200" i="8"/>
  <c r="K200" i="8"/>
  <c r="L200" i="8" s="1"/>
  <c r="K297" i="8" a="1"/>
  <c r="G202" i="8" l="1"/>
  <c r="H202" i="8" s="1"/>
  <c r="I202" i="8" s="1"/>
  <c r="J201" i="8"/>
  <c r="K201" i="8"/>
  <c r="L201" i="8" s="1"/>
  <c r="K298" i="8" a="1"/>
  <c r="J202" i="8" l="1"/>
  <c r="K202" i="8"/>
  <c r="L202" i="8" s="1"/>
  <c r="G203" i="8"/>
  <c r="H203" i="8" s="1"/>
  <c r="I203" i="8" s="1"/>
  <c r="K299" i="8" a="1"/>
  <c r="G204" i="8" l="1"/>
  <c r="H204" i="8" s="1"/>
  <c r="I204" i="8" s="1"/>
  <c r="J203" i="8"/>
  <c r="K203" i="8"/>
  <c r="L203" i="8" s="1"/>
  <c r="K300" i="8" a="1"/>
  <c r="J204" i="8" l="1"/>
  <c r="K204" i="8"/>
  <c r="L204" i="8" s="1"/>
  <c r="G205" i="8"/>
  <c r="H205" i="8" s="1"/>
  <c r="I205" i="8" s="1"/>
  <c r="K301" i="8" a="1"/>
  <c r="J205" i="8" l="1"/>
  <c r="K205" i="8"/>
  <c r="L205" i="8" s="1"/>
  <c r="G206" i="8"/>
  <c r="H206" i="8" s="1"/>
  <c r="I206" i="8" s="1"/>
  <c r="K302" i="8" a="1"/>
  <c r="G207" i="8" l="1"/>
  <c r="H207" i="8" s="1"/>
  <c r="I207" i="8" s="1"/>
  <c r="J206" i="8"/>
  <c r="K206" i="8"/>
  <c r="L206" i="8" s="1"/>
  <c r="K303" i="8" a="1"/>
  <c r="J207" i="8" l="1"/>
  <c r="K207" i="8"/>
  <c r="L207" i="8" s="1"/>
  <c r="G208" i="8"/>
  <c r="H208" i="8" s="1"/>
  <c r="I208" i="8" s="1"/>
  <c r="K304" i="8" a="1"/>
  <c r="J208" i="8" l="1"/>
  <c r="K208" i="8"/>
  <c r="L208" i="8" s="1"/>
  <c r="G209" i="8"/>
  <c r="H209" i="8" s="1"/>
  <c r="I209" i="8" s="1"/>
  <c r="K305" i="8" a="1"/>
  <c r="G210" i="8" l="1"/>
  <c r="H210" i="8" s="1"/>
  <c r="I210" i="8" s="1"/>
  <c r="J209" i="8"/>
  <c r="K209" i="8"/>
  <c r="L209" i="8" s="1"/>
  <c r="K306" i="8" a="1"/>
  <c r="J210" i="8" l="1"/>
  <c r="K210" i="8"/>
  <c r="L210" i="8" s="1"/>
  <c r="G211" i="8"/>
  <c r="H211" i="8" s="1"/>
  <c r="I211" i="8" s="1"/>
  <c r="K307" i="8" a="1"/>
  <c r="J211" i="8" l="1"/>
  <c r="K211" i="8"/>
  <c r="L211" i="8" s="1"/>
  <c r="G212" i="8"/>
  <c r="H212" i="8" s="1"/>
  <c r="I212" i="8" s="1"/>
  <c r="K308" i="8" a="1"/>
  <c r="J212" i="8" l="1"/>
  <c r="K212" i="8"/>
  <c r="L212" i="8" s="1"/>
  <c r="G213" i="8"/>
  <c r="H213" i="8" s="1"/>
  <c r="I213" i="8" s="1"/>
  <c r="K309" i="8" a="1"/>
  <c r="G214" i="8" l="1"/>
  <c r="H214" i="8" s="1"/>
  <c r="I214" i="8" s="1"/>
  <c r="J213" i="8"/>
  <c r="K213" i="8"/>
  <c r="L213" i="8" s="1"/>
  <c r="K310" i="8" a="1"/>
  <c r="G215" i="8" l="1"/>
  <c r="H215" i="8" s="1"/>
  <c r="I215" i="8" s="1"/>
  <c r="J214" i="8"/>
  <c r="K214" i="8"/>
  <c r="L214" i="8" s="1"/>
  <c r="K311" i="8" a="1"/>
  <c r="J215" i="8" l="1"/>
  <c r="K215" i="8"/>
  <c r="L215" i="8" s="1"/>
  <c r="G216" i="8"/>
  <c r="H216" i="8" s="1"/>
  <c r="I216" i="8" s="1"/>
  <c r="K312" i="8" a="1"/>
  <c r="G217" i="8" l="1"/>
  <c r="H217" i="8" s="1"/>
  <c r="I217" i="8" s="1"/>
  <c r="J216" i="8"/>
  <c r="K216" i="8"/>
  <c r="L216" i="8" s="1"/>
  <c r="K313" i="8" a="1"/>
  <c r="J217" i="8" l="1"/>
  <c r="K217" i="8"/>
  <c r="L217" i="8" s="1"/>
  <c r="G218" i="8"/>
  <c r="H218" i="8" s="1"/>
  <c r="I218" i="8" s="1"/>
  <c r="K314" i="8" a="1"/>
  <c r="J218" i="8" l="1"/>
  <c r="K218" i="8"/>
  <c r="L218" i="8" s="1"/>
  <c r="G219" i="8"/>
  <c r="H219" i="8" s="1"/>
  <c r="I219" i="8" s="1"/>
  <c r="K315" i="8" a="1"/>
  <c r="J219" i="8" l="1"/>
  <c r="K219" i="8"/>
  <c r="L219" i="8" s="1"/>
  <c r="G220" i="8"/>
  <c r="H220" i="8" s="1"/>
  <c r="I220" i="8" s="1"/>
  <c r="K316" i="8" a="1"/>
  <c r="J220" i="8" l="1"/>
  <c r="K220" i="8"/>
  <c r="L220" i="8" s="1"/>
  <c r="G221" i="8"/>
  <c r="H221" i="8" s="1"/>
  <c r="I221" i="8" s="1"/>
  <c r="K317" i="8" a="1"/>
  <c r="J221" i="8" l="1"/>
  <c r="K221" i="8"/>
  <c r="L221" i="8" s="1"/>
  <c r="G222" i="8"/>
  <c r="H222" i="8" s="1"/>
  <c r="I222" i="8" s="1"/>
  <c r="K318" i="8" a="1"/>
  <c r="J222" i="8" l="1"/>
  <c r="K222" i="8"/>
  <c r="L222" i="8" s="1"/>
  <c r="G223" i="8"/>
  <c r="H223" i="8" s="1"/>
  <c r="I223" i="8" s="1"/>
  <c r="K319" i="8" a="1"/>
  <c r="G224" i="8" l="1"/>
  <c r="H224" i="8" s="1"/>
  <c r="I224" i="8" s="1"/>
  <c r="J223" i="8"/>
  <c r="K223" i="8"/>
  <c r="L223" i="8" s="1"/>
  <c r="K320" i="8" a="1"/>
  <c r="G225" i="8" l="1"/>
  <c r="H225" i="8" s="1"/>
  <c r="I225" i="8" s="1"/>
  <c r="J224" i="8"/>
  <c r="K224" i="8"/>
  <c r="L224" i="8" s="1"/>
  <c r="K321" i="8" a="1"/>
  <c r="G226" i="8" l="1"/>
  <c r="H226" i="8" s="1"/>
  <c r="I226" i="8" s="1"/>
  <c r="J225" i="8"/>
  <c r="K225" i="8"/>
  <c r="L225" i="8" s="1"/>
  <c r="K322" i="8" a="1"/>
  <c r="G227" i="8" l="1"/>
  <c r="H227" i="8" s="1"/>
  <c r="I227" i="8" s="1"/>
  <c r="J226" i="8"/>
  <c r="K226" i="8"/>
  <c r="L226" i="8" s="1"/>
  <c r="K323" i="8" a="1"/>
  <c r="G228" i="8" l="1"/>
  <c r="H228" i="8" s="1"/>
  <c r="I228" i="8" s="1"/>
  <c r="J227" i="8"/>
  <c r="K227" i="8"/>
  <c r="L227" i="8" s="1"/>
  <c r="K324" i="8" a="1"/>
  <c r="G229" i="8" l="1"/>
  <c r="H229" i="8" s="1"/>
  <c r="I229" i="8" s="1"/>
  <c r="J228" i="8"/>
  <c r="K228" i="8"/>
  <c r="L228" i="8" s="1"/>
  <c r="K325" i="8" a="1"/>
  <c r="J229" i="8" l="1"/>
  <c r="K229" i="8"/>
  <c r="L229" i="8" s="1"/>
  <c r="G230" i="8"/>
  <c r="H230" i="8" s="1"/>
  <c r="I230" i="8" s="1"/>
  <c r="K326" i="8" a="1"/>
  <c r="J230" i="8" l="1"/>
  <c r="K230" i="8"/>
  <c r="L230" i="8" s="1"/>
  <c r="G231" i="8"/>
  <c r="H231" i="8" s="1"/>
  <c r="I231" i="8" s="1"/>
  <c r="K327" i="8" a="1"/>
  <c r="G232" i="8" l="1"/>
  <c r="H232" i="8" s="1"/>
  <c r="I232" i="8" s="1"/>
  <c r="J231" i="8"/>
  <c r="K231" i="8"/>
  <c r="L231" i="8" s="1"/>
  <c r="K328" i="8" a="1"/>
  <c r="J232" i="8" l="1"/>
  <c r="K232" i="8"/>
  <c r="L232" i="8" s="1"/>
  <c r="G233" i="8"/>
  <c r="H233" i="8" s="1"/>
  <c r="I233" i="8" s="1"/>
  <c r="K329" i="8" a="1"/>
  <c r="G234" i="8" l="1"/>
  <c r="H234" i="8" s="1"/>
  <c r="I234" i="8" s="1"/>
  <c r="J233" i="8"/>
  <c r="K233" i="8"/>
  <c r="L233" i="8" s="1"/>
  <c r="K330" i="8" a="1"/>
  <c r="J234" i="8" l="1"/>
  <c r="K234" i="8"/>
  <c r="L234" i="8" s="1"/>
  <c r="G235" i="8"/>
  <c r="H235" i="8" s="1"/>
  <c r="I235" i="8" s="1"/>
  <c r="K331" i="8" a="1"/>
  <c r="G236" i="8" l="1"/>
  <c r="H236" i="8" s="1"/>
  <c r="I236" i="8" s="1"/>
  <c r="J235" i="8"/>
  <c r="K235" i="8"/>
  <c r="L235" i="8" s="1"/>
  <c r="K332" i="8" a="1"/>
  <c r="J236" i="8" l="1"/>
  <c r="K236" i="8"/>
  <c r="L236" i="8" s="1"/>
  <c r="G237" i="8"/>
  <c r="H237" i="8" s="1"/>
  <c r="I237" i="8" s="1"/>
  <c r="K333" i="8" a="1"/>
  <c r="G238" i="8" l="1"/>
  <c r="H238" i="8" s="1"/>
  <c r="I238" i="8" s="1"/>
  <c r="J237" i="8"/>
  <c r="K237" i="8"/>
  <c r="L237" i="8" s="1"/>
  <c r="K334" i="8" a="1"/>
  <c r="G239" i="8" l="1"/>
  <c r="H239" i="8" s="1"/>
  <c r="I239" i="8" s="1"/>
  <c r="J238" i="8"/>
  <c r="K238" i="8"/>
  <c r="L238" i="8" s="1"/>
  <c r="K335" i="8" a="1"/>
  <c r="J239" i="8" l="1"/>
  <c r="K239" i="8"/>
  <c r="L239" i="8" s="1"/>
  <c r="G240" i="8"/>
  <c r="H240" i="8" s="1"/>
  <c r="I240" i="8" s="1"/>
  <c r="K336" i="8" a="1"/>
  <c r="G241" i="8" l="1"/>
  <c r="H241" i="8" s="1"/>
  <c r="I241" i="8" s="1"/>
  <c r="J240" i="8"/>
  <c r="K240" i="8"/>
  <c r="L240" i="8" s="1"/>
  <c r="K337" i="8" a="1"/>
  <c r="G242" i="8" l="1"/>
  <c r="H242" i="8" s="1"/>
  <c r="I242" i="8" s="1"/>
  <c r="J241" i="8"/>
  <c r="K241" i="8"/>
  <c r="L241" i="8" s="1"/>
  <c r="K338" i="8" a="1"/>
  <c r="J242" i="8" l="1"/>
  <c r="K242" i="8"/>
  <c r="L242" i="8" s="1"/>
  <c r="G243" i="8"/>
  <c r="H243" i="8" s="1"/>
  <c r="I243" i="8" s="1"/>
  <c r="K339" i="8" a="1"/>
  <c r="J243" i="8" l="1"/>
  <c r="K243" i="8"/>
  <c r="L243" i="8" s="1"/>
  <c r="G244" i="8"/>
  <c r="H244" i="8" s="1"/>
  <c r="I244" i="8" s="1"/>
  <c r="K340" i="8" a="1"/>
  <c r="J244" i="8" l="1"/>
  <c r="K244" i="8"/>
  <c r="L244" i="8" s="1"/>
  <c r="G245" i="8"/>
  <c r="H245" i="8" s="1"/>
  <c r="I245" i="8" s="1"/>
  <c r="K341" i="8" a="1"/>
  <c r="G246" i="8" l="1"/>
  <c r="H246" i="8" s="1"/>
  <c r="I246" i="8" s="1"/>
  <c r="J245" i="8"/>
  <c r="K245" i="8"/>
  <c r="L245" i="8" s="1"/>
  <c r="K342" i="8" a="1"/>
  <c r="G247" i="8" l="1"/>
  <c r="H247" i="8" s="1"/>
  <c r="I247" i="8" s="1"/>
  <c r="J246" i="8"/>
  <c r="K246" i="8"/>
  <c r="L246" i="8" s="1"/>
  <c r="K343" i="8" a="1"/>
  <c r="G248" i="8" l="1"/>
  <c r="H248" i="8" s="1"/>
  <c r="I248" i="8" s="1"/>
  <c r="J247" i="8"/>
  <c r="K247" i="8"/>
  <c r="L247" i="8" s="1"/>
  <c r="K344" i="8" a="1"/>
  <c r="J248" i="8" l="1"/>
  <c r="K248" i="8"/>
  <c r="L248" i="8" s="1"/>
  <c r="G249" i="8"/>
  <c r="H249" i="8" s="1"/>
  <c r="I249" i="8" s="1"/>
  <c r="K345" i="8" a="1"/>
  <c r="J249" i="8" l="1"/>
  <c r="K249" i="8"/>
  <c r="L249" i="8" s="1"/>
  <c r="G250" i="8"/>
  <c r="H250" i="8" s="1"/>
  <c r="I250" i="8" s="1"/>
  <c r="K346" i="8" a="1"/>
  <c r="J250" i="8" l="1"/>
  <c r="K250" i="8"/>
  <c r="L250" i="8" s="1"/>
  <c r="G251" i="8"/>
  <c r="H251" i="8" s="1"/>
  <c r="I251" i="8" s="1"/>
  <c r="K347" i="8" a="1"/>
  <c r="J251" i="8" l="1"/>
  <c r="K251" i="8"/>
  <c r="L251" i="8" s="1"/>
  <c r="G252" i="8"/>
  <c r="H252" i="8" s="1"/>
  <c r="I252" i="8" s="1"/>
  <c r="K348" i="8" a="1"/>
  <c r="G253" i="8" l="1"/>
  <c r="H253" i="8" s="1"/>
  <c r="I253" i="8" s="1"/>
  <c r="J252" i="8"/>
  <c r="K252" i="8"/>
  <c r="L252" i="8" s="1"/>
  <c r="K349" i="8" a="1"/>
  <c r="J253" i="8" l="1"/>
  <c r="K253" i="8"/>
  <c r="L253" i="8" s="1"/>
  <c r="G254" i="8"/>
  <c r="H254" i="8" s="1"/>
  <c r="I254" i="8" s="1"/>
  <c r="K350" i="8" a="1"/>
  <c r="G255" i="8" l="1"/>
  <c r="H255" i="8" s="1"/>
  <c r="I255" i="8" s="1"/>
  <c r="J254" i="8"/>
  <c r="K254" i="8"/>
  <c r="L254" i="8" s="1"/>
  <c r="K351" i="8" a="1"/>
  <c r="G256" i="8" l="1"/>
  <c r="H256" i="8" s="1"/>
  <c r="I256" i="8" s="1"/>
  <c r="J255" i="8"/>
  <c r="K255" i="8"/>
  <c r="L255" i="8" s="1"/>
  <c r="K352" i="8" a="1"/>
  <c r="J256" i="8" l="1"/>
  <c r="K256" i="8"/>
  <c r="L256" i="8" s="1"/>
  <c r="G257" i="8"/>
  <c r="H257" i="8" s="1"/>
  <c r="I257" i="8" s="1"/>
  <c r="K353" i="8" a="1"/>
  <c r="G258" i="8" l="1"/>
  <c r="H258" i="8" s="1"/>
  <c r="I258" i="8" s="1"/>
  <c r="J257" i="8"/>
  <c r="K257" i="8"/>
  <c r="L257" i="8" s="1"/>
  <c r="K354" i="8" a="1"/>
  <c r="J258" i="8" l="1"/>
  <c r="K258" i="8"/>
  <c r="L258" i="8" s="1"/>
  <c r="G259" i="8"/>
  <c r="H259" i="8" s="1"/>
  <c r="I259" i="8" s="1"/>
  <c r="K355" i="8" a="1"/>
  <c r="J259" i="8" l="1"/>
  <c r="K259" i="8"/>
  <c r="L259" i="8" s="1"/>
  <c r="G260" i="8"/>
  <c r="H260" i="8" s="1"/>
  <c r="I260" i="8" s="1"/>
  <c r="K356" i="8" a="1"/>
  <c r="J260" i="8" l="1"/>
  <c r="K260" i="8"/>
  <c r="L260" i="8" s="1"/>
  <c r="G261" i="8"/>
  <c r="H261" i="8" s="1"/>
  <c r="I261" i="8" s="1"/>
  <c r="K357" i="8" a="1"/>
  <c r="J261" i="8" l="1"/>
  <c r="K261" i="8"/>
  <c r="L261" i="8" s="1"/>
  <c r="G262" i="8"/>
  <c r="H262" i="8" s="1"/>
  <c r="I262" i="8" s="1"/>
  <c r="K358" i="8" a="1"/>
  <c r="G263" i="8" l="1"/>
  <c r="H263" i="8" s="1"/>
  <c r="I263" i="8" s="1"/>
  <c r="J262" i="8"/>
  <c r="K262" i="8"/>
  <c r="L262" i="8" s="1"/>
  <c r="K359" i="8" a="1"/>
  <c r="J263" i="8" l="1"/>
  <c r="K263" i="8"/>
  <c r="L263" i="8" s="1"/>
  <c r="G264" i="8"/>
  <c r="H264" i="8" s="1"/>
  <c r="I264" i="8" s="1"/>
  <c r="K360" i="8" a="1"/>
  <c r="G265" i="8" l="1"/>
  <c r="H265" i="8" s="1"/>
  <c r="I265" i="8" s="1"/>
  <c r="J264" i="8"/>
  <c r="K264" i="8"/>
  <c r="L264" i="8" s="1"/>
  <c r="K361" i="8" a="1"/>
  <c r="J265" i="8" l="1"/>
  <c r="K265" i="8"/>
  <c r="L265" i="8" s="1"/>
  <c r="G266" i="8"/>
  <c r="H266" i="8" s="1"/>
  <c r="I266" i="8" s="1"/>
  <c r="K362" i="8" a="1"/>
  <c r="G267" i="8" l="1"/>
  <c r="H267" i="8" s="1"/>
  <c r="I267" i="8" s="1"/>
  <c r="J266" i="8"/>
  <c r="K266" i="8"/>
  <c r="L266" i="8" s="1"/>
  <c r="K363" i="8" a="1"/>
  <c r="J267" i="8" l="1"/>
  <c r="K267" i="8"/>
  <c r="L267" i="8" s="1"/>
  <c r="G268" i="8"/>
  <c r="H268" i="8" s="1"/>
  <c r="I268" i="8" s="1"/>
  <c r="K364" i="8" a="1"/>
  <c r="G269" i="8" l="1"/>
  <c r="H269" i="8" s="1"/>
  <c r="I269" i="8" s="1"/>
  <c r="J268" i="8"/>
  <c r="K268" i="8"/>
  <c r="L268" i="8" s="1"/>
  <c r="K365" i="8" a="1"/>
  <c r="J269" i="8" l="1"/>
  <c r="K269" i="8"/>
  <c r="L269" i="8" s="1"/>
  <c r="G270" i="8"/>
  <c r="H270" i="8" s="1"/>
  <c r="I270" i="8" s="1"/>
  <c r="K366" i="8" a="1"/>
  <c r="J270" i="8" l="1"/>
  <c r="K270" i="8"/>
  <c r="L270" i="8" s="1"/>
  <c r="G271" i="8"/>
  <c r="H271" i="8" s="1"/>
  <c r="I271" i="8" s="1"/>
  <c r="K367" i="8" a="1"/>
  <c r="G272" i="8" l="1"/>
  <c r="H272" i="8" s="1"/>
  <c r="I272" i="8" s="1"/>
  <c r="J271" i="8"/>
  <c r="K271" i="8"/>
  <c r="L271" i="8" s="1"/>
  <c r="K368" i="8" a="1"/>
  <c r="J272" i="8" l="1"/>
  <c r="K272" i="8"/>
  <c r="L272" i="8" s="1"/>
  <c r="G273" i="8"/>
  <c r="H273" i="8" s="1"/>
  <c r="I273" i="8" s="1"/>
  <c r="K369" i="8" a="1"/>
  <c r="J273" i="8" l="1"/>
  <c r="K273" i="8"/>
  <c r="L273" i="8" s="1"/>
  <c r="G274" i="8"/>
  <c r="H274" i="8" s="1"/>
  <c r="I274" i="8" s="1"/>
  <c r="K370" i="8" a="1"/>
  <c r="G275" i="8" l="1"/>
  <c r="H275" i="8" s="1"/>
  <c r="I275" i="8" s="1"/>
  <c r="J274" i="8"/>
  <c r="K274" i="8"/>
  <c r="L274" i="8" s="1"/>
  <c r="K371" i="8" a="1"/>
  <c r="J275" i="8" l="1"/>
  <c r="K275" i="8"/>
  <c r="L275" i="8" s="1"/>
  <c r="G276" i="8"/>
  <c r="H276" i="8" s="1"/>
  <c r="I276" i="8" s="1"/>
  <c r="K372" i="8" a="1"/>
  <c r="G277" i="8" l="1"/>
  <c r="H277" i="8" s="1"/>
  <c r="I277" i="8" s="1"/>
  <c r="J276" i="8"/>
  <c r="K276" i="8"/>
  <c r="L276" i="8" s="1"/>
  <c r="K373" i="8" a="1"/>
  <c r="G278" i="8" l="1"/>
  <c r="H278" i="8" s="1"/>
  <c r="I278" i="8" s="1"/>
  <c r="J277" i="8"/>
  <c r="K277" i="8"/>
  <c r="L277" i="8" s="1"/>
  <c r="K374" i="8" a="1"/>
  <c r="J278" i="8" l="1"/>
  <c r="K278" i="8"/>
  <c r="L278" i="8" s="1"/>
  <c r="G279" i="8"/>
  <c r="H279" i="8" s="1"/>
  <c r="I279" i="8" s="1"/>
  <c r="K375" i="8" a="1"/>
  <c r="J279" i="8" l="1"/>
  <c r="K279" i="8"/>
  <c r="L279" i="8" s="1"/>
  <c r="G280" i="8"/>
  <c r="H280" i="8" s="1"/>
  <c r="I280" i="8" s="1"/>
  <c r="K376" i="8" a="1"/>
  <c r="J280" i="8" l="1"/>
  <c r="K280" i="8"/>
  <c r="L280" i="8" s="1"/>
  <c r="G281" i="8"/>
  <c r="H281" i="8" s="1"/>
  <c r="I281" i="8" s="1"/>
  <c r="K377" i="8" a="1"/>
  <c r="J281" i="8" l="1"/>
  <c r="K281" i="8"/>
  <c r="L281" i="8" s="1"/>
  <c r="G282" i="8"/>
  <c r="H282" i="8" s="1"/>
  <c r="I282" i="8" s="1"/>
  <c r="K378" i="8" a="1"/>
  <c r="J282" i="8" l="1"/>
  <c r="K282" i="8"/>
  <c r="L282" i="8" s="1"/>
  <c r="G283" i="8"/>
  <c r="H283" i="8" s="1"/>
  <c r="I283" i="8" s="1"/>
  <c r="K379" i="8" a="1"/>
  <c r="J283" i="8" l="1"/>
  <c r="K283" i="8"/>
  <c r="L283" i="8" s="1"/>
  <c r="G284" i="8"/>
  <c r="H284" i="8" s="1"/>
  <c r="I284" i="8" s="1"/>
  <c r="K380" i="8" a="1"/>
  <c r="G285" i="8" l="1"/>
  <c r="H285" i="8" s="1"/>
  <c r="I285" i="8" s="1"/>
  <c r="J284" i="8"/>
  <c r="K284" i="8"/>
  <c r="L284" i="8" s="1"/>
  <c r="K381" i="8" a="1"/>
  <c r="G286" i="8" l="1"/>
  <c r="H286" i="8" s="1"/>
  <c r="I286" i="8" s="1"/>
  <c r="J285" i="8"/>
  <c r="K285" i="8"/>
  <c r="L285" i="8" s="1"/>
  <c r="K382" i="8" a="1"/>
  <c r="G287" i="8" l="1"/>
  <c r="H287" i="8" s="1"/>
  <c r="I287" i="8" s="1"/>
  <c r="J286" i="8"/>
  <c r="K286" i="8"/>
  <c r="L286" i="8" s="1"/>
  <c r="K383" i="8" a="1"/>
  <c r="G288" i="8" l="1"/>
  <c r="H288" i="8" s="1"/>
  <c r="I288" i="8" s="1"/>
  <c r="J287" i="8"/>
  <c r="K287" i="8"/>
  <c r="L287" i="8" s="1"/>
  <c r="K384" i="8" a="1"/>
  <c r="G289" i="8" l="1"/>
  <c r="H289" i="8" s="1"/>
  <c r="I289" i="8" s="1"/>
  <c r="J288" i="8"/>
  <c r="K288" i="8"/>
  <c r="L288" i="8" s="1"/>
  <c r="K385" i="8" a="1"/>
  <c r="G290" i="8" l="1"/>
  <c r="H290" i="8" s="1"/>
  <c r="I290" i="8" s="1"/>
  <c r="J289" i="8"/>
  <c r="K289" i="8"/>
  <c r="L289" i="8" s="1"/>
  <c r="K386" i="8" a="1"/>
  <c r="J290" i="8" l="1"/>
  <c r="K290" i="8"/>
  <c r="L290" i="8" s="1"/>
  <c r="G291" i="8"/>
  <c r="H291" i="8" s="1"/>
  <c r="I291" i="8" s="1"/>
  <c r="K387" i="8" a="1"/>
  <c r="G292" i="8" l="1"/>
  <c r="H292" i="8" s="1"/>
  <c r="I292" i="8" s="1"/>
  <c r="J291" i="8"/>
  <c r="K291" i="8"/>
  <c r="L291" i="8" s="1"/>
  <c r="K388" i="8" a="1"/>
  <c r="G293" i="8" l="1"/>
  <c r="H293" i="8" s="1"/>
  <c r="I293" i="8" s="1"/>
  <c r="J292" i="8"/>
  <c r="K292" i="8"/>
  <c r="L292" i="8" s="1"/>
  <c r="K389" i="8" a="1"/>
  <c r="G294" i="8" l="1"/>
  <c r="H294" i="8" s="1"/>
  <c r="I294" i="8" s="1"/>
  <c r="J293" i="8"/>
  <c r="K293" i="8"/>
  <c r="L293" i="8" s="1"/>
  <c r="K390" i="8" a="1"/>
  <c r="G295" i="8" l="1"/>
  <c r="H295" i="8" s="1"/>
  <c r="I295" i="8" s="1"/>
  <c r="J294" i="8"/>
  <c r="K294" i="8"/>
  <c r="L294" i="8" s="1"/>
  <c r="K391" i="8" a="1"/>
  <c r="G296" i="8" l="1"/>
  <c r="H296" i="8" s="1"/>
  <c r="I296" i="8" s="1"/>
  <c r="J295" i="8"/>
  <c r="K295" i="8"/>
  <c r="L295" i="8" s="1"/>
  <c r="K392" i="8" a="1"/>
  <c r="G297" i="8" l="1"/>
  <c r="H297" i="8" s="1"/>
  <c r="I297" i="8" s="1"/>
  <c r="J296" i="8"/>
  <c r="K296" i="8"/>
  <c r="L296" i="8" s="1"/>
  <c r="K393" i="8" a="1"/>
  <c r="G298" i="8" l="1"/>
  <c r="H298" i="8" s="1"/>
  <c r="I298" i="8" s="1"/>
  <c r="J297" i="8"/>
  <c r="K297" i="8"/>
  <c r="L297" i="8" s="1"/>
  <c r="K394" i="8" a="1"/>
  <c r="G299" i="8" l="1"/>
  <c r="H299" i="8" s="1"/>
  <c r="I299" i="8" s="1"/>
  <c r="J298" i="8"/>
  <c r="K298" i="8"/>
  <c r="L298" i="8" s="1"/>
  <c r="K395" i="8" a="1"/>
  <c r="J299" i="8" l="1"/>
  <c r="K299" i="8"/>
  <c r="L299" i="8" s="1"/>
  <c r="G300" i="8"/>
  <c r="H300" i="8" s="1"/>
  <c r="I300" i="8" s="1"/>
  <c r="K396" i="8" a="1"/>
  <c r="G301" i="8" l="1"/>
  <c r="H301" i="8" s="1"/>
  <c r="I301" i="8" s="1"/>
  <c r="J300" i="8"/>
  <c r="K300" i="8"/>
  <c r="L300" i="8" s="1"/>
  <c r="K397" i="8" a="1"/>
  <c r="G302" i="8" l="1"/>
  <c r="H302" i="8" s="1"/>
  <c r="I302" i="8" s="1"/>
  <c r="J301" i="8"/>
  <c r="K301" i="8"/>
  <c r="L301" i="8" s="1"/>
  <c r="K398" i="8" a="1"/>
  <c r="J302" i="8" l="1"/>
  <c r="K302" i="8"/>
  <c r="L302" i="8" s="1"/>
  <c r="G303" i="8"/>
  <c r="H303" i="8" s="1"/>
  <c r="I303" i="8" s="1"/>
  <c r="K399" i="8" a="1"/>
  <c r="G304" i="8" l="1"/>
  <c r="H304" i="8" s="1"/>
  <c r="I304" i="8" s="1"/>
  <c r="J303" i="8"/>
  <c r="K303" i="8"/>
  <c r="L303" i="8" s="1"/>
  <c r="K400" i="8" a="1"/>
  <c r="G305" i="8" l="1"/>
  <c r="H305" i="8" s="1"/>
  <c r="I305" i="8" s="1"/>
  <c r="J304" i="8"/>
  <c r="K304" i="8"/>
  <c r="L304" i="8" s="1"/>
  <c r="K401" i="8" a="1"/>
  <c r="G306" i="8" l="1"/>
  <c r="H306" i="8" s="1"/>
  <c r="I306" i="8" s="1"/>
  <c r="J305" i="8"/>
  <c r="K305" i="8"/>
  <c r="L305" i="8" s="1"/>
  <c r="K402" i="8" a="1"/>
  <c r="G307" i="8" l="1"/>
  <c r="H307" i="8" s="1"/>
  <c r="I307" i="8" s="1"/>
  <c r="J306" i="8"/>
  <c r="K306" i="8"/>
  <c r="L306" i="8" s="1"/>
  <c r="K403" i="8" a="1"/>
  <c r="G308" i="8" l="1"/>
  <c r="H308" i="8" s="1"/>
  <c r="I308" i="8" s="1"/>
  <c r="J307" i="8"/>
  <c r="K307" i="8"/>
  <c r="L307" i="8" s="1"/>
  <c r="K404" i="8" a="1"/>
  <c r="G309" i="8" l="1"/>
  <c r="H309" i="8" s="1"/>
  <c r="I309" i="8" s="1"/>
  <c r="J308" i="8"/>
  <c r="K308" i="8"/>
  <c r="L308" i="8" s="1"/>
  <c r="K405" i="8" a="1"/>
  <c r="G310" i="8" l="1"/>
  <c r="H310" i="8" s="1"/>
  <c r="I310" i="8" s="1"/>
  <c r="J309" i="8"/>
  <c r="K309" i="8"/>
  <c r="L309" i="8" s="1"/>
  <c r="K406" i="8" a="1"/>
  <c r="G311" i="8" l="1"/>
  <c r="H311" i="8" s="1"/>
  <c r="I311" i="8" s="1"/>
  <c r="J310" i="8"/>
  <c r="K310" i="8"/>
  <c r="L310" i="8" s="1"/>
  <c r="K407" i="8" a="1"/>
  <c r="J311" i="8" l="1"/>
  <c r="K311" i="8"/>
  <c r="L311" i="8" s="1"/>
  <c r="G312" i="8"/>
  <c r="H312" i="8" s="1"/>
  <c r="I312" i="8" s="1"/>
  <c r="K408" i="8" a="1"/>
  <c r="G313" i="8" l="1"/>
  <c r="H313" i="8" s="1"/>
  <c r="I313" i="8" s="1"/>
  <c r="J312" i="8"/>
  <c r="K312" i="8"/>
  <c r="L312" i="8" s="1"/>
  <c r="K409" i="8" a="1"/>
  <c r="G314" i="8" l="1"/>
  <c r="H314" i="8" s="1"/>
  <c r="I314" i="8" s="1"/>
  <c r="J313" i="8"/>
  <c r="K313" i="8"/>
  <c r="L313" i="8" s="1"/>
  <c r="K410" i="8" a="1"/>
  <c r="G315" i="8" l="1"/>
  <c r="H315" i="8" s="1"/>
  <c r="I315" i="8" s="1"/>
  <c r="J314" i="8"/>
  <c r="K314" i="8"/>
  <c r="L314" i="8" s="1"/>
  <c r="K411" i="8" a="1"/>
  <c r="G316" i="8" l="1"/>
  <c r="H316" i="8" s="1"/>
  <c r="I316" i="8" s="1"/>
  <c r="J315" i="8"/>
  <c r="K315" i="8"/>
  <c r="L315" i="8" s="1"/>
  <c r="K412" i="8" a="1"/>
  <c r="J316" i="8" l="1"/>
  <c r="K316" i="8"/>
  <c r="L316" i="8" s="1"/>
  <c r="G317" i="8"/>
  <c r="H317" i="8" s="1"/>
  <c r="I317" i="8" s="1"/>
  <c r="K413" i="8" a="1"/>
  <c r="J317" i="8" l="1"/>
  <c r="K317" i="8"/>
  <c r="L317" i="8" s="1"/>
  <c r="G318" i="8"/>
  <c r="H318" i="8" s="1"/>
  <c r="I318" i="8" s="1"/>
  <c r="K414" i="8" a="1"/>
  <c r="G319" i="8" l="1"/>
  <c r="H319" i="8" s="1"/>
  <c r="I319" i="8" s="1"/>
  <c r="J318" i="8"/>
  <c r="K318" i="8"/>
  <c r="L318" i="8" s="1"/>
  <c r="K415" i="8" a="1"/>
  <c r="G320" i="8" l="1"/>
  <c r="H320" i="8" s="1"/>
  <c r="I320" i="8" s="1"/>
  <c r="J319" i="8"/>
  <c r="K319" i="8"/>
  <c r="L319" i="8" s="1"/>
  <c r="K416" i="8" a="1"/>
  <c r="G321" i="8" l="1"/>
  <c r="H321" i="8" s="1"/>
  <c r="I321" i="8" s="1"/>
  <c r="J320" i="8"/>
  <c r="K320" i="8"/>
  <c r="L320" i="8" s="1"/>
  <c r="K417" i="8" a="1"/>
  <c r="G322" i="8" l="1"/>
  <c r="H322" i="8" s="1"/>
  <c r="I322" i="8" s="1"/>
  <c r="J321" i="8"/>
  <c r="K321" i="8"/>
  <c r="L321" i="8" s="1"/>
  <c r="K418" i="8" a="1"/>
  <c r="J322" i="8" l="1"/>
  <c r="K322" i="8"/>
  <c r="L322" i="8" s="1"/>
  <c r="G323" i="8"/>
  <c r="H323" i="8" s="1"/>
  <c r="I323" i="8" s="1"/>
  <c r="K419" i="8" a="1"/>
  <c r="G324" i="8" l="1"/>
  <c r="H324" i="8" s="1"/>
  <c r="I324" i="8" s="1"/>
  <c r="J323" i="8"/>
  <c r="K323" i="8"/>
  <c r="L323" i="8" s="1"/>
  <c r="K420" i="8" a="1"/>
  <c r="J324" i="8" l="1"/>
  <c r="K324" i="8"/>
  <c r="L324" i="8" s="1"/>
  <c r="G325" i="8"/>
  <c r="H325" i="8" s="1"/>
  <c r="I325" i="8" s="1"/>
  <c r="K421" i="8" a="1"/>
  <c r="G326" i="8" l="1"/>
  <c r="H326" i="8" s="1"/>
  <c r="I326" i="8" s="1"/>
  <c r="J325" i="8"/>
  <c r="K325" i="8"/>
  <c r="L325" i="8" s="1"/>
  <c r="K422" i="8" a="1"/>
  <c r="J326" i="8" l="1"/>
  <c r="K326" i="8"/>
  <c r="L326" i="8" s="1"/>
  <c r="G327" i="8"/>
  <c r="H327" i="8" s="1"/>
  <c r="I327" i="8" s="1"/>
  <c r="K423" i="8" a="1"/>
  <c r="G328" i="8" l="1"/>
  <c r="H328" i="8" s="1"/>
  <c r="I328" i="8" s="1"/>
  <c r="J327" i="8"/>
  <c r="K327" i="8"/>
  <c r="L327" i="8" s="1"/>
  <c r="K424" i="8" a="1"/>
  <c r="J328" i="8" l="1"/>
  <c r="K328" i="8"/>
  <c r="L328" i="8" s="1"/>
  <c r="G329" i="8"/>
  <c r="H329" i="8" s="1"/>
  <c r="I329" i="8" s="1"/>
  <c r="K425" i="8" a="1"/>
  <c r="G330" i="8" l="1"/>
  <c r="H330" i="8" s="1"/>
  <c r="I330" i="8" s="1"/>
  <c r="J329" i="8"/>
  <c r="K329" i="8"/>
  <c r="L329" i="8" s="1"/>
  <c r="K426" i="8" a="1"/>
  <c r="J330" i="8" l="1"/>
  <c r="K330" i="8"/>
  <c r="L330" i="8" s="1"/>
  <c r="G331" i="8"/>
  <c r="H331" i="8" s="1"/>
  <c r="I331" i="8" s="1"/>
  <c r="K427" i="8" a="1"/>
  <c r="G332" i="8" l="1"/>
  <c r="H332" i="8" s="1"/>
  <c r="I332" i="8" s="1"/>
  <c r="J331" i="8"/>
  <c r="K331" i="8"/>
  <c r="L331" i="8" s="1"/>
  <c r="K428" i="8" a="1"/>
  <c r="J332" i="8" l="1"/>
  <c r="K332" i="8"/>
  <c r="L332" i="8" s="1"/>
  <c r="G333" i="8"/>
  <c r="H333" i="8" s="1"/>
  <c r="I333" i="8" s="1"/>
  <c r="K429" i="8" a="1"/>
  <c r="G334" i="8" l="1"/>
  <c r="H334" i="8" s="1"/>
  <c r="I334" i="8" s="1"/>
  <c r="J333" i="8"/>
  <c r="K333" i="8"/>
  <c r="L333" i="8" s="1"/>
  <c r="K430" i="8" a="1"/>
  <c r="J334" i="8" l="1"/>
  <c r="K334" i="8"/>
  <c r="L334" i="8" s="1"/>
  <c r="G335" i="8"/>
  <c r="H335" i="8" s="1"/>
  <c r="I335" i="8" s="1"/>
  <c r="K431" i="8" a="1"/>
  <c r="J335" i="8" l="1"/>
  <c r="K335" i="8"/>
  <c r="L335" i="8" s="1"/>
  <c r="G336" i="8"/>
  <c r="H336" i="8" s="1"/>
  <c r="I336" i="8" s="1"/>
  <c r="K432" i="8" a="1"/>
  <c r="J336" i="8" l="1"/>
  <c r="K336" i="8"/>
  <c r="L336" i="8" s="1"/>
  <c r="G337" i="8"/>
  <c r="H337" i="8" s="1"/>
  <c r="I337" i="8" s="1"/>
  <c r="K433" i="8" a="1"/>
  <c r="J337" i="8" l="1"/>
  <c r="K337" i="8"/>
  <c r="L337" i="8" s="1"/>
  <c r="G338" i="8"/>
  <c r="H338" i="8" s="1"/>
  <c r="I338" i="8" s="1"/>
  <c r="K434" i="8" a="1"/>
  <c r="G339" i="8" l="1"/>
  <c r="H339" i="8" s="1"/>
  <c r="I339" i="8" s="1"/>
  <c r="J338" i="8"/>
  <c r="K338" i="8"/>
  <c r="L338" i="8" s="1"/>
  <c r="K435" i="8" a="1"/>
  <c r="J339" i="8" l="1"/>
  <c r="K339" i="8"/>
  <c r="L339" i="8" s="1"/>
  <c r="G340" i="8"/>
  <c r="H340" i="8" s="1"/>
  <c r="I340" i="8" s="1"/>
  <c r="K436" i="8" a="1"/>
  <c r="J340" i="8" l="1"/>
  <c r="K340" i="8"/>
  <c r="L340" i="8" s="1"/>
  <c r="G341" i="8"/>
  <c r="H341" i="8" s="1"/>
  <c r="I341" i="8" s="1"/>
  <c r="K437" i="8" a="1"/>
  <c r="J341" i="8" l="1"/>
  <c r="K341" i="8"/>
  <c r="L341" i="8" s="1"/>
  <c r="G342" i="8"/>
  <c r="H342" i="8" s="1"/>
  <c r="I342" i="8" s="1"/>
  <c r="K438" i="8" a="1"/>
  <c r="G343" i="8" l="1"/>
  <c r="H343" i="8" s="1"/>
  <c r="I343" i="8" s="1"/>
  <c r="J342" i="8"/>
  <c r="K342" i="8"/>
  <c r="L342" i="8" s="1"/>
  <c r="K439" i="8" a="1"/>
  <c r="G344" i="8" l="1"/>
  <c r="H344" i="8" s="1"/>
  <c r="I344" i="8" s="1"/>
  <c r="J343" i="8"/>
  <c r="K343" i="8"/>
  <c r="L343" i="8" s="1"/>
  <c r="K440" i="8" a="1"/>
  <c r="J344" i="8" l="1"/>
  <c r="K344" i="8"/>
  <c r="L344" i="8" s="1"/>
  <c r="G345" i="8"/>
  <c r="H345" i="8" s="1"/>
  <c r="I345" i="8" s="1"/>
  <c r="K441" i="8" a="1"/>
  <c r="J345" i="8" l="1"/>
  <c r="K345" i="8"/>
  <c r="L345" i="8" s="1"/>
  <c r="G346" i="8"/>
  <c r="H346" i="8" s="1"/>
  <c r="I346" i="8" s="1"/>
  <c r="K442" i="8" a="1"/>
  <c r="G347" i="8" l="1"/>
  <c r="H347" i="8" s="1"/>
  <c r="I347" i="8" s="1"/>
  <c r="J346" i="8"/>
  <c r="K346" i="8"/>
  <c r="L346" i="8" s="1"/>
  <c r="K443" i="8" a="1"/>
  <c r="G348" i="8" l="1"/>
  <c r="H348" i="8" s="1"/>
  <c r="I348" i="8" s="1"/>
  <c r="J347" i="8"/>
  <c r="K347" i="8"/>
  <c r="L347" i="8" s="1"/>
  <c r="K444" i="8" a="1"/>
  <c r="J348" i="8" l="1"/>
  <c r="K348" i="8"/>
  <c r="L348" i="8" s="1"/>
  <c r="G349" i="8"/>
  <c r="H349" i="8" s="1"/>
  <c r="I349" i="8" s="1"/>
  <c r="K445" i="8" a="1"/>
  <c r="J349" i="8" l="1"/>
  <c r="K349" i="8"/>
  <c r="L349" i="8" s="1"/>
  <c r="G350" i="8"/>
  <c r="H350" i="8" s="1"/>
  <c r="I350" i="8" s="1"/>
  <c r="K446" i="8" a="1"/>
  <c r="J350" i="8" l="1"/>
  <c r="K350" i="8"/>
  <c r="L350" i="8" s="1"/>
  <c r="G351" i="8"/>
  <c r="H351" i="8" s="1"/>
  <c r="I351" i="8" s="1"/>
  <c r="K447" i="8" a="1"/>
  <c r="J351" i="8" l="1"/>
  <c r="K351" i="8"/>
  <c r="L351" i="8" s="1"/>
  <c r="G352" i="8"/>
  <c r="H352" i="8" s="1"/>
  <c r="I352" i="8" s="1"/>
  <c r="K448" i="8" a="1"/>
  <c r="G353" i="8" l="1"/>
  <c r="H353" i="8" s="1"/>
  <c r="I353" i="8" s="1"/>
  <c r="J352" i="8"/>
  <c r="K352" i="8"/>
  <c r="L352" i="8" s="1"/>
  <c r="K449" i="8" a="1"/>
  <c r="J353" i="8" l="1"/>
  <c r="K353" i="8"/>
  <c r="L353" i="8" s="1"/>
  <c r="G354" i="8"/>
  <c r="H354" i="8" s="1"/>
  <c r="I354" i="8" s="1"/>
  <c r="K450" i="8" a="1"/>
  <c r="G355" i="8" l="1"/>
  <c r="H355" i="8" s="1"/>
  <c r="I355" i="8" s="1"/>
  <c r="J354" i="8"/>
  <c r="K354" i="8"/>
  <c r="L354" i="8" s="1"/>
  <c r="K451" i="8" a="1"/>
  <c r="G356" i="8" l="1"/>
  <c r="H356" i="8" s="1"/>
  <c r="I356" i="8" s="1"/>
  <c r="J355" i="8"/>
  <c r="K355" i="8"/>
  <c r="L355" i="8" s="1"/>
  <c r="K452" i="8" a="1"/>
  <c r="J356" i="8" l="1"/>
  <c r="K356" i="8"/>
  <c r="L356" i="8" s="1"/>
  <c r="G357" i="8"/>
  <c r="H357" i="8" s="1"/>
  <c r="I357" i="8" s="1"/>
  <c r="K453" i="8" a="1"/>
  <c r="J357" i="8" l="1"/>
  <c r="K357" i="8"/>
  <c r="L357" i="8" s="1"/>
  <c r="G358" i="8"/>
  <c r="H358" i="8" s="1"/>
  <c r="I358" i="8" s="1"/>
  <c r="K454" i="8" a="1"/>
  <c r="J358" i="8" l="1"/>
  <c r="K358" i="8"/>
  <c r="L358" i="8" s="1"/>
  <c r="G359" i="8"/>
  <c r="H359" i="8" s="1"/>
  <c r="I359" i="8" s="1"/>
  <c r="K455" i="8" a="1"/>
  <c r="G360" i="8" l="1"/>
  <c r="H360" i="8" s="1"/>
  <c r="I360" i="8" s="1"/>
  <c r="J359" i="8"/>
  <c r="K359" i="8"/>
  <c r="L359" i="8" s="1"/>
  <c r="K456" i="8" a="1"/>
  <c r="G361" i="8" l="1"/>
  <c r="H361" i="8" s="1"/>
  <c r="I361" i="8" s="1"/>
  <c r="J360" i="8"/>
  <c r="K360" i="8"/>
  <c r="L360" i="8" s="1"/>
  <c r="K457" i="8" a="1"/>
  <c r="G362" i="8" l="1"/>
  <c r="H362" i="8" s="1"/>
  <c r="I362" i="8" s="1"/>
  <c r="J361" i="8"/>
  <c r="K361" i="8"/>
  <c r="L361" i="8" s="1"/>
  <c r="K458" i="8" a="1"/>
  <c r="J362" i="8" l="1"/>
  <c r="K362" i="8"/>
  <c r="L362" i="8" s="1"/>
  <c r="G363" i="8"/>
  <c r="H363" i="8" s="1"/>
  <c r="I363" i="8" s="1"/>
  <c r="K459" i="8" a="1"/>
  <c r="G364" i="8" l="1"/>
  <c r="H364" i="8" s="1"/>
  <c r="I364" i="8" s="1"/>
  <c r="J363" i="8"/>
  <c r="K363" i="8"/>
  <c r="L363" i="8" s="1"/>
  <c r="K460" i="8" a="1"/>
  <c r="J364" i="8" l="1"/>
  <c r="K364" i="8"/>
  <c r="L364" i="8" s="1"/>
  <c r="G365" i="8"/>
  <c r="H365" i="8" s="1"/>
  <c r="I365" i="8" s="1"/>
  <c r="K461" i="8" a="1"/>
  <c r="J365" i="8" l="1"/>
  <c r="K365" i="8"/>
  <c r="L365" i="8" s="1"/>
  <c r="G366" i="8"/>
  <c r="H366" i="8" s="1"/>
  <c r="I366" i="8" s="1"/>
  <c r="K462" i="8" a="1"/>
  <c r="J366" i="8" l="1"/>
  <c r="K366" i="8"/>
  <c r="L366" i="8" s="1"/>
  <c r="G367" i="8"/>
  <c r="H367" i="8" s="1"/>
  <c r="I367" i="8" s="1"/>
  <c r="K463" i="8" a="1"/>
  <c r="J367" i="8" l="1"/>
  <c r="K367" i="8"/>
  <c r="L367" i="8" s="1"/>
  <c r="G368" i="8"/>
  <c r="H368" i="8" s="1"/>
  <c r="I368" i="8" s="1"/>
  <c r="K464" i="8" a="1"/>
  <c r="J368" i="8" l="1"/>
  <c r="K368" i="8"/>
  <c r="L368" i="8" s="1"/>
  <c r="G369" i="8"/>
  <c r="H369" i="8" s="1"/>
  <c r="I369" i="8" s="1"/>
  <c r="K465" i="8" a="1"/>
  <c r="J369" i="8" l="1"/>
  <c r="K369" i="8"/>
  <c r="L369" i="8" s="1"/>
  <c r="G370" i="8"/>
  <c r="H370" i="8" s="1"/>
  <c r="I370" i="8" s="1"/>
  <c r="K466" i="8" a="1"/>
  <c r="G371" i="8" l="1"/>
  <c r="H371" i="8" s="1"/>
  <c r="I371" i="8" s="1"/>
  <c r="J370" i="8"/>
  <c r="K370" i="8"/>
  <c r="L370" i="8" s="1"/>
  <c r="K467" i="8" a="1"/>
  <c r="J371" i="8" l="1"/>
  <c r="K371" i="8"/>
  <c r="L371" i="8" s="1"/>
  <c r="G372" i="8"/>
  <c r="H372" i="8" s="1"/>
  <c r="I372" i="8" s="1"/>
  <c r="K468" i="8" a="1"/>
  <c r="J372" i="8" l="1"/>
  <c r="K372" i="8"/>
  <c r="L372" i="8" s="1"/>
  <c r="G373" i="8"/>
  <c r="H373" i="8" s="1"/>
  <c r="I373" i="8" s="1"/>
  <c r="K469" i="8" a="1"/>
  <c r="J373" i="8" l="1"/>
  <c r="K373" i="8"/>
  <c r="L373" i="8" s="1"/>
  <c r="G374" i="8"/>
  <c r="H374" i="8" s="1"/>
  <c r="I374" i="8" s="1"/>
  <c r="K470" i="8" a="1"/>
  <c r="G375" i="8" l="1"/>
  <c r="H375" i="8" s="1"/>
  <c r="I375" i="8" s="1"/>
  <c r="J374" i="8"/>
  <c r="K374" i="8"/>
  <c r="L374" i="8" s="1"/>
  <c r="K471" i="8" a="1"/>
  <c r="G376" i="8" l="1"/>
  <c r="H376" i="8" s="1"/>
  <c r="I376" i="8" s="1"/>
  <c r="J375" i="8"/>
  <c r="K375" i="8"/>
  <c r="L375" i="8" s="1"/>
  <c r="K472" i="8" a="1"/>
  <c r="G377" i="8" l="1"/>
  <c r="H377" i="8" s="1"/>
  <c r="I377" i="8" s="1"/>
  <c r="J376" i="8"/>
  <c r="K376" i="8"/>
  <c r="L376" i="8" s="1"/>
  <c r="K473" i="8" a="1"/>
  <c r="J377" i="8" l="1"/>
  <c r="K377" i="8"/>
  <c r="L377" i="8" s="1"/>
  <c r="G378" i="8"/>
  <c r="H378" i="8" s="1"/>
  <c r="I378" i="8" s="1"/>
  <c r="K474" i="8" a="1"/>
  <c r="J378" i="8" l="1"/>
  <c r="K378" i="8"/>
  <c r="L378" i="8" s="1"/>
  <c r="G379" i="8"/>
  <c r="H379" i="8" s="1"/>
  <c r="I379" i="8" s="1"/>
  <c r="K475" i="8" a="1"/>
  <c r="J379" i="8" l="1"/>
  <c r="K379" i="8"/>
  <c r="L379" i="8" s="1"/>
  <c r="G380" i="8"/>
  <c r="H380" i="8" s="1"/>
  <c r="I380" i="8" s="1"/>
  <c r="K476" i="8" a="1"/>
  <c r="J380" i="8" l="1"/>
  <c r="K380" i="8"/>
  <c r="L380" i="8" s="1"/>
  <c r="G381" i="8"/>
  <c r="H381" i="8" s="1"/>
  <c r="I381" i="8" s="1"/>
  <c r="K477" i="8" a="1"/>
  <c r="G382" i="8" l="1"/>
  <c r="H382" i="8" s="1"/>
  <c r="I382" i="8" s="1"/>
  <c r="J381" i="8"/>
  <c r="K381" i="8"/>
  <c r="L381" i="8" s="1"/>
  <c r="K478" i="8" a="1"/>
  <c r="J382" i="8" l="1"/>
  <c r="K382" i="8"/>
  <c r="L382" i="8" s="1"/>
  <c r="G383" i="8"/>
  <c r="H383" i="8" s="1"/>
  <c r="I383" i="8" s="1"/>
  <c r="K479" i="8" a="1"/>
  <c r="J383" i="8" l="1"/>
  <c r="K383" i="8"/>
  <c r="L383" i="8" s="1"/>
  <c r="G384" i="8"/>
  <c r="H384" i="8" s="1"/>
  <c r="I384" i="8" s="1"/>
  <c r="K480" i="8" a="1"/>
  <c r="J384" i="8" l="1"/>
  <c r="K384" i="8"/>
  <c r="L384" i="8" s="1"/>
  <c r="G385" i="8"/>
  <c r="H385" i="8" s="1"/>
  <c r="I385" i="8" s="1"/>
  <c r="K481" i="8" a="1"/>
  <c r="G386" i="8" l="1"/>
  <c r="H386" i="8" s="1"/>
  <c r="I386" i="8" s="1"/>
  <c r="J385" i="8"/>
  <c r="K385" i="8"/>
  <c r="L385" i="8" s="1"/>
  <c r="K482" i="8" a="1"/>
  <c r="G387" i="8" l="1"/>
  <c r="H387" i="8" s="1"/>
  <c r="I387" i="8" s="1"/>
  <c r="J386" i="8"/>
  <c r="K386" i="8"/>
  <c r="L386" i="8" s="1"/>
  <c r="K483" i="8" a="1"/>
  <c r="G388" i="8" l="1"/>
  <c r="H388" i="8" s="1"/>
  <c r="I388" i="8" s="1"/>
  <c r="J387" i="8"/>
  <c r="K387" i="8"/>
  <c r="L387" i="8" s="1"/>
  <c r="K484" i="8" a="1"/>
  <c r="G389" i="8" l="1"/>
  <c r="H389" i="8" s="1"/>
  <c r="I389" i="8" s="1"/>
  <c r="J388" i="8"/>
  <c r="K388" i="8"/>
  <c r="L388" i="8" s="1"/>
  <c r="K485" i="8" a="1"/>
  <c r="J389" i="8" l="1"/>
  <c r="K389" i="8"/>
  <c r="L389" i="8" s="1"/>
  <c r="G390" i="8"/>
  <c r="H390" i="8" s="1"/>
  <c r="I390" i="8" s="1"/>
  <c r="K486" i="8" a="1"/>
  <c r="J390" i="8" l="1"/>
  <c r="K390" i="8"/>
  <c r="L390" i="8" s="1"/>
  <c r="G391" i="8"/>
  <c r="H391" i="8" s="1"/>
  <c r="I391" i="8" s="1"/>
  <c r="K487" i="8" a="1"/>
  <c r="G392" i="8" l="1"/>
  <c r="H392" i="8" s="1"/>
  <c r="I392" i="8" s="1"/>
  <c r="J391" i="8"/>
  <c r="K391" i="8"/>
  <c r="L391" i="8" s="1"/>
  <c r="K488" i="8" a="1"/>
  <c r="J392" i="8" l="1"/>
  <c r="K392" i="8"/>
  <c r="L392" i="8" s="1"/>
  <c r="G393" i="8"/>
  <c r="H393" i="8" s="1"/>
  <c r="I393" i="8" s="1"/>
  <c r="K489" i="8" a="1"/>
  <c r="J393" i="8" l="1"/>
  <c r="K393" i="8"/>
  <c r="L393" i="8" s="1"/>
  <c r="G394" i="8"/>
  <c r="H394" i="8" s="1"/>
  <c r="I394" i="8" s="1"/>
  <c r="K490" i="8" a="1"/>
  <c r="G395" i="8" l="1"/>
  <c r="H395" i="8" s="1"/>
  <c r="I395" i="8" s="1"/>
  <c r="J394" i="8"/>
  <c r="K394" i="8"/>
  <c r="L394" i="8" s="1"/>
  <c r="K491" i="8" a="1"/>
  <c r="J395" i="8" l="1"/>
  <c r="K395" i="8"/>
  <c r="L395" i="8" s="1"/>
  <c r="G396" i="8"/>
  <c r="H396" i="8" s="1"/>
  <c r="I396" i="8" s="1"/>
  <c r="K492" i="8" a="1"/>
  <c r="J396" i="8" l="1"/>
  <c r="K396" i="8"/>
  <c r="L396" i="8" s="1"/>
  <c r="G397" i="8"/>
  <c r="H397" i="8" s="1"/>
  <c r="I397" i="8" s="1"/>
  <c r="K493" i="8" a="1"/>
  <c r="J397" i="8" l="1"/>
  <c r="K397" i="8"/>
  <c r="L397" i="8" s="1"/>
  <c r="G398" i="8"/>
  <c r="H398" i="8" s="1"/>
  <c r="I398" i="8" s="1"/>
  <c r="K494" i="8" a="1"/>
  <c r="J398" i="8" l="1"/>
  <c r="K398" i="8"/>
  <c r="L398" i="8" s="1"/>
  <c r="G399" i="8"/>
  <c r="H399" i="8" s="1"/>
  <c r="I399" i="8" s="1"/>
  <c r="K495" i="8" a="1"/>
  <c r="J399" i="8" l="1"/>
  <c r="K399" i="8"/>
  <c r="L399" i="8" s="1"/>
  <c r="G400" i="8"/>
  <c r="H400" i="8" s="1"/>
  <c r="I400" i="8" s="1"/>
  <c r="K496" i="8" a="1"/>
  <c r="G401" i="8" l="1"/>
  <c r="H401" i="8" s="1"/>
  <c r="I401" i="8" s="1"/>
  <c r="J400" i="8"/>
  <c r="K400" i="8"/>
  <c r="L400" i="8" s="1"/>
  <c r="K497" i="8" a="1"/>
  <c r="J401" i="8" l="1"/>
  <c r="K401" i="8"/>
  <c r="L401" i="8" s="1"/>
  <c r="G402" i="8"/>
  <c r="H402" i="8" s="1"/>
  <c r="I402" i="8" s="1"/>
  <c r="K498" i="8" a="1"/>
  <c r="J402" i="8" l="1"/>
  <c r="K402" i="8"/>
  <c r="L402" i="8" s="1"/>
  <c r="G403" i="8"/>
  <c r="H403" i="8" s="1"/>
  <c r="I403" i="8" s="1"/>
  <c r="K499" i="8" a="1"/>
  <c r="G404" i="8" l="1"/>
  <c r="H404" i="8" s="1"/>
  <c r="I404" i="8" s="1"/>
  <c r="J403" i="8"/>
  <c r="K403" i="8"/>
  <c r="L403" i="8" s="1"/>
  <c r="K500" i="8" a="1"/>
  <c r="G405" i="8" l="1"/>
  <c r="H405" i="8" s="1"/>
  <c r="I405" i="8" s="1"/>
  <c r="J404" i="8"/>
  <c r="K404" i="8"/>
  <c r="L404" i="8" s="1"/>
  <c r="K501" i="8" a="1"/>
  <c r="J405" i="8" l="1"/>
  <c r="K405" i="8"/>
  <c r="L405" i="8" s="1"/>
  <c r="G406" i="8"/>
  <c r="H406" i="8" s="1"/>
  <c r="I406" i="8" s="1"/>
  <c r="K502" i="8" a="1"/>
  <c r="J406" i="8" l="1"/>
  <c r="K406" i="8"/>
  <c r="L406" i="8" s="1"/>
  <c r="G407" i="8"/>
  <c r="H407" i="8" s="1"/>
  <c r="I407" i="8" s="1"/>
  <c r="K503" i="8" a="1"/>
  <c r="J407" i="8" l="1"/>
  <c r="K407" i="8"/>
  <c r="L407" i="8" s="1"/>
  <c r="G408" i="8"/>
  <c r="H408" i="8" s="1"/>
  <c r="I408" i="8" s="1"/>
  <c r="K504" i="8" a="1"/>
  <c r="G409" i="8" l="1"/>
  <c r="H409" i="8" s="1"/>
  <c r="I409" i="8" s="1"/>
  <c r="J408" i="8"/>
  <c r="K408" i="8"/>
  <c r="L408" i="8" s="1"/>
  <c r="K505" i="8" a="1"/>
  <c r="J409" i="8" l="1"/>
  <c r="K409" i="8"/>
  <c r="L409" i="8" s="1"/>
  <c r="G410" i="8"/>
  <c r="H410" i="8" s="1"/>
  <c r="I410" i="8" s="1"/>
  <c r="K506" i="8" a="1"/>
  <c r="G411" i="8" l="1"/>
  <c r="H411" i="8" s="1"/>
  <c r="I411" i="8" s="1"/>
  <c r="J410" i="8"/>
  <c r="K410" i="8"/>
  <c r="L410" i="8" s="1"/>
  <c r="K507" i="8" a="1"/>
  <c r="G412" i="8" l="1"/>
  <c r="H412" i="8" s="1"/>
  <c r="I412" i="8" s="1"/>
  <c r="J411" i="8"/>
  <c r="K411" i="8"/>
  <c r="L411" i="8" s="1"/>
  <c r="K508" i="8" a="1"/>
  <c r="J412" i="8" l="1"/>
  <c r="K412" i="8"/>
  <c r="L412" i="8" s="1"/>
  <c r="G413" i="8"/>
  <c r="H413" i="8" s="1"/>
  <c r="I413" i="8" s="1"/>
  <c r="K509" i="8" a="1"/>
  <c r="G414" i="8" l="1"/>
  <c r="H414" i="8" s="1"/>
  <c r="I414" i="8" s="1"/>
  <c r="J413" i="8"/>
  <c r="K413" i="8"/>
  <c r="L413" i="8" s="1"/>
  <c r="K510" i="8" a="1"/>
  <c r="J414" i="8" l="1"/>
  <c r="K414" i="8"/>
  <c r="L414" i="8" s="1"/>
  <c r="G415" i="8"/>
  <c r="H415" i="8" s="1"/>
  <c r="I415" i="8" s="1"/>
  <c r="K511" i="8" a="1"/>
  <c r="G416" i="8" l="1"/>
  <c r="H416" i="8" s="1"/>
  <c r="I416" i="8" s="1"/>
  <c r="J415" i="8"/>
  <c r="K415" i="8"/>
  <c r="L415" i="8" s="1"/>
  <c r="K512" i="8" a="1"/>
  <c r="J416" i="8" l="1"/>
  <c r="K416" i="8"/>
  <c r="L416" i="8" s="1"/>
  <c r="G417" i="8"/>
  <c r="H417" i="8" s="1"/>
  <c r="I417" i="8" s="1"/>
  <c r="K513" i="8" a="1"/>
  <c r="G418" i="8" l="1"/>
  <c r="H418" i="8" s="1"/>
  <c r="I418" i="8" s="1"/>
  <c r="J417" i="8"/>
  <c r="K417" i="8"/>
  <c r="L417" i="8" s="1"/>
  <c r="K514" i="8" a="1"/>
  <c r="J418" i="8" l="1"/>
  <c r="K418" i="8"/>
  <c r="L418" i="8" s="1"/>
  <c r="G419" i="8"/>
  <c r="H419" i="8" s="1"/>
  <c r="I419" i="8" s="1"/>
  <c r="K515" i="8" a="1"/>
  <c r="J419" i="8" l="1"/>
  <c r="K419" i="8"/>
  <c r="L419" i="8" s="1"/>
  <c r="G420" i="8"/>
  <c r="H420" i="8" s="1"/>
  <c r="I420" i="8" s="1"/>
  <c r="K516" i="8" a="1"/>
  <c r="J420" i="8" l="1"/>
  <c r="K420" i="8"/>
  <c r="L420" i="8" s="1"/>
  <c r="G421" i="8"/>
  <c r="H421" i="8" s="1"/>
  <c r="I421" i="8" s="1"/>
  <c r="K517" i="8" a="1"/>
  <c r="J421" i="8" l="1"/>
  <c r="K421" i="8"/>
  <c r="L421" i="8" s="1"/>
  <c r="G422" i="8"/>
  <c r="H422" i="8" s="1"/>
  <c r="I422" i="8" s="1"/>
  <c r="K518" i="8" a="1"/>
  <c r="G423" i="8" l="1"/>
  <c r="H423" i="8" s="1"/>
  <c r="I423" i="8" s="1"/>
  <c r="J422" i="8"/>
  <c r="K422" i="8"/>
  <c r="L422" i="8" s="1"/>
  <c r="K519" i="8" a="1"/>
  <c r="G424" i="8" l="1"/>
  <c r="H424" i="8" s="1"/>
  <c r="I424" i="8" s="1"/>
  <c r="J423" i="8"/>
  <c r="K423" i="8"/>
  <c r="L423" i="8" s="1"/>
  <c r="K520" i="8" a="1"/>
  <c r="J424" i="8" l="1"/>
  <c r="K424" i="8"/>
  <c r="L424" i="8" s="1"/>
  <c r="G425" i="8"/>
  <c r="H425" i="8" s="1"/>
  <c r="I425" i="8" s="1"/>
  <c r="K521" i="8" a="1"/>
  <c r="J425" i="8" l="1"/>
  <c r="K425" i="8"/>
  <c r="L425" i="8" s="1"/>
  <c r="G426" i="8"/>
  <c r="H426" i="8" s="1"/>
  <c r="I426" i="8" s="1"/>
  <c r="K522" i="8" a="1"/>
  <c r="J426" i="8" l="1"/>
  <c r="K426" i="8"/>
  <c r="L426" i="8" s="1"/>
  <c r="G427" i="8"/>
  <c r="H427" i="8" s="1"/>
  <c r="I427" i="8" s="1"/>
  <c r="K523" i="8" a="1"/>
  <c r="J427" i="8" l="1"/>
  <c r="K427" i="8"/>
  <c r="L427" i="8" s="1"/>
  <c r="G428" i="8"/>
  <c r="H428" i="8" s="1"/>
  <c r="I428" i="8" s="1"/>
  <c r="K524" i="8" a="1"/>
  <c r="J428" i="8" l="1"/>
  <c r="K428" i="8"/>
  <c r="L428" i="8" s="1"/>
  <c r="G429" i="8"/>
  <c r="H429" i="8" s="1"/>
  <c r="I429" i="8" s="1"/>
  <c r="K525" i="8" a="1"/>
  <c r="G430" i="8" l="1"/>
  <c r="H430" i="8" s="1"/>
  <c r="I430" i="8" s="1"/>
  <c r="J429" i="8"/>
  <c r="K429" i="8"/>
  <c r="L429" i="8" s="1"/>
  <c r="K526" i="8" a="1"/>
  <c r="J430" i="8" l="1"/>
  <c r="K430" i="8"/>
  <c r="L430" i="8" s="1"/>
  <c r="G431" i="8"/>
  <c r="H431" i="8" s="1"/>
  <c r="I431" i="8" s="1"/>
  <c r="K527" i="8" a="1"/>
  <c r="J431" i="8" l="1"/>
  <c r="K431" i="8"/>
  <c r="L431" i="8" s="1"/>
  <c r="G432" i="8"/>
  <c r="H432" i="8" s="1"/>
  <c r="I432" i="8" s="1"/>
  <c r="K528" i="8" a="1"/>
  <c r="G433" i="8" l="1"/>
  <c r="H433" i="8" s="1"/>
  <c r="I433" i="8" s="1"/>
  <c r="J432" i="8"/>
  <c r="K432" i="8"/>
  <c r="L432" i="8" s="1"/>
  <c r="K529" i="8" a="1"/>
  <c r="G434" i="8" l="1"/>
  <c r="H434" i="8" s="1"/>
  <c r="I434" i="8" s="1"/>
  <c r="J433" i="8"/>
  <c r="K433" i="8"/>
  <c r="L433" i="8" s="1"/>
  <c r="K530" i="8" a="1"/>
  <c r="G435" i="8" l="1"/>
  <c r="H435" i="8" s="1"/>
  <c r="I435" i="8" s="1"/>
  <c r="J434" i="8"/>
  <c r="K434" i="8"/>
  <c r="L434" i="8" s="1"/>
  <c r="K531" i="8" a="1"/>
  <c r="J435" i="8" l="1"/>
  <c r="K435" i="8"/>
  <c r="L435" i="8" s="1"/>
  <c r="G436" i="8"/>
  <c r="H436" i="8" s="1"/>
  <c r="I436" i="8" s="1"/>
  <c r="K532" i="8" a="1"/>
  <c r="J436" i="8" l="1"/>
  <c r="K436" i="8"/>
  <c r="L436" i="8" s="1"/>
  <c r="G437" i="8"/>
  <c r="H437" i="8" s="1"/>
  <c r="I437" i="8" s="1"/>
  <c r="K533" i="8" a="1"/>
  <c r="J437" i="8" l="1"/>
  <c r="K437" i="8"/>
  <c r="L437" i="8" s="1"/>
  <c r="G438" i="8"/>
  <c r="H438" i="8" s="1"/>
  <c r="I438" i="8" s="1"/>
  <c r="K534" i="8" a="1"/>
  <c r="J438" i="8" l="1"/>
  <c r="K438" i="8"/>
  <c r="L438" i="8" s="1"/>
  <c r="G439" i="8"/>
  <c r="H439" i="8" s="1"/>
  <c r="I439" i="8" s="1"/>
  <c r="K535" i="8" a="1"/>
  <c r="G440" i="8" l="1"/>
  <c r="H440" i="8" s="1"/>
  <c r="I440" i="8" s="1"/>
  <c r="J439" i="8"/>
  <c r="K439" i="8"/>
  <c r="L439" i="8" s="1"/>
  <c r="K536" i="8" a="1"/>
  <c r="G441" i="8" l="1"/>
  <c r="H441" i="8" s="1"/>
  <c r="I441" i="8" s="1"/>
  <c r="J440" i="8"/>
  <c r="K440" i="8"/>
  <c r="L440" i="8" s="1"/>
  <c r="K537" i="8" a="1"/>
  <c r="G442" i="8" l="1"/>
  <c r="H442" i="8" s="1"/>
  <c r="I442" i="8" s="1"/>
  <c r="J441" i="8"/>
  <c r="K441" i="8"/>
  <c r="L441" i="8" s="1"/>
  <c r="K538" i="8" a="1"/>
  <c r="G443" i="8" l="1"/>
  <c r="H443" i="8" s="1"/>
  <c r="I443" i="8" s="1"/>
  <c r="J442" i="8"/>
  <c r="K442" i="8"/>
  <c r="L442" i="8" s="1"/>
  <c r="K539" i="8" a="1"/>
  <c r="J443" i="8" l="1"/>
  <c r="K443" i="8"/>
  <c r="L443" i="8" s="1"/>
  <c r="G444" i="8"/>
  <c r="H444" i="8" s="1"/>
  <c r="I444" i="8" s="1"/>
  <c r="K540" i="8" a="1"/>
  <c r="J444" i="8" l="1"/>
  <c r="K444" i="8"/>
  <c r="L444" i="8" s="1"/>
  <c r="G445" i="8"/>
  <c r="H445" i="8" s="1"/>
  <c r="I445" i="8" s="1"/>
  <c r="K541" i="8" a="1"/>
  <c r="G446" i="8" l="1"/>
  <c r="H446" i="8" s="1"/>
  <c r="I446" i="8" s="1"/>
  <c r="J445" i="8"/>
  <c r="K445" i="8"/>
  <c r="L445" i="8" s="1"/>
  <c r="K542" i="8" a="1"/>
  <c r="J446" i="8" l="1"/>
  <c r="K446" i="8"/>
  <c r="L446" i="8" s="1"/>
  <c r="G447" i="8"/>
  <c r="H447" i="8" s="1"/>
  <c r="I447" i="8" s="1"/>
  <c r="K543" i="8" a="1"/>
  <c r="G448" i="8" l="1"/>
  <c r="H448" i="8" s="1"/>
  <c r="I448" i="8" s="1"/>
  <c r="J447" i="8"/>
  <c r="K447" i="8"/>
  <c r="L447" i="8" s="1"/>
  <c r="K544" i="8" a="1"/>
  <c r="J448" i="8" l="1"/>
  <c r="K448" i="8"/>
  <c r="L448" i="8" s="1"/>
  <c r="G449" i="8"/>
  <c r="H449" i="8" s="1"/>
  <c r="I449" i="8" s="1"/>
  <c r="K545" i="8" a="1"/>
  <c r="J449" i="8" l="1"/>
  <c r="K449" i="8"/>
  <c r="L449" i="8" s="1"/>
  <c r="G450" i="8"/>
  <c r="H450" i="8" s="1"/>
  <c r="I450" i="8" s="1"/>
  <c r="K546" i="8" a="1"/>
  <c r="J450" i="8" l="1"/>
  <c r="K450" i="8"/>
  <c r="L450" i="8" s="1"/>
  <c r="G451" i="8"/>
  <c r="H451" i="8" s="1"/>
  <c r="I451" i="8" s="1"/>
  <c r="K547" i="8" a="1"/>
  <c r="J451" i="8" l="1"/>
  <c r="K451" i="8"/>
  <c r="L451" i="8" s="1"/>
  <c r="G452" i="8"/>
  <c r="H452" i="8" s="1"/>
  <c r="I452" i="8" s="1"/>
  <c r="K548" i="8" a="1"/>
  <c r="J452" i="8" l="1"/>
  <c r="K452" i="8"/>
  <c r="L452" i="8" s="1"/>
  <c r="G453" i="8"/>
  <c r="H453" i="8" s="1"/>
  <c r="I453" i="8" s="1"/>
  <c r="K549" i="8" a="1"/>
  <c r="J453" i="8" l="1"/>
  <c r="K453" i="8"/>
  <c r="L453" i="8" s="1"/>
  <c r="G454" i="8"/>
  <c r="H454" i="8" s="1"/>
  <c r="I454" i="8" s="1"/>
  <c r="K550" i="8" a="1"/>
  <c r="J454" i="8" l="1"/>
  <c r="K454" i="8"/>
  <c r="L454" i="8" s="1"/>
  <c r="G455" i="8"/>
  <c r="H455" i="8" s="1"/>
  <c r="I455" i="8" s="1"/>
  <c r="K551" i="8" a="1"/>
  <c r="J455" i="8" l="1"/>
  <c r="K455" i="8"/>
  <c r="L455" i="8" s="1"/>
  <c r="G456" i="8"/>
  <c r="H456" i="8" s="1"/>
  <c r="I456" i="8" s="1"/>
  <c r="K552" i="8" a="1"/>
  <c r="J456" i="8" l="1"/>
  <c r="K456" i="8"/>
  <c r="L456" i="8" s="1"/>
  <c r="G457" i="8"/>
  <c r="H457" i="8" s="1"/>
  <c r="I457" i="8" s="1"/>
  <c r="K553" i="8" a="1"/>
  <c r="G458" i="8" l="1"/>
  <c r="H458" i="8" s="1"/>
  <c r="I458" i="8" s="1"/>
  <c r="J457" i="8"/>
  <c r="K457" i="8"/>
  <c r="L457" i="8" s="1"/>
  <c r="K554" i="8" a="1"/>
  <c r="J458" i="8" l="1"/>
  <c r="K458" i="8"/>
  <c r="L458" i="8" s="1"/>
  <c r="G459" i="8"/>
  <c r="H459" i="8" s="1"/>
  <c r="I459" i="8" s="1"/>
  <c r="K555" i="8" a="1"/>
  <c r="J459" i="8" l="1"/>
  <c r="K459" i="8"/>
  <c r="L459" i="8" s="1"/>
  <c r="G460" i="8"/>
  <c r="H460" i="8" s="1"/>
  <c r="I460" i="8" s="1"/>
  <c r="K556" i="8" a="1"/>
  <c r="G461" i="8" l="1"/>
  <c r="H461" i="8" s="1"/>
  <c r="I461" i="8" s="1"/>
  <c r="J460" i="8"/>
  <c r="K460" i="8"/>
  <c r="L460" i="8" s="1"/>
  <c r="K557" i="8" a="1"/>
  <c r="G462" i="8" l="1"/>
  <c r="H462" i="8" s="1"/>
  <c r="I462" i="8" s="1"/>
  <c r="J461" i="8"/>
  <c r="K461" i="8"/>
  <c r="L461" i="8" s="1"/>
  <c r="K558" i="8" a="1"/>
  <c r="G463" i="8" l="1"/>
  <c r="H463" i="8" s="1"/>
  <c r="I463" i="8" s="1"/>
  <c r="J462" i="8"/>
  <c r="K462" i="8"/>
  <c r="L462" i="8" s="1"/>
  <c r="K559" i="8" a="1"/>
  <c r="J463" i="8" l="1"/>
  <c r="K463" i="8"/>
  <c r="L463" i="8" s="1"/>
  <c r="G464" i="8"/>
  <c r="H464" i="8" s="1"/>
  <c r="I464" i="8" s="1"/>
  <c r="K560" i="8" a="1"/>
  <c r="J464" i="8" l="1"/>
  <c r="K464" i="8"/>
  <c r="L464" i="8" s="1"/>
  <c r="G465" i="8"/>
  <c r="H465" i="8" s="1"/>
  <c r="I465" i="8" s="1"/>
  <c r="K561" i="8" a="1"/>
  <c r="G466" i="8" l="1"/>
  <c r="H466" i="8" s="1"/>
  <c r="I466" i="8" s="1"/>
  <c r="J465" i="8"/>
  <c r="K465" i="8"/>
  <c r="L465" i="8" s="1"/>
  <c r="K562" i="8" a="1"/>
  <c r="J466" i="8" l="1"/>
  <c r="K466" i="8"/>
  <c r="L466" i="8" s="1"/>
  <c r="G467" i="8"/>
  <c r="H467" i="8" s="1"/>
  <c r="I467" i="8" s="1"/>
  <c r="K563" i="8" a="1"/>
  <c r="G468" i="8" l="1"/>
  <c r="H468" i="8" s="1"/>
  <c r="I468" i="8" s="1"/>
  <c r="J467" i="8"/>
  <c r="K467" i="8"/>
  <c r="L467" i="8" s="1"/>
  <c r="K564" i="8" a="1"/>
  <c r="J468" i="8" l="1"/>
  <c r="K468" i="8"/>
  <c r="L468" i="8" s="1"/>
  <c r="G469" i="8"/>
  <c r="H469" i="8" s="1"/>
  <c r="I469" i="8" s="1"/>
  <c r="K565" i="8" a="1"/>
  <c r="G470" i="8" l="1"/>
  <c r="H470" i="8" s="1"/>
  <c r="I470" i="8" s="1"/>
  <c r="J469" i="8"/>
  <c r="K469" i="8"/>
  <c r="L469" i="8" s="1"/>
  <c r="K566" i="8" a="1"/>
  <c r="J470" i="8" l="1"/>
  <c r="K470" i="8"/>
  <c r="L470" i="8" s="1"/>
  <c r="G471" i="8"/>
  <c r="H471" i="8" s="1"/>
  <c r="I471" i="8" s="1"/>
  <c r="K567" i="8" a="1"/>
  <c r="G472" i="8" l="1"/>
  <c r="H472" i="8" s="1"/>
  <c r="I472" i="8" s="1"/>
  <c r="J471" i="8"/>
  <c r="K471" i="8"/>
  <c r="L471" i="8" s="1"/>
  <c r="K568" i="8" a="1"/>
  <c r="G473" i="8" l="1"/>
  <c r="H473" i="8" s="1"/>
  <c r="I473" i="8" s="1"/>
  <c r="J472" i="8"/>
  <c r="K472" i="8"/>
  <c r="L472" i="8" s="1"/>
  <c r="K569" i="8" a="1"/>
  <c r="G474" i="8" l="1"/>
  <c r="H474" i="8" s="1"/>
  <c r="I474" i="8" s="1"/>
  <c r="J473" i="8"/>
  <c r="K473" i="8"/>
  <c r="L473" i="8" s="1"/>
  <c r="K570" i="8" a="1"/>
  <c r="J474" i="8" l="1"/>
  <c r="K474" i="8"/>
  <c r="L474" i="8" s="1"/>
  <c r="G475" i="8"/>
  <c r="H475" i="8" s="1"/>
  <c r="I475" i="8" s="1"/>
  <c r="K571" i="8" a="1"/>
  <c r="J475" i="8" l="1"/>
  <c r="K475" i="8"/>
  <c r="L475" i="8" s="1"/>
  <c r="G476" i="8"/>
  <c r="H476" i="8" s="1"/>
  <c r="I476" i="8" s="1"/>
  <c r="K572" i="8" a="1"/>
  <c r="G477" i="8" l="1"/>
  <c r="H477" i="8" s="1"/>
  <c r="I477" i="8" s="1"/>
  <c r="J476" i="8"/>
  <c r="K476" i="8"/>
  <c r="L476" i="8" s="1"/>
  <c r="K573" i="8" a="1"/>
  <c r="G478" i="8" l="1"/>
  <c r="H478" i="8" s="1"/>
  <c r="I478" i="8" s="1"/>
  <c r="J477" i="8"/>
  <c r="K477" i="8"/>
  <c r="L477" i="8" s="1"/>
  <c r="K574" i="8" a="1"/>
  <c r="G479" i="8" l="1"/>
  <c r="H479" i="8" s="1"/>
  <c r="I479" i="8" s="1"/>
  <c r="J478" i="8"/>
  <c r="K478" i="8"/>
  <c r="L478" i="8" s="1"/>
  <c r="K575" i="8" a="1"/>
  <c r="G480" i="8" l="1"/>
  <c r="H480" i="8" s="1"/>
  <c r="I480" i="8" s="1"/>
  <c r="J479" i="8"/>
  <c r="K479" i="8"/>
  <c r="L479" i="8" s="1"/>
  <c r="K576" i="8" a="1"/>
  <c r="J480" i="8" l="1"/>
  <c r="K480" i="8"/>
  <c r="L480" i="8" s="1"/>
  <c r="G481" i="8"/>
  <c r="H481" i="8" s="1"/>
  <c r="I481" i="8" s="1"/>
  <c r="K577" i="8" a="1"/>
  <c r="J481" i="8" l="1"/>
  <c r="K481" i="8"/>
  <c r="L481" i="8" s="1"/>
  <c r="G482" i="8"/>
  <c r="H482" i="8" s="1"/>
  <c r="I482" i="8" s="1"/>
  <c r="K578" i="8" a="1"/>
  <c r="G483" i="8" l="1"/>
  <c r="H483" i="8" s="1"/>
  <c r="I483" i="8" s="1"/>
  <c r="J482" i="8"/>
  <c r="K482" i="8"/>
  <c r="L482" i="8" s="1"/>
  <c r="K579" i="8" a="1"/>
  <c r="G484" i="8" l="1"/>
  <c r="H484" i="8" s="1"/>
  <c r="I484" i="8" s="1"/>
  <c r="J483" i="8"/>
  <c r="K483" i="8"/>
  <c r="L483" i="8" s="1"/>
  <c r="K580" i="8" a="1"/>
  <c r="G485" i="8" l="1"/>
  <c r="H485" i="8" s="1"/>
  <c r="I485" i="8" s="1"/>
  <c r="J484" i="8"/>
  <c r="K484" i="8"/>
  <c r="L484" i="8" s="1"/>
  <c r="K581" i="8" a="1"/>
  <c r="G486" i="8" l="1"/>
  <c r="H486" i="8" s="1"/>
  <c r="I486" i="8" s="1"/>
  <c r="J485" i="8"/>
  <c r="K485" i="8"/>
  <c r="L485" i="8" s="1"/>
  <c r="K582" i="8" a="1"/>
  <c r="J486" i="8" l="1"/>
  <c r="K486" i="8"/>
  <c r="L486" i="8" s="1"/>
  <c r="G487" i="8"/>
  <c r="H487" i="8" s="1"/>
  <c r="I487" i="8" s="1"/>
  <c r="K583" i="8" a="1"/>
  <c r="G488" i="8" l="1"/>
  <c r="H488" i="8" s="1"/>
  <c r="I488" i="8" s="1"/>
  <c r="J487" i="8"/>
  <c r="K487" i="8"/>
  <c r="L487" i="8" s="1"/>
  <c r="K584" i="8" a="1"/>
  <c r="G489" i="8" l="1"/>
  <c r="H489" i="8" s="1"/>
  <c r="I489" i="8" s="1"/>
  <c r="J488" i="8"/>
  <c r="K488" i="8"/>
  <c r="L488" i="8" s="1"/>
  <c r="K585" i="8" a="1"/>
  <c r="G490" i="8" l="1"/>
  <c r="H490" i="8" s="1"/>
  <c r="I490" i="8" s="1"/>
  <c r="J489" i="8"/>
  <c r="K489" i="8"/>
  <c r="L489" i="8" s="1"/>
  <c r="K586" i="8" a="1"/>
  <c r="G491" i="8" l="1"/>
  <c r="H491" i="8" s="1"/>
  <c r="I491" i="8" s="1"/>
  <c r="J490" i="8"/>
  <c r="K490" i="8"/>
  <c r="L490" i="8" s="1"/>
  <c r="K587" i="8" a="1"/>
  <c r="G492" i="8" l="1"/>
  <c r="H492" i="8" s="1"/>
  <c r="I492" i="8" s="1"/>
  <c r="J491" i="8"/>
  <c r="K491" i="8"/>
  <c r="L491" i="8" s="1"/>
  <c r="K588" i="8" a="1"/>
  <c r="J492" i="8" l="1"/>
  <c r="K492" i="8"/>
  <c r="L492" i="8" s="1"/>
  <c r="G493" i="8"/>
  <c r="H493" i="8" s="1"/>
  <c r="I493" i="8" s="1"/>
  <c r="K589" i="8" a="1"/>
  <c r="J493" i="8" l="1"/>
  <c r="K493" i="8"/>
  <c r="L493" i="8" s="1"/>
  <c r="G494" i="8"/>
  <c r="H494" i="8" s="1"/>
  <c r="I494" i="8" s="1"/>
  <c r="K590" i="8" a="1"/>
  <c r="J494" i="8" l="1"/>
  <c r="K494" i="8"/>
  <c r="L494" i="8" s="1"/>
  <c r="G495" i="8"/>
  <c r="H495" i="8" s="1"/>
  <c r="I495" i="8" s="1"/>
  <c r="K591" i="8" a="1"/>
  <c r="J495" i="8" l="1"/>
  <c r="K495" i="8"/>
  <c r="L495" i="8" s="1"/>
  <c r="G496" i="8"/>
  <c r="H496" i="8" s="1"/>
  <c r="I496" i="8" s="1"/>
  <c r="K592" i="8" a="1"/>
  <c r="J496" i="8" l="1"/>
  <c r="K496" i="8"/>
  <c r="L496" i="8" s="1"/>
  <c r="G497" i="8"/>
  <c r="H497" i="8" s="1"/>
  <c r="I497" i="8" s="1"/>
  <c r="K593" i="8" a="1"/>
  <c r="J497" i="8" l="1"/>
  <c r="K497" i="8"/>
  <c r="L497" i="8" s="1"/>
  <c r="G498" i="8"/>
  <c r="H498" i="8" s="1"/>
  <c r="I498" i="8" s="1"/>
  <c r="K594" i="8" a="1"/>
  <c r="G499" i="8" l="1"/>
  <c r="H499" i="8" s="1"/>
  <c r="I499" i="8" s="1"/>
  <c r="J498" i="8"/>
  <c r="K498" i="8"/>
  <c r="L498" i="8" s="1"/>
  <c r="K595" i="8" a="1"/>
  <c r="G500" i="8" l="1"/>
  <c r="H500" i="8" s="1"/>
  <c r="I500" i="8" s="1"/>
  <c r="J499" i="8"/>
  <c r="K499" i="8"/>
  <c r="L499" i="8" s="1"/>
  <c r="K596" i="8" a="1"/>
  <c r="G501" i="8" l="1"/>
  <c r="H501" i="8" s="1"/>
  <c r="I501" i="8" s="1"/>
  <c r="J500" i="8"/>
  <c r="K500" i="8"/>
  <c r="L500" i="8" s="1"/>
  <c r="K597" i="8" a="1"/>
  <c r="G502" i="8" l="1"/>
  <c r="H502" i="8" s="1"/>
  <c r="I502" i="8" s="1"/>
  <c r="J501" i="8"/>
  <c r="K501" i="8"/>
  <c r="L501" i="8" s="1"/>
  <c r="K598" i="8" a="1"/>
  <c r="G503" i="8" l="1"/>
  <c r="H503" i="8" s="1"/>
  <c r="I503" i="8" s="1"/>
  <c r="J502" i="8"/>
  <c r="K502" i="8"/>
  <c r="L502" i="8" s="1"/>
  <c r="K599" i="8" a="1"/>
  <c r="G504" i="8" l="1"/>
  <c r="H504" i="8" s="1"/>
  <c r="I504" i="8" s="1"/>
  <c r="J503" i="8"/>
  <c r="K503" i="8"/>
  <c r="L503" i="8" s="1"/>
  <c r="K600" i="8" a="1"/>
  <c r="G505" i="8" l="1"/>
  <c r="H505" i="8" s="1"/>
  <c r="I505" i="8" s="1"/>
  <c r="J504" i="8"/>
  <c r="K504" i="8"/>
  <c r="L504" i="8" s="1"/>
  <c r="K601" i="8" a="1"/>
  <c r="G506" i="8" l="1"/>
  <c r="H506" i="8" s="1"/>
  <c r="I506" i="8" s="1"/>
  <c r="J505" i="8"/>
  <c r="K505" i="8"/>
  <c r="L505" i="8" s="1"/>
  <c r="K602" i="8" a="1"/>
  <c r="J506" i="8" l="1"/>
  <c r="K506" i="8"/>
  <c r="L506" i="8" s="1"/>
  <c r="G507" i="8"/>
  <c r="H507" i="8" s="1"/>
  <c r="I507" i="8" s="1"/>
  <c r="K603" i="8" a="1"/>
  <c r="J507" i="8" l="1"/>
  <c r="K507" i="8"/>
  <c r="L507" i="8" s="1"/>
  <c r="G508" i="8"/>
  <c r="H508" i="8" s="1"/>
  <c r="I508" i="8" s="1"/>
  <c r="K604" i="8" a="1"/>
  <c r="J508" i="8" l="1"/>
  <c r="K508" i="8"/>
  <c r="L508" i="8" s="1"/>
  <c r="G509" i="8"/>
  <c r="H509" i="8" s="1"/>
  <c r="I509" i="8" s="1"/>
  <c r="K605" i="8" a="1"/>
  <c r="G510" i="8" l="1"/>
  <c r="H510" i="8" s="1"/>
  <c r="I510" i="8" s="1"/>
  <c r="J509" i="8"/>
  <c r="K509" i="8"/>
  <c r="L509" i="8" s="1"/>
  <c r="K606" i="8" a="1"/>
  <c r="K607" i="8" a="1"/>
  <c r="G511" i="8" l="1"/>
  <c r="H511" i="8" s="1"/>
  <c r="J510" i="8"/>
  <c r="K510" i="8"/>
  <c r="L510" i="8" s="1"/>
  <c r="G512" i="8" l="1"/>
  <c r="H512" i="8" s="1"/>
  <c r="I512" i="8" s="1"/>
  <c r="I511" i="8"/>
  <c r="J511" i="8" l="1"/>
  <c r="K511" i="8"/>
  <c r="L511" i="8" s="1"/>
  <c r="G513" i="8"/>
  <c r="H513" i="8" s="1"/>
  <c r="J512" i="8"/>
  <c r="K512" i="8"/>
  <c r="L512" i="8" s="1"/>
  <c r="G514" i="8" l="1"/>
  <c r="H514" i="8" s="1"/>
  <c r="I514" i="8" s="1"/>
  <c r="I513" i="8"/>
  <c r="J513" i="8" l="1"/>
  <c r="K513" i="8"/>
  <c r="L513" i="8" s="1"/>
  <c r="G515" i="8"/>
  <c r="H515" i="8" s="1"/>
  <c r="J514" i="8"/>
  <c r="K514" i="8"/>
  <c r="L514" i="8" s="1"/>
  <c r="G516" i="8" l="1"/>
  <c r="H516" i="8" s="1"/>
  <c r="I516" i="8" s="1"/>
  <c r="I515" i="8"/>
  <c r="J515" i="8" l="1"/>
  <c r="K515" i="8"/>
  <c r="L515" i="8" s="1"/>
  <c r="J516" i="8"/>
  <c r="K516" i="8"/>
  <c r="L516" i="8" s="1"/>
  <c r="G517" i="8"/>
  <c r="H517" i="8" s="1"/>
  <c r="G518" i="8" l="1"/>
  <c r="H518" i="8" s="1"/>
  <c r="I518" i="8" s="1"/>
  <c r="I517" i="8"/>
  <c r="J517" i="8" l="1"/>
  <c r="K517" i="8"/>
  <c r="L517" i="8" s="1"/>
  <c r="G519" i="8"/>
  <c r="H519" i="8" s="1"/>
  <c r="J518" i="8"/>
  <c r="K518" i="8"/>
  <c r="L518" i="8" s="1"/>
  <c r="I519" i="8" l="1"/>
  <c r="G520" i="8"/>
  <c r="H520" i="8" s="1"/>
  <c r="I520" i="8" s="1"/>
  <c r="J520" i="8" l="1"/>
  <c r="K520" i="8"/>
  <c r="L520" i="8" s="1"/>
  <c r="G521" i="8"/>
  <c r="H521" i="8" s="1"/>
  <c r="I521" i="8" s="1"/>
  <c r="J519" i="8"/>
  <c r="K519" i="8"/>
  <c r="L519" i="8" s="1"/>
  <c r="J521" i="8" l="1"/>
  <c r="K521" i="8"/>
  <c r="L521" i="8" s="1"/>
  <c r="G522" i="8"/>
  <c r="H522" i="8" s="1"/>
  <c r="I522" i="8" s="1"/>
  <c r="G523" i="8" l="1"/>
  <c r="H523" i="8" s="1"/>
  <c r="I523" i="8" s="1"/>
  <c r="J522" i="8"/>
  <c r="K522" i="8"/>
  <c r="L522" i="8" s="1"/>
  <c r="G524" i="8" l="1"/>
  <c r="H524" i="8" s="1"/>
  <c r="I524" i="8" s="1"/>
  <c r="J523" i="8"/>
  <c r="K523" i="8"/>
  <c r="L523" i="8" s="1"/>
  <c r="G525" i="8" l="1"/>
  <c r="H525" i="8" s="1"/>
  <c r="I525" i="8" s="1"/>
  <c r="J524" i="8"/>
  <c r="K524" i="8"/>
  <c r="L524" i="8" s="1"/>
  <c r="G526" i="8" l="1"/>
  <c r="H526" i="8" s="1"/>
  <c r="I526" i="8" s="1"/>
  <c r="J525" i="8"/>
  <c r="K525" i="8"/>
  <c r="L525" i="8" s="1"/>
  <c r="J526" i="8" l="1"/>
  <c r="K526" i="8"/>
  <c r="L526" i="8" s="1"/>
  <c r="G527" i="8"/>
  <c r="H527" i="8" s="1"/>
  <c r="I527" i="8" s="1"/>
  <c r="J527" i="8" l="1"/>
  <c r="K527" i="8"/>
  <c r="L527" i="8" s="1"/>
  <c r="G528" i="8"/>
  <c r="H528" i="8" s="1"/>
  <c r="I528" i="8" s="1"/>
  <c r="J528" i="8" l="1"/>
  <c r="K528" i="8"/>
  <c r="L528" i="8" s="1"/>
  <c r="G529" i="8"/>
  <c r="H529" i="8" s="1"/>
  <c r="I529" i="8" s="1"/>
  <c r="J529" i="8" l="1"/>
  <c r="K529" i="8"/>
  <c r="L529" i="8" s="1"/>
  <c r="G530" i="8"/>
  <c r="H530" i="8" s="1"/>
  <c r="I530" i="8" s="1"/>
  <c r="J530" i="8" l="1"/>
  <c r="K530" i="8"/>
  <c r="L530" i="8" s="1"/>
  <c r="G531" i="8"/>
  <c r="H531" i="8" s="1"/>
  <c r="I531" i="8" s="1"/>
  <c r="J531" i="8" l="1"/>
  <c r="K531" i="8"/>
  <c r="L531" i="8" s="1"/>
  <c r="G532" i="8"/>
  <c r="H532" i="8" s="1"/>
  <c r="I532" i="8" s="1"/>
  <c r="J532" i="8" l="1"/>
  <c r="K532" i="8"/>
  <c r="L532" i="8" s="1"/>
  <c r="G533" i="8"/>
  <c r="H533" i="8" s="1"/>
  <c r="I533" i="8" s="1"/>
  <c r="J533" i="8" l="1"/>
  <c r="K533" i="8"/>
  <c r="L533" i="8" s="1"/>
  <c r="G534" i="8"/>
  <c r="H534" i="8" s="1"/>
  <c r="I534" i="8" s="1"/>
  <c r="J534" i="8" l="1"/>
  <c r="K534" i="8"/>
  <c r="L534" i="8" s="1"/>
  <c r="G535" i="8"/>
  <c r="H535" i="8" s="1"/>
  <c r="I535" i="8" s="1"/>
  <c r="G536" i="8" l="1"/>
  <c r="H536" i="8" s="1"/>
  <c r="I536" i="8" s="1"/>
  <c r="J535" i="8"/>
  <c r="K535" i="8"/>
  <c r="L535" i="8" s="1"/>
  <c r="G537" i="8" l="1"/>
  <c r="H537" i="8" s="1"/>
  <c r="I537" i="8" s="1"/>
  <c r="J536" i="8"/>
  <c r="K536" i="8"/>
  <c r="L536" i="8" s="1"/>
  <c r="J537" i="8" l="1"/>
  <c r="K537" i="8"/>
  <c r="L537" i="8" s="1"/>
  <c r="G538" i="8"/>
  <c r="H538" i="8" s="1"/>
  <c r="I538" i="8" s="1"/>
  <c r="J538" i="8" l="1"/>
  <c r="K538" i="8"/>
  <c r="L538" i="8" s="1"/>
  <c r="G539" i="8"/>
  <c r="H539" i="8" s="1"/>
  <c r="I539" i="8" s="1"/>
  <c r="G540" i="8" l="1"/>
  <c r="H540" i="8" s="1"/>
  <c r="I540" i="8" s="1"/>
  <c r="J539" i="8"/>
  <c r="K539" i="8"/>
  <c r="L539" i="8" s="1"/>
  <c r="J540" i="8" l="1"/>
  <c r="K540" i="8"/>
  <c r="L540" i="8" s="1"/>
  <c r="G541" i="8"/>
  <c r="H541" i="8" s="1"/>
  <c r="I541" i="8" s="1"/>
  <c r="G542" i="8" l="1"/>
  <c r="H542" i="8" s="1"/>
  <c r="I542" i="8" s="1"/>
  <c r="J541" i="8"/>
  <c r="K541" i="8"/>
  <c r="L541" i="8" s="1"/>
  <c r="J542" i="8" l="1"/>
  <c r="K542" i="8"/>
  <c r="L542" i="8" s="1"/>
  <c r="G543" i="8"/>
  <c r="H543" i="8" s="1"/>
  <c r="I543" i="8" s="1"/>
  <c r="J543" i="8" l="1"/>
  <c r="K543" i="8"/>
  <c r="L543" i="8" s="1"/>
  <c r="G544" i="8"/>
  <c r="H544" i="8" s="1"/>
  <c r="I544" i="8" s="1"/>
  <c r="G545" i="8" l="1"/>
  <c r="H545" i="8" s="1"/>
  <c r="I545" i="8" s="1"/>
  <c r="J544" i="8"/>
  <c r="K544" i="8"/>
  <c r="L544" i="8" s="1"/>
  <c r="J545" i="8" l="1"/>
  <c r="K545" i="8"/>
  <c r="L545" i="8" s="1"/>
  <c r="G546" i="8"/>
  <c r="H546" i="8" s="1"/>
  <c r="I546" i="8" s="1"/>
  <c r="J546" i="8" l="1"/>
  <c r="K546" i="8"/>
  <c r="L546" i="8" s="1"/>
  <c r="G547" i="8"/>
  <c r="H547" i="8" s="1"/>
  <c r="I547" i="8" s="1"/>
  <c r="J547" i="8" l="1"/>
  <c r="K547" i="8"/>
  <c r="L547" i="8" s="1"/>
  <c r="G548" i="8"/>
  <c r="H548" i="8" s="1"/>
  <c r="I548" i="8" s="1"/>
  <c r="G549" i="8" l="1"/>
  <c r="H549" i="8" s="1"/>
  <c r="I549" i="8" s="1"/>
  <c r="J548" i="8"/>
  <c r="K548" i="8"/>
  <c r="L548" i="8" s="1"/>
  <c r="J549" i="8" l="1"/>
  <c r="K549" i="8"/>
  <c r="L549" i="8" s="1"/>
  <c r="G550" i="8"/>
  <c r="H550" i="8" s="1"/>
  <c r="I550" i="8" s="1"/>
  <c r="J550" i="8" l="1"/>
  <c r="K550" i="8"/>
  <c r="L550" i="8" s="1"/>
  <c r="G551" i="8"/>
  <c r="H551" i="8" s="1"/>
  <c r="I551" i="8" s="1"/>
  <c r="G552" i="8" l="1"/>
  <c r="H552" i="8" s="1"/>
  <c r="I552" i="8" s="1"/>
  <c r="J551" i="8"/>
  <c r="K551" i="8"/>
  <c r="L551" i="8" s="1"/>
  <c r="G553" i="8" l="1"/>
  <c r="H553" i="8" s="1"/>
  <c r="I553" i="8" s="1"/>
  <c r="J552" i="8"/>
  <c r="K552" i="8"/>
  <c r="L552" i="8" s="1"/>
  <c r="J553" i="8" l="1"/>
  <c r="K553" i="8"/>
  <c r="L553" i="8" s="1"/>
  <c r="G554" i="8"/>
  <c r="H554" i="8" s="1"/>
  <c r="I554" i="8" s="1"/>
  <c r="G555" i="8" l="1"/>
  <c r="H555" i="8" s="1"/>
  <c r="I555" i="8" s="1"/>
  <c r="J554" i="8"/>
  <c r="K554" i="8"/>
  <c r="L554" i="8" s="1"/>
  <c r="G556" i="8" l="1"/>
  <c r="H556" i="8" s="1"/>
  <c r="I556" i="8" s="1"/>
  <c r="J555" i="8"/>
  <c r="K555" i="8"/>
  <c r="L555" i="8" s="1"/>
  <c r="J556" i="8" l="1"/>
  <c r="K556" i="8"/>
  <c r="L556" i="8" s="1"/>
  <c r="G557" i="8"/>
  <c r="H557" i="8" s="1"/>
  <c r="I557" i="8" s="1"/>
  <c r="J557" i="8" l="1"/>
  <c r="K557" i="8"/>
  <c r="L557" i="8" s="1"/>
  <c r="G558" i="8"/>
  <c r="H558" i="8" s="1"/>
  <c r="I558" i="8" s="1"/>
  <c r="J558" i="8" l="1"/>
  <c r="K558" i="8"/>
  <c r="L558" i="8" s="1"/>
  <c r="G559" i="8"/>
  <c r="H559" i="8" s="1"/>
  <c r="I559" i="8" s="1"/>
  <c r="J559" i="8" l="1"/>
  <c r="K559" i="8"/>
  <c r="L559" i="8" s="1"/>
  <c r="G560" i="8"/>
  <c r="H560" i="8" s="1"/>
  <c r="I560" i="8" s="1"/>
  <c r="J560" i="8" l="1"/>
  <c r="K560" i="8"/>
  <c r="L560" i="8" s="1"/>
  <c r="G561" i="8"/>
  <c r="H561" i="8" s="1"/>
  <c r="I561" i="8" s="1"/>
  <c r="J561" i="8" l="1"/>
  <c r="K561" i="8"/>
  <c r="L561" i="8" s="1"/>
  <c r="G562" i="8"/>
  <c r="H562" i="8" s="1"/>
  <c r="I562" i="8" s="1"/>
  <c r="J562" i="8" l="1"/>
  <c r="K562" i="8"/>
  <c r="L562" i="8" s="1"/>
  <c r="G563" i="8"/>
  <c r="H563" i="8" s="1"/>
  <c r="I563" i="8" s="1"/>
  <c r="G564" i="8" l="1"/>
  <c r="H564" i="8" s="1"/>
  <c r="I564" i="8" s="1"/>
  <c r="J563" i="8"/>
  <c r="K563" i="8"/>
  <c r="L563" i="8" s="1"/>
  <c r="J564" i="8" l="1"/>
  <c r="K564" i="8"/>
  <c r="L564" i="8" s="1"/>
  <c r="G565" i="8"/>
  <c r="H565" i="8" s="1"/>
  <c r="I565" i="8" s="1"/>
  <c r="G566" i="8" l="1"/>
  <c r="H566" i="8" s="1"/>
  <c r="I566" i="8" s="1"/>
  <c r="J565" i="8"/>
  <c r="K565" i="8"/>
  <c r="L565" i="8" s="1"/>
  <c r="J566" i="8" l="1"/>
  <c r="K566" i="8"/>
  <c r="L566" i="8" s="1"/>
  <c r="G567" i="8"/>
  <c r="H567" i="8" s="1"/>
  <c r="I567" i="8" s="1"/>
  <c r="J567" i="8" l="1"/>
  <c r="K567" i="8"/>
  <c r="L567" i="8" s="1"/>
  <c r="G568" i="8"/>
  <c r="H568" i="8" s="1"/>
  <c r="I568" i="8" s="1"/>
  <c r="J568" i="8" l="1"/>
  <c r="K568" i="8"/>
  <c r="L568" i="8" s="1"/>
  <c r="G569" i="8"/>
  <c r="H569" i="8" s="1"/>
  <c r="I569" i="8" s="1"/>
  <c r="J569" i="8" l="1"/>
  <c r="K569" i="8"/>
  <c r="L569" i="8" s="1"/>
  <c r="G570" i="8"/>
  <c r="H570" i="8" s="1"/>
  <c r="I570" i="8" s="1"/>
  <c r="J570" i="8" l="1"/>
  <c r="K570" i="8"/>
  <c r="L570" i="8" s="1"/>
  <c r="G571" i="8"/>
  <c r="H571" i="8" s="1"/>
  <c r="I571" i="8" s="1"/>
  <c r="J571" i="8" l="1"/>
  <c r="K571" i="8"/>
  <c r="L571" i="8" s="1"/>
  <c r="G572" i="8"/>
  <c r="H572" i="8" s="1"/>
  <c r="I572" i="8" s="1"/>
  <c r="J572" i="8" l="1"/>
  <c r="K572" i="8"/>
  <c r="L572" i="8" s="1"/>
  <c r="G573" i="8"/>
  <c r="H573" i="8" s="1"/>
  <c r="I573" i="8" s="1"/>
  <c r="G574" i="8" l="1"/>
  <c r="H574" i="8" s="1"/>
  <c r="I574" i="8" s="1"/>
  <c r="J573" i="8"/>
  <c r="K573" i="8"/>
  <c r="L573" i="8" s="1"/>
  <c r="J574" i="8" l="1"/>
  <c r="K574" i="8"/>
  <c r="L574" i="8" s="1"/>
  <c r="G575" i="8"/>
  <c r="H575" i="8" s="1"/>
  <c r="I575" i="8" s="1"/>
  <c r="G576" i="8" l="1"/>
  <c r="H576" i="8" s="1"/>
  <c r="I576" i="8" s="1"/>
  <c r="J575" i="8"/>
  <c r="K575" i="8"/>
  <c r="L575" i="8" s="1"/>
  <c r="G577" i="8" l="1"/>
  <c r="H577" i="8" s="1"/>
  <c r="I577" i="8" s="1"/>
  <c r="J576" i="8"/>
  <c r="K576" i="8"/>
  <c r="L576" i="8" s="1"/>
  <c r="J577" i="8" l="1"/>
  <c r="K577" i="8"/>
  <c r="L577" i="8" s="1"/>
  <c r="G578" i="8"/>
  <c r="H578" i="8" s="1"/>
  <c r="I578" i="8" s="1"/>
  <c r="G579" i="8" l="1"/>
  <c r="H579" i="8" s="1"/>
  <c r="I579" i="8" s="1"/>
  <c r="J578" i="8"/>
  <c r="K578" i="8"/>
  <c r="L578" i="8" s="1"/>
  <c r="J579" i="8" l="1"/>
  <c r="K579" i="8"/>
  <c r="L579" i="8" s="1"/>
  <c r="G580" i="8"/>
  <c r="H580" i="8" s="1"/>
  <c r="I580" i="8" s="1"/>
  <c r="G581" i="8" l="1"/>
  <c r="H581" i="8" s="1"/>
  <c r="I581" i="8" s="1"/>
  <c r="J580" i="8"/>
  <c r="K580" i="8"/>
  <c r="L580" i="8" s="1"/>
  <c r="J581" i="8" l="1"/>
  <c r="K581" i="8"/>
  <c r="L581" i="8" s="1"/>
  <c r="G582" i="8"/>
  <c r="H582" i="8" s="1"/>
  <c r="I582" i="8" s="1"/>
  <c r="G583" i="8" l="1"/>
  <c r="H583" i="8" s="1"/>
  <c r="I583" i="8" s="1"/>
  <c r="J582" i="8"/>
  <c r="K582" i="8"/>
  <c r="L582" i="8" s="1"/>
  <c r="G584" i="8" l="1"/>
  <c r="H584" i="8" s="1"/>
  <c r="I584" i="8" s="1"/>
  <c r="J583" i="8"/>
  <c r="K583" i="8"/>
  <c r="L583" i="8" s="1"/>
  <c r="J584" i="8" l="1"/>
  <c r="K584" i="8"/>
  <c r="L584" i="8" s="1"/>
  <c r="G585" i="8"/>
  <c r="H585" i="8" s="1"/>
  <c r="I585" i="8" s="1"/>
  <c r="G586" i="8" l="1"/>
  <c r="H586" i="8" s="1"/>
  <c r="I586" i="8" s="1"/>
  <c r="J585" i="8"/>
  <c r="K585" i="8"/>
  <c r="L585" i="8" s="1"/>
  <c r="J586" i="8" l="1"/>
  <c r="K586" i="8"/>
  <c r="L586" i="8" s="1"/>
  <c r="G587" i="8"/>
  <c r="H587" i="8" s="1"/>
  <c r="I587" i="8" s="1"/>
  <c r="J587" i="8" l="1"/>
  <c r="K587" i="8"/>
  <c r="L587" i="8" s="1"/>
  <c r="G588" i="8"/>
  <c r="H588" i="8" s="1"/>
  <c r="I588" i="8" s="1"/>
  <c r="G589" i="8" l="1"/>
  <c r="H589" i="8" s="1"/>
  <c r="I589" i="8" s="1"/>
  <c r="J588" i="8"/>
  <c r="K588" i="8"/>
  <c r="L588" i="8" s="1"/>
  <c r="G590" i="8" l="1"/>
  <c r="H590" i="8" s="1"/>
  <c r="I590" i="8" s="1"/>
  <c r="J589" i="8"/>
  <c r="K589" i="8"/>
  <c r="L589" i="8" s="1"/>
  <c r="J590" i="8" l="1"/>
  <c r="K590" i="8"/>
  <c r="L590" i="8" s="1"/>
  <c r="G591" i="8"/>
  <c r="H591" i="8" s="1"/>
  <c r="I591" i="8" s="1"/>
  <c r="G592" i="8" l="1"/>
  <c r="H592" i="8" s="1"/>
  <c r="I592" i="8" s="1"/>
  <c r="J591" i="8"/>
  <c r="K591" i="8"/>
  <c r="L591" i="8" s="1"/>
  <c r="G593" i="8" l="1"/>
  <c r="H593" i="8" s="1"/>
  <c r="I593" i="8" s="1"/>
  <c r="J592" i="8"/>
  <c r="K592" i="8"/>
  <c r="L592" i="8" s="1"/>
  <c r="G594" i="8" l="1"/>
  <c r="H594" i="8" s="1"/>
  <c r="I594" i="8" s="1"/>
  <c r="J593" i="8"/>
  <c r="K593" i="8"/>
  <c r="L593" i="8" s="1"/>
  <c r="J594" i="8" l="1"/>
  <c r="K594" i="8"/>
  <c r="L594" i="8" s="1"/>
  <c r="G595" i="8"/>
  <c r="H595" i="8" s="1"/>
  <c r="I595" i="8" s="1"/>
  <c r="J595" i="8" l="1"/>
  <c r="K595" i="8"/>
  <c r="L595" i="8" s="1"/>
  <c r="G596" i="8"/>
  <c r="H596" i="8" s="1"/>
  <c r="I596" i="8" s="1"/>
  <c r="J596" i="8" l="1"/>
  <c r="K596" i="8"/>
  <c r="L596" i="8" s="1"/>
  <c r="G597" i="8"/>
  <c r="H597" i="8" s="1"/>
  <c r="I597" i="8" s="1"/>
  <c r="G598" i="8" l="1"/>
  <c r="H598" i="8" s="1"/>
  <c r="I598" i="8" s="1"/>
  <c r="J597" i="8"/>
  <c r="K597" i="8"/>
  <c r="L597" i="8" s="1"/>
  <c r="J598" i="8" l="1"/>
  <c r="K598" i="8"/>
  <c r="L598" i="8" s="1"/>
  <c r="G599" i="8"/>
  <c r="H599" i="8" s="1"/>
  <c r="I599" i="8" s="1"/>
  <c r="G600" i="8" l="1"/>
  <c r="H600" i="8" s="1"/>
  <c r="I600" i="8" s="1"/>
  <c r="J599" i="8"/>
  <c r="K599" i="8"/>
  <c r="L599" i="8" s="1"/>
  <c r="G601" i="8" l="1"/>
  <c r="H601" i="8" s="1"/>
  <c r="I601" i="8" s="1"/>
  <c r="J600" i="8"/>
  <c r="K600" i="8"/>
  <c r="L600" i="8" s="1"/>
  <c r="G602" i="8" l="1"/>
  <c r="H602" i="8" s="1"/>
  <c r="I602" i="8" s="1"/>
  <c r="J601" i="8"/>
  <c r="K601" i="8"/>
  <c r="L601" i="8" s="1"/>
  <c r="J602" i="8" l="1"/>
  <c r="K602" i="8"/>
  <c r="L602" i="8" s="1"/>
  <c r="G603" i="8"/>
  <c r="H603" i="8" s="1"/>
  <c r="I603" i="8" s="1"/>
  <c r="G604" i="8" l="1"/>
  <c r="H604" i="8" s="1"/>
  <c r="I604" i="8" s="1"/>
  <c r="J603" i="8"/>
  <c r="K603" i="8"/>
  <c r="L603" i="8" s="1"/>
  <c r="J604" i="8" l="1"/>
  <c r="K604" i="8"/>
  <c r="L604" i="8" s="1"/>
  <c r="G605" i="8"/>
  <c r="H605" i="8" s="1"/>
  <c r="I605" i="8" s="1"/>
  <c r="G607" i="8" l="1"/>
  <c r="H607" i="8" s="1"/>
  <c r="G606" i="8"/>
  <c r="H606" i="8" s="1"/>
  <c r="I606" i="8" s="1"/>
  <c r="J605" i="8"/>
  <c r="K605" i="8"/>
  <c r="L605" i="8" s="1"/>
  <c r="J606" i="8" l="1"/>
  <c r="K606" i="8"/>
  <c r="L606" i="8" s="1"/>
  <c r="G3" i="8"/>
  <c r="G5" i="8" s="1"/>
  <c r="G7" i="8" s="1"/>
  <c r="I607" i="8"/>
  <c r="J607" i="8" l="1"/>
  <c r="K607" i="8"/>
  <c r="L607" i="8" s="1"/>
  <c r="J3" i="8" s="1"/>
  <c r="J5" i="8" s="1"/>
</calcChain>
</file>

<file path=xl/sharedStrings.xml><?xml version="1.0" encoding="utf-8"?>
<sst xmlns="http://schemas.openxmlformats.org/spreadsheetml/2006/main" count="166" uniqueCount="102">
  <si>
    <t>Date</t>
  </si>
  <si>
    <t>S&amp;P</t>
  </si>
  <si>
    <t>Boeing</t>
  </si>
  <si>
    <t>Rend S&amp;P</t>
  </si>
  <si>
    <t>Rend Boeing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</si>
  <si>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</si>
  <si>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</si>
  <si>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</si>
  <si>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</si>
  <si>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</si>
  <si>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</si>
  <si>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</si>
  <si>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</si>
  <si>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</si>
  <si>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</si>
  <si>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</si>
  <si>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</si>
  <si>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</si>
  <si>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Mayor (1)</t>
  </si>
  <si>
    <t>Menor(1)</t>
  </si>
  <si>
    <t>Nivel de confianza(95.0%)</t>
  </si>
  <si>
    <t>S&amp;P(portafolio de mercado)</t>
  </si>
  <si>
    <t>Boeing(acción individual)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</si>
  <si>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</si>
  <si>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</si>
  <si>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</si>
  <si>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</si>
  <si>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</si>
  <si>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</si>
  <si>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</si>
  <si>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</si>
  <si>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</si>
  <si>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</si>
  <si>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</si>
  <si>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</si>
  <si>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</si>
  <si>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</si>
  <si>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</si>
  <si>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</si>
  <si>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</si>
  <si>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</si>
  <si>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</si>
  <si>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</si>
  <si>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</si>
  <si>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95.0%</t>
  </si>
  <si>
    <t>Superior 95.0%</t>
  </si>
  <si>
    <t>Variable X 1</t>
  </si>
  <si>
    <t>Análisis de los residuales</t>
  </si>
  <si>
    <t>Observación</t>
  </si>
  <si>
    <t>Pronóstico para Y</t>
  </si>
  <si>
    <t>PROMEDIO</t>
  </si>
  <si>
    <t>Obsevaciones</t>
  </si>
  <si>
    <t>Varianza</t>
  </si>
  <si>
    <t>Volatilidad</t>
  </si>
  <si>
    <t>S&amp;P(Ri-M)^2</t>
  </si>
  <si>
    <t>S&amp;P(Ri)^2</t>
  </si>
  <si>
    <t>STOCK(Ri)^2</t>
  </si>
  <si>
    <t>Boeing(Ri-M)^2</t>
  </si>
  <si>
    <t>Lambda</t>
  </si>
  <si>
    <t>RMSE</t>
  </si>
  <si>
    <t>Desv Est</t>
  </si>
  <si>
    <t>Contador</t>
  </si>
  <si>
    <t>Lambda^(i-1)</t>
  </si>
  <si>
    <t>(2)*(4)</t>
  </si>
  <si>
    <t>(6)*Lambda</t>
  </si>
  <si>
    <t>((2)-(8))^2</t>
  </si>
  <si>
    <t>Boeing(Rend^2)</t>
  </si>
  <si>
    <t>Nivel de confianza</t>
  </si>
  <si>
    <t>Factor F</t>
  </si>
  <si>
    <t>VaR diario</t>
  </si>
  <si>
    <t>VaR mensual</t>
  </si>
  <si>
    <t>Crecimientos absolutos</t>
  </si>
  <si>
    <t>Crecimientos logaritmicos</t>
  </si>
  <si>
    <t>Crecimientos relativos</t>
  </si>
  <si>
    <t>Datos</t>
  </si>
  <si>
    <t>Promedio</t>
  </si>
  <si>
    <t>t</t>
  </si>
  <si>
    <t>Fecha</t>
  </si>
  <si>
    <t>Numero de titulos</t>
  </si>
  <si>
    <t>(Ri-M)^2</t>
  </si>
  <si>
    <t>Posicion en riesgo</t>
  </si>
  <si>
    <t>Percentiles</t>
  </si>
  <si>
    <t>VaR parametrico</t>
  </si>
  <si>
    <t>VaR no paramétrico</t>
  </si>
  <si>
    <t>VaR anual</t>
  </si>
  <si>
    <t>CA mensual</t>
  </si>
  <si>
    <t>CA diario</t>
  </si>
  <si>
    <t>CL diario</t>
  </si>
  <si>
    <t>CL mensual</t>
  </si>
  <si>
    <t>CR diario</t>
  </si>
  <si>
    <t>CR mensual</t>
  </si>
  <si>
    <t>Beta</t>
  </si>
  <si>
    <t>coef R^2</t>
  </si>
  <si>
    <t>Covarianza</t>
  </si>
  <si>
    <t>Correlación</t>
  </si>
  <si>
    <t>Rend Boening</t>
  </si>
  <si>
    <t>Más formas de calcular Beta</t>
  </si>
  <si>
    <t>Pronóstico de la volatilidad por día</t>
  </si>
  <si>
    <t>Día</t>
  </si>
  <si>
    <t>-</t>
  </si>
  <si>
    <t>Volatilidad de Boeing hasta el 15 de febrero de 2020</t>
  </si>
  <si>
    <t>Volatilidad de Boeing hasta el 15 de mayo  de   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</si>
</sst>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.0000000_-;\-* #,##0.0000000_-;_-* &quot;-&quot;??_-;_-@_-"/>
    <numFmt numFmtId="165" formatCode="0.000%"/>
    <numFmt numFmtId="166" formatCode="0.0000%"/>
    <numFmt numFmtId="167" formatCode="0.00000%"/>
    <numFmt numFmtId="168" formatCode="0.000000"/>
    <numFmt numFmtId="169" formatCode="0.000000%"/>
    <numFmt numFmtId="170" formatCode="_-* #,##0.00000000_-;\-* #,##0.00000000_-;_-* &quot;-&quot;??_-;_-@_-"/>
    <numFmt numFmtId="171" formatCode="0.0000000"/>
    <numFmt numFmtId="172" formatCode="0.00000"/>
    <numFmt numFmtId="173" formatCode="0.000000000000000"/>
    <numFmt numFmtId="174" formatCode="0.000"/>
    <numFmt numFmtId="175" formatCode="_-* #,##0.000000_-;\-* #,##0.000000_-;_-* &quot;-&quot;??_-;_-@_-"/>
    <numFmt numFmtId="176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4">
    <xf numFmtId="0" fontId="0" fillId="0" borderId="0" xfId="0"/>
    <xf numFmtId="14" fontId="0" fillId="0" borderId="2" xfId="0" applyNumberFormat="1" applyBorder="1"/>
    <xf numFmtId="14" fontId="0" fillId="0" borderId="3" xfId="0" applyNumberFormat="1" applyBorder="1"/>
    <xf numFmtId="0" fontId="2" fillId="0" borderId="1" xfId="0" applyFont="1" applyBorder="1"/>
    <xf numFmtId="43" fontId="0" fillId="0" borderId="2" xfId="1" applyFont="1" applyBorder="1"/>
    <xf numFmtId="43" fontId="0" fillId="0" borderId="3" xfId="1" applyFont="1" applyBorder="1"/>
    <xf numFmtId="0" fontId="0" fillId="0" borderId="0" xfId="0" applyFill="1" applyBorder="1" applyAlignment="1"/>
    <xf numFmtId="0" fontId="0" fillId="0" borderId="5" xfId="0" applyFill="1" applyBorder="1" applyAlignment="1"/>
    <xf numFmtId="0" fontId="0" fillId="0" borderId="8" xfId="0" applyFill="1" applyBorder="1" applyAlignment="1"/>
    <xf numFmtId="0" fontId="0" fillId="0" borderId="10" xfId="0" applyFill="1" applyBorder="1" applyAlignment="1"/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Continuous"/>
    </xf>
    <xf numFmtId="167" fontId="2" fillId="0" borderId="1" xfId="2" applyNumberFormat="1" applyFont="1" applyBorder="1"/>
    <xf numFmtId="167" fontId="0" fillId="0" borderId="2" xfId="2" applyNumberFormat="1" applyFont="1" applyBorder="1"/>
    <xf numFmtId="167" fontId="0" fillId="0" borderId="3" xfId="2" applyNumberFormat="1" applyFont="1" applyBorder="1"/>
    <xf numFmtId="167" fontId="0" fillId="0" borderId="0" xfId="2" applyNumberFormat="1" applyFont="1"/>
    <xf numFmtId="10" fontId="6" fillId="0" borderId="0" xfId="0" applyNumberFormat="1" applyFont="1" applyBorder="1"/>
    <xf numFmtId="0" fontId="4" fillId="0" borderId="0" xfId="0" applyFont="1"/>
    <xf numFmtId="43" fontId="2" fillId="0" borderId="1" xfId="1" applyFont="1" applyBorder="1"/>
    <xf numFmtId="0" fontId="0" fillId="0" borderId="13" xfId="0" applyBorder="1"/>
    <xf numFmtId="169" fontId="0" fillId="0" borderId="2" xfId="2" applyNumberFormat="1" applyFont="1" applyBorder="1"/>
    <xf numFmtId="170" fontId="0" fillId="0" borderId="2" xfId="1" applyNumberFormat="1" applyFont="1" applyBorder="1"/>
    <xf numFmtId="169" fontId="0" fillId="0" borderId="3" xfId="2" applyNumberFormat="1" applyFont="1" applyBorder="1"/>
    <xf numFmtId="170" fontId="0" fillId="0" borderId="3" xfId="1" applyNumberFormat="1" applyFont="1" applyBorder="1"/>
    <xf numFmtId="0" fontId="7" fillId="0" borderId="0" xfId="0" applyFont="1"/>
    <xf numFmtId="43" fontId="2" fillId="0" borderId="13" xfId="1" applyFont="1" applyBorder="1"/>
    <xf numFmtId="0" fontId="0" fillId="0" borderId="2" xfId="0" applyFill="1" applyBorder="1"/>
    <xf numFmtId="168" fontId="0" fillId="0" borderId="2" xfId="0" applyNumberFormat="1" applyFill="1" applyBorder="1"/>
    <xf numFmtId="166" fontId="0" fillId="0" borderId="2" xfId="2" applyNumberFormat="1" applyFont="1" applyFill="1" applyBorder="1"/>
    <xf numFmtId="164" fontId="0" fillId="0" borderId="2" xfId="0" applyNumberFormat="1" applyFill="1" applyBorder="1"/>
    <xf numFmtId="0" fontId="0" fillId="0" borderId="3" xfId="0" applyFill="1" applyBorder="1"/>
    <xf numFmtId="168" fontId="0" fillId="0" borderId="3" xfId="0" applyNumberFormat="1" applyFill="1" applyBorder="1"/>
    <xf numFmtId="166" fontId="0" fillId="0" borderId="3" xfId="2" applyNumberFormat="1" applyFont="1" applyFill="1" applyBorder="1"/>
    <xf numFmtId="164" fontId="0" fillId="0" borderId="3" xfId="0" applyNumberFormat="1" applyFill="1" applyBorder="1"/>
    <xf numFmtId="167" fontId="0" fillId="0" borderId="8" xfId="2" applyNumberFormat="1" applyFont="1" applyBorder="1"/>
    <xf numFmtId="43" fontId="2" fillId="0" borderId="13" xfId="1" applyFont="1" applyFill="1" applyBorder="1"/>
    <xf numFmtId="164" fontId="0" fillId="0" borderId="2" xfId="1" applyNumberFormat="1" applyFont="1" applyFill="1" applyBorder="1"/>
    <xf numFmtId="164" fontId="0" fillId="0" borderId="3" xfId="1" applyNumberFormat="1" applyFont="1" applyFill="1" applyBorder="1"/>
    <xf numFmtId="173" fontId="0" fillId="0" borderId="2" xfId="0" applyNumberFormat="1" applyFill="1" applyBorder="1"/>
    <xf numFmtId="173" fontId="0" fillId="0" borderId="3" xfId="0" applyNumberFormat="1" applyFill="1" applyBorder="1"/>
    <xf numFmtId="0" fontId="0" fillId="0" borderId="0" xfId="0" applyFill="1"/>
    <xf numFmtId="0" fontId="4" fillId="0" borderId="0" xfId="0" applyFont="1" applyFill="1" applyAlignment="1">
      <alignment horizontal="left"/>
    </xf>
    <xf numFmtId="0" fontId="4" fillId="0" borderId="0" xfId="0" applyFont="1" applyFill="1"/>
    <xf numFmtId="165" fontId="0" fillId="0" borderId="1" xfId="2" applyNumberFormat="1" applyFont="1" applyFill="1" applyBorder="1"/>
    <xf numFmtId="0" fontId="0" fillId="0" borderId="1" xfId="2" applyNumberFormat="1" applyFont="1" applyFill="1" applyBorder="1"/>
    <xf numFmtId="168" fontId="0" fillId="0" borderId="1" xfId="0" applyNumberFormat="1" applyFill="1" applyBorder="1"/>
    <xf numFmtId="0" fontId="0" fillId="0" borderId="1" xfId="0" applyFill="1" applyBorder="1"/>
    <xf numFmtId="167" fontId="0" fillId="0" borderId="1" xfId="2" applyNumberFormat="1" applyFont="1" applyFill="1" applyBorder="1"/>
    <xf numFmtId="171" fontId="0" fillId="0" borderId="1" xfId="0" applyNumberFormat="1" applyFill="1" applyBorder="1"/>
    <xf numFmtId="172" fontId="0" fillId="0" borderId="1" xfId="0" applyNumberFormat="1" applyFill="1" applyBorder="1"/>
    <xf numFmtId="167" fontId="0" fillId="0" borderId="13" xfId="2" applyNumberFormat="1" applyFont="1" applyBorder="1"/>
    <xf numFmtId="167" fontId="0" fillId="0" borderId="14" xfId="2" applyNumberFormat="1" applyFont="1" applyBorder="1"/>
    <xf numFmtId="167" fontId="0" fillId="0" borderId="10" xfId="2" applyNumberFormat="1" applyFont="1" applyBorder="1"/>
    <xf numFmtId="0" fontId="8" fillId="0" borderId="7" xfId="0" applyFont="1" applyBorder="1"/>
    <xf numFmtId="0" fontId="8" fillId="0" borderId="4" xfId="0" applyFont="1" applyBorder="1"/>
    <xf numFmtId="0" fontId="8" fillId="0" borderId="7" xfId="0" applyFont="1" applyFill="1" applyBorder="1"/>
    <xf numFmtId="43" fontId="8" fillId="0" borderId="1" xfId="1" applyNumberFormat="1" applyFont="1" applyFill="1" applyBorder="1"/>
    <xf numFmtId="0" fontId="8" fillId="0" borderId="1" xfId="0" applyFont="1" applyFill="1" applyBorder="1"/>
    <xf numFmtId="165" fontId="8" fillId="0" borderId="1" xfId="2" applyNumberFormat="1" applyFont="1" applyFill="1" applyBorder="1"/>
    <xf numFmtId="44" fontId="8" fillId="3" borderId="1" xfId="0" applyNumberFormat="1" applyFont="1" applyFill="1" applyBorder="1"/>
    <xf numFmtId="0" fontId="8" fillId="0" borderId="0" xfId="0" applyFont="1"/>
    <xf numFmtId="0" fontId="8" fillId="0" borderId="13" xfId="0" applyFont="1" applyBorder="1"/>
    <xf numFmtId="0" fontId="8" fillId="0" borderId="3" xfId="0" applyFont="1" applyBorder="1"/>
    <xf numFmtId="176" fontId="8" fillId="0" borderId="0" xfId="0" applyNumberFormat="1" applyFont="1" applyBorder="1"/>
    <xf numFmtId="0" fontId="8" fillId="0" borderId="0" xfId="0" applyFont="1" applyFill="1"/>
    <xf numFmtId="0" fontId="8" fillId="0" borderId="0" xfId="0" applyFont="1" applyFill="1" applyBorder="1" applyAlignment="1">
      <alignment horizontal="center"/>
    </xf>
    <xf numFmtId="165" fontId="8" fillId="0" borderId="1" xfId="0" applyNumberFormat="1" applyFont="1" applyFill="1" applyBorder="1"/>
    <xf numFmtId="0" fontId="8" fillId="0" borderId="13" xfId="0" applyFont="1" applyFill="1" applyBorder="1"/>
    <xf numFmtId="3" fontId="8" fillId="0" borderId="1" xfId="0" applyNumberFormat="1" applyFont="1" applyFill="1" applyBorder="1"/>
    <xf numFmtId="3" fontId="8" fillId="0" borderId="0" xfId="0" applyNumberFormat="1" applyFont="1" applyFill="1" applyBorder="1"/>
    <xf numFmtId="0" fontId="8" fillId="0" borderId="2" xfId="0" applyFont="1" applyFill="1" applyBorder="1"/>
    <xf numFmtId="0" fontId="8" fillId="0" borderId="3" xfId="0" applyFont="1" applyFill="1" applyBorder="1"/>
    <xf numFmtId="9" fontId="8" fillId="0" borderId="0" xfId="0" applyNumberFormat="1" applyFont="1" applyFill="1" applyBorder="1"/>
    <xf numFmtId="14" fontId="8" fillId="0" borderId="1" xfId="0" applyNumberFormat="1" applyFont="1" applyFill="1" applyBorder="1"/>
    <xf numFmtId="174" fontId="8" fillId="0" borderId="1" xfId="0" applyNumberFormat="1" applyFont="1" applyFill="1" applyBorder="1"/>
    <xf numFmtId="175" fontId="8" fillId="0" borderId="1" xfId="1" applyNumberFormat="1" applyFont="1" applyFill="1" applyBorder="1"/>
    <xf numFmtId="165" fontId="8" fillId="0" borderId="0" xfId="2" applyNumberFormat="1" applyFont="1" applyFill="1" applyBorder="1"/>
    <xf numFmtId="176" fontId="8" fillId="0" borderId="1" xfId="0" applyNumberFormat="1" applyFont="1" applyFill="1" applyBorder="1"/>
    <xf numFmtId="176" fontId="8" fillId="0" borderId="0" xfId="0" applyNumberFormat="1" applyFont="1" applyFill="1" applyBorder="1"/>
    <xf numFmtId="14" fontId="8" fillId="0" borderId="1" xfId="0" applyNumberFormat="1" applyFont="1" applyBorder="1"/>
    <xf numFmtId="10" fontId="8" fillId="0" borderId="1" xfId="0" applyNumberFormat="1" applyFont="1" applyFill="1" applyBorder="1"/>
    <xf numFmtId="44" fontId="8" fillId="0" borderId="1" xfId="3" applyFont="1" applyFill="1" applyBorder="1"/>
    <xf numFmtId="167" fontId="0" fillId="0" borderId="0" xfId="0" applyNumberFormat="1"/>
    <xf numFmtId="43" fontId="0" fillId="0" borderId="1" xfId="1" applyFont="1" applyFill="1" applyBorder="1"/>
    <xf numFmtId="0" fontId="0" fillId="0" borderId="1" xfId="1" applyNumberFormat="1" applyFont="1" applyFill="1" applyBorder="1"/>
    <xf numFmtId="44" fontId="8" fillId="3" borderId="1" xfId="3" applyFont="1" applyFill="1" applyBorder="1"/>
    <xf numFmtId="44" fontId="8" fillId="2" borderId="1" xfId="3" applyFont="1" applyFill="1" applyBorder="1"/>
    <xf numFmtId="44" fontId="8" fillId="4" borderId="1" xfId="3" applyFont="1" applyFill="1" applyBorder="1"/>
    <xf numFmtId="0" fontId="8" fillId="0" borderId="0" xfId="0" applyFont="1" applyBorder="1"/>
    <xf numFmtId="0" fontId="9" fillId="0" borderId="0" xfId="0" applyFont="1" applyBorder="1"/>
    <xf numFmtId="176" fontId="8" fillId="0" borderId="14" xfId="0" applyNumberFormat="1" applyFont="1" applyBorder="1"/>
    <xf numFmtId="176" fontId="8" fillId="0" borderId="8" xfId="0" applyNumberFormat="1" applyFont="1" applyBorder="1"/>
    <xf numFmtId="176" fontId="8" fillId="0" borderId="2" xfId="0" applyNumberFormat="1" applyFont="1" applyBorder="1"/>
    <xf numFmtId="0" fontId="8" fillId="0" borderId="9" xfId="0" applyFont="1" applyBorder="1"/>
    <xf numFmtId="176" fontId="8" fillId="0" borderId="10" xfId="0" applyNumberFormat="1" applyFont="1" applyBorder="1"/>
    <xf numFmtId="0" fontId="8" fillId="0" borderId="11" xfId="0" applyFont="1" applyBorder="1"/>
    <xf numFmtId="176" fontId="8" fillId="0" borderId="4" xfId="0" applyNumberFormat="1" applyFont="1" applyBorder="1"/>
    <xf numFmtId="176" fontId="8" fillId="0" borderId="13" xfId="0" applyNumberFormat="1" applyFont="1" applyBorder="1"/>
    <xf numFmtId="172" fontId="8" fillId="0" borderId="8" xfId="0" applyNumberFormat="1" applyFont="1" applyBorder="1"/>
    <xf numFmtId="172" fontId="8" fillId="0" borderId="2" xfId="0" applyNumberFormat="1" applyFont="1" applyBorder="1"/>
    <xf numFmtId="167" fontId="0" fillId="4" borderId="1" xfId="2" applyNumberFormat="1" applyFont="1" applyFill="1" applyBorder="1"/>
    <xf numFmtId="0" fontId="0" fillId="0" borderId="1" xfId="0" applyBorder="1"/>
    <xf numFmtId="14" fontId="0" fillId="0" borderId="13" xfId="0" applyNumberFormat="1" applyBorder="1"/>
    <xf numFmtId="0" fontId="0" fillId="0" borderId="2" xfId="0" applyBorder="1"/>
    <xf numFmtId="0" fontId="0" fillId="0" borderId="3" xfId="0" applyBorder="1"/>
    <xf numFmtId="0" fontId="4" fillId="0" borderId="0" xfId="0" applyFont="1" applyAlignment="1">
      <alignment horizontal="center"/>
    </xf>
    <xf numFmtId="0" fontId="0" fillId="0" borderId="7" xfId="0" applyBorder="1"/>
    <xf numFmtId="0" fontId="0" fillId="0" borderId="4" xfId="0" applyBorder="1"/>
    <xf numFmtId="0" fontId="3" fillId="0" borderId="6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166" fontId="0" fillId="0" borderId="15" xfId="2" applyNumberFormat="1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0" borderId="13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</cellXfs>
  <cellStyles count="4">
    <cellStyle name="Millares" xfId="1" builtinId="3"/>
    <cellStyle name="Moneda" xfId="3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'Precios y Rendimientos'!$D$1:$D$2</c:f>
              <c:strCache>
                <c:ptCount val="2"/>
                <c:pt idx="0">
                  <c:v>Rend S&amp;P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'Precios y Rendimientos'!$A$3:$A$598</c:f>
              <c:numCache>
                <c:formatCode>m/d/yyyy</c:formatCode>
                <c:ptCount val="596"/>
                <c:pt idx="0">
                  <c:v>43103</c:v>
                </c:pt>
                <c:pt idx="1">
                  <c:v>43104</c:v>
                </c:pt>
                <c:pt idx="2">
                  <c:v>43105</c:v>
                </c:pt>
                <c:pt idx="3">
                  <c:v>43108</c:v>
                </c:pt>
                <c:pt idx="4">
                  <c:v>43109</c:v>
                </c:pt>
                <c:pt idx="5">
                  <c:v>43110</c:v>
                </c:pt>
                <c:pt idx="6">
                  <c:v>43111</c:v>
                </c:pt>
                <c:pt idx="7">
                  <c:v>43112</c:v>
                </c:pt>
                <c:pt idx="8">
                  <c:v>43116</c:v>
                </c:pt>
                <c:pt idx="9">
                  <c:v>43117</c:v>
                </c:pt>
                <c:pt idx="10">
                  <c:v>43118</c:v>
                </c:pt>
                <c:pt idx="11">
                  <c:v>43119</c:v>
                </c:pt>
                <c:pt idx="12">
                  <c:v>43122</c:v>
                </c:pt>
                <c:pt idx="13">
                  <c:v>43123</c:v>
                </c:pt>
                <c:pt idx="14">
                  <c:v>43124</c:v>
                </c:pt>
                <c:pt idx="15">
                  <c:v>43125</c:v>
                </c:pt>
                <c:pt idx="16">
                  <c:v>43126</c:v>
                </c:pt>
                <c:pt idx="17">
                  <c:v>43129</c:v>
                </c:pt>
                <c:pt idx="18">
                  <c:v>43130</c:v>
                </c:pt>
                <c:pt idx="19">
                  <c:v>43131</c:v>
                </c:pt>
                <c:pt idx="20">
                  <c:v>43132</c:v>
                </c:pt>
                <c:pt idx="21">
                  <c:v>43133</c:v>
                </c:pt>
                <c:pt idx="22">
                  <c:v>43136</c:v>
                </c:pt>
                <c:pt idx="23">
                  <c:v>43137</c:v>
                </c:pt>
                <c:pt idx="24">
                  <c:v>43138</c:v>
                </c:pt>
                <c:pt idx="25">
                  <c:v>43139</c:v>
                </c:pt>
                <c:pt idx="26">
                  <c:v>43140</c:v>
                </c:pt>
                <c:pt idx="27">
                  <c:v>43143</c:v>
                </c:pt>
                <c:pt idx="28">
                  <c:v>43144</c:v>
                </c:pt>
                <c:pt idx="29">
                  <c:v>43145</c:v>
                </c:pt>
                <c:pt idx="30">
                  <c:v>43146</c:v>
                </c:pt>
                <c:pt idx="31">
                  <c:v>43147</c:v>
                </c:pt>
                <c:pt idx="32">
                  <c:v>43151</c:v>
                </c:pt>
                <c:pt idx="33">
                  <c:v>43152</c:v>
                </c:pt>
                <c:pt idx="34">
                  <c:v>43153</c:v>
                </c:pt>
                <c:pt idx="35">
                  <c:v>43154</c:v>
                </c:pt>
                <c:pt idx="36">
                  <c:v>43157</c:v>
                </c:pt>
                <c:pt idx="37">
                  <c:v>43158</c:v>
                </c:pt>
                <c:pt idx="38">
                  <c:v>43159</c:v>
                </c:pt>
                <c:pt idx="39">
                  <c:v>43160</c:v>
                </c:pt>
                <c:pt idx="40">
                  <c:v>43161</c:v>
                </c:pt>
                <c:pt idx="41">
                  <c:v>43164</c:v>
                </c:pt>
                <c:pt idx="42">
                  <c:v>43165</c:v>
                </c:pt>
                <c:pt idx="43">
                  <c:v>43166</c:v>
                </c:pt>
                <c:pt idx="44">
                  <c:v>43167</c:v>
                </c:pt>
                <c:pt idx="45">
                  <c:v>43168</c:v>
                </c:pt>
                <c:pt idx="46">
                  <c:v>43171</c:v>
                </c:pt>
                <c:pt idx="47">
                  <c:v>43172</c:v>
                </c:pt>
                <c:pt idx="48">
                  <c:v>43173</c:v>
                </c:pt>
                <c:pt idx="49">
                  <c:v>43174</c:v>
                </c:pt>
                <c:pt idx="50">
                  <c:v>43175</c:v>
                </c:pt>
                <c:pt idx="51">
                  <c:v>43178</c:v>
                </c:pt>
                <c:pt idx="52">
                  <c:v>43179</c:v>
                </c:pt>
                <c:pt idx="53">
                  <c:v>43180</c:v>
                </c:pt>
                <c:pt idx="54">
                  <c:v>43181</c:v>
                </c:pt>
                <c:pt idx="55">
                  <c:v>43182</c:v>
                </c:pt>
                <c:pt idx="56">
                  <c:v>43185</c:v>
                </c:pt>
                <c:pt idx="57">
                  <c:v>43186</c:v>
                </c:pt>
                <c:pt idx="58">
                  <c:v>43187</c:v>
                </c:pt>
                <c:pt idx="59">
                  <c:v>43188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43199</c:v>
                </c:pt>
                <c:pt idx="66">
                  <c:v>43200</c:v>
                </c:pt>
                <c:pt idx="67">
                  <c:v>43201</c:v>
                </c:pt>
                <c:pt idx="68">
                  <c:v>43202</c:v>
                </c:pt>
                <c:pt idx="69">
                  <c:v>43203</c:v>
                </c:pt>
                <c:pt idx="70">
                  <c:v>43206</c:v>
                </c:pt>
                <c:pt idx="71">
                  <c:v>43207</c:v>
                </c:pt>
                <c:pt idx="72">
                  <c:v>43208</c:v>
                </c:pt>
                <c:pt idx="73">
                  <c:v>43209</c:v>
                </c:pt>
                <c:pt idx="74">
                  <c:v>43210</c:v>
                </c:pt>
                <c:pt idx="75">
                  <c:v>43213</c:v>
                </c:pt>
                <c:pt idx="76">
                  <c:v>43214</c:v>
                </c:pt>
                <c:pt idx="77">
                  <c:v>43215</c:v>
                </c:pt>
                <c:pt idx="78">
                  <c:v>43216</c:v>
                </c:pt>
                <c:pt idx="79">
                  <c:v>43217</c:v>
                </c:pt>
                <c:pt idx="80">
                  <c:v>43220</c:v>
                </c:pt>
                <c:pt idx="81">
                  <c:v>43221</c:v>
                </c:pt>
                <c:pt idx="82">
                  <c:v>43222</c:v>
                </c:pt>
                <c:pt idx="83">
                  <c:v>43223</c:v>
                </c:pt>
                <c:pt idx="84">
                  <c:v>43224</c:v>
                </c:pt>
                <c:pt idx="85">
                  <c:v>43227</c:v>
                </c:pt>
                <c:pt idx="86">
                  <c:v>43228</c:v>
                </c:pt>
                <c:pt idx="87">
                  <c:v>43229</c:v>
                </c:pt>
                <c:pt idx="88">
                  <c:v>43230</c:v>
                </c:pt>
                <c:pt idx="89">
                  <c:v>43231</c:v>
                </c:pt>
                <c:pt idx="90">
                  <c:v>43234</c:v>
                </c:pt>
                <c:pt idx="91">
                  <c:v>43235</c:v>
                </c:pt>
                <c:pt idx="92">
                  <c:v>43236</c:v>
                </c:pt>
                <c:pt idx="93">
                  <c:v>43237</c:v>
                </c:pt>
                <c:pt idx="94">
                  <c:v>43238</c:v>
                </c:pt>
                <c:pt idx="95">
                  <c:v>43241</c:v>
                </c:pt>
                <c:pt idx="96">
                  <c:v>43242</c:v>
                </c:pt>
                <c:pt idx="97">
                  <c:v>43243</c:v>
                </c:pt>
                <c:pt idx="98">
                  <c:v>43244</c:v>
                </c:pt>
                <c:pt idx="99">
                  <c:v>43245</c:v>
                </c:pt>
                <c:pt idx="100">
                  <c:v>43249</c:v>
                </c:pt>
                <c:pt idx="101">
                  <c:v>43250</c:v>
                </c:pt>
                <c:pt idx="102">
                  <c:v>43251</c:v>
                </c:pt>
                <c:pt idx="103">
                  <c:v>43252</c:v>
                </c:pt>
                <c:pt idx="104">
                  <c:v>43255</c:v>
                </c:pt>
                <c:pt idx="105">
                  <c:v>43256</c:v>
                </c:pt>
                <c:pt idx="106">
                  <c:v>43257</c:v>
                </c:pt>
                <c:pt idx="107">
                  <c:v>43258</c:v>
                </c:pt>
                <c:pt idx="108">
                  <c:v>43259</c:v>
                </c:pt>
                <c:pt idx="109">
                  <c:v>43262</c:v>
                </c:pt>
                <c:pt idx="110">
                  <c:v>43263</c:v>
                </c:pt>
                <c:pt idx="111">
                  <c:v>43264</c:v>
                </c:pt>
                <c:pt idx="112">
                  <c:v>43265</c:v>
                </c:pt>
                <c:pt idx="113">
                  <c:v>43266</c:v>
                </c:pt>
                <c:pt idx="114">
                  <c:v>43269</c:v>
                </c:pt>
                <c:pt idx="115">
                  <c:v>43270</c:v>
                </c:pt>
                <c:pt idx="116">
                  <c:v>43271</c:v>
                </c:pt>
                <c:pt idx="117">
                  <c:v>43272</c:v>
                </c:pt>
                <c:pt idx="118">
                  <c:v>43273</c:v>
                </c:pt>
                <c:pt idx="119">
                  <c:v>43276</c:v>
                </c:pt>
                <c:pt idx="120">
                  <c:v>43277</c:v>
                </c:pt>
                <c:pt idx="121">
                  <c:v>43278</c:v>
                </c:pt>
                <c:pt idx="122">
                  <c:v>43279</c:v>
                </c:pt>
                <c:pt idx="123">
                  <c:v>43280</c:v>
                </c:pt>
                <c:pt idx="124">
                  <c:v>43283</c:v>
                </c:pt>
                <c:pt idx="125">
                  <c:v>43284</c:v>
                </c:pt>
                <c:pt idx="126">
                  <c:v>43286</c:v>
                </c:pt>
                <c:pt idx="127">
                  <c:v>43287</c:v>
                </c:pt>
                <c:pt idx="128">
                  <c:v>43290</c:v>
                </c:pt>
                <c:pt idx="129">
                  <c:v>43291</c:v>
                </c:pt>
                <c:pt idx="130">
                  <c:v>43292</c:v>
                </c:pt>
                <c:pt idx="131">
                  <c:v>43293</c:v>
                </c:pt>
                <c:pt idx="132">
                  <c:v>43294</c:v>
                </c:pt>
                <c:pt idx="133">
                  <c:v>43297</c:v>
                </c:pt>
                <c:pt idx="134">
                  <c:v>43298</c:v>
                </c:pt>
                <c:pt idx="135">
                  <c:v>43299</c:v>
                </c:pt>
                <c:pt idx="136">
                  <c:v>43300</c:v>
                </c:pt>
                <c:pt idx="137">
                  <c:v>43301</c:v>
                </c:pt>
                <c:pt idx="138">
                  <c:v>43304</c:v>
                </c:pt>
                <c:pt idx="139">
                  <c:v>43305</c:v>
                </c:pt>
                <c:pt idx="140">
                  <c:v>43306</c:v>
                </c:pt>
                <c:pt idx="141">
                  <c:v>43307</c:v>
                </c:pt>
                <c:pt idx="142">
                  <c:v>43308</c:v>
                </c:pt>
                <c:pt idx="143">
                  <c:v>43311</c:v>
                </c:pt>
                <c:pt idx="144">
                  <c:v>43312</c:v>
                </c:pt>
                <c:pt idx="145">
                  <c:v>43313</c:v>
                </c:pt>
                <c:pt idx="146">
                  <c:v>43314</c:v>
                </c:pt>
                <c:pt idx="147">
                  <c:v>43315</c:v>
                </c:pt>
                <c:pt idx="148">
                  <c:v>43318</c:v>
                </c:pt>
                <c:pt idx="149">
                  <c:v>43319</c:v>
                </c:pt>
                <c:pt idx="150">
                  <c:v>43320</c:v>
                </c:pt>
                <c:pt idx="151">
                  <c:v>43321</c:v>
                </c:pt>
                <c:pt idx="152">
                  <c:v>43322</c:v>
                </c:pt>
                <c:pt idx="153">
                  <c:v>43325</c:v>
                </c:pt>
                <c:pt idx="154">
                  <c:v>43326</c:v>
                </c:pt>
                <c:pt idx="155">
                  <c:v>43327</c:v>
                </c:pt>
                <c:pt idx="156">
                  <c:v>43328</c:v>
                </c:pt>
                <c:pt idx="157">
                  <c:v>43329</c:v>
                </c:pt>
                <c:pt idx="158">
                  <c:v>43332</c:v>
                </c:pt>
                <c:pt idx="159">
                  <c:v>43333</c:v>
                </c:pt>
                <c:pt idx="160">
                  <c:v>43334</c:v>
                </c:pt>
                <c:pt idx="161">
                  <c:v>43335</c:v>
                </c:pt>
                <c:pt idx="162">
                  <c:v>43336</c:v>
                </c:pt>
                <c:pt idx="163">
                  <c:v>43339</c:v>
                </c:pt>
                <c:pt idx="164">
                  <c:v>43340</c:v>
                </c:pt>
                <c:pt idx="165">
                  <c:v>43341</c:v>
                </c:pt>
                <c:pt idx="166">
                  <c:v>43342</c:v>
                </c:pt>
                <c:pt idx="167">
                  <c:v>43343</c:v>
                </c:pt>
                <c:pt idx="168">
                  <c:v>43347</c:v>
                </c:pt>
                <c:pt idx="169">
                  <c:v>43348</c:v>
                </c:pt>
                <c:pt idx="170">
                  <c:v>43349</c:v>
                </c:pt>
                <c:pt idx="171">
                  <c:v>43350</c:v>
                </c:pt>
                <c:pt idx="172">
                  <c:v>43353</c:v>
                </c:pt>
                <c:pt idx="173">
                  <c:v>43354</c:v>
                </c:pt>
                <c:pt idx="174">
                  <c:v>43355</c:v>
                </c:pt>
                <c:pt idx="175">
                  <c:v>43356</c:v>
                </c:pt>
                <c:pt idx="176">
                  <c:v>43357</c:v>
                </c:pt>
                <c:pt idx="177">
                  <c:v>43360</c:v>
                </c:pt>
                <c:pt idx="178">
                  <c:v>43361</c:v>
                </c:pt>
                <c:pt idx="179">
                  <c:v>43362</c:v>
                </c:pt>
                <c:pt idx="180">
                  <c:v>43363</c:v>
                </c:pt>
                <c:pt idx="181">
                  <c:v>43364</c:v>
                </c:pt>
                <c:pt idx="182">
                  <c:v>43367</c:v>
                </c:pt>
                <c:pt idx="183">
                  <c:v>43368</c:v>
                </c:pt>
                <c:pt idx="184">
                  <c:v>43369</c:v>
                </c:pt>
                <c:pt idx="185">
                  <c:v>43370</c:v>
                </c:pt>
                <c:pt idx="186">
                  <c:v>43371</c:v>
                </c:pt>
                <c:pt idx="187">
                  <c:v>43374</c:v>
                </c:pt>
                <c:pt idx="188">
                  <c:v>43375</c:v>
                </c:pt>
                <c:pt idx="189">
                  <c:v>43376</c:v>
                </c:pt>
                <c:pt idx="190">
                  <c:v>43377</c:v>
                </c:pt>
                <c:pt idx="191">
                  <c:v>43378</c:v>
                </c:pt>
                <c:pt idx="192">
                  <c:v>43381</c:v>
                </c:pt>
                <c:pt idx="193">
                  <c:v>43382</c:v>
                </c:pt>
                <c:pt idx="194">
                  <c:v>43383</c:v>
                </c:pt>
                <c:pt idx="195">
                  <c:v>43384</c:v>
                </c:pt>
                <c:pt idx="196">
                  <c:v>43385</c:v>
                </c:pt>
                <c:pt idx="197">
                  <c:v>43388</c:v>
                </c:pt>
                <c:pt idx="198">
                  <c:v>43389</c:v>
                </c:pt>
                <c:pt idx="199">
                  <c:v>43390</c:v>
                </c:pt>
                <c:pt idx="200">
                  <c:v>43391</c:v>
                </c:pt>
                <c:pt idx="201">
                  <c:v>43392</c:v>
                </c:pt>
                <c:pt idx="202">
                  <c:v>43395</c:v>
                </c:pt>
                <c:pt idx="203">
                  <c:v>43396</c:v>
                </c:pt>
                <c:pt idx="204">
                  <c:v>43397</c:v>
                </c:pt>
                <c:pt idx="205">
                  <c:v>43398</c:v>
                </c:pt>
                <c:pt idx="206">
                  <c:v>43399</c:v>
                </c:pt>
                <c:pt idx="207">
                  <c:v>43402</c:v>
                </c:pt>
                <c:pt idx="208">
                  <c:v>43403</c:v>
                </c:pt>
                <c:pt idx="209">
                  <c:v>43404</c:v>
                </c:pt>
                <c:pt idx="210">
                  <c:v>43405</c:v>
                </c:pt>
                <c:pt idx="211">
                  <c:v>43406</c:v>
                </c:pt>
                <c:pt idx="212">
                  <c:v>43409</c:v>
                </c:pt>
                <c:pt idx="213">
                  <c:v>43410</c:v>
                </c:pt>
                <c:pt idx="214">
                  <c:v>43411</c:v>
                </c:pt>
                <c:pt idx="215">
                  <c:v>43412</c:v>
                </c:pt>
                <c:pt idx="216">
                  <c:v>43413</c:v>
                </c:pt>
                <c:pt idx="217">
                  <c:v>43416</c:v>
                </c:pt>
                <c:pt idx="218">
                  <c:v>43417</c:v>
                </c:pt>
                <c:pt idx="219">
                  <c:v>43418</c:v>
                </c:pt>
                <c:pt idx="220">
                  <c:v>43419</c:v>
                </c:pt>
                <c:pt idx="221">
                  <c:v>43420</c:v>
                </c:pt>
                <c:pt idx="222">
                  <c:v>43423</c:v>
                </c:pt>
                <c:pt idx="223">
                  <c:v>43424</c:v>
                </c:pt>
                <c:pt idx="224">
                  <c:v>43425</c:v>
                </c:pt>
                <c:pt idx="225">
                  <c:v>43427</c:v>
                </c:pt>
                <c:pt idx="226">
                  <c:v>43430</c:v>
                </c:pt>
                <c:pt idx="227">
                  <c:v>43431</c:v>
                </c:pt>
                <c:pt idx="228">
                  <c:v>43432</c:v>
                </c:pt>
                <c:pt idx="229">
                  <c:v>43433</c:v>
                </c:pt>
                <c:pt idx="230">
                  <c:v>43434</c:v>
                </c:pt>
                <c:pt idx="231">
                  <c:v>43437</c:v>
                </c:pt>
                <c:pt idx="232">
                  <c:v>43438</c:v>
                </c:pt>
                <c:pt idx="233">
                  <c:v>43440</c:v>
                </c:pt>
                <c:pt idx="234">
                  <c:v>43441</c:v>
                </c:pt>
                <c:pt idx="235">
                  <c:v>43444</c:v>
                </c:pt>
                <c:pt idx="236">
                  <c:v>43445</c:v>
                </c:pt>
                <c:pt idx="237">
                  <c:v>43446</c:v>
                </c:pt>
                <c:pt idx="238">
                  <c:v>43447</c:v>
                </c:pt>
                <c:pt idx="239">
                  <c:v>43448</c:v>
                </c:pt>
                <c:pt idx="240">
                  <c:v>43451</c:v>
                </c:pt>
                <c:pt idx="241">
                  <c:v>43452</c:v>
                </c:pt>
                <c:pt idx="242">
                  <c:v>43453</c:v>
                </c:pt>
                <c:pt idx="243">
                  <c:v>43454</c:v>
                </c:pt>
                <c:pt idx="244">
                  <c:v>43455</c:v>
                </c:pt>
                <c:pt idx="245">
                  <c:v>43458</c:v>
                </c:pt>
                <c:pt idx="246">
                  <c:v>43460</c:v>
                </c:pt>
                <c:pt idx="247">
                  <c:v>43461</c:v>
                </c:pt>
                <c:pt idx="248">
                  <c:v>43462</c:v>
                </c:pt>
                <c:pt idx="249">
                  <c:v>43465</c:v>
                </c:pt>
                <c:pt idx="250">
                  <c:v>43467</c:v>
                </c:pt>
                <c:pt idx="251">
                  <c:v>43468</c:v>
                </c:pt>
                <c:pt idx="252">
                  <c:v>43469</c:v>
                </c:pt>
                <c:pt idx="253">
                  <c:v>43472</c:v>
                </c:pt>
                <c:pt idx="254">
                  <c:v>43473</c:v>
                </c:pt>
                <c:pt idx="255">
                  <c:v>43474</c:v>
                </c:pt>
                <c:pt idx="256">
                  <c:v>43475</c:v>
                </c:pt>
                <c:pt idx="257">
                  <c:v>43476</c:v>
                </c:pt>
                <c:pt idx="258">
                  <c:v>43479</c:v>
                </c:pt>
                <c:pt idx="259">
                  <c:v>43480</c:v>
                </c:pt>
                <c:pt idx="260">
                  <c:v>43481</c:v>
                </c:pt>
                <c:pt idx="261">
                  <c:v>43482</c:v>
                </c:pt>
                <c:pt idx="262">
                  <c:v>43483</c:v>
                </c:pt>
                <c:pt idx="263">
                  <c:v>43487</c:v>
                </c:pt>
                <c:pt idx="264">
                  <c:v>43488</c:v>
                </c:pt>
                <c:pt idx="265">
                  <c:v>43489</c:v>
                </c:pt>
                <c:pt idx="266">
                  <c:v>43490</c:v>
                </c:pt>
                <c:pt idx="267">
                  <c:v>43493</c:v>
                </c:pt>
                <c:pt idx="268">
                  <c:v>43494</c:v>
                </c:pt>
                <c:pt idx="269">
                  <c:v>43495</c:v>
                </c:pt>
                <c:pt idx="270">
                  <c:v>43496</c:v>
                </c:pt>
                <c:pt idx="271">
                  <c:v>43497</c:v>
                </c:pt>
                <c:pt idx="272">
                  <c:v>43500</c:v>
                </c:pt>
                <c:pt idx="273">
                  <c:v>43501</c:v>
                </c:pt>
                <c:pt idx="274">
                  <c:v>43502</c:v>
                </c:pt>
                <c:pt idx="275">
                  <c:v>43503</c:v>
                </c:pt>
                <c:pt idx="276">
                  <c:v>43504</c:v>
                </c:pt>
                <c:pt idx="277">
                  <c:v>43507</c:v>
                </c:pt>
                <c:pt idx="278">
                  <c:v>43508</c:v>
                </c:pt>
                <c:pt idx="279">
                  <c:v>43509</c:v>
                </c:pt>
                <c:pt idx="280">
                  <c:v>43510</c:v>
                </c:pt>
                <c:pt idx="281">
                  <c:v>43511</c:v>
                </c:pt>
                <c:pt idx="282">
                  <c:v>43515</c:v>
                </c:pt>
                <c:pt idx="283">
                  <c:v>43516</c:v>
                </c:pt>
                <c:pt idx="284">
                  <c:v>43517</c:v>
                </c:pt>
                <c:pt idx="285">
                  <c:v>43518</c:v>
                </c:pt>
                <c:pt idx="286">
                  <c:v>43521</c:v>
                </c:pt>
                <c:pt idx="287">
                  <c:v>43522</c:v>
                </c:pt>
                <c:pt idx="288">
                  <c:v>43523</c:v>
                </c:pt>
                <c:pt idx="289">
                  <c:v>43524</c:v>
                </c:pt>
                <c:pt idx="290">
                  <c:v>43525</c:v>
                </c:pt>
                <c:pt idx="291">
                  <c:v>43528</c:v>
                </c:pt>
                <c:pt idx="292">
                  <c:v>43529</c:v>
                </c:pt>
                <c:pt idx="293">
                  <c:v>43530</c:v>
                </c:pt>
                <c:pt idx="294">
                  <c:v>43531</c:v>
                </c:pt>
                <c:pt idx="295">
                  <c:v>43532</c:v>
                </c:pt>
                <c:pt idx="296">
                  <c:v>43535</c:v>
                </c:pt>
                <c:pt idx="297">
                  <c:v>43536</c:v>
                </c:pt>
                <c:pt idx="298">
                  <c:v>43537</c:v>
                </c:pt>
                <c:pt idx="299">
                  <c:v>43538</c:v>
                </c:pt>
                <c:pt idx="300">
                  <c:v>43539</c:v>
                </c:pt>
                <c:pt idx="301">
                  <c:v>43542</c:v>
                </c:pt>
                <c:pt idx="302">
                  <c:v>43543</c:v>
                </c:pt>
                <c:pt idx="303">
                  <c:v>43544</c:v>
                </c:pt>
                <c:pt idx="304">
                  <c:v>43545</c:v>
                </c:pt>
                <c:pt idx="305">
                  <c:v>43546</c:v>
                </c:pt>
                <c:pt idx="306">
                  <c:v>43549</c:v>
                </c:pt>
                <c:pt idx="307">
                  <c:v>43550</c:v>
                </c:pt>
                <c:pt idx="308">
                  <c:v>43551</c:v>
                </c:pt>
                <c:pt idx="309">
                  <c:v>43552</c:v>
                </c:pt>
                <c:pt idx="310">
                  <c:v>43553</c:v>
                </c:pt>
                <c:pt idx="311">
                  <c:v>43556</c:v>
                </c:pt>
                <c:pt idx="312">
                  <c:v>43557</c:v>
                </c:pt>
                <c:pt idx="313">
                  <c:v>43558</c:v>
                </c:pt>
                <c:pt idx="314">
                  <c:v>43559</c:v>
                </c:pt>
                <c:pt idx="315">
                  <c:v>43560</c:v>
                </c:pt>
                <c:pt idx="316">
                  <c:v>43563</c:v>
                </c:pt>
                <c:pt idx="317">
                  <c:v>43564</c:v>
                </c:pt>
                <c:pt idx="318">
                  <c:v>43565</c:v>
                </c:pt>
                <c:pt idx="319">
                  <c:v>43566</c:v>
                </c:pt>
                <c:pt idx="320">
                  <c:v>43567</c:v>
                </c:pt>
                <c:pt idx="321">
                  <c:v>43570</c:v>
                </c:pt>
                <c:pt idx="322">
                  <c:v>43571</c:v>
                </c:pt>
                <c:pt idx="323">
                  <c:v>43572</c:v>
                </c:pt>
                <c:pt idx="324">
                  <c:v>43573</c:v>
                </c:pt>
                <c:pt idx="325">
                  <c:v>43577</c:v>
                </c:pt>
                <c:pt idx="326">
                  <c:v>43578</c:v>
                </c:pt>
                <c:pt idx="327">
                  <c:v>43579</c:v>
                </c:pt>
                <c:pt idx="328">
                  <c:v>43580</c:v>
                </c:pt>
                <c:pt idx="329">
                  <c:v>43581</c:v>
                </c:pt>
                <c:pt idx="330">
                  <c:v>43584</c:v>
                </c:pt>
                <c:pt idx="331">
                  <c:v>43585</c:v>
                </c:pt>
                <c:pt idx="332">
                  <c:v>43586</c:v>
                </c:pt>
                <c:pt idx="333">
                  <c:v>43587</c:v>
                </c:pt>
                <c:pt idx="334">
                  <c:v>43588</c:v>
                </c:pt>
                <c:pt idx="335">
                  <c:v>43591</c:v>
                </c:pt>
                <c:pt idx="336">
                  <c:v>43592</c:v>
                </c:pt>
                <c:pt idx="337">
                  <c:v>43593</c:v>
                </c:pt>
                <c:pt idx="338">
                  <c:v>43594</c:v>
                </c:pt>
                <c:pt idx="339">
                  <c:v>43595</c:v>
                </c:pt>
                <c:pt idx="340">
                  <c:v>43598</c:v>
                </c:pt>
                <c:pt idx="341">
                  <c:v>43599</c:v>
                </c:pt>
                <c:pt idx="342">
                  <c:v>43600</c:v>
                </c:pt>
                <c:pt idx="343">
                  <c:v>43601</c:v>
                </c:pt>
                <c:pt idx="344">
                  <c:v>43602</c:v>
                </c:pt>
                <c:pt idx="345">
                  <c:v>43605</c:v>
                </c:pt>
                <c:pt idx="346">
                  <c:v>43606</c:v>
                </c:pt>
                <c:pt idx="347">
                  <c:v>43607</c:v>
                </c:pt>
                <c:pt idx="348">
                  <c:v>43608</c:v>
                </c:pt>
                <c:pt idx="349">
                  <c:v>43609</c:v>
                </c:pt>
                <c:pt idx="350">
                  <c:v>43613</c:v>
                </c:pt>
                <c:pt idx="351">
                  <c:v>43614</c:v>
                </c:pt>
                <c:pt idx="352">
                  <c:v>43615</c:v>
                </c:pt>
                <c:pt idx="353">
                  <c:v>43616</c:v>
                </c:pt>
                <c:pt idx="354">
                  <c:v>43619</c:v>
                </c:pt>
                <c:pt idx="355">
                  <c:v>43620</c:v>
                </c:pt>
                <c:pt idx="356">
                  <c:v>43621</c:v>
                </c:pt>
                <c:pt idx="357">
                  <c:v>43622</c:v>
                </c:pt>
                <c:pt idx="358">
                  <c:v>43623</c:v>
                </c:pt>
                <c:pt idx="359">
                  <c:v>43626</c:v>
                </c:pt>
                <c:pt idx="360">
                  <c:v>43627</c:v>
                </c:pt>
                <c:pt idx="361">
                  <c:v>43628</c:v>
                </c:pt>
                <c:pt idx="362">
                  <c:v>43629</c:v>
                </c:pt>
                <c:pt idx="363">
                  <c:v>43630</c:v>
                </c:pt>
                <c:pt idx="364">
                  <c:v>43633</c:v>
                </c:pt>
                <c:pt idx="365">
                  <c:v>43634</c:v>
                </c:pt>
                <c:pt idx="366">
                  <c:v>43635</c:v>
                </c:pt>
                <c:pt idx="367">
                  <c:v>43636</c:v>
                </c:pt>
                <c:pt idx="368">
                  <c:v>43637</c:v>
                </c:pt>
                <c:pt idx="369">
                  <c:v>43640</c:v>
                </c:pt>
                <c:pt idx="370">
                  <c:v>43641</c:v>
                </c:pt>
                <c:pt idx="371">
                  <c:v>43642</c:v>
                </c:pt>
                <c:pt idx="372">
                  <c:v>43643</c:v>
                </c:pt>
                <c:pt idx="373">
                  <c:v>43644</c:v>
                </c:pt>
                <c:pt idx="374">
                  <c:v>43647</c:v>
                </c:pt>
                <c:pt idx="375">
                  <c:v>43648</c:v>
                </c:pt>
                <c:pt idx="376">
                  <c:v>43649</c:v>
                </c:pt>
                <c:pt idx="377">
                  <c:v>43651</c:v>
                </c:pt>
                <c:pt idx="378">
                  <c:v>43654</c:v>
                </c:pt>
                <c:pt idx="379">
                  <c:v>43655</c:v>
                </c:pt>
                <c:pt idx="380">
                  <c:v>43656</c:v>
                </c:pt>
                <c:pt idx="381">
                  <c:v>43657</c:v>
                </c:pt>
                <c:pt idx="382">
                  <c:v>43658</c:v>
                </c:pt>
                <c:pt idx="383">
                  <c:v>43661</c:v>
                </c:pt>
                <c:pt idx="384">
                  <c:v>43662</c:v>
                </c:pt>
                <c:pt idx="385">
                  <c:v>43663</c:v>
                </c:pt>
                <c:pt idx="386">
                  <c:v>43664</c:v>
                </c:pt>
                <c:pt idx="387">
                  <c:v>43665</c:v>
                </c:pt>
                <c:pt idx="388">
                  <c:v>43668</c:v>
                </c:pt>
                <c:pt idx="389">
                  <c:v>43669</c:v>
                </c:pt>
                <c:pt idx="390">
                  <c:v>43670</c:v>
                </c:pt>
                <c:pt idx="391">
                  <c:v>43671</c:v>
                </c:pt>
                <c:pt idx="392">
                  <c:v>43672</c:v>
                </c:pt>
                <c:pt idx="393">
                  <c:v>43675</c:v>
                </c:pt>
                <c:pt idx="394">
                  <c:v>43676</c:v>
                </c:pt>
                <c:pt idx="395">
                  <c:v>43677</c:v>
                </c:pt>
                <c:pt idx="396">
                  <c:v>43678</c:v>
                </c:pt>
                <c:pt idx="397">
                  <c:v>43679</c:v>
                </c:pt>
                <c:pt idx="398">
                  <c:v>43682</c:v>
                </c:pt>
                <c:pt idx="399">
                  <c:v>43683</c:v>
                </c:pt>
                <c:pt idx="400">
                  <c:v>43684</c:v>
                </c:pt>
                <c:pt idx="401">
                  <c:v>43685</c:v>
                </c:pt>
                <c:pt idx="402">
                  <c:v>43686</c:v>
                </c:pt>
                <c:pt idx="403">
                  <c:v>43689</c:v>
                </c:pt>
                <c:pt idx="404">
                  <c:v>43690</c:v>
                </c:pt>
                <c:pt idx="405">
                  <c:v>43691</c:v>
                </c:pt>
                <c:pt idx="406">
                  <c:v>43692</c:v>
                </c:pt>
                <c:pt idx="407">
                  <c:v>43693</c:v>
                </c:pt>
                <c:pt idx="408">
                  <c:v>43696</c:v>
                </c:pt>
                <c:pt idx="409">
                  <c:v>43697</c:v>
                </c:pt>
                <c:pt idx="410">
                  <c:v>43698</c:v>
                </c:pt>
                <c:pt idx="411">
                  <c:v>43699</c:v>
                </c:pt>
                <c:pt idx="412">
                  <c:v>43700</c:v>
                </c:pt>
                <c:pt idx="413">
                  <c:v>43703</c:v>
                </c:pt>
                <c:pt idx="414">
                  <c:v>43704</c:v>
                </c:pt>
                <c:pt idx="415">
                  <c:v>43705</c:v>
                </c:pt>
                <c:pt idx="416">
                  <c:v>43706</c:v>
                </c:pt>
                <c:pt idx="417">
                  <c:v>43707</c:v>
                </c:pt>
                <c:pt idx="418">
                  <c:v>43711</c:v>
                </c:pt>
                <c:pt idx="419">
                  <c:v>43712</c:v>
                </c:pt>
                <c:pt idx="420">
                  <c:v>43713</c:v>
                </c:pt>
                <c:pt idx="421">
                  <c:v>43714</c:v>
                </c:pt>
                <c:pt idx="422">
                  <c:v>43717</c:v>
                </c:pt>
                <c:pt idx="423">
                  <c:v>43718</c:v>
                </c:pt>
                <c:pt idx="424">
                  <c:v>43719</c:v>
                </c:pt>
                <c:pt idx="425">
                  <c:v>43720</c:v>
                </c:pt>
                <c:pt idx="426">
                  <c:v>43721</c:v>
                </c:pt>
                <c:pt idx="427">
                  <c:v>43724</c:v>
                </c:pt>
                <c:pt idx="428">
                  <c:v>43725</c:v>
                </c:pt>
                <c:pt idx="429">
                  <c:v>43726</c:v>
                </c:pt>
                <c:pt idx="430">
                  <c:v>43727</c:v>
                </c:pt>
                <c:pt idx="431">
                  <c:v>43728</c:v>
                </c:pt>
                <c:pt idx="432">
                  <c:v>43731</c:v>
                </c:pt>
                <c:pt idx="433">
                  <c:v>43732</c:v>
                </c:pt>
                <c:pt idx="434">
                  <c:v>43733</c:v>
                </c:pt>
                <c:pt idx="435">
                  <c:v>43734</c:v>
                </c:pt>
                <c:pt idx="436">
                  <c:v>43735</c:v>
                </c:pt>
                <c:pt idx="437">
                  <c:v>43738</c:v>
                </c:pt>
                <c:pt idx="438">
                  <c:v>43739</c:v>
                </c:pt>
                <c:pt idx="439">
                  <c:v>43740</c:v>
                </c:pt>
                <c:pt idx="440">
                  <c:v>43741</c:v>
                </c:pt>
                <c:pt idx="441">
                  <c:v>43742</c:v>
                </c:pt>
                <c:pt idx="442">
                  <c:v>43745</c:v>
                </c:pt>
                <c:pt idx="443">
                  <c:v>43746</c:v>
                </c:pt>
                <c:pt idx="444">
                  <c:v>43747</c:v>
                </c:pt>
                <c:pt idx="445">
                  <c:v>43748</c:v>
                </c:pt>
                <c:pt idx="446">
                  <c:v>43749</c:v>
                </c:pt>
                <c:pt idx="447">
                  <c:v>43752</c:v>
                </c:pt>
                <c:pt idx="448">
                  <c:v>43753</c:v>
                </c:pt>
                <c:pt idx="449">
                  <c:v>43754</c:v>
                </c:pt>
                <c:pt idx="450">
                  <c:v>43755</c:v>
                </c:pt>
                <c:pt idx="451">
                  <c:v>43756</c:v>
                </c:pt>
                <c:pt idx="452">
                  <c:v>43759</c:v>
                </c:pt>
                <c:pt idx="453">
                  <c:v>43760</c:v>
                </c:pt>
                <c:pt idx="454">
                  <c:v>43761</c:v>
                </c:pt>
                <c:pt idx="455">
                  <c:v>43762</c:v>
                </c:pt>
                <c:pt idx="456">
                  <c:v>43763</c:v>
                </c:pt>
                <c:pt idx="457">
                  <c:v>43766</c:v>
                </c:pt>
                <c:pt idx="458">
                  <c:v>43767</c:v>
                </c:pt>
                <c:pt idx="459">
                  <c:v>43768</c:v>
                </c:pt>
                <c:pt idx="460">
                  <c:v>43769</c:v>
                </c:pt>
                <c:pt idx="461">
                  <c:v>43770</c:v>
                </c:pt>
                <c:pt idx="462">
                  <c:v>43773</c:v>
                </c:pt>
                <c:pt idx="463">
                  <c:v>43774</c:v>
                </c:pt>
                <c:pt idx="464">
                  <c:v>43775</c:v>
                </c:pt>
                <c:pt idx="465">
                  <c:v>43776</c:v>
                </c:pt>
                <c:pt idx="466">
                  <c:v>43777</c:v>
                </c:pt>
                <c:pt idx="467">
                  <c:v>43780</c:v>
                </c:pt>
                <c:pt idx="468">
                  <c:v>43781</c:v>
                </c:pt>
                <c:pt idx="469">
                  <c:v>43782</c:v>
                </c:pt>
                <c:pt idx="470">
                  <c:v>43783</c:v>
                </c:pt>
                <c:pt idx="471">
                  <c:v>43784</c:v>
                </c:pt>
                <c:pt idx="472">
                  <c:v>43787</c:v>
                </c:pt>
                <c:pt idx="473">
                  <c:v>43788</c:v>
                </c:pt>
                <c:pt idx="474">
                  <c:v>43789</c:v>
                </c:pt>
                <c:pt idx="475">
                  <c:v>43790</c:v>
                </c:pt>
                <c:pt idx="476">
                  <c:v>43791</c:v>
                </c:pt>
                <c:pt idx="477">
                  <c:v>43794</c:v>
                </c:pt>
                <c:pt idx="478">
                  <c:v>43795</c:v>
                </c:pt>
                <c:pt idx="479">
                  <c:v>43796</c:v>
                </c:pt>
                <c:pt idx="480">
                  <c:v>43798</c:v>
                </c:pt>
                <c:pt idx="481">
                  <c:v>43801</c:v>
                </c:pt>
                <c:pt idx="482">
                  <c:v>43802</c:v>
                </c:pt>
                <c:pt idx="483">
                  <c:v>43803</c:v>
                </c:pt>
                <c:pt idx="484">
                  <c:v>43804</c:v>
                </c:pt>
                <c:pt idx="485">
                  <c:v>43805</c:v>
                </c:pt>
                <c:pt idx="486">
                  <c:v>43808</c:v>
                </c:pt>
                <c:pt idx="487">
                  <c:v>43809</c:v>
                </c:pt>
                <c:pt idx="488">
                  <c:v>43810</c:v>
                </c:pt>
                <c:pt idx="489">
                  <c:v>43811</c:v>
                </c:pt>
                <c:pt idx="490">
                  <c:v>43812</c:v>
                </c:pt>
                <c:pt idx="491">
                  <c:v>43815</c:v>
                </c:pt>
                <c:pt idx="492">
                  <c:v>43816</c:v>
                </c:pt>
                <c:pt idx="493">
                  <c:v>43817</c:v>
                </c:pt>
                <c:pt idx="494">
                  <c:v>43818</c:v>
                </c:pt>
                <c:pt idx="495">
                  <c:v>43819</c:v>
                </c:pt>
                <c:pt idx="496">
                  <c:v>43822</c:v>
                </c:pt>
                <c:pt idx="497">
                  <c:v>43823</c:v>
                </c:pt>
                <c:pt idx="498">
                  <c:v>43825</c:v>
                </c:pt>
                <c:pt idx="499">
                  <c:v>43826</c:v>
                </c:pt>
                <c:pt idx="500">
                  <c:v>43829</c:v>
                </c:pt>
                <c:pt idx="501">
                  <c:v>43830</c:v>
                </c:pt>
                <c:pt idx="502">
                  <c:v>43832</c:v>
                </c:pt>
                <c:pt idx="503">
                  <c:v>43833</c:v>
                </c:pt>
                <c:pt idx="504">
                  <c:v>43836</c:v>
                </c:pt>
                <c:pt idx="505">
                  <c:v>43837</c:v>
                </c:pt>
                <c:pt idx="506">
                  <c:v>43838</c:v>
                </c:pt>
                <c:pt idx="507">
                  <c:v>43839</c:v>
                </c:pt>
                <c:pt idx="508">
                  <c:v>43840</c:v>
                </c:pt>
                <c:pt idx="509">
                  <c:v>43843</c:v>
                </c:pt>
                <c:pt idx="510">
                  <c:v>43844</c:v>
                </c:pt>
                <c:pt idx="511">
                  <c:v>43845</c:v>
                </c:pt>
                <c:pt idx="512">
                  <c:v>43846</c:v>
                </c:pt>
                <c:pt idx="513">
                  <c:v>43847</c:v>
                </c:pt>
                <c:pt idx="514">
                  <c:v>43851</c:v>
                </c:pt>
                <c:pt idx="515">
                  <c:v>43852</c:v>
                </c:pt>
                <c:pt idx="516">
                  <c:v>43853</c:v>
                </c:pt>
                <c:pt idx="517">
                  <c:v>43854</c:v>
                </c:pt>
                <c:pt idx="518">
                  <c:v>43857</c:v>
                </c:pt>
                <c:pt idx="519">
                  <c:v>43858</c:v>
                </c:pt>
                <c:pt idx="520">
                  <c:v>43859</c:v>
                </c:pt>
                <c:pt idx="521">
                  <c:v>43860</c:v>
                </c:pt>
                <c:pt idx="522">
                  <c:v>43861</c:v>
                </c:pt>
                <c:pt idx="523">
                  <c:v>43864</c:v>
                </c:pt>
                <c:pt idx="524">
                  <c:v>43865</c:v>
                </c:pt>
                <c:pt idx="525">
                  <c:v>43866</c:v>
                </c:pt>
                <c:pt idx="526">
                  <c:v>43867</c:v>
                </c:pt>
                <c:pt idx="527">
                  <c:v>43868</c:v>
                </c:pt>
                <c:pt idx="528">
                  <c:v>43871</c:v>
                </c:pt>
                <c:pt idx="529">
                  <c:v>43872</c:v>
                </c:pt>
                <c:pt idx="530">
                  <c:v>43873</c:v>
                </c:pt>
                <c:pt idx="531">
                  <c:v>43874</c:v>
                </c:pt>
                <c:pt idx="532">
                  <c:v>43875</c:v>
                </c:pt>
                <c:pt idx="533">
                  <c:v>43879</c:v>
                </c:pt>
                <c:pt idx="534">
                  <c:v>43880</c:v>
                </c:pt>
                <c:pt idx="535">
                  <c:v>43881</c:v>
                </c:pt>
                <c:pt idx="536">
                  <c:v>43882</c:v>
                </c:pt>
                <c:pt idx="537">
                  <c:v>43885</c:v>
                </c:pt>
                <c:pt idx="538">
                  <c:v>43886</c:v>
                </c:pt>
                <c:pt idx="539">
                  <c:v>43887</c:v>
                </c:pt>
                <c:pt idx="540">
                  <c:v>43888</c:v>
                </c:pt>
                <c:pt idx="541">
                  <c:v>43889</c:v>
                </c:pt>
                <c:pt idx="542">
                  <c:v>43892</c:v>
                </c:pt>
                <c:pt idx="543">
                  <c:v>43893</c:v>
                </c:pt>
                <c:pt idx="544">
                  <c:v>43894</c:v>
                </c:pt>
                <c:pt idx="545">
                  <c:v>43895</c:v>
                </c:pt>
                <c:pt idx="546">
                  <c:v>43896</c:v>
                </c:pt>
                <c:pt idx="547">
                  <c:v>43899</c:v>
                </c:pt>
                <c:pt idx="548">
                  <c:v>43900</c:v>
                </c:pt>
                <c:pt idx="549">
                  <c:v>43901</c:v>
                </c:pt>
                <c:pt idx="550">
                  <c:v>43902</c:v>
                </c:pt>
                <c:pt idx="551">
                  <c:v>43903</c:v>
                </c:pt>
                <c:pt idx="552">
                  <c:v>43906</c:v>
                </c:pt>
                <c:pt idx="553">
                  <c:v>43907</c:v>
                </c:pt>
                <c:pt idx="554">
                  <c:v>43908</c:v>
                </c:pt>
                <c:pt idx="555">
                  <c:v>43909</c:v>
                </c:pt>
                <c:pt idx="556">
                  <c:v>43910</c:v>
                </c:pt>
                <c:pt idx="557">
                  <c:v>43913</c:v>
                </c:pt>
                <c:pt idx="558">
                  <c:v>43914</c:v>
                </c:pt>
                <c:pt idx="559">
                  <c:v>43915</c:v>
                </c:pt>
                <c:pt idx="560">
                  <c:v>43916</c:v>
                </c:pt>
                <c:pt idx="561">
                  <c:v>43917</c:v>
                </c:pt>
                <c:pt idx="562">
                  <c:v>43920</c:v>
                </c:pt>
                <c:pt idx="563">
                  <c:v>43921</c:v>
                </c:pt>
                <c:pt idx="564">
                  <c:v>43922</c:v>
                </c:pt>
                <c:pt idx="565">
                  <c:v>43923</c:v>
                </c:pt>
                <c:pt idx="566">
                  <c:v>43924</c:v>
                </c:pt>
                <c:pt idx="567">
                  <c:v>43927</c:v>
                </c:pt>
                <c:pt idx="568">
                  <c:v>43928</c:v>
                </c:pt>
                <c:pt idx="569">
                  <c:v>43929</c:v>
                </c:pt>
                <c:pt idx="570">
                  <c:v>43930</c:v>
                </c:pt>
                <c:pt idx="571">
                  <c:v>43934</c:v>
                </c:pt>
                <c:pt idx="572">
                  <c:v>43935</c:v>
                </c:pt>
                <c:pt idx="573">
                  <c:v>43936</c:v>
                </c:pt>
                <c:pt idx="574">
                  <c:v>43937</c:v>
                </c:pt>
                <c:pt idx="575">
                  <c:v>43938</c:v>
                </c:pt>
                <c:pt idx="576">
                  <c:v>43941</c:v>
                </c:pt>
                <c:pt idx="577">
                  <c:v>43942</c:v>
                </c:pt>
                <c:pt idx="578">
                  <c:v>43943</c:v>
                </c:pt>
                <c:pt idx="579">
                  <c:v>43944</c:v>
                </c:pt>
                <c:pt idx="580">
                  <c:v>43945</c:v>
                </c:pt>
                <c:pt idx="581">
                  <c:v>43948</c:v>
                </c:pt>
                <c:pt idx="582">
                  <c:v>43949</c:v>
                </c:pt>
                <c:pt idx="583">
                  <c:v>43950</c:v>
                </c:pt>
                <c:pt idx="584">
                  <c:v>43951</c:v>
                </c:pt>
                <c:pt idx="585">
                  <c:v>43952</c:v>
                </c:pt>
                <c:pt idx="586">
                  <c:v>43955</c:v>
                </c:pt>
                <c:pt idx="587">
                  <c:v>43956</c:v>
                </c:pt>
                <c:pt idx="588">
                  <c:v>43957</c:v>
                </c:pt>
                <c:pt idx="589">
                  <c:v>43958</c:v>
                </c:pt>
                <c:pt idx="590">
                  <c:v>43959</c:v>
                </c:pt>
                <c:pt idx="591">
                  <c:v>43962</c:v>
                </c:pt>
                <c:pt idx="592">
                  <c:v>43963</c:v>
                </c:pt>
                <c:pt idx="593">
                  <c:v>43964</c:v>
                </c:pt>
                <c:pt idx="594">
                  <c:v>43965</c:v>
                </c:pt>
                <c:pt idx="595">
                  <c:v>43966</c:v>
                </c:pt>
              </c:numCache>
            </c:numRef>
          </c:cat>
          <c:val>
            <c:numRef>
              <c:f>'Precios y Rendimientos'!$D$3:$D$598</c:f>
              <c:numCache>
                <c:formatCode>0.00000%</c:formatCode>
                <c:ptCount val="596"/>
                <c:pt idx="0">
                  <c:v>6.3784332429780467E-3</c:v>
                </c:pt>
                <c:pt idx="1">
                  <c:v>4.0205426195473347E-3</c:v>
                </c:pt>
                <c:pt idx="2">
                  <c:v>7.0091458493143173E-3</c:v>
                </c:pt>
                <c:pt idx="3">
                  <c:v>1.660963915355335E-3</c:v>
                </c:pt>
                <c:pt idx="4">
                  <c:v>1.3020834718354051E-3</c:v>
                </c:pt>
                <c:pt idx="5">
                  <c:v>-1.1128459593683269E-3</c:v>
                </c:pt>
                <c:pt idx="6">
                  <c:v>7.0090260862362194E-3</c:v>
                </c:pt>
                <c:pt idx="7">
                  <c:v>6.7269261681854198E-3</c:v>
                </c:pt>
                <c:pt idx="8">
                  <c:v>-3.5307131324618969E-3</c:v>
                </c:pt>
                <c:pt idx="9">
                  <c:v>9.3710063064367261E-3</c:v>
                </c:pt>
                <c:pt idx="10">
                  <c:v>-1.6176977485318196E-3</c:v>
                </c:pt>
                <c:pt idx="11">
                  <c:v>4.3756481542505214E-3</c:v>
                </c:pt>
                <c:pt idx="12">
                  <c:v>8.0343644258471826E-3</c:v>
                </c:pt>
                <c:pt idx="13">
                  <c:v>2.172004929470756E-3</c:v>
                </c:pt>
                <c:pt idx="14">
                  <c:v>-5.601326352995111E-4</c:v>
                </c:pt>
                <c:pt idx="15">
                  <c:v>6.0243942085909743E-4</c:v>
                </c:pt>
                <c:pt idx="16">
                  <c:v>1.1771638040818483E-2</c:v>
                </c:pt>
                <c:pt idx="17">
                  <c:v>-6.754736323635129E-3</c:v>
                </c:pt>
                <c:pt idx="18">
                  <c:v>-1.0958642573971082E-2</c:v>
                </c:pt>
                <c:pt idx="19">
                  <c:v>4.8886587523235534E-4</c:v>
                </c:pt>
                <c:pt idx="20">
                  <c:v>-6.4829866199597882E-4</c:v>
                </c:pt>
                <c:pt idx="21">
                  <c:v>-2.1436680282709664E-2</c:v>
                </c:pt>
                <c:pt idx="22">
                  <c:v>-4.1842541159627059E-2</c:v>
                </c:pt>
                <c:pt idx="23">
                  <c:v>1.729057365883202E-2</c:v>
                </c:pt>
                <c:pt idx="24">
                  <c:v>-5.0141384210705929E-3</c:v>
                </c:pt>
                <c:pt idx="25">
                  <c:v>-3.8259052205015347E-2</c:v>
                </c:pt>
                <c:pt idx="26">
                  <c:v>1.4825645265136861E-2</c:v>
                </c:pt>
                <c:pt idx="27">
                  <c:v>1.3818665612573789E-2</c:v>
                </c:pt>
                <c:pt idx="28">
                  <c:v>2.6095218277205311E-3</c:v>
                </c:pt>
                <c:pt idx="29">
                  <c:v>1.331344003093363E-2</c:v>
                </c:pt>
                <c:pt idx="30">
                  <c:v>1.1996861644365414E-2</c:v>
                </c:pt>
                <c:pt idx="31">
                  <c:v>3.7339982150897137E-4</c:v>
                </c:pt>
                <c:pt idx="32">
                  <c:v>-5.8585171292084527E-3</c:v>
                </c:pt>
                <c:pt idx="33">
                  <c:v>-5.51166461587029E-3</c:v>
                </c:pt>
                <c:pt idx="34">
                  <c:v>9.7307755496563826E-4</c:v>
                </c:pt>
                <c:pt idx="35">
                  <c:v>1.5901278284568242E-2</c:v>
                </c:pt>
                <c:pt idx="36">
                  <c:v>1.1688438681734836E-2</c:v>
                </c:pt>
                <c:pt idx="37">
                  <c:v>-1.2788311673315955E-2</c:v>
                </c:pt>
                <c:pt idx="38">
                  <c:v>-1.1157806021536957E-2</c:v>
                </c:pt>
                <c:pt idx="39">
                  <c:v>-1.3413965762133684E-2</c:v>
                </c:pt>
                <c:pt idx="40">
                  <c:v>5.0587854385161684E-3</c:v>
                </c:pt>
                <c:pt idx="41">
                  <c:v>1.0971617461221566E-2</c:v>
                </c:pt>
                <c:pt idx="42">
                  <c:v>2.6353830125731121E-3</c:v>
                </c:pt>
                <c:pt idx="43">
                  <c:v>-4.8399169395596596E-4</c:v>
                </c:pt>
                <c:pt idx="44">
                  <c:v>4.4531482542421938E-3</c:v>
                </c:pt>
                <c:pt idx="45">
                  <c:v>1.7229546503851501E-2</c:v>
                </c:pt>
                <c:pt idx="46">
                  <c:v>-1.2747970405995702E-3</c:v>
                </c:pt>
                <c:pt idx="47">
                  <c:v>-6.3839104358374464E-3</c:v>
                </c:pt>
                <c:pt idx="48">
                  <c:v>-5.7409701425848447E-3</c:v>
                </c:pt>
                <c:pt idx="49">
                  <c:v>-7.8223627410849855E-4</c:v>
                </c:pt>
                <c:pt idx="50">
                  <c:v>1.7019980778953542E-3</c:v>
                </c:pt>
                <c:pt idx="51">
                  <c:v>-1.4306040580462488E-2</c:v>
                </c:pt>
                <c:pt idx="52">
                  <c:v>1.4807084661183528E-3</c:v>
                </c:pt>
                <c:pt idx="53">
                  <c:v>-1.8456918435882967E-3</c:v>
                </c:pt>
                <c:pt idx="54">
                  <c:v>-2.5484887259038472E-2</c:v>
                </c:pt>
                <c:pt idx="55">
                  <c:v>-2.1189807067529817E-2</c:v>
                </c:pt>
                <c:pt idx="56">
                  <c:v>2.6795040680132134E-2</c:v>
                </c:pt>
                <c:pt idx="57">
                  <c:v>-1.7427285781738779E-2</c:v>
                </c:pt>
                <c:pt idx="58">
                  <c:v>-2.9209188276955976E-3</c:v>
                </c:pt>
                <c:pt idx="59">
                  <c:v>1.3675777422843996E-2</c:v>
                </c:pt>
                <c:pt idx="60">
                  <c:v>-2.2590682199874954E-2</c:v>
                </c:pt>
                <c:pt idx="61">
                  <c:v>1.2535961177379224E-2</c:v>
                </c:pt>
                <c:pt idx="62">
                  <c:v>1.150010225857756E-2</c:v>
                </c:pt>
                <c:pt idx="63">
                  <c:v>6.8394215963354203E-3</c:v>
                </c:pt>
                <c:pt idx="64">
                  <c:v>-2.216406698415278E-2</c:v>
                </c:pt>
                <c:pt idx="65">
                  <c:v>3.3309948117507698E-3</c:v>
                </c:pt>
                <c:pt idx="66">
                  <c:v>1.658859896759754E-2</c:v>
                </c:pt>
                <c:pt idx="67">
                  <c:v>-5.5406858556443965E-3</c:v>
                </c:pt>
                <c:pt idx="68">
                  <c:v>8.2168987634330705E-3</c:v>
                </c:pt>
                <c:pt idx="69">
                  <c:v>-2.8907996740231202E-3</c:v>
                </c:pt>
                <c:pt idx="70">
                  <c:v>8.076336777702902E-3</c:v>
                </c:pt>
                <c:pt idx="71">
                  <c:v>1.0605071728903286E-2</c:v>
                </c:pt>
                <c:pt idx="72">
                  <c:v>8.3102040742370005E-4</c:v>
                </c:pt>
                <c:pt idx="73">
                  <c:v>-5.7425818819625924E-3</c:v>
                </c:pt>
                <c:pt idx="74">
                  <c:v>-8.5731770999769308E-3</c:v>
                </c:pt>
                <c:pt idx="75">
                  <c:v>5.6229929781411334E-5</c:v>
                </c:pt>
                <c:pt idx="76">
                  <c:v>-1.34708878288692E-2</c:v>
                </c:pt>
                <c:pt idx="77">
                  <c:v>1.835373948385443E-3</c:v>
                </c:pt>
                <c:pt idx="78">
                  <c:v>1.0380144165286856E-2</c:v>
                </c:pt>
                <c:pt idx="79">
                  <c:v>1.1130053827261748E-3</c:v>
                </c:pt>
                <c:pt idx="80">
                  <c:v>-8.221192443049306E-3</c:v>
                </c:pt>
                <c:pt idx="81">
                  <c:v>2.54580217086239E-3</c:v>
                </c:pt>
                <c:pt idx="82">
                  <c:v>-7.2319512187172617E-3</c:v>
                </c:pt>
                <c:pt idx="83">
                  <c:v>-2.256217810740562E-3</c:v>
                </c:pt>
                <c:pt idx="84">
                  <c:v>1.2729810253517449E-2</c:v>
                </c:pt>
                <c:pt idx="85">
                  <c:v>3.4519805782134557E-3</c:v>
                </c:pt>
                <c:pt idx="86">
                  <c:v>-2.6567663510656126E-4</c:v>
                </c:pt>
                <c:pt idx="87">
                  <c:v>9.6356478649187744E-3</c:v>
                </c:pt>
                <c:pt idx="88">
                  <c:v>9.3270114950413738E-3</c:v>
                </c:pt>
                <c:pt idx="89">
                  <c:v>1.7061395117717584E-3</c:v>
                </c:pt>
                <c:pt idx="90">
                  <c:v>8.8309946996841199E-4</c:v>
                </c:pt>
                <c:pt idx="91">
                  <c:v>-6.8656551760573987E-3</c:v>
                </c:pt>
                <c:pt idx="92">
                  <c:v>4.0523399338602221E-3</c:v>
                </c:pt>
                <c:pt idx="93">
                  <c:v>-8.5623874263671856E-4</c:v>
                </c:pt>
                <c:pt idx="94">
                  <c:v>-2.6356652140528051E-3</c:v>
                </c:pt>
                <c:pt idx="95">
                  <c:v>7.3596045242624092E-3</c:v>
                </c:pt>
                <c:pt idx="96">
                  <c:v>-3.1406888277453991E-3</c:v>
                </c:pt>
                <c:pt idx="97">
                  <c:v>3.2431453331457786E-3</c:v>
                </c:pt>
                <c:pt idx="98">
                  <c:v>-2.0252628489341846E-3</c:v>
                </c:pt>
                <c:pt idx="99">
                  <c:v>-2.3600031860415097E-3</c:v>
                </c:pt>
                <c:pt idx="100">
                  <c:v>-1.1631572622697848E-2</c:v>
                </c:pt>
                <c:pt idx="101">
                  <c:v>1.2615875594803282E-2</c:v>
                </c:pt>
                <c:pt idx="102">
                  <c:v>-6.9033331562017184E-3</c:v>
                </c:pt>
                <c:pt idx="103">
                  <c:v>1.0790799467401633E-2</c:v>
                </c:pt>
                <c:pt idx="104">
                  <c:v>4.4695948986579392E-3</c:v>
                </c:pt>
                <c:pt idx="105">
                  <c:v>7.0234640036242536E-4</c:v>
                </c:pt>
                <c:pt idx="106">
                  <c:v>8.5309006987769002E-3</c:v>
                </c:pt>
                <c:pt idx="107">
                  <c:v>-7.1444381365731767E-4</c:v>
                </c:pt>
                <c:pt idx="108">
                  <c:v>3.1210288686051267E-3</c:v>
                </c:pt>
                <c:pt idx="109">
                  <c:v>1.0681371137670548E-3</c:v>
                </c:pt>
                <c:pt idx="110">
                  <c:v>1.7418674020510782E-3</c:v>
                </c:pt>
                <c:pt idx="111">
                  <c:v>-4.0342545972063088E-3</c:v>
                </c:pt>
                <c:pt idx="112">
                  <c:v>2.4685003707192116E-3</c:v>
                </c:pt>
                <c:pt idx="113">
                  <c:v>-1.0176202706102954E-3</c:v>
                </c:pt>
                <c:pt idx="114">
                  <c:v>-2.1283911415382649E-3</c:v>
                </c:pt>
                <c:pt idx="115">
                  <c:v>-4.0315179117998779E-3</c:v>
                </c:pt>
                <c:pt idx="116">
                  <c:v>1.710690054657128E-3</c:v>
                </c:pt>
                <c:pt idx="117">
                  <c:v>-6.3657286281216608E-3</c:v>
                </c:pt>
                <c:pt idx="118">
                  <c:v>1.860203237960289E-3</c:v>
                </c:pt>
                <c:pt idx="119">
                  <c:v>-1.3819723168097358E-2</c:v>
                </c:pt>
                <c:pt idx="120">
                  <c:v>2.2021507871512656E-3</c:v>
                </c:pt>
                <c:pt idx="121">
                  <c:v>-8.6415863928759502E-3</c:v>
                </c:pt>
                <c:pt idx="122">
                  <c:v>6.1596800991367559E-3</c:v>
                </c:pt>
                <c:pt idx="123">
                  <c:v>7.5811566898234637E-4</c:v>
                </c:pt>
                <c:pt idx="124">
                  <c:v>3.0632609261900135E-3</c:v>
                </c:pt>
                <c:pt idx="125">
                  <c:v>-4.9596291940371519E-3</c:v>
                </c:pt>
                <c:pt idx="126">
                  <c:v>8.5838564819602902E-3</c:v>
                </c:pt>
                <c:pt idx="127">
                  <c:v>8.4455176245228913E-3</c:v>
                </c:pt>
                <c:pt idx="128">
                  <c:v>8.7842909604549466E-3</c:v>
                </c:pt>
                <c:pt idx="129">
                  <c:v>3.4672493130737708E-3</c:v>
                </c:pt>
                <c:pt idx="130">
                  <c:v>-7.1194862420864667E-3</c:v>
                </c:pt>
                <c:pt idx="131">
                  <c:v>8.7109913888583079E-3</c:v>
                </c:pt>
                <c:pt idx="132">
                  <c:v>1.0786557039651253E-3</c:v>
                </c:pt>
                <c:pt idx="133">
                  <c:v>-1.028664637499674E-3</c:v>
                </c:pt>
                <c:pt idx="134">
                  <c:v>3.965824276198425E-3</c:v>
                </c:pt>
                <c:pt idx="135">
                  <c:v>2.1581819489692655E-3</c:v>
                </c:pt>
                <c:pt idx="136">
                  <c:v>-3.9608268660280945E-3</c:v>
                </c:pt>
                <c:pt idx="137">
                  <c:v>-9.4889773231677382E-4</c:v>
                </c:pt>
                <c:pt idx="138">
                  <c:v>1.8363622208507574E-3</c:v>
                </c:pt>
                <c:pt idx="139">
                  <c:v>4.7695189311680571E-3</c:v>
                </c:pt>
                <c:pt idx="140">
                  <c:v>9.0604350659817777E-3</c:v>
                </c:pt>
                <c:pt idx="141">
                  <c:v>-3.0369027657715817E-3</c:v>
                </c:pt>
                <c:pt idx="142">
                  <c:v>-6.5838346291620022E-3</c:v>
                </c:pt>
                <c:pt idx="143">
                  <c:v>-5.7707890654419306E-3</c:v>
                </c:pt>
                <c:pt idx="144">
                  <c:v>4.8728370744568371E-3</c:v>
                </c:pt>
                <c:pt idx="145">
                  <c:v>-1.0408931953329581E-3</c:v>
                </c:pt>
                <c:pt idx="146">
                  <c:v>4.9143498371688119E-3</c:v>
                </c:pt>
                <c:pt idx="147">
                  <c:v>4.6334320813658366E-3</c:v>
                </c:pt>
                <c:pt idx="148">
                  <c:v>3.5319824091807187E-3</c:v>
                </c:pt>
                <c:pt idx="149">
                  <c:v>2.8202018069540436E-3</c:v>
                </c:pt>
                <c:pt idx="150">
                  <c:v>-2.6241439331087723E-4</c:v>
                </c:pt>
                <c:pt idx="151">
                  <c:v>-1.4427146607000002E-3</c:v>
                </c:pt>
                <c:pt idx="152">
                  <c:v>-7.1393123242211578E-3</c:v>
                </c:pt>
                <c:pt idx="153">
                  <c:v>-4.0140374338481786E-3</c:v>
                </c:pt>
                <c:pt idx="154">
                  <c:v>6.3689299110739591E-3</c:v>
                </c:pt>
                <c:pt idx="155">
                  <c:v>-7.6312086699139242E-3</c:v>
                </c:pt>
                <c:pt idx="156">
                  <c:v>7.8882144761550296E-3</c:v>
                </c:pt>
                <c:pt idx="157">
                  <c:v>3.3176065840605441E-3</c:v>
                </c:pt>
                <c:pt idx="158">
                  <c:v>2.4250748965000154E-3</c:v>
                </c:pt>
                <c:pt idx="159">
                  <c:v>2.0663999162995063E-3</c:v>
                </c:pt>
                <c:pt idx="160">
                  <c:v>-3.9823120164966298E-4</c:v>
                </c:pt>
                <c:pt idx="161">
                  <c:v>-1.6926939620312493E-3</c:v>
                </c:pt>
                <c:pt idx="162">
                  <c:v>6.1797059510375384E-3</c:v>
                </c:pt>
                <c:pt idx="163">
                  <c:v>7.6411414675201612E-3</c:v>
                </c:pt>
                <c:pt idx="164">
                  <c:v>2.6924232028460157E-4</c:v>
                </c:pt>
                <c:pt idx="165">
                  <c:v>5.6852422856874876E-3</c:v>
                </c:pt>
                <c:pt idx="166">
                  <c:v>-4.4401719583801614E-3</c:v>
                </c:pt>
                <c:pt idx="167">
                  <c:v>1.3446856422812315E-4</c:v>
                </c:pt>
                <c:pt idx="168">
                  <c:v>-1.6556921079459639E-3</c:v>
                </c:pt>
                <c:pt idx="169">
                  <c:v>-2.8070627847504065E-3</c:v>
                </c:pt>
                <c:pt idx="170">
                  <c:v>-3.658991095901207E-3</c:v>
                </c:pt>
                <c:pt idx="171">
                  <c:v>-2.2157978295892274E-3</c:v>
                </c:pt>
                <c:pt idx="172">
                  <c:v>1.8960281547179359E-3</c:v>
                </c:pt>
                <c:pt idx="173">
                  <c:v>3.7328657706305157E-3</c:v>
                </c:pt>
                <c:pt idx="174">
                  <c:v>3.5660824707827452E-4</c:v>
                </c:pt>
                <c:pt idx="175">
                  <c:v>5.2683522398666409E-3</c:v>
                </c:pt>
                <c:pt idx="176">
                  <c:v>2.754436156614643E-4</c:v>
                </c:pt>
                <c:pt idx="177">
                  <c:v>-5.5852907706914409E-3</c:v>
                </c:pt>
                <c:pt idx="178">
                  <c:v>5.3546529480065826E-3</c:v>
                </c:pt>
                <c:pt idx="179">
                  <c:v>1.252487834188515E-3</c:v>
                </c:pt>
                <c:pt idx="180">
                  <c:v>7.8100142444342121E-3</c:v>
                </c:pt>
                <c:pt idx="181">
                  <c:v>-3.6860089434010866E-4</c:v>
                </c:pt>
                <c:pt idx="182">
                  <c:v>-3.5218824209070024E-3</c:v>
                </c:pt>
                <c:pt idx="183">
                  <c:v>-1.3059482895532303E-3</c:v>
                </c:pt>
                <c:pt idx="184">
                  <c:v>-3.2946997183381445E-3</c:v>
                </c:pt>
                <c:pt idx="185">
                  <c:v>2.7594761263509742E-3</c:v>
                </c:pt>
                <c:pt idx="186">
                  <c:v>-6.8703050006089367E-6</c:v>
                </c:pt>
                <c:pt idx="187">
                  <c:v>3.6344925404594428E-3</c:v>
                </c:pt>
                <c:pt idx="188">
                  <c:v>-3.9676882474820732E-4</c:v>
                </c:pt>
                <c:pt idx="189">
                  <c:v>7.1126669390333031E-4</c:v>
                </c:pt>
                <c:pt idx="190">
                  <c:v>-8.2030356465175158E-3</c:v>
                </c:pt>
                <c:pt idx="191">
                  <c:v>-5.5433145637709116E-3</c:v>
                </c:pt>
                <c:pt idx="192">
                  <c:v>-3.9519445921624638E-4</c:v>
                </c:pt>
                <c:pt idx="193">
                  <c:v>-1.4189099207727028E-3</c:v>
                </c:pt>
                <c:pt idx="194">
                  <c:v>-3.3416388951566928E-2</c:v>
                </c:pt>
                <c:pt idx="195">
                  <c:v>-2.0787580170271859E-2</c:v>
                </c:pt>
                <c:pt idx="196">
                  <c:v>1.4106235544858447E-2</c:v>
                </c:pt>
                <c:pt idx="197">
                  <c:v>-5.922482381780606E-3</c:v>
                </c:pt>
                <c:pt idx="198">
                  <c:v>2.1267828102107277E-2</c:v>
                </c:pt>
                <c:pt idx="199">
                  <c:v>-2.5269428490193947E-4</c:v>
                </c:pt>
                <c:pt idx="200">
                  <c:v>-1.4496490704811661E-2</c:v>
                </c:pt>
                <c:pt idx="201">
                  <c:v>-3.6123513531813989E-4</c:v>
                </c:pt>
                <c:pt idx="202">
                  <c:v>-4.3087969211804593E-3</c:v>
                </c:pt>
                <c:pt idx="203">
                  <c:v>-5.5270763969595856E-3</c:v>
                </c:pt>
                <c:pt idx="204">
                  <c:v>-3.1350773583492739E-2</c:v>
                </c:pt>
                <c:pt idx="205">
                  <c:v>1.8453717716467321E-2</c:v>
                </c:pt>
                <c:pt idx="206">
                  <c:v>-1.7479138029976107E-2</c:v>
                </c:pt>
                <c:pt idx="207">
                  <c:v>-6.5812081423931952E-3</c:v>
                </c:pt>
                <c:pt idx="208">
                  <c:v>1.554532304177168E-2</c:v>
                </c:pt>
                <c:pt idx="209">
                  <c:v>1.0792878598247372E-2</c:v>
                </c:pt>
                <c:pt idx="210">
                  <c:v>1.0502498886537631E-2</c:v>
                </c:pt>
                <c:pt idx="211">
                  <c:v>-6.3367208382695854E-3</c:v>
                </c:pt>
                <c:pt idx="212">
                  <c:v>5.584693696363217E-3</c:v>
                </c:pt>
                <c:pt idx="213">
                  <c:v>6.239787533674419E-3</c:v>
                </c:pt>
                <c:pt idx="214">
                  <c:v>2.0987078773076134E-2</c:v>
                </c:pt>
                <c:pt idx="215">
                  <c:v>-2.5120691829516244E-3</c:v>
                </c:pt>
                <c:pt idx="216">
                  <c:v>-9.241585786561252E-3</c:v>
                </c:pt>
                <c:pt idx="217">
                  <c:v>-1.9898150960848206E-2</c:v>
                </c:pt>
                <c:pt idx="218">
                  <c:v>-1.4830187990527641E-3</c:v>
                </c:pt>
                <c:pt idx="219">
                  <c:v>-7.5961889967371783E-3</c:v>
                </c:pt>
                <c:pt idx="220">
                  <c:v>1.0538032725957951E-2</c:v>
                </c:pt>
                <c:pt idx="221">
                  <c:v>2.2208377717471144E-3</c:v>
                </c:pt>
                <c:pt idx="222">
                  <c:v>-1.6783161581240495E-2</c:v>
                </c:pt>
                <c:pt idx="223">
                  <c:v>-1.8317995222689919E-2</c:v>
                </c:pt>
                <c:pt idx="224">
                  <c:v>3.0386692866970996E-3</c:v>
                </c:pt>
                <c:pt idx="225">
                  <c:v>-6.5764196931550074E-3</c:v>
                </c:pt>
                <c:pt idx="226">
                  <c:v>1.5412975626759496E-2</c:v>
                </c:pt>
                <c:pt idx="227">
                  <c:v>3.2563844755063892E-3</c:v>
                </c:pt>
                <c:pt idx="228">
                  <c:v>2.2714051233730995E-2</c:v>
                </c:pt>
                <c:pt idx="229">
                  <c:v>-2.185494459836184E-3</c:v>
                </c:pt>
                <c:pt idx="230">
                  <c:v>8.1375476991261391E-3</c:v>
                </c:pt>
                <c:pt idx="231">
                  <c:v>1.0882001681880114E-2</c:v>
                </c:pt>
                <c:pt idx="232">
                  <c:v>-3.2900228620901091E-2</c:v>
                </c:pt>
                <c:pt idx="233">
                  <c:v>-1.52338812835683E-3</c:v>
                </c:pt>
                <c:pt idx="234">
                  <c:v>-2.3596335440042082E-2</c:v>
                </c:pt>
                <c:pt idx="235">
                  <c:v>1.7606033829389957E-3</c:v>
                </c:pt>
                <c:pt idx="236">
                  <c:v>-3.564099004455318E-4</c:v>
                </c:pt>
                <c:pt idx="237">
                  <c:v>5.4048709873826383E-3</c:v>
                </c:pt>
                <c:pt idx="238">
                  <c:v>-1.9995020043665106E-4</c:v>
                </c:pt>
                <c:pt idx="239">
                  <c:v>-1.9271212311226697E-2</c:v>
                </c:pt>
                <c:pt idx="240">
                  <c:v>-2.0992284922037387E-2</c:v>
                </c:pt>
                <c:pt idx="241">
                  <c:v>8.6396970399963853E-5</c:v>
                </c:pt>
                <c:pt idx="242">
                  <c:v>-1.5515459108049429E-2</c:v>
                </c:pt>
                <c:pt idx="243">
                  <c:v>-1.5897809458374292E-2</c:v>
                </c:pt>
                <c:pt idx="244">
                  <c:v>-2.0803120626788667E-2</c:v>
                </c:pt>
                <c:pt idx="245">
                  <c:v>-2.748657265451852E-2</c:v>
                </c:pt>
                <c:pt idx="246">
                  <c:v>4.8403177454947023E-2</c:v>
                </c:pt>
                <c:pt idx="247">
                  <c:v>8.5262289882423199E-3</c:v>
                </c:pt>
                <c:pt idx="248">
                  <c:v>-1.2423539542946662E-3</c:v>
                </c:pt>
                <c:pt idx="249">
                  <c:v>8.4566260936189287E-3</c:v>
                </c:pt>
                <c:pt idx="250">
                  <c:v>1.2676928072264735E-3</c:v>
                </c:pt>
                <c:pt idx="251">
                  <c:v>-2.5068331528297301E-2</c:v>
                </c:pt>
                <c:pt idx="252">
                  <c:v>3.3759398727554041E-2</c:v>
                </c:pt>
                <c:pt idx="253">
                  <c:v>6.9859759963468073E-3</c:v>
                </c:pt>
                <c:pt idx="254">
                  <c:v>9.648587453345037E-3</c:v>
                </c:pt>
                <c:pt idx="255">
                  <c:v>4.0896713994860914E-3</c:v>
                </c:pt>
                <c:pt idx="256">
                  <c:v>4.508241512753362E-3</c:v>
                </c:pt>
                <c:pt idx="257">
                  <c:v>-1.4630861667806389E-4</c:v>
                </c:pt>
                <c:pt idx="258">
                  <c:v>-5.2713948408757896E-3</c:v>
                </c:pt>
                <c:pt idx="259">
                  <c:v>1.0664619108958094E-2</c:v>
                </c:pt>
                <c:pt idx="260">
                  <c:v>2.2195205946412646E-3</c:v>
                </c:pt>
                <c:pt idx="261">
                  <c:v>7.5627305985484852E-3</c:v>
                </c:pt>
                <c:pt idx="262">
                  <c:v>1.3096912839547208E-2</c:v>
                </c:pt>
                <c:pt idx="263">
                  <c:v>-1.4258476981933848E-2</c:v>
                </c:pt>
                <c:pt idx="264">
                  <c:v>2.2004899848740785E-3</c:v>
                </c:pt>
                <c:pt idx="265">
                  <c:v>1.3747801288069672E-3</c:v>
                </c:pt>
                <c:pt idx="266">
                  <c:v>8.4528678357782758E-3</c:v>
                </c:pt>
                <c:pt idx="267">
                  <c:v>-7.8777758066437605E-3</c:v>
                </c:pt>
                <c:pt idx="268">
                  <c:v>-1.457308065133547E-3</c:v>
                </c:pt>
                <c:pt idx="269">
                  <c:v>1.5429609955667367E-2</c:v>
                </c:pt>
                <c:pt idx="270">
                  <c:v>8.5606488727822672E-3</c:v>
                </c:pt>
                <c:pt idx="271">
                  <c:v>8.9820634799684632E-4</c:v>
                </c:pt>
                <c:pt idx="272">
                  <c:v>6.7533811583575356E-3</c:v>
                </c:pt>
                <c:pt idx="273">
                  <c:v>4.6973704433800733E-3</c:v>
                </c:pt>
                <c:pt idx="274">
                  <c:v>-2.2269158091698551E-3</c:v>
                </c:pt>
                <c:pt idx="275">
                  <c:v>-9.4011929842732732E-3</c:v>
                </c:pt>
                <c:pt idx="276">
                  <c:v>6.7597257174002051E-4</c:v>
                </c:pt>
                <c:pt idx="277">
                  <c:v>7.0885179800317334E-4</c:v>
                </c:pt>
                <c:pt idx="278">
                  <c:v>1.2807852668629596E-2</c:v>
                </c:pt>
                <c:pt idx="279">
                  <c:v>3.0194316566570117E-3</c:v>
                </c:pt>
                <c:pt idx="280">
                  <c:v>-2.6551634465824207E-3</c:v>
                </c:pt>
                <c:pt idx="281">
                  <c:v>1.0820004959524163E-2</c:v>
                </c:pt>
                <c:pt idx="282">
                  <c:v>1.4976212870598132E-3</c:v>
                </c:pt>
                <c:pt idx="283">
                  <c:v>1.7755334147048199E-3</c:v>
                </c:pt>
                <c:pt idx="284">
                  <c:v>-3.5326691965497301E-3</c:v>
                </c:pt>
                <c:pt idx="285">
                  <c:v>6.3906386718998974E-3</c:v>
                </c:pt>
                <c:pt idx="286">
                  <c:v>1.2311042541125103E-3</c:v>
                </c:pt>
                <c:pt idx="287">
                  <c:v>-7.9076964499687761E-4</c:v>
                </c:pt>
                <c:pt idx="288">
                  <c:v>-5.4419724611520835E-4</c:v>
                </c:pt>
                <c:pt idx="289">
                  <c:v>-2.8295077502691829E-3</c:v>
                </c:pt>
                <c:pt idx="290">
                  <c:v>6.8716565279864465E-3</c:v>
                </c:pt>
                <c:pt idx="291">
                  <c:v>-3.8881071048939902E-3</c:v>
                </c:pt>
                <c:pt idx="292">
                  <c:v>-1.1321737583929806E-3</c:v>
                </c:pt>
                <c:pt idx="293">
                  <c:v>-6.5454735429180165E-3</c:v>
                </c:pt>
                <c:pt idx="294">
                  <c:v>-8.1589109455821977E-3</c:v>
                </c:pt>
                <c:pt idx="295">
                  <c:v>-2.1339643931983471E-3</c:v>
                </c:pt>
                <c:pt idx="296">
                  <c:v>1.4559535756253676E-2</c:v>
                </c:pt>
                <c:pt idx="297">
                  <c:v>2.9489658339722198E-3</c:v>
                </c:pt>
                <c:pt idx="298">
                  <c:v>6.9255466335695331E-3</c:v>
                </c:pt>
                <c:pt idx="299">
                  <c:v>-8.6839954297083632E-4</c:v>
                </c:pt>
                <c:pt idx="300">
                  <c:v>4.9725194092585948E-3</c:v>
                </c:pt>
                <c:pt idx="301">
                  <c:v>3.6990968215831286E-3</c:v>
                </c:pt>
                <c:pt idx="302">
                  <c:v>-1.3057006339693318E-4</c:v>
                </c:pt>
                <c:pt idx="303">
                  <c:v>-2.9486967798716163E-3</c:v>
                </c:pt>
                <c:pt idx="304">
                  <c:v>1.0794015726340716E-2</c:v>
                </c:pt>
                <c:pt idx="305">
                  <c:v>-1.9156827177634429E-2</c:v>
                </c:pt>
                <c:pt idx="306">
                  <c:v>-8.3937300638372073E-4</c:v>
                </c:pt>
                <c:pt idx="307">
                  <c:v>7.157053120867043E-3</c:v>
                </c:pt>
                <c:pt idx="308">
                  <c:v>-4.6551433656102856E-3</c:v>
                </c:pt>
                <c:pt idx="309">
                  <c:v>3.5830546378041632E-3</c:v>
                </c:pt>
                <c:pt idx="310">
                  <c:v>6.7117060663404718E-3</c:v>
                </c:pt>
                <c:pt idx="311">
                  <c:v>1.1502195497633143E-2</c:v>
                </c:pt>
                <c:pt idx="312">
                  <c:v>1.7455614805152729E-5</c:v>
                </c:pt>
                <c:pt idx="313">
                  <c:v>2.1460723821998496E-3</c:v>
                </c:pt>
                <c:pt idx="314">
                  <c:v>2.0824655091414477E-3</c:v>
                </c:pt>
                <c:pt idx="315">
                  <c:v>4.6257173955618269E-3</c:v>
                </c:pt>
                <c:pt idx="316">
                  <c:v>1.0469119934194092E-3</c:v>
                </c:pt>
                <c:pt idx="317">
                  <c:v>-6.0859766572597465E-3</c:v>
                </c:pt>
                <c:pt idx="318">
                  <c:v>3.4718378358556752E-3</c:v>
                </c:pt>
                <c:pt idx="319">
                  <c:v>3.8122194279549383E-5</c:v>
                </c:pt>
                <c:pt idx="320">
                  <c:v>6.5875784763498937E-3</c:v>
                </c:pt>
                <c:pt idx="321">
                  <c:v>-6.2956724975841256E-4</c:v>
                </c:pt>
                <c:pt idx="322">
                  <c:v>5.0922850790659593E-4</c:v>
                </c:pt>
                <c:pt idx="323">
                  <c:v>-2.2764010197428661E-3</c:v>
                </c:pt>
                <c:pt idx="324">
                  <c:v>1.5778467813143168E-3</c:v>
                </c:pt>
                <c:pt idx="325">
                  <c:v>1.0115060212163732E-3</c:v>
                </c:pt>
                <c:pt idx="326">
                  <c:v>8.8023511954049213E-3</c:v>
                </c:pt>
                <c:pt idx="327">
                  <c:v>-2.1941687255359523E-3</c:v>
                </c:pt>
                <c:pt idx="328">
                  <c:v>-3.6904169755480962E-4</c:v>
                </c:pt>
                <c:pt idx="329">
                  <c:v>4.6743503443650017E-3</c:v>
                </c:pt>
                <c:pt idx="330">
                  <c:v>1.0709483395819413E-3</c:v>
                </c:pt>
                <c:pt idx="331">
                  <c:v>9.5096475723260637E-4</c:v>
                </c:pt>
                <c:pt idx="332">
                  <c:v>-7.5304459681844182E-3</c:v>
                </c:pt>
                <c:pt idx="333">
                  <c:v>-2.1262443276895597E-3</c:v>
                </c:pt>
                <c:pt idx="334">
                  <c:v>9.5921274614703886E-3</c:v>
                </c:pt>
                <c:pt idx="335">
                  <c:v>-4.4810132310555738E-3</c:v>
                </c:pt>
                <c:pt idx="336">
                  <c:v>-1.6649488130547674E-2</c:v>
                </c:pt>
                <c:pt idx="337">
                  <c:v>-1.6067154056034693E-3</c:v>
                </c:pt>
                <c:pt idx="338">
                  <c:v>-3.025998601924958E-3</c:v>
                </c:pt>
                <c:pt idx="339">
                  <c:v>3.7133938472042397E-3</c:v>
                </c:pt>
                <c:pt idx="340">
                  <c:v>-2.4426469085879428E-2</c:v>
                </c:pt>
                <c:pt idx="341">
                  <c:v>7.983987551309359E-3</c:v>
                </c:pt>
                <c:pt idx="342">
                  <c:v>5.8219943882337147E-3</c:v>
                </c:pt>
                <c:pt idx="343">
                  <c:v>8.8559569696340171E-3</c:v>
                </c:pt>
                <c:pt idx="344">
                  <c:v>-5.8544371529206324E-3</c:v>
                </c:pt>
                <c:pt idx="345">
                  <c:v>-6.7722580366252581E-3</c:v>
                </c:pt>
                <c:pt idx="346">
                  <c:v>8.4599491109458805E-3</c:v>
                </c:pt>
                <c:pt idx="347">
                  <c:v>-2.8283920525026501E-3</c:v>
                </c:pt>
                <c:pt idx="348">
                  <c:v>-1.1985692488440291E-2</c:v>
                </c:pt>
                <c:pt idx="349">
                  <c:v>1.3526439988342258E-3</c:v>
                </c:pt>
                <c:pt idx="350">
                  <c:v>-8.4109499934704266E-3</c:v>
                </c:pt>
                <c:pt idx="351">
                  <c:v>-6.9359101493404783E-3</c:v>
                </c:pt>
                <c:pt idx="352">
                  <c:v>2.0962723552933105E-3</c:v>
                </c:pt>
                <c:pt idx="353">
                  <c:v>-1.3283204951564839E-2</c:v>
                </c:pt>
                <c:pt idx="354">
                  <c:v>-2.7690708645509332E-3</c:v>
                </c:pt>
                <c:pt idx="355">
                  <c:v>2.1205927310919484E-2</c:v>
                </c:pt>
                <c:pt idx="356">
                  <c:v>8.1287266899663837E-3</c:v>
                </c:pt>
                <c:pt idx="357">
                  <c:v>6.1168407152111942E-3</c:v>
                </c:pt>
                <c:pt idx="358">
                  <c:v>1.0442979367750647E-2</c:v>
                </c:pt>
                <c:pt idx="359">
                  <c:v>4.6492198743191201E-3</c:v>
                </c:pt>
                <c:pt idx="360">
                  <c:v>-3.4994119269314317E-4</c:v>
                </c:pt>
                <c:pt idx="361">
                  <c:v>-2.0396578921351837E-3</c:v>
                </c:pt>
                <c:pt idx="362">
                  <c:v>4.0890106107655654E-3</c:v>
                </c:pt>
                <c:pt idx="363">
                  <c:v>-1.6128120944145414E-3</c:v>
                </c:pt>
                <c:pt idx="364">
                  <c:v>9.3131563797728433E-4</c:v>
                </c:pt>
                <c:pt idx="365">
                  <c:v>9.6704895497130884E-3</c:v>
                </c:pt>
                <c:pt idx="366">
                  <c:v>2.9807168143807321E-3</c:v>
                </c:pt>
                <c:pt idx="367">
                  <c:v>9.4276054361659405E-3</c:v>
                </c:pt>
                <c:pt idx="368">
                  <c:v>-1.2600163801944658E-3</c:v>
                </c:pt>
                <c:pt idx="369">
                  <c:v>-1.7333883650608661E-3</c:v>
                </c:pt>
                <c:pt idx="370">
                  <c:v>-9.5417756928268798E-3</c:v>
                </c:pt>
                <c:pt idx="371">
                  <c:v>-1.2346958449606107E-3</c:v>
                </c:pt>
                <c:pt idx="372">
                  <c:v>3.8158859372135782E-3</c:v>
                </c:pt>
                <c:pt idx="373">
                  <c:v>5.7409418775350336E-3</c:v>
                </c:pt>
                <c:pt idx="374">
                  <c:v>7.6430184891142601E-3</c:v>
                </c:pt>
                <c:pt idx="375">
                  <c:v>2.9238473979908671E-3</c:v>
                </c:pt>
                <c:pt idx="376">
                  <c:v>7.643095461891165E-3</c:v>
                </c:pt>
                <c:pt idx="377">
                  <c:v>-1.8075341211651061E-3</c:v>
                </c:pt>
                <c:pt idx="378">
                  <c:v>-4.8471730313032349E-3</c:v>
                </c:pt>
                <c:pt idx="379">
                  <c:v>1.2357931791357835E-3</c:v>
                </c:pt>
                <c:pt idx="380">
                  <c:v>4.5005467530864277E-3</c:v>
                </c:pt>
                <c:pt idx="381">
                  <c:v>2.2826196625582262E-3</c:v>
                </c:pt>
                <c:pt idx="382">
                  <c:v>4.6095344940618628E-3</c:v>
                </c:pt>
                <c:pt idx="383">
                  <c:v>1.7585362986783311E-4</c:v>
                </c:pt>
                <c:pt idx="384">
                  <c:v>-3.4095846328355182E-3</c:v>
                </c:pt>
                <c:pt idx="385">
                  <c:v>-6.5526654034036725E-3</c:v>
                </c:pt>
                <c:pt idx="386">
                  <c:v>3.5755975260803518E-3</c:v>
                </c:pt>
                <c:pt idx="387">
                  <c:v>-6.1958894657200697E-3</c:v>
                </c:pt>
                <c:pt idx="388">
                  <c:v>2.8247017285257178E-3</c:v>
                </c:pt>
                <c:pt idx="389">
                  <c:v>6.8241453375091467E-3</c:v>
                </c:pt>
                <c:pt idx="390">
                  <c:v>4.6771928492370975E-3</c:v>
                </c:pt>
                <c:pt idx="391">
                  <c:v>-5.2762965765231536E-3</c:v>
                </c:pt>
                <c:pt idx="392">
                  <c:v>7.3605355897441655E-3</c:v>
                </c:pt>
                <c:pt idx="393">
                  <c:v>-1.6174216913627901E-3</c:v>
                </c:pt>
                <c:pt idx="394">
                  <c:v>-2.5819853510480918E-3</c:v>
                </c:pt>
                <c:pt idx="395">
                  <c:v>-1.0945207008496171E-2</c:v>
                </c:pt>
                <c:pt idx="396">
                  <c:v>-9.0395274941716727E-3</c:v>
                </c:pt>
                <c:pt idx="397">
                  <c:v>-7.3093886184915644E-3</c:v>
                </c:pt>
                <c:pt idx="398">
                  <c:v>-3.0230182310703037E-2</c:v>
                </c:pt>
                <c:pt idx="399">
                  <c:v>1.2933024156216008E-2</c:v>
                </c:pt>
                <c:pt idx="400">
                  <c:v>7.665820086625915E-4</c:v>
                </c:pt>
                <c:pt idx="401">
                  <c:v>1.8588462666627403E-2</c:v>
                </c:pt>
                <c:pt idx="402">
                  <c:v>-6.6385932886606509E-3</c:v>
                </c:pt>
                <c:pt idx="403">
                  <c:v>-1.2393809057761218E-2</c:v>
                </c:pt>
                <c:pt idx="404">
                  <c:v>1.5018346204117041E-2</c:v>
                </c:pt>
                <c:pt idx="405">
                  <c:v>-2.9730352210714808E-2</c:v>
                </c:pt>
                <c:pt idx="406">
                  <c:v>2.4612366978827697E-3</c:v>
                </c:pt>
                <c:pt idx="407">
                  <c:v>1.4323058175937407E-2</c:v>
                </c:pt>
                <c:pt idx="408">
                  <c:v>1.2033175322413726E-2</c:v>
                </c:pt>
                <c:pt idx="409">
                  <c:v>-7.9462151137351059E-3</c:v>
                </c:pt>
                <c:pt idx="410">
                  <c:v>8.2129795994355052E-3</c:v>
                </c:pt>
                <c:pt idx="411">
                  <c:v>-5.0620314096755901E-4</c:v>
                </c:pt>
                <c:pt idx="412">
                  <c:v>-2.6288881212212494E-2</c:v>
                </c:pt>
                <c:pt idx="413">
                  <c:v>1.0923112944115404E-2</c:v>
                </c:pt>
                <c:pt idx="414">
                  <c:v>-3.20832190381789E-3</c:v>
                </c:pt>
                <c:pt idx="415">
                  <c:v>6.5241514280121003E-3</c:v>
                </c:pt>
                <c:pt idx="416">
                  <c:v>1.260748253902438E-2</c:v>
                </c:pt>
                <c:pt idx="417">
                  <c:v>6.4258082397493387E-4</c:v>
                </c:pt>
                <c:pt idx="418">
                  <c:v>-6.92300919275306E-3</c:v>
                </c:pt>
                <c:pt idx="419">
                  <c:v>1.0783725016077904E-2</c:v>
                </c:pt>
                <c:pt idx="420">
                  <c:v>1.2925913022813845E-2</c:v>
                </c:pt>
                <c:pt idx="421">
                  <c:v>9.101908253591022E-4</c:v>
                </c:pt>
                <c:pt idx="422">
                  <c:v>-9.4014579222948533E-5</c:v>
                </c:pt>
                <c:pt idx="423">
                  <c:v>3.2225244686973423E-4</c:v>
                </c:pt>
                <c:pt idx="424">
                  <c:v>7.2036723045440518E-3</c:v>
                </c:pt>
                <c:pt idx="425">
                  <c:v>2.8750160390679956E-3</c:v>
                </c:pt>
                <c:pt idx="426">
                  <c:v>-7.2467661727595176E-4</c:v>
                </c:pt>
                <c:pt idx="427">
                  <c:v>-3.1405130357880207E-3</c:v>
                </c:pt>
                <c:pt idx="428">
                  <c:v>2.5784252944315751E-3</c:v>
                </c:pt>
                <c:pt idx="429">
                  <c:v>3.4263318554979109E-4</c:v>
                </c:pt>
                <c:pt idx="430">
                  <c:v>1.997465704358366E-5</c:v>
                </c:pt>
                <c:pt idx="431">
                  <c:v>-4.9075992042032345E-3</c:v>
                </c:pt>
                <c:pt idx="432">
                  <c:v>-9.6940596948634042E-5</c:v>
                </c:pt>
                <c:pt idx="433">
                  <c:v>-8.4519887484478164E-3</c:v>
                </c:pt>
                <c:pt idx="434">
                  <c:v>6.139685063273532E-3</c:v>
                </c:pt>
                <c:pt idx="435">
                  <c:v>-2.4318710097662182E-3</c:v>
                </c:pt>
                <c:pt idx="436">
                  <c:v>-5.3305345372608622E-3</c:v>
                </c:pt>
                <c:pt idx="437">
                  <c:v>5.0349101576151927E-3</c:v>
                </c:pt>
                <c:pt idx="438">
                  <c:v>-1.2334126866677331E-2</c:v>
                </c:pt>
                <c:pt idx="439">
                  <c:v>-1.8065404333742128E-2</c:v>
                </c:pt>
                <c:pt idx="440">
                  <c:v>7.9403049843841545E-3</c:v>
                </c:pt>
                <c:pt idx="441">
                  <c:v>1.4116785254235103E-2</c:v>
                </c:pt>
                <c:pt idx="442">
                  <c:v>-4.4883523743439327E-3</c:v>
                </c:pt>
                <c:pt idx="443">
                  <c:v>-1.5683159390420455E-2</c:v>
                </c:pt>
                <c:pt idx="444">
                  <c:v>9.0632962566768154E-3</c:v>
                </c:pt>
                <c:pt idx="445">
                  <c:v>6.3952025933453642E-3</c:v>
                </c:pt>
                <c:pt idx="446">
                  <c:v>1.0879579767786803E-2</c:v>
                </c:pt>
                <c:pt idx="447">
                  <c:v>-1.3880819469238928E-3</c:v>
                </c:pt>
                <c:pt idx="448">
                  <c:v>9.9064456123445291E-3</c:v>
                </c:pt>
                <c:pt idx="449">
                  <c:v>-2.0015448090417308E-3</c:v>
                </c:pt>
                <c:pt idx="450">
                  <c:v>2.7590220483281382E-3</c:v>
                </c:pt>
                <c:pt idx="451">
                  <c:v>-3.927045710025329E-3</c:v>
                </c:pt>
                <c:pt idx="452">
                  <c:v>6.8481142616272101E-3</c:v>
                </c:pt>
                <c:pt idx="453">
                  <c:v>-3.5750494353435419E-3</c:v>
                </c:pt>
                <c:pt idx="454">
                  <c:v>2.843103580075224E-3</c:v>
                </c:pt>
                <c:pt idx="455">
                  <c:v>1.9186044823943E-3</c:v>
                </c:pt>
                <c:pt idx="456">
                  <c:v>4.0644295882822203E-3</c:v>
                </c:pt>
                <c:pt idx="457">
                  <c:v>5.5658199003797548E-3</c:v>
                </c:pt>
                <c:pt idx="458">
                  <c:v>-8.3275185869019096E-4</c:v>
                </c:pt>
                <c:pt idx="459">
                  <c:v>3.2480894157918484E-3</c:v>
                </c:pt>
                <c:pt idx="460">
                  <c:v>-3.0274386546482847E-3</c:v>
                </c:pt>
                <c:pt idx="461">
                  <c:v>9.6159303902425119E-3</c:v>
                </c:pt>
                <c:pt idx="462">
                  <c:v>3.6972459932524981E-3</c:v>
                </c:pt>
                <c:pt idx="463">
                  <c:v>-1.1864029250808047E-3</c:v>
                </c:pt>
                <c:pt idx="464">
                  <c:v>7.02250556783877E-4</c:v>
                </c:pt>
                <c:pt idx="465">
                  <c:v>2.7263754572537358E-3</c:v>
                </c:pt>
                <c:pt idx="466">
                  <c:v>2.5574029882187502E-3</c:v>
                </c:pt>
                <c:pt idx="467">
                  <c:v>-1.9643952970014303E-3</c:v>
                </c:pt>
                <c:pt idx="468">
                  <c:v>1.5634232607154054E-3</c:v>
                </c:pt>
                <c:pt idx="469">
                  <c:v>7.1128151454077123E-4</c:v>
                </c:pt>
                <c:pt idx="470">
                  <c:v>8.3669269520652125E-4</c:v>
                </c:pt>
                <c:pt idx="471">
                  <c:v>7.6660287374525583E-3</c:v>
                </c:pt>
                <c:pt idx="472">
                  <c:v>5.0302620769013609E-4</c:v>
                </c:pt>
                <c:pt idx="473">
                  <c:v>-5.9276988942457527E-4</c:v>
                </c:pt>
                <c:pt idx="474">
                  <c:v>-3.763256516012298E-3</c:v>
                </c:pt>
                <c:pt idx="475">
                  <c:v>-1.5840061264341748E-3</c:v>
                </c:pt>
                <c:pt idx="476">
                  <c:v>2.1725739424198064E-3</c:v>
                </c:pt>
                <c:pt idx="477">
                  <c:v>7.479252042189413E-3</c:v>
                </c:pt>
                <c:pt idx="478">
                  <c:v>2.1931636595712636E-3</c:v>
                </c:pt>
                <c:pt idx="479">
                  <c:v>4.1657355354963125E-3</c:v>
                </c:pt>
                <c:pt idx="480">
                  <c:v>-4.0192864386812297E-3</c:v>
                </c:pt>
                <c:pt idx="481">
                  <c:v>-8.6684836049412909E-3</c:v>
                </c:pt>
                <c:pt idx="482">
                  <c:v>-6.6602252533960928E-3</c:v>
                </c:pt>
                <c:pt idx="483">
                  <c:v>6.3036577396302605E-3</c:v>
                </c:pt>
                <c:pt idx="484">
                  <c:v>1.4991269666144746E-3</c:v>
                </c:pt>
                <c:pt idx="485">
                  <c:v>9.0942458803792529E-3</c:v>
                </c:pt>
                <c:pt idx="486">
                  <c:v>-3.1678336297769859E-3</c:v>
                </c:pt>
                <c:pt idx="487">
                  <c:v>-1.0975360392743783E-3</c:v>
                </c:pt>
                <c:pt idx="488">
                  <c:v>2.9039374393932159E-3</c:v>
                </c:pt>
                <c:pt idx="489">
                  <c:v>8.5386672024539822E-3</c:v>
                </c:pt>
                <c:pt idx="490">
                  <c:v>7.2579317873283479E-5</c:v>
                </c:pt>
                <c:pt idx="491">
                  <c:v>7.122360834448286E-3</c:v>
                </c:pt>
                <c:pt idx="492">
                  <c:v>3.3523622914350006E-4</c:v>
                </c:pt>
                <c:pt idx="493">
                  <c:v>-4.3239365514825985E-4</c:v>
                </c:pt>
                <c:pt idx="494">
                  <c:v>4.4493786311667416E-3</c:v>
                </c:pt>
                <c:pt idx="495">
                  <c:v>4.9325959549920183E-3</c:v>
                </c:pt>
                <c:pt idx="496">
                  <c:v>8.6576869483295522E-4</c:v>
                </c:pt>
                <c:pt idx="497">
                  <c:v>-1.9546731699613876E-4</c:v>
                </c:pt>
                <c:pt idx="498">
                  <c:v>5.1150623181264333E-3</c:v>
                </c:pt>
                <c:pt idx="499">
                  <c:v>3.398431809157373E-5</c:v>
                </c:pt>
                <c:pt idx="500">
                  <c:v>-5.797596243427139E-3</c:v>
                </c:pt>
                <c:pt idx="501">
                  <c:v>2.9416905717033117E-3</c:v>
                </c:pt>
                <c:pt idx="502">
                  <c:v>8.3438955597205794E-3</c:v>
                </c:pt>
                <c:pt idx="503">
                  <c:v>-7.0849093642042964E-3</c:v>
                </c:pt>
                <c:pt idx="504">
                  <c:v>3.5271449965572142E-3</c:v>
                </c:pt>
                <c:pt idx="505">
                  <c:v>-2.8071748821291158E-3</c:v>
                </c:pt>
                <c:pt idx="506">
                  <c:v>4.8904734274613417E-3</c:v>
                </c:pt>
                <c:pt idx="507">
                  <c:v>6.6332140115857923E-3</c:v>
                </c:pt>
                <c:pt idx="508">
                  <c:v>-2.8592623297471966E-3</c:v>
                </c:pt>
                <c:pt idx="509">
                  <c:v>6.9519939976844915E-3</c:v>
                </c:pt>
                <c:pt idx="510">
                  <c:v>-1.5156809986203762E-3</c:v>
                </c:pt>
                <c:pt idx="511">
                  <c:v>1.8684503293881162E-3</c:v>
                </c:pt>
                <c:pt idx="512">
                  <c:v>8.3317475637150612E-3</c:v>
                </c:pt>
                <c:pt idx="513">
                  <c:v>3.8547230686901417E-3</c:v>
                </c:pt>
                <c:pt idx="514">
                  <c:v>-2.6555003320934225E-3</c:v>
                </c:pt>
                <c:pt idx="515">
                  <c:v>2.8903431550190799E-4</c:v>
                </c:pt>
                <c:pt idx="516">
                  <c:v>1.1403261745642909E-3</c:v>
                </c:pt>
                <c:pt idx="517">
                  <c:v>-9.0832893173140306E-3</c:v>
                </c:pt>
                <c:pt idx="518">
                  <c:v>-1.5855752389124188E-2</c:v>
                </c:pt>
                <c:pt idx="519">
                  <c:v>1.0003383371009162E-2</c:v>
                </c:pt>
                <c:pt idx="520">
                  <c:v>-8.6725017705989612E-4</c:v>
                </c:pt>
                <c:pt idx="521">
                  <c:v>3.1294570019154417E-3</c:v>
                </c:pt>
                <c:pt idx="522">
                  <c:v>-1.7864443392728784E-2</c:v>
                </c:pt>
                <c:pt idx="523">
                  <c:v>7.2284256543816159E-3</c:v>
                </c:pt>
                <c:pt idx="524">
                  <c:v>1.486931591219986E-2</c:v>
                </c:pt>
                <c:pt idx="525">
                  <c:v>1.1187778503979414E-2</c:v>
                </c:pt>
                <c:pt idx="526">
                  <c:v>3.3201550900961913E-3</c:v>
                </c:pt>
                <c:pt idx="527">
                  <c:v>-5.41549090194545E-3</c:v>
                </c:pt>
                <c:pt idx="528">
                  <c:v>7.2996901344203769E-3</c:v>
                </c:pt>
                <c:pt idx="529">
                  <c:v>1.687048653373355E-3</c:v>
                </c:pt>
                <c:pt idx="530">
                  <c:v>6.4418530543442504E-3</c:v>
                </c:pt>
                <c:pt idx="531">
                  <c:v>-1.631776429537957E-3</c:v>
                </c:pt>
                <c:pt idx="532">
                  <c:v>1.8418361865356393E-3</c:v>
                </c:pt>
                <c:pt idx="533">
                  <c:v>-2.9242139723342853E-3</c:v>
                </c:pt>
                <c:pt idx="534">
                  <c:v>4.6947482013129449E-3</c:v>
                </c:pt>
                <c:pt idx="535">
                  <c:v>-3.8228174654427851E-3</c:v>
                </c:pt>
                <c:pt idx="536">
                  <c:v>-1.0573809093858041E-2</c:v>
                </c:pt>
                <c:pt idx="537">
                  <c:v>-3.4088079289662898E-2</c:v>
                </c:pt>
                <c:pt idx="538">
                  <c:v>-3.0747904486151584E-2</c:v>
                </c:pt>
                <c:pt idx="539">
                  <c:v>-3.785697208136523E-3</c:v>
                </c:pt>
                <c:pt idx="540">
                  <c:v>-4.5168136408952134E-2</c:v>
                </c:pt>
                <c:pt idx="541">
                  <c:v>-8.2724630878432594E-3</c:v>
                </c:pt>
                <c:pt idx="542">
                  <c:v>4.5010868517233696E-2</c:v>
                </c:pt>
                <c:pt idx="543">
                  <c:v>-2.8510484833656792E-2</c:v>
                </c:pt>
                <c:pt idx="544">
                  <c:v>4.1336349363161225E-2</c:v>
                </c:pt>
                <c:pt idx="545">
                  <c:v>-3.4510782514423737E-2</c:v>
                </c:pt>
                <c:pt idx="546">
                  <c:v>-1.7200943581122549E-2</c:v>
                </c:pt>
                <c:pt idx="547">
                  <c:v>-7.901041272937824E-2</c:v>
                </c:pt>
                <c:pt idx="548">
                  <c:v>4.8215052115312323E-2</c:v>
                </c:pt>
                <c:pt idx="549">
                  <c:v>-5.0102892577574741E-2</c:v>
                </c:pt>
                <c:pt idx="550">
                  <c:v>-9.9944852300802703E-2</c:v>
                </c:pt>
                <c:pt idx="551">
                  <c:v>8.8808406952074301E-2</c:v>
                </c:pt>
                <c:pt idx="552">
                  <c:v>-0.12765219756714355</c:v>
                </c:pt>
                <c:pt idx="553">
                  <c:v>5.8226312396488164E-2</c:v>
                </c:pt>
                <c:pt idx="554">
                  <c:v>-5.3222272028113173E-2</c:v>
                </c:pt>
                <c:pt idx="555">
                  <c:v>4.6967610021547094E-3</c:v>
                </c:pt>
                <c:pt idx="556">
                  <c:v>-4.432762417423116E-2</c:v>
                </c:pt>
                <c:pt idx="557">
                  <c:v>-2.9731501217446697E-2</c:v>
                </c:pt>
                <c:pt idx="558">
                  <c:v>8.9683232620525244E-2</c:v>
                </c:pt>
                <c:pt idx="559">
                  <c:v>1.1468990636002671E-2</c:v>
                </c:pt>
                <c:pt idx="560">
                  <c:v>6.0543830773501353E-2</c:v>
                </c:pt>
                <c:pt idx="561">
                  <c:v>-3.426784528817315E-2</c:v>
                </c:pt>
                <c:pt idx="562">
                  <c:v>3.296659032229244E-2</c:v>
                </c:pt>
                <c:pt idx="563">
                  <c:v>-1.6142310615227612E-2</c:v>
                </c:pt>
                <c:pt idx="564">
                  <c:v>-4.5146362775105017E-2</c:v>
                </c:pt>
                <c:pt idx="565">
                  <c:v>2.2572656920924174E-2</c:v>
                </c:pt>
                <c:pt idx="566">
                  <c:v>-1.5252860828035191E-2</c:v>
                </c:pt>
                <c:pt idx="567">
                  <c:v>6.7968244417874163E-2</c:v>
                </c:pt>
                <c:pt idx="568">
                  <c:v>-1.6043392244067388E-3</c:v>
                </c:pt>
                <c:pt idx="569">
                  <c:v>3.3489371061956562E-2</c:v>
                </c:pt>
                <c:pt idx="570">
                  <c:v>1.4383470345338526E-2</c:v>
                </c:pt>
                <c:pt idx="571">
                  <c:v>-1.0156059247965839E-2</c:v>
                </c:pt>
                <c:pt idx="572">
                  <c:v>3.0114559647154059E-2</c:v>
                </c:pt>
                <c:pt idx="573">
                  <c:v>-2.2276732966680823E-2</c:v>
                </c:pt>
                <c:pt idx="574">
                  <c:v>5.7998380525054192E-3</c:v>
                </c:pt>
                <c:pt idx="575">
                  <c:v>2.6440932101252809E-2</c:v>
                </c:pt>
                <c:pt idx="576">
                  <c:v>-1.8042845795415784E-2</c:v>
                </c:pt>
                <c:pt idx="577">
                  <c:v>-3.1155115049135873E-2</c:v>
                </c:pt>
                <c:pt idx="578">
                  <c:v>2.267130057880911E-2</c:v>
                </c:pt>
                <c:pt idx="579">
                  <c:v>-5.3956774388849748E-4</c:v>
                </c:pt>
                <c:pt idx="580">
                  <c:v>1.3822090422785883E-2</c:v>
                </c:pt>
                <c:pt idx="581">
                  <c:v>1.4606868101510885E-2</c:v>
                </c:pt>
                <c:pt idx="582">
                  <c:v>-5.2561698803032658E-3</c:v>
                </c:pt>
                <c:pt idx="583">
                  <c:v>2.6236703977471479E-2</c:v>
                </c:pt>
                <c:pt idx="584">
                  <c:v>-9.2551432753939979E-3</c:v>
                </c:pt>
                <c:pt idx="585">
                  <c:v>-2.8460211116090185E-2</c:v>
                </c:pt>
                <c:pt idx="586">
                  <c:v>4.2408224743233644E-3</c:v>
                </c:pt>
                <c:pt idx="587">
                  <c:v>8.9999351385992611E-3</c:v>
                </c:pt>
                <c:pt idx="588">
                  <c:v>-7.0038802135311854E-3</c:v>
                </c:pt>
                <c:pt idx="589">
                  <c:v>1.1438955570006097E-2</c:v>
                </c:pt>
                <c:pt idx="590">
                  <c:v>1.6730795264891397E-2</c:v>
                </c:pt>
                <c:pt idx="591">
                  <c:v>1.3306916948353881E-4</c:v>
                </c:pt>
                <c:pt idx="592">
                  <c:v>-2.0713365698733076E-2</c:v>
                </c:pt>
                <c:pt idx="593">
                  <c:v>-1.761699655895169E-2</c:v>
                </c:pt>
                <c:pt idx="594">
                  <c:v>1.1458917804071491E-2</c:v>
                </c:pt>
                <c:pt idx="595">
                  <c:v>3.9186751437044372E-3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0277056"/>
        <c:axId val="380272744"/>
      </c:lineChart>
      <c:dateAx>
        <c:axId val="38027705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80272744"/>
        <c:crosses val="autoZero"/>
        <c:auto val="1"/>
        <c:lblOffset val="100"/>
        <c:baseTimeUnit val="days"/>
      </c:dateAx>
      <c:valAx>
        <c:axId val="380272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80277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'Precios y Rendimientos'!$E$1:$E$2</c:f>
              <c:strCache>
                <c:ptCount val="2"/>
                <c:pt idx="0">
                  <c:v>Rend Boeing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'Precios y Rendimientos'!$A$3:$A$598</c:f>
              <c:numCache>
                <c:formatCode>m/d/yyyy</c:formatCode>
                <c:ptCount val="596"/>
                <c:pt idx="0">
                  <c:v>43103</c:v>
                </c:pt>
                <c:pt idx="1">
                  <c:v>43104</c:v>
                </c:pt>
                <c:pt idx="2">
                  <c:v>43105</c:v>
                </c:pt>
                <c:pt idx="3">
                  <c:v>43108</c:v>
                </c:pt>
                <c:pt idx="4">
                  <c:v>43109</c:v>
                </c:pt>
                <c:pt idx="5">
                  <c:v>43110</c:v>
                </c:pt>
                <c:pt idx="6">
                  <c:v>43111</c:v>
                </c:pt>
                <c:pt idx="7">
                  <c:v>43112</c:v>
                </c:pt>
                <c:pt idx="8">
                  <c:v>43116</c:v>
                </c:pt>
                <c:pt idx="9">
                  <c:v>43117</c:v>
                </c:pt>
                <c:pt idx="10">
                  <c:v>43118</c:v>
                </c:pt>
                <c:pt idx="11">
                  <c:v>43119</c:v>
                </c:pt>
                <c:pt idx="12">
                  <c:v>43122</c:v>
                </c:pt>
                <c:pt idx="13">
                  <c:v>43123</c:v>
                </c:pt>
                <c:pt idx="14">
                  <c:v>43124</c:v>
                </c:pt>
                <c:pt idx="15">
                  <c:v>43125</c:v>
                </c:pt>
                <c:pt idx="16">
                  <c:v>43126</c:v>
                </c:pt>
                <c:pt idx="17">
                  <c:v>43129</c:v>
                </c:pt>
                <c:pt idx="18">
                  <c:v>43130</c:v>
                </c:pt>
                <c:pt idx="19">
                  <c:v>43131</c:v>
                </c:pt>
                <c:pt idx="20">
                  <c:v>43132</c:v>
                </c:pt>
                <c:pt idx="21">
                  <c:v>43133</c:v>
                </c:pt>
                <c:pt idx="22">
                  <c:v>43136</c:v>
                </c:pt>
                <c:pt idx="23">
                  <c:v>43137</c:v>
                </c:pt>
                <c:pt idx="24">
                  <c:v>43138</c:v>
                </c:pt>
                <c:pt idx="25">
                  <c:v>43139</c:v>
                </c:pt>
                <c:pt idx="26">
                  <c:v>43140</c:v>
                </c:pt>
                <c:pt idx="27">
                  <c:v>43143</c:v>
                </c:pt>
                <c:pt idx="28">
                  <c:v>43144</c:v>
                </c:pt>
                <c:pt idx="29">
                  <c:v>43145</c:v>
                </c:pt>
                <c:pt idx="30">
                  <c:v>43146</c:v>
                </c:pt>
                <c:pt idx="31">
                  <c:v>43147</c:v>
                </c:pt>
                <c:pt idx="32">
                  <c:v>43151</c:v>
                </c:pt>
                <c:pt idx="33">
                  <c:v>43152</c:v>
                </c:pt>
                <c:pt idx="34">
                  <c:v>43153</c:v>
                </c:pt>
                <c:pt idx="35">
                  <c:v>43154</c:v>
                </c:pt>
                <c:pt idx="36">
                  <c:v>43157</c:v>
                </c:pt>
                <c:pt idx="37">
                  <c:v>43158</c:v>
                </c:pt>
                <c:pt idx="38">
                  <c:v>43159</c:v>
                </c:pt>
                <c:pt idx="39">
                  <c:v>43160</c:v>
                </c:pt>
                <c:pt idx="40">
                  <c:v>43161</c:v>
                </c:pt>
                <c:pt idx="41">
                  <c:v>43164</c:v>
                </c:pt>
                <c:pt idx="42">
                  <c:v>43165</c:v>
                </c:pt>
                <c:pt idx="43">
                  <c:v>43166</c:v>
                </c:pt>
                <c:pt idx="44">
                  <c:v>43167</c:v>
                </c:pt>
                <c:pt idx="45">
                  <c:v>43168</c:v>
                </c:pt>
                <c:pt idx="46">
                  <c:v>43171</c:v>
                </c:pt>
                <c:pt idx="47">
                  <c:v>43172</c:v>
                </c:pt>
                <c:pt idx="48">
                  <c:v>43173</c:v>
                </c:pt>
                <c:pt idx="49">
                  <c:v>43174</c:v>
                </c:pt>
                <c:pt idx="50">
                  <c:v>43175</c:v>
                </c:pt>
                <c:pt idx="51">
                  <c:v>43178</c:v>
                </c:pt>
                <c:pt idx="52">
                  <c:v>43179</c:v>
                </c:pt>
                <c:pt idx="53">
                  <c:v>43180</c:v>
                </c:pt>
                <c:pt idx="54">
                  <c:v>43181</c:v>
                </c:pt>
                <c:pt idx="55">
                  <c:v>43182</c:v>
                </c:pt>
                <c:pt idx="56">
                  <c:v>43185</c:v>
                </c:pt>
                <c:pt idx="57">
                  <c:v>43186</c:v>
                </c:pt>
                <c:pt idx="58">
                  <c:v>43187</c:v>
                </c:pt>
                <c:pt idx="59">
                  <c:v>43188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43199</c:v>
                </c:pt>
                <c:pt idx="66">
                  <c:v>43200</c:v>
                </c:pt>
                <c:pt idx="67">
                  <c:v>43201</c:v>
                </c:pt>
                <c:pt idx="68">
                  <c:v>43202</c:v>
                </c:pt>
                <c:pt idx="69">
                  <c:v>43203</c:v>
                </c:pt>
                <c:pt idx="70">
                  <c:v>43206</c:v>
                </c:pt>
                <c:pt idx="71">
                  <c:v>43207</c:v>
                </c:pt>
                <c:pt idx="72">
                  <c:v>43208</c:v>
                </c:pt>
                <c:pt idx="73">
                  <c:v>43209</c:v>
                </c:pt>
                <c:pt idx="74">
                  <c:v>43210</c:v>
                </c:pt>
                <c:pt idx="75">
                  <c:v>43213</c:v>
                </c:pt>
                <c:pt idx="76">
                  <c:v>43214</c:v>
                </c:pt>
                <c:pt idx="77">
                  <c:v>43215</c:v>
                </c:pt>
                <c:pt idx="78">
                  <c:v>43216</c:v>
                </c:pt>
                <c:pt idx="79">
                  <c:v>43217</c:v>
                </c:pt>
                <c:pt idx="80">
                  <c:v>43220</c:v>
                </c:pt>
                <c:pt idx="81">
                  <c:v>43221</c:v>
                </c:pt>
                <c:pt idx="82">
                  <c:v>43222</c:v>
                </c:pt>
                <c:pt idx="83">
                  <c:v>43223</c:v>
                </c:pt>
                <c:pt idx="84">
                  <c:v>43224</c:v>
                </c:pt>
                <c:pt idx="85">
                  <c:v>43227</c:v>
                </c:pt>
                <c:pt idx="86">
                  <c:v>43228</c:v>
                </c:pt>
                <c:pt idx="87">
                  <c:v>43229</c:v>
                </c:pt>
                <c:pt idx="88">
                  <c:v>43230</c:v>
                </c:pt>
                <c:pt idx="89">
                  <c:v>43231</c:v>
                </c:pt>
                <c:pt idx="90">
                  <c:v>43234</c:v>
                </c:pt>
                <c:pt idx="91">
                  <c:v>43235</c:v>
                </c:pt>
                <c:pt idx="92">
                  <c:v>43236</c:v>
                </c:pt>
                <c:pt idx="93">
                  <c:v>43237</c:v>
                </c:pt>
                <c:pt idx="94">
                  <c:v>43238</c:v>
                </c:pt>
                <c:pt idx="95">
                  <c:v>43241</c:v>
                </c:pt>
                <c:pt idx="96">
                  <c:v>43242</c:v>
                </c:pt>
                <c:pt idx="97">
                  <c:v>43243</c:v>
                </c:pt>
                <c:pt idx="98">
                  <c:v>43244</c:v>
                </c:pt>
                <c:pt idx="99">
                  <c:v>43245</c:v>
                </c:pt>
                <c:pt idx="100">
                  <c:v>43249</c:v>
                </c:pt>
                <c:pt idx="101">
                  <c:v>43250</c:v>
                </c:pt>
                <c:pt idx="102">
                  <c:v>43251</c:v>
                </c:pt>
                <c:pt idx="103">
                  <c:v>43252</c:v>
                </c:pt>
                <c:pt idx="104">
                  <c:v>43255</c:v>
                </c:pt>
                <c:pt idx="105">
                  <c:v>43256</c:v>
                </c:pt>
                <c:pt idx="106">
                  <c:v>43257</c:v>
                </c:pt>
                <c:pt idx="107">
                  <c:v>43258</c:v>
                </c:pt>
                <c:pt idx="108">
                  <c:v>43259</c:v>
                </c:pt>
                <c:pt idx="109">
                  <c:v>43262</c:v>
                </c:pt>
                <c:pt idx="110">
                  <c:v>43263</c:v>
                </c:pt>
                <c:pt idx="111">
                  <c:v>43264</c:v>
                </c:pt>
                <c:pt idx="112">
                  <c:v>43265</c:v>
                </c:pt>
                <c:pt idx="113">
                  <c:v>43266</c:v>
                </c:pt>
                <c:pt idx="114">
                  <c:v>43269</c:v>
                </c:pt>
                <c:pt idx="115">
                  <c:v>43270</c:v>
                </c:pt>
                <c:pt idx="116">
                  <c:v>43271</c:v>
                </c:pt>
                <c:pt idx="117">
                  <c:v>43272</c:v>
                </c:pt>
                <c:pt idx="118">
                  <c:v>43273</c:v>
                </c:pt>
                <c:pt idx="119">
                  <c:v>43276</c:v>
                </c:pt>
                <c:pt idx="120">
                  <c:v>43277</c:v>
                </c:pt>
                <c:pt idx="121">
                  <c:v>43278</c:v>
                </c:pt>
                <c:pt idx="122">
                  <c:v>43279</c:v>
                </c:pt>
                <c:pt idx="123">
                  <c:v>43280</c:v>
                </c:pt>
                <c:pt idx="124">
                  <c:v>43283</c:v>
                </c:pt>
                <c:pt idx="125">
                  <c:v>43284</c:v>
                </c:pt>
                <c:pt idx="126">
                  <c:v>43286</c:v>
                </c:pt>
                <c:pt idx="127">
                  <c:v>43287</c:v>
                </c:pt>
                <c:pt idx="128">
                  <c:v>43290</c:v>
                </c:pt>
                <c:pt idx="129">
                  <c:v>43291</c:v>
                </c:pt>
                <c:pt idx="130">
                  <c:v>43292</c:v>
                </c:pt>
                <c:pt idx="131">
                  <c:v>43293</c:v>
                </c:pt>
                <c:pt idx="132">
                  <c:v>43294</c:v>
                </c:pt>
                <c:pt idx="133">
                  <c:v>43297</c:v>
                </c:pt>
                <c:pt idx="134">
                  <c:v>43298</c:v>
                </c:pt>
                <c:pt idx="135">
                  <c:v>43299</c:v>
                </c:pt>
                <c:pt idx="136">
                  <c:v>43300</c:v>
                </c:pt>
                <c:pt idx="137">
                  <c:v>43301</c:v>
                </c:pt>
                <c:pt idx="138">
                  <c:v>43304</c:v>
                </c:pt>
                <c:pt idx="139">
                  <c:v>43305</c:v>
                </c:pt>
                <c:pt idx="140">
                  <c:v>43306</c:v>
                </c:pt>
                <c:pt idx="141">
                  <c:v>43307</c:v>
                </c:pt>
                <c:pt idx="142">
                  <c:v>43308</c:v>
                </c:pt>
                <c:pt idx="143">
                  <c:v>43311</c:v>
                </c:pt>
                <c:pt idx="144">
                  <c:v>43312</c:v>
                </c:pt>
                <c:pt idx="145">
                  <c:v>43313</c:v>
                </c:pt>
                <c:pt idx="146">
                  <c:v>43314</c:v>
                </c:pt>
                <c:pt idx="147">
                  <c:v>43315</c:v>
                </c:pt>
                <c:pt idx="148">
                  <c:v>43318</c:v>
                </c:pt>
                <c:pt idx="149">
                  <c:v>43319</c:v>
                </c:pt>
                <c:pt idx="150">
                  <c:v>43320</c:v>
                </c:pt>
                <c:pt idx="151">
                  <c:v>43321</c:v>
                </c:pt>
                <c:pt idx="152">
                  <c:v>43322</c:v>
                </c:pt>
                <c:pt idx="153">
                  <c:v>43325</c:v>
                </c:pt>
                <c:pt idx="154">
                  <c:v>43326</c:v>
                </c:pt>
                <c:pt idx="155">
                  <c:v>43327</c:v>
                </c:pt>
                <c:pt idx="156">
                  <c:v>43328</c:v>
                </c:pt>
                <c:pt idx="157">
                  <c:v>43329</c:v>
                </c:pt>
                <c:pt idx="158">
                  <c:v>43332</c:v>
                </c:pt>
                <c:pt idx="159">
                  <c:v>43333</c:v>
                </c:pt>
                <c:pt idx="160">
                  <c:v>43334</c:v>
                </c:pt>
                <c:pt idx="161">
                  <c:v>43335</c:v>
                </c:pt>
                <c:pt idx="162">
                  <c:v>43336</c:v>
                </c:pt>
                <c:pt idx="163">
                  <c:v>43339</c:v>
                </c:pt>
                <c:pt idx="164">
                  <c:v>43340</c:v>
                </c:pt>
                <c:pt idx="165">
                  <c:v>43341</c:v>
                </c:pt>
                <c:pt idx="166">
                  <c:v>43342</c:v>
                </c:pt>
                <c:pt idx="167">
                  <c:v>43343</c:v>
                </c:pt>
                <c:pt idx="168">
                  <c:v>43347</c:v>
                </c:pt>
                <c:pt idx="169">
                  <c:v>43348</c:v>
                </c:pt>
                <c:pt idx="170">
                  <c:v>43349</c:v>
                </c:pt>
                <c:pt idx="171">
                  <c:v>43350</c:v>
                </c:pt>
                <c:pt idx="172">
                  <c:v>43353</c:v>
                </c:pt>
                <c:pt idx="173">
                  <c:v>43354</c:v>
                </c:pt>
                <c:pt idx="174">
                  <c:v>43355</c:v>
                </c:pt>
                <c:pt idx="175">
                  <c:v>43356</c:v>
                </c:pt>
                <c:pt idx="176">
                  <c:v>43357</c:v>
                </c:pt>
                <c:pt idx="177">
                  <c:v>43360</c:v>
                </c:pt>
                <c:pt idx="178">
                  <c:v>43361</c:v>
                </c:pt>
                <c:pt idx="179">
                  <c:v>43362</c:v>
                </c:pt>
                <c:pt idx="180">
                  <c:v>43363</c:v>
                </c:pt>
                <c:pt idx="181">
                  <c:v>43364</c:v>
                </c:pt>
                <c:pt idx="182">
                  <c:v>43367</c:v>
                </c:pt>
                <c:pt idx="183">
                  <c:v>43368</c:v>
                </c:pt>
                <c:pt idx="184">
                  <c:v>43369</c:v>
                </c:pt>
                <c:pt idx="185">
                  <c:v>43370</c:v>
                </c:pt>
                <c:pt idx="186">
                  <c:v>43371</c:v>
                </c:pt>
                <c:pt idx="187">
                  <c:v>43374</c:v>
                </c:pt>
                <c:pt idx="188">
                  <c:v>43375</c:v>
                </c:pt>
                <c:pt idx="189">
                  <c:v>43376</c:v>
                </c:pt>
                <c:pt idx="190">
                  <c:v>43377</c:v>
                </c:pt>
                <c:pt idx="191">
                  <c:v>43378</c:v>
                </c:pt>
                <c:pt idx="192">
                  <c:v>43381</c:v>
                </c:pt>
                <c:pt idx="193">
                  <c:v>43382</c:v>
                </c:pt>
                <c:pt idx="194">
                  <c:v>43383</c:v>
                </c:pt>
                <c:pt idx="195">
                  <c:v>43384</c:v>
                </c:pt>
                <c:pt idx="196">
                  <c:v>43385</c:v>
                </c:pt>
                <c:pt idx="197">
                  <c:v>43388</c:v>
                </c:pt>
                <c:pt idx="198">
                  <c:v>43389</c:v>
                </c:pt>
                <c:pt idx="199">
                  <c:v>43390</c:v>
                </c:pt>
                <c:pt idx="200">
                  <c:v>43391</c:v>
                </c:pt>
                <c:pt idx="201">
                  <c:v>43392</c:v>
                </c:pt>
                <c:pt idx="202">
                  <c:v>43395</c:v>
                </c:pt>
                <c:pt idx="203">
                  <c:v>43396</c:v>
                </c:pt>
                <c:pt idx="204">
                  <c:v>43397</c:v>
                </c:pt>
                <c:pt idx="205">
                  <c:v>43398</c:v>
                </c:pt>
                <c:pt idx="206">
                  <c:v>43399</c:v>
                </c:pt>
                <c:pt idx="207">
                  <c:v>43402</c:v>
                </c:pt>
                <c:pt idx="208">
                  <c:v>43403</c:v>
                </c:pt>
                <c:pt idx="209">
                  <c:v>43404</c:v>
                </c:pt>
                <c:pt idx="210">
                  <c:v>43405</c:v>
                </c:pt>
                <c:pt idx="211">
                  <c:v>43406</c:v>
                </c:pt>
                <c:pt idx="212">
                  <c:v>43409</c:v>
                </c:pt>
                <c:pt idx="213">
                  <c:v>43410</c:v>
                </c:pt>
                <c:pt idx="214">
                  <c:v>43411</c:v>
                </c:pt>
                <c:pt idx="215">
                  <c:v>43412</c:v>
                </c:pt>
                <c:pt idx="216">
                  <c:v>43413</c:v>
                </c:pt>
                <c:pt idx="217">
                  <c:v>43416</c:v>
                </c:pt>
                <c:pt idx="218">
                  <c:v>43417</c:v>
                </c:pt>
                <c:pt idx="219">
                  <c:v>43418</c:v>
                </c:pt>
                <c:pt idx="220">
                  <c:v>43419</c:v>
                </c:pt>
                <c:pt idx="221">
                  <c:v>43420</c:v>
                </c:pt>
                <c:pt idx="222">
                  <c:v>43423</c:v>
                </c:pt>
                <c:pt idx="223">
                  <c:v>43424</c:v>
                </c:pt>
                <c:pt idx="224">
                  <c:v>43425</c:v>
                </c:pt>
                <c:pt idx="225">
                  <c:v>43427</c:v>
                </c:pt>
                <c:pt idx="226">
                  <c:v>43430</c:v>
                </c:pt>
                <c:pt idx="227">
                  <c:v>43431</c:v>
                </c:pt>
                <c:pt idx="228">
                  <c:v>43432</c:v>
                </c:pt>
                <c:pt idx="229">
                  <c:v>43433</c:v>
                </c:pt>
                <c:pt idx="230">
                  <c:v>43434</c:v>
                </c:pt>
                <c:pt idx="231">
                  <c:v>43437</c:v>
                </c:pt>
                <c:pt idx="232">
                  <c:v>43438</c:v>
                </c:pt>
                <c:pt idx="233">
                  <c:v>43440</c:v>
                </c:pt>
                <c:pt idx="234">
                  <c:v>43441</c:v>
                </c:pt>
                <c:pt idx="235">
                  <c:v>43444</c:v>
                </c:pt>
                <c:pt idx="236">
                  <c:v>43445</c:v>
                </c:pt>
                <c:pt idx="237">
                  <c:v>43446</c:v>
                </c:pt>
                <c:pt idx="238">
                  <c:v>43447</c:v>
                </c:pt>
                <c:pt idx="239">
                  <c:v>43448</c:v>
                </c:pt>
                <c:pt idx="240">
                  <c:v>43451</c:v>
                </c:pt>
                <c:pt idx="241">
                  <c:v>43452</c:v>
                </c:pt>
                <c:pt idx="242">
                  <c:v>43453</c:v>
                </c:pt>
                <c:pt idx="243">
                  <c:v>43454</c:v>
                </c:pt>
                <c:pt idx="244">
                  <c:v>43455</c:v>
                </c:pt>
                <c:pt idx="245">
                  <c:v>43458</c:v>
                </c:pt>
                <c:pt idx="246">
                  <c:v>43460</c:v>
                </c:pt>
                <c:pt idx="247">
                  <c:v>43461</c:v>
                </c:pt>
                <c:pt idx="248">
                  <c:v>43462</c:v>
                </c:pt>
                <c:pt idx="249">
                  <c:v>43465</c:v>
                </c:pt>
                <c:pt idx="250">
                  <c:v>43467</c:v>
                </c:pt>
                <c:pt idx="251">
                  <c:v>43468</c:v>
                </c:pt>
                <c:pt idx="252">
                  <c:v>43469</c:v>
                </c:pt>
                <c:pt idx="253">
                  <c:v>43472</c:v>
                </c:pt>
                <c:pt idx="254">
                  <c:v>43473</c:v>
                </c:pt>
                <c:pt idx="255">
                  <c:v>43474</c:v>
                </c:pt>
                <c:pt idx="256">
                  <c:v>43475</c:v>
                </c:pt>
                <c:pt idx="257">
                  <c:v>43476</c:v>
                </c:pt>
                <c:pt idx="258">
                  <c:v>43479</c:v>
                </c:pt>
                <c:pt idx="259">
                  <c:v>43480</c:v>
                </c:pt>
                <c:pt idx="260">
                  <c:v>43481</c:v>
                </c:pt>
                <c:pt idx="261">
                  <c:v>43482</c:v>
                </c:pt>
                <c:pt idx="262">
                  <c:v>43483</c:v>
                </c:pt>
                <c:pt idx="263">
                  <c:v>43487</c:v>
                </c:pt>
                <c:pt idx="264">
                  <c:v>43488</c:v>
                </c:pt>
                <c:pt idx="265">
                  <c:v>43489</c:v>
                </c:pt>
                <c:pt idx="266">
                  <c:v>43490</c:v>
                </c:pt>
                <c:pt idx="267">
                  <c:v>43493</c:v>
                </c:pt>
                <c:pt idx="268">
                  <c:v>43494</c:v>
                </c:pt>
                <c:pt idx="269">
                  <c:v>43495</c:v>
                </c:pt>
                <c:pt idx="270">
                  <c:v>43496</c:v>
                </c:pt>
                <c:pt idx="271">
                  <c:v>43497</c:v>
                </c:pt>
                <c:pt idx="272">
                  <c:v>43500</c:v>
                </c:pt>
                <c:pt idx="273">
                  <c:v>43501</c:v>
                </c:pt>
                <c:pt idx="274">
                  <c:v>43502</c:v>
                </c:pt>
                <c:pt idx="275">
                  <c:v>43503</c:v>
                </c:pt>
                <c:pt idx="276">
                  <c:v>43504</c:v>
                </c:pt>
                <c:pt idx="277">
                  <c:v>43507</c:v>
                </c:pt>
                <c:pt idx="278">
                  <c:v>43508</c:v>
                </c:pt>
                <c:pt idx="279">
                  <c:v>43509</c:v>
                </c:pt>
                <c:pt idx="280">
                  <c:v>43510</c:v>
                </c:pt>
                <c:pt idx="281">
                  <c:v>43511</c:v>
                </c:pt>
                <c:pt idx="282">
                  <c:v>43515</c:v>
                </c:pt>
                <c:pt idx="283">
                  <c:v>43516</c:v>
                </c:pt>
                <c:pt idx="284">
                  <c:v>43517</c:v>
                </c:pt>
                <c:pt idx="285">
                  <c:v>43518</c:v>
                </c:pt>
                <c:pt idx="286">
                  <c:v>43521</c:v>
                </c:pt>
                <c:pt idx="287">
                  <c:v>43522</c:v>
                </c:pt>
                <c:pt idx="288">
                  <c:v>43523</c:v>
                </c:pt>
                <c:pt idx="289">
                  <c:v>43524</c:v>
                </c:pt>
                <c:pt idx="290">
                  <c:v>43525</c:v>
                </c:pt>
                <c:pt idx="291">
                  <c:v>43528</c:v>
                </c:pt>
                <c:pt idx="292">
                  <c:v>43529</c:v>
                </c:pt>
                <c:pt idx="293">
                  <c:v>43530</c:v>
                </c:pt>
                <c:pt idx="294">
                  <c:v>43531</c:v>
                </c:pt>
                <c:pt idx="295">
                  <c:v>43532</c:v>
                </c:pt>
                <c:pt idx="296">
                  <c:v>43535</c:v>
                </c:pt>
                <c:pt idx="297">
                  <c:v>43536</c:v>
                </c:pt>
                <c:pt idx="298">
                  <c:v>43537</c:v>
                </c:pt>
                <c:pt idx="299">
                  <c:v>43538</c:v>
                </c:pt>
                <c:pt idx="300">
                  <c:v>43539</c:v>
                </c:pt>
                <c:pt idx="301">
                  <c:v>43542</c:v>
                </c:pt>
                <c:pt idx="302">
                  <c:v>43543</c:v>
                </c:pt>
                <c:pt idx="303">
                  <c:v>43544</c:v>
                </c:pt>
                <c:pt idx="304">
                  <c:v>43545</c:v>
                </c:pt>
                <c:pt idx="305">
                  <c:v>43546</c:v>
                </c:pt>
                <c:pt idx="306">
                  <c:v>43549</c:v>
                </c:pt>
                <c:pt idx="307">
                  <c:v>43550</c:v>
                </c:pt>
                <c:pt idx="308">
                  <c:v>43551</c:v>
                </c:pt>
                <c:pt idx="309">
                  <c:v>43552</c:v>
                </c:pt>
                <c:pt idx="310">
                  <c:v>43553</c:v>
                </c:pt>
                <c:pt idx="311">
                  <c:v>43556</c:v>
                </c:pt>
                <c:pt idx="312">
                  <c:v>43557</c:v>
                </c:pt>
                <c:pt idx="313">
                  <c:v>43558</c:v>
                </c:pt>
                <c:pt idx="314">
                  <c:v>43559</c:v>
                </c:pt>
                <c:pt idx="315">
                  <c:v>43560</c:v>
                </c:pt>
                <c:pt idx="316">
                  <c:v>43563</c:v>
                </c:pt>
                <c:pt idx="317">
                  <c:v>43564</c:v>
                </c:pt>
                <c:pt idx="318">
                  <c:v>43565</c:v>
                </c:pt>
                <c:pt idx="319">
                  <c:v>43566</c:v>
                </c:pt>
                <c:pt idx="320">
                  <c:v>43567</c:v>
                </c:pt>
                <c:pt idx="321">
                  <c:v>43570</c:v>
                </c:pt>
                <c:pt idx="322">
                  <c:v>43571</c:v>
                </c:pt>
                <c:pt idx="323">
                  <c:v>43572</c:v>
                </c:pt>
                <c:pt idx="324">
                  <c:v>43573</c:v>
                </c:pt>
                <c:pt idx="325">
                  <c:v>43577</c:v>
                </c:pt>
                <c:pt idx="326">
                  <c:v>43578</c:v>
                </c:pt>
                <c:pt idx="327">
                  <c:v>43579</c:v>
                </c:pt>
                <c:pt idx="328">
                  <c:v>43580</c:v>
                </c:pt>
                <c:pt idx="329">
                  <c:v>43581</c:v>
                </c:pt>
                <c:pt idx="330">
                  <c:v>43584</c:v>
                </c:pt>
                <c:pt idx="331">
                  <c:v>43585</c:v>
                </c:pt>
                <c:pt idx="332">
                  <c:v>43586</c:v>
                </c:pt>
                <c:pt idx="333">
                  <c:v>43587</c:v>
                </c:pt>
                <c:pt idx="334">
                  <c:v>43588</c:v>
                </c:pt>
                <c:pt idx="335">
                  <c:v>43591</c:v>
                </c:pt>
                <c:pt idx="336">
                  <c:v>43592</c:v>
                </c:pt>
                <c:pt idx="337">
                  <c:v>43593</c:v>
                </c:pt>
                <c:pt idx="338">
                  <c:v>43594</c:v>
                </c:pt>
                <c:pt idx="339">
                  <c:v>43595</c:v>
                </c:pt>
                <c:pt idx="340">
                  <c:v>43598</c:v>
                </c:pt>
                <c:pt idx="341">
                  <c:v>43599</c:v>
                </c:pt>
                <c:pt idx="342">
                  <c:v>43600</c:v>
                </c:pt>
                <c:pt idx="343">
                  <c:v>43601</c:v>
                </c:pt>
                <c:pt idx="344">
                  <c:v>43602</c:v>
                </c:pt>
                <c:pt idx="345">
                  <c:v>43605</c:v>
                </c:pt>
                <c:pt idx="346">
                  <c:v>43606</c:v>
                </c:pt>
                <c:pt idx="347">
                  <c:v>43607</c:v>
                </c:pt>
                <c:pt idx="348">
                  <c:v>43608</c:v>
                </c:pt>
                <c:pt idx="349">
                  <c:v>43609</c:v>
                </c:pt>
                <c:pt idx="350">
                  <c:v>43613</c:v>
                </c:pt>
                <c:pt idx="351">
                  <c:v>43614</c:v>
                </c:pt>
                <c:pt idx="352">
                  <c:v>43615</c:v>
                </c:pt>
                <c:pt idx="353">
                  <c:v>43616</c:v>
                </c:pt>
                <c:pt idx="354">
                  <c:v>43619</c:v>
                </c:pt>
                <c:pt idx="355">
                  <c:v>43620</c:v>
                </c:pt>
                <c:pt idx="356">
                  <c:v>43621</c:v>
                </c:pt>
                <c:pt idx="357">
                  <c:v>43622</c:v>
                </c:pt>
                <c:pt idx="358">
                  <c:v>43623</c:v>
                </c:pt>
                <c:pt idx="359">
                  <c:v>43626</c:v>
                </c:pt>
                <c:pt idx="360">
                  <c:v>43627</c:v>
                </c:pt>
                <c:pt idx="361">
                  <c:v>43628</c:v>
                </c:pt>
                <c:pt idx="362">
                  <c:v>43629</c:v>
                </c:pt>
                <c:pt idx="363">
                  <c:v>43630</c:v>
                </c:pt>
                <c:pt idx="364">
                  <c:v>43633</c:v>
                </c:pt>
                <c:pt idx="365">
                  <c:v>43634</c:v>
                </c:pt>
                <c:pt idx="366">
                  <c:v>43635</c:v>
                </c:pt>
                <c:pt idx="367">
                  <c:v>43636</c:v>
                </c:pt>
                <c:pt idx="368">
                  <c:v>43637</c:v>
                </c:pt>
                <c:pt idx="369">
                  <c:v>43640</c:v>
                </c:pt>
                <c:pt idx="370">
                  <c:v>43641</c:v>
                </c:pt>
                <c:pt idx="371">
                  <c:v>43642</c:v>
                </c:pt>
                <c:pt idx="372">
                  <c:v>43643</c:v>
                </c:pt>
                <c:pt idx="373">
                  <c:v>43644</c:v>
                </c:pt>
                <c:pt idx="374">
                  <c:v>43647</c:v>
                </c:pt>
                <c:pt idx="375">
                  <c:v>43648</c:v>
                </c:pt>
                <c:pt idx="376">
                  <c:v>43649</c:v>
                </c:pt>
                <c:pt idx="377">
                  <c:v>43651</c:v>
                </c:pt>
                <c:pt idx="378">
                  <c:v>43654</c:v>
                </c:pt>
                <c:pt idx="379">
                  <c:v>43655</c:v>
                </c:pt>
                <c:pt idx="380">
                  <c:v>43656</c:v>
                </c:pt>
                <c:pt idx="381">
                  <c:v>43657</c:v>
                </c:pt>
                <c:pt idx="382">
                  <c:v>43658</c:v>
                </c:pt>
                <c:pt idx="383">
                  <c:v>43661</c:v>
                </c:pt>
                <c:pt idx="384">
                  <c:v>43662</c:v>
                </c:pt>
                <c:pt idx="385">
                  <c:v>43663</c:v>
                </c:pt>
                <c:pt idx="386">
                  <c:v>43664</c:v>
                </c:pt>
                <c:pt idx="387">
                  <c:v>43665</c:v>
                </c:pt>
                <c:pt idx="388">
                  <c:v>43668</c:v>
                </c:pt>
                <c:pt idx="389">
                  <c:v>43669</c:v>
                </c:pt>
                <c:pt idx="390">
                  <c:v>43670</c:v>
                </c:pt>
                <c:pt idx="391">
                  <c:v>43671</c:v>
                </c:pt>
                <c:pt idx="392">
                  <c:v>43672</c:v>
                </c:pt>
                <c:pt idx="393">
                  <c:v>43675</c:v>
                </c:pt>
                <c:pt idx="394">
                  <c:v>43676</c:v>
                </c:pt>
                <c:pt idx="395">
                  <c:v>43677</c:v>
                </c:pt>
                <c:pt idx="396">
                  <c:v>43678</c:v>
                </c:pt>
                <c:pt idx="397">
                  <c:v>43679</c:v>
                </c:pt>
                <c:pt idx="398">
                  <c:v>43682</c:v>
                </c:pt>
                <c:pt idx="399">
                  <c:v>43683</c:v>
                </c:pt>
                <c:pt idx="400">
                  <c:v>43684</c:v>
                </c:pt>
                <c:pt idx="401">
                  <c:v>43685</c:v>
                </c:pt>
                <c:pt idx="402">
                  <c:v>43686</c:v>
                </c:pt>
                <c:pt idx="403">
                  <c:v>43689</c:v>
                </c:pt>
                <c:pt idx="404">
                  <c:v>43690</c:v>
                </c:pt>
                <c:pt idx="405">
                  <c:v>43691</c:v>
                </c:pt>
                <c:pt idx="406">
                  <c:v>43692</c:v>
                </c:pt>
                <c:pt idx="407">
                  <c:v>43693</c:v>
                </c:pt>
                <c:pt idx="408">
                  <c:v>43696</c:v>
                </c:pt>
                <c:pt idx="409">
                  <c:v>43697</c:v>
                </c:pt>
                <c:pt idx="410">
                  <c:v>43698</c:v>
                </c:pt>
                <c:pt idx="411">
                  <c:v>43699</c:v>
                </c:pt>
                <c:pt idx="412">
                  <c:v>43700</c:v>
                </c:pt>
                <c:pt idx="413">
                  <c:v>43703</c:v>
                </c:pt>
                <c:pt idx="414">
                  <c:v>43704</c:v>
                </c:pt>
                <c:pt idx="415">
                  <c:v>43705</c:v>
                </c:pt>
                <c:pt idx="416">
                  <c:v>43706</c:v>
                </c:pt>
                <c:pt idx="417">
                  <c:v>43707</c:v>
                </c:pt>
                <c:pt idx="418">
                  <c:v>43711</c:v>
                </c:pt>
                <c:pt idx="419">
                  <c:v>43712</c:v>
                </c:pt>
                <c:pt idx="420">
                  <c:v>43713</c:v>
                </c:pt>
                <c:pt idx="421">
                  <c:v>43714</c:v>
                </c:pt>
                <c:pt idx="422">
                  <c:v>43717</c:v>
                </c:pt>
                <c:pt idx="423">
                  <c:v>43718</c:v>
                </c:pt>
                <c:pt idx="424">
                  <c:v>43719</c:v>
                </c:pt>
                <c:pt idx="425">
                  <c:v>43720</c:v>
                </c:pt>
                <c:pt idx="426">
                  <c:v>43721</c:v>
                </c:pt>
                <c:pt idx="427">
                  <c:v>43724</c:v>
                </c:pt>
                <c:pt idx="428">
                  <c:v>43725</c:v>
                </c:pt>
                <c:pt idx="429">
                  <c:v>43726</c:v>
                </c:pt>
                <c:pt idx="430">
                  <c:v>43727</c:v>
                </c:pt>
                <c:pt idx="431">
                  <c:v>43728</c:v>
                </c:pt>
                <c:pt idx="432">
                  <c:v>43731</c:v>
                </c:pt>
                <c:pt idx="433">
                  <c:v>43732</c:v>
                </c:pt>
                <c:pt idx="434">
                  <c:v>43733</c:v>
                </c:pt>
                <c:pt idx="435">
                  <c:v>43734</c:v>
                </c:pt>
                <c:pt idx="436">
                  <c:v>43735</c:v>
                </c:pt>
                <c:pt idx="437">
                  <c:v>43738</c:v>
                </c:pt>
                <c:pt idx="438">
                  <c:v>43739</c:v>
                </c:pt>
                <c:pt idx="439">
                  <c:v>43740</c:v>
                </c:pt>
                <c:pt idx="440">
                  <c:v>43741</c:v>
                </c:pt>
                <c:pt idx="441">
                  <c:v>43742</c:v>
                </c:pt>
                <c:pt idx="442">
                  <c:v>43745</c:v>
                </c:pt>
                <c:pt idx="443">
                  <c:v>43746</c:v>
                </c:pt>
                <c:pt idx="444">
                  <c:v>43747</c:v>
                </c:pt>
                <c:pt idx="445">
                  <c:v>43748</c:v>
                </c:pt>
                <c:pt idx="446">
                  <c:v>43749</c:v>
                </c:pt>
                <c:pt idx="447">
                  <c:v>43752</c:v>
                </c:pt>
                <c:pt idx="448">
                  <c:v>43753</c:v>
                </c:pt>
                <c:pt idx="449">
                  <c:v>43754</c:v>
                </c:pt>
                <c:pt idx="450">
                  <c:v>43755</c:v>
                </c:pt>
                <c:pt idx="451">
                  <c:v>43756</c:v>
                </c:pt>
                <c:pt idx="452">
                  <c:v>43759</c:v>
                </c:pt>
                <c:pt idx="453">
                  <c:v>43760</c:v>
                </c:pt>
                <c:pt idx="454">
                  <c:v>43761</c:v>
                </c:pt>
                <c:pt idx="455">
                  <c:v>43762</c:v>
                </c:pt>
                <c:pt idx="456">
                  <c:v>43763</c:v>
                </c:pt>
                <c:pt idx="457">
                  <c:v>43766</c:v>
                </c:pt>
                <c:pt idx="458">
                  <c:v>43767</c:v>
                </c:pt>
                <c:pt idx="459">
                  <c:v>43768</c:v>
                </c:pt>
                <c:pt idx="460">
                  <c:v>43769</c:v>
                </c:pt>
                <c:pt idx="461">
                  <c:v>43770</c:v>
                </c:pt>
                <c:pt idx="462">
                  <c:v>43773</c:v>
                </c:pt>
                <c:pt idx="463">
                  <c:v>43774</c:v>
                </c:pt>
                <c:pt idx="464">
                  <c:v>43775</c:v>
                </c:pt>
                <c:pt idx="465">
                  <c:v>43776</c:v>
                </c:pt>
                <c:pt idx="466">
                  <c:v>43777</c:v>
                </c:pt>
                <c:pt idx="467">
                  <c:v>43780</c:v>
                </c:pt>
                <c:pt idx="468">
                  <c:v>43781</c:v>
                </c:pt>
                <c:pt idx="469">
                  <c:v>43782</c:v>
                </c:pt>
                <c:pt idx="470">
                  <c:v>43783</c:v>
                </c:pt>
                <c:pt idx="471">
                  <c:v>43784</c:v>
                </c:pt>
                <c:pt idx="472">
                  <c:v>43787</c:v>
                </c:pt>
                <c:pt idx="473">
                  <c:v>43788</c:v>
                </c:pt>
                <c:pt idx="474">
                  <c:v>43789</c:v>
                </c:pt>
                <c:pt idx="475">
                  <c:v>43790</c:v>
                </c:pt>
                <c:pt idx="476">
                  <c:v>43791</c:v>
                </c:pt>
                <c:pt idx="477">
                  <c:v>43794</c:v>
                </c:pt>
                <c:pt idx="478">
                  <c:v>43795</c:v>
                </c:pt>
                <c:pt idx="479">
                  <c:v>43796</c:v>
                </c:pt>
                <c:pt idx="480">
                  <c:v>43798</c:v>
                </c:pt>
                <c:pt idx="481">
                  <c:v>43801</c:v>
                </c:pt>
                <c:pt idx="482">
                  <c:v>43802</c:v>
                </c:pt>
                <c:pt idx="483">
                  <c:v>43803</c:v>
                </c:pt>
                <c:pt idx="484">
                  <c:v>43804</c:v>
                </c:pt>
                <c:pt idx="485">
                  <c:v>43805</c:v>
                </c:pt>
                <c:pt idx="486">
                  <c:v>43808</c:v>
                </c:pt>
                <c:pt idx="487">
                  <c:v>43809</c:v>
                </c:pt>
                <c:pt idx="488">
                  <c:v>43810</c:v>
                </c:pt>
                <c:pt idx="489">
                  <c:v>43811</c:v>
                </c:pt>
                <c:pt idx="490">
                  <c:v>43812</c:v>
                </c:pt>
                <c:pt idx="491">
                  <c:v>43815</c:v>
                </c:pt>
                <c:pt idx="492">
                  <c:v>43816</c:v>
                </c:pt>
                <c:pt idx="493">
                  <c:v>43817</c:v>
                </c:pt>
                <c:pt idx="494">
                  <c:v>43818</c:v>
                </c:pt>
                <c:pt idx="495">
                  <c:v>43819</c:v>
                </c:pt>
                <c:pt idx="496">
                  <c:v>43822</c:v>
                </c:pt>
                <c:pt idx="497">
                  <c:v>43823</c:v>
                </c:pt>
                <c:pt idx="498">
                  <c:v>43825</c:v>
                </c:pt>
                <c:pt idx="499">
                  <c:v>43826</c:v>
                </c:pt>
                <c:pt idx="500">
                  <c:v>43829</c:v>
                </c:pt>
                <c:pt idx="501">
                  <c:v>43830</c:v>
                </c:pt>
                <c:pt idx="502">
                  <c:v>43832</c:v>
                </c:pt>
                <c:pt idx="503">
                  <c:v>43833</c:v>
                </c:pt>
                <c:pt idx="504">
                  <c:v>43836</c:v>
                </c:pt>
                <c:pt idx="505">
                  <c:v>43837</c:v>
                </c:pt>
                <c:pt idx="506">
                  <c:v>43838</c:v>
                </c:pt>
                <c:pt idx="507">
                  <c:v>43839</c:v>
                </c:pt>
                <c:pt idx="508">
                  <c:v>43840</c:v>
                </c:pt>
                <c:pt idx="509">
                  <c:v>43843</c:v>
                </c:pt>
                <c:pt idx="510">
                  <c:v>43844</c:v>
                </c:pt>
                <c:pt idx="511">
                  <c:v>43845</c:v>
                </c:pt>
                <c:pt idx="512">
                  <c:v>43846</c:v>
                </c:pt>
                <c:pt idx="513">
                  <c:v>43847</c:v>
                </c:pt>
                <c:pt idx="514">
                  <c:v>43851</c:v>
                </c:pt>
                <c:pt idx="515">
                  <c:v>43852</c:v>
                </c:pt>
                <c:pt idx="516">
                  <c:v>43853</c:v>
                </c:pt>
                <c:pt idx="517">
                  <c:v>43854</c:v>
                </c:pt>
                <c:pt idx="518">
                  <c:v>43857</c:v>
                </c:pt>
                <c:pt idx="519">
                  <c:v>43858</c:v>
                </c:pt>
                <c:pt idx="520">
                  <c:v>43859</c:v>
                </c:pt>
                <c:pt idx="521">
                  <c:v>43860</c:v>
                </c:pt>
                <c:pt idx="522">
                  <c:v>43861</c:v>
                </c:pt>
                <c:pt idx="523">
                  <c:v>43864</c:v>
                </c:pt>
                <c:pt idx="524">
                  <c:v>43865</c:v>
                </c:pt>
                <c:pt idx="525">
                  <c:v>43866</c:v>
                </c:pt>
                <c:pt idx="526">
                  <c:v>43867</c:v>
                </c:pt>
                <c:pt idx="527">
                  <c:v>43868</c:v>
                </c:pt>
                <c:pt idx="528">
                  <c:v>43871</c:v>
                </c:pt>
                <c:pt idx="529">
                  <c:v>43872</c:v>
                </c:pt>
                <c:pt idx="530">
                  <c:v>43873</c:v>
                </c:pt>
                <c:pt idx="531">
                  <c:v>43874</c:v>
                </c:pt>
                <c:pt idx="532">
                  <c:v>43875</c:v>
                </c:pt>
                <c:pt idx="533">
                  <c:v>43879</c:v>
                </c:pt>
                <c:pt idx="534">
                  <c:v>43880</c:v>
                </c:pt>
                <c:pt idx="535">
                  <c:v>43881</c:v>
                </c:pt>
                <c:pt idx="536">
                  <c:v>43882</c:v>
                </c:pt>
                <c:pt idx="537">
                  <c:v>43885</c:v>
                </c:pt>
                <c:pt idx="538">
                  <c:v>43886</c:v>
                </c:pt>
                <c:pt idx="539">
                  <c:v>43887</c:v>
                </c:pt>
                <c:pt idx="540">
                  <c:v>43888</c:v>
                </c:pt>
                <c:pt idx="541">
                  <c:v>43889</c:v>
                </c:pt>
                <c:pt idx="542">
                  <c:v>43892</c:v>
                </c:pt>
                <c:pt idx="543">
                  <c:v>43893</c:v>
                </c:pt>
                <c:pt idx="544">
                  <c:v>43894</c:v>
                </c:pt>
                <c:pt idx="545">
                  <c:v>43895</c:v>
                </c:pt>
                <c:pt idx="546">
                  <c:v>43896</c:v>
                </c:pt>
                <c:pt idx="547">
                  <c:v>43899</c:v>
                </c:pt>
                <c:pt idx="548">
                  <c:v>43900</c:v>
                </c:pt>
                <c:pt idx="549">
                  <c:v>43901</c:v>
                </c:pt>
                <c:pt idx="550">
                  <c:v>43902</c:v>
                </c:pt>
                <c:pt idx="551">
                  <c:v>43903</c:v>
                </c:pt>
                <c:pt idx="552">
                  <c:v>43906</c:v>
                </c:pt>
                <c:pt idx="553">
                  <c:v>43907</c:v>
                </c:pt>
                <c:pt idx="554">
                  <c:v>43908</c:v>
                </c:pt>
                <c:pt idx="555">
                  <c:v>43909</c:v>
                </c:pt>
                <c:pt idx="556">
                  <c:v>43910</c:v>
                </c:pt>
                <c:pt idx="557">
                  <c:v>43913</c:v>
                </c:pt>
                <c:pt idx="558">
                  <c:v>43914</c:v>
                </c:pt>
                <c:pt idx="559">
                  <c:v>43915</c:v>
                </c:pt>
                <c:pt idx="560">
                  <c:v>43916</c:v>
                </c:pt>
                <c:pt idx="561">
                  <c:v>43917</c:v>
                </c:pt>
                <c:pt idx="562">
                  <c:v>43920</c:v>
                </c:pt>
                <c:pt idx="563">
                  <c:v>43921</c:v>
                </c:pt>
                <c:pt idx="564">
                  <c:v>43922</c:v>
                </c:pt>
                <c:pt idx="565">
                  <c:v>43923</c:v>
                </c:pt>
                <c:pt idx="566">
                  <c:v>43924</c:v>
                </c:pt>
                <c:pt idx="567">
                  <c:v>43927</c:v>
                </c:pt>
                <c:pt idx="568">
                  <c:v>43928</c:v>
                </c:pt>
                <c:pt idx="569">
                  <c:v>43929</c:v>
                </c:pt>
                <c:pt idx="570">
                  <c:v>43930</c:v>
                </c:pt>
                <c:pt idx="571">
                  <c:v>43934</c:v>
                </c:pt>
                <c:pt idx="572">
                  <c:v>43935</c:v>
                </c:pt>
                <c:pt idx="573">
                  <c:v>43936</c:v>
                </c:pt>
                <c:pt idx="574">
                  <c:v>43937</c:v>
                </c:pt>
                <c:pt idx="575">
                  <c:v>43938</c:v>
                </c:pt>
                <c:pt idx="576">
                  <c:v>43941</c:v>
                </c:pt>
                <c:pt idx="577">
                  <c:v>43942</c:v>
                </c:pt>
                <c:pt idx="578">
                  <c:v>43943</c:v>
                </c:pt>
                <c:pt idx="579">
                  <c:v>43944</c:v>
                </c:pt>
                <c:pt idx="580">
                  <c:v>43945</c:v>
                </c:pt>
                <c:pt idx="581">
                  <c:v>43948</c:v>
                </c:pt>
                <c:pt idx="582">
                  <c:v>43949</c:v>
                </c:pt>
                <c:pt idx="583">
                  <c:v>43950</c:v>
                </c:pt>
                <c:pt idx="584">
                  <c:v>43951</c:v>
                </c:pt>
                <c:pt idx="585">
                  <c:v>43952</c:v>
                </c:pt>
                <c:pt idx="586">
                  <c:v>43955</c:v>
                </c:pt>
                <c:pt idx="587">
                  <c:v>43956</c:v>
                </c:pt>
                <c:pt idx="588">
                  <c:v>43957</c:v>
                </c:pt>
                <c:pt idx="589">
                  <c:v>43958</c:v>
                </c:pt>
                <c:pt idx="590">
                  <c:v>43959</c:v>
                </c:pt>
                <c:pt idx="591">
                  <c:v>43962</c:v>
                </c:pt>
                <c:pt idx="592">
                  <c:v>43963</c:v>
                </c:pt>
                <c:pt idx="593">
                  <c:v>43964</c:v>
                </c:pt>
                <c:pt idx="594">
                  <c:v>43965</c:v>
                </c:pt>
                <c:pt idx="595">
                  <c:v>43966</c:v>
                </c:pt>
              </c:numCache>
            </c:numRef>
          </c:cat>
          <c:val>
            <c:numRef>
              <c:f>'Precios y Rendimientos'!$E$3:$E$598</c:f>
              <c:numCache>
                <c:formatCode>0.00000%</c:formatCode>
                <c:ptCount val="596"/>
                <c:pt idx="0">
                  <c:v>3.2287869339979241E-3</c:v>
                </c:pt>
                <c:pt idx="1">
                  <c:v>-3.8015730634106239E-3</c:v>
                </c:pt>
                <c:pt idx="2">
                  <c:v>4.0202854395449981E-2</c:v>
                </c:pt>
                <c:pt idx="3">
                  <c:v>4.2327872606961661E-3</c:v>
                </c:pt>
                <c:pt idx="4">
                  <c:v>2.6346606036325413E-2</c:v>
                </c:pt>
                <c:pt idx="5">
                  <c:v>5.7305315041847301E-3</c:v>
                </c:pt>
                <c:pt idx="6">
                  <c:v>2.4246180740471551E-2</c:v>
                </c:pt>
                <c:pt idx="7">
                  <c:v>2.4356491078516663E-2</c:v>
                </c:pt>
                <c:pt idx="8">
                  <c:v>-3.127836634997383E-3</c:v>
                </c:pt>
                <c:pt idx="9">
                  <c:v>4.6206722281349262E-2</c:v>
                </c:pt>
                <c:pt idx="10">
                  <c:v>-3.1398596242291195E-2</c:v>
                </c:pt>
                <c:pt idx="11">
                  <c:v>-7.1693111899040285E-3</c:v>
                </c:pt>
                <c:pt idx="12">
                  <c:v>7.9899578930121102E-4</c:v>
                </c:pt>
                <c:pt idx="13">
                  <c:v>-7.1557478288177094E-3</c:v>
                </c:pt>
                <c:pt idx="14">
                  <c:v>-2.6853602529416484E-3</c:v>
                </c:pt>
                <c:pt idx="15">
                  <c:v>2.4846460078832865E-2</c:v>
                </c:pt>
                <c:pt idx="16">
                  <c:v>3.2044698918177078E-4</c:v>
                </c:pt>
                <c:pt idx="17">
                  <c:v>-7.0171226331040958E-3</c:v>
                </c:pt>
                <c:pt idx="18">
                  <c:v>-9.166933630086322E-3</c:v>
                </c:pt>
                <c:pt idx="19">
                  <c:v>4.815402333950964E-2</c:v>
                </c:pt>
                <c:pt idx="20">
                  <c:v>7.2261242952954153E-3</c:v>
                </c:pt>
                <c:pt idx="21">
                  <c:v>-2.2753763405048776E-2</c:v>
                </c:pt>
                <c:pt idx="22">
                  <c:v>-5.9120947477315423E-2</c:v>
                </c:pt>
                <c:pt idx="23">
                  <c:v>3.5925483744740951E-2</c:v>
                </c:pt>
                <c:pt idx="24">
                  <c:v>2.0928781744913725E-2</c:v>
                </c:pt>
                <c:pt idx="25">
                  <c:v>-4.9561172881719316E-2</c:v>
                </c:pt>
                <c:pt idx="26">
                  <c:v>9.5697988288498924E-3</c:v>
                </c:pt>
                <c:pt idx="27">
                  <c:v>3.2428196752810536E-2</c:v>
                </c:pt>
                <c:pt idx="28">
                  <c:v>-1.8631572599746248E-3</c:v>
                </c:pt>
                <c:pt idx="29">
                  <c:v>4.9127045874766606E-3</c:v>
                </c:pt>
                <c:pt idx="30">
                  <c:v>3.3112766489254097E-2</c:v>
                </c:pt>
                <c:pt idx="31">
                  <c:v>-3.9917334619442918E-3</c:v>
                </c:pt>
                <c:pt idx="32">
                  <c:v>-4.7713676274538175E-3</c:v>
                </c:pt>
                <c:pt idx="33">
                  <c:v>-2.7773804949097879E-3</c:v>
                </c:pt>
                <c:pt idx="34">
                  <c:v>1.0024273869846761E-2</c:v>
                </c:pt>
                <c:pt idx="35">
                  <c:v>2.0770017329699983E-3</c:v>
                </c:pt>
                <c:pt idx="36">
                  <c:v>1.8941238329882391E-2</c:v>
                </c:pt>
                <c:pt idx="37">
                  <c:v>3.1862972743650583E-3</c:v>
                </c:pt>
                <c:pt idx="38">
                  <c:v>-6.6865148959744372E-3</c:v>
                </c:pt>
                <c:pt idx="39">
                  <c:v>-3.5176983520096079E-2</c:v>
                </c:pt>
                <c:pt idx="40">
                  <c:v>-1.4459541064945585E-2</c:v>
                </c:pt>
                <c:pt idx="41">
                  <c:v>2.3171961664075379E-2</c:v>
                </c:pt>
                <c:pt idx="42">
                  <c:v>-1.0916799280472511E-2</c:v>
                </c:pt>
                <c:pt idx="43">
                  <c:v>-5.4026384710310921E-3</c:v>
                </c:pt>
                <c:pt idx="44">
                  <c:v>4.8580050150703689E-3</c:v>
                </c:pt>
                <c:pt idx="45">
                  <c:v>1.6466798877967159E-2</c:v>
                </c:pt>
                <c:pt idx="46">
                  <c:v>-2.9570908540602129E-2</c:v>
                </c:pt>
                <c:pt idx="47">
                  <c:v>-1.6167775228760766E-2</c:v>
                </c:pt>
                <c:pt idx="48">
                  <c:v>-2.5145946301046676E-2</c:v>
                </c:pt>
                <c:pt idx="49">
                  <c:v>-8.480903889521639E-4</c:v>
                </c:pt>
                <c:pt idx="50">
                  <c:v>1.4837307365801391E-3</c:v>
                </c:pt>
                <c:pt idx="51">
                  <c:v>3.8959754207359763E-3</c:v>
                </c:pt>
                <c:pt idx="52">
                  <c:v>1.7538779296398875E-2</c:v>
                </c:pt>
                <c:pt idx="53">
                  <c:v>-1.5709634980614197E-3</c:v>
                </c:pt>
                <c:pt idx="54">
                  <c:v>-5.327831308692129E-2</c:v>
                </c:pt>
                <c:pt idx="55">
                  <c:v>4.3397447663371148E-3</c:v>
                </c:pt>
                <c:pt idx="56">
                  <c:v>2.4525428360086594E-2</c:v>
                </c:pt>
                <c:pt idx="57">
                  <c:v>-2.4151548259312448E-2</c:v>
                </c:pt>
                <c:pt idx="58">
                  <c:v>-3.4315903766012979E-3</c:v>
                </c:pt>
                <c:pt idx="59">
                  <c:v>2.4264382583706886E-2</c:v>
                </c:pt>
                <c:pt idx="60">
                  <c:v>-1.6730703122723865E-2</c:v>
                </c:pt>
                <c:pt idx="61">
                  <c:v>2.5657477688072139E-2</c:v>
                </c:pt>
                <c:pt idx="62">
                  <c:v>-1.0269630871345319E-2</c:v>
                </c:pt>
                <c:pt idx="63">
                  <c:v>2.6995989988009554E-2</c:v>
                </c:pt>
                <c:pt idx="64">
                  <c:v>-3.1035409303009163E-2</c:v>
                </c:pt>
                <c:pt idx="65">
                  <c:v>-1.1224409879343748E-2</c:v>
                </c:pt>
                <c:pt idx="66">
                  <c:v>3.7581873463957145E-2</c:v>
                </c:pt>
                <c:pt idx="67">
                  <c:v>-2.2562439054305578E-2</c:v>
                </c:pt>
                <c:pt idx="68">
                  <c:v>3.0445765091117825E-2</c:v>
                </c:pt>
                <c:pt idx="69">
                  <c:v>-2.4597803410711404E-2</c:v>
                </c:pt>
                <c:pt idx="70">
                  <c:v>7.5334328488205924E-3</c:v>
                </c:pt>
                <c:pt idx="71">
                  <c:v>1.4809863886623515E-2</c:v>
                </c:pt>
                <c:pt idx="72">
                  <c:v>1.2630826308356416E-2</c:v>
                </c:pt>
                <c:pt idx="73">
                  <c:v>-1.056233174578942E-3</c:v>
                </c:pt>
                <c:pt idx="74">
                  <c:v>-5.8001897118895264E-3</c:v>
                </c:pt>
                <c:pt idx="75">
                  <c:v>5.0184836241107614E-4</c:v>
                </c:pt>
                <c:pt idx="76">
                  <c:v>-2.9287993376568185E-2</c:v>
                </c:pt>
                <c:pt idx="77">
                  <c:v>4.1082087404360826E-2</c:v>
                </c:pt>
                <c:pt idx="78">
                  <c:v>-2.0402499107347068E-4</c:v>
                </c:pt>
                <c:pt idx="79">
                  <c:v>-5.5875738830734401E-3</c:v>
                </c:pt>
                <c:pt idx="80">
                  <c:v>-2.1707755565837497E-2</c:v>
                </c:pt>
                <c:pt idx="81">
                  <c:v>-1.2124929254651324E-2</c:v>
                </c:pt>
                <c:pt idx="82">
                  <c:v>-1.6368000777651177E-2</c:v>
                </c:pt>
                <c:pt idx="83">
                  <c:v>1.9851535147021062E-2</c:v>
                </c:pt>
                <c:pt idx="84">
                  <c:v>1.1246208521998568E-2</c:v>
                </c:pt>
                <c:pt idx="85">
                  <c:v>1.778194097484128E-2</c:v>
                </c:pt>
                <c:pt idx="86">
                  <c:v>-6.0695002807788379E-3</c:v>
                </c:pt>
                <c:pt idx="87">
                  <c:v>1.795406515916036E-2</c:v>
                </c:pt>
                <c:pt idx="88">
                  <c:v>3.7271933770697068E-3</c:v>
                </c:pt>
                <c:pt idx="89">
                  <c:v>-4.6902830391244597E-3</c:v>
                </c:pt>
                <c:pt idx="90">
                  <c:v>6.2004660413584193E-3</c:v>
                </c:pt>
                <c:pt idx="91">
                  <c:v>-7.1937716915232118E-3</c:v>
                </c:pt>
                <c:pt idx="92">
                  <c:v>-3.3671385486068951E-3</c:v>
                </c:pt>
                <c:pt idx="93">
                  <c:v>9.2539988591258393E-3</c:v>
                </c:pt>
                <c:pt idx="94">
                  <c:v>2.0392727071341123E-2</c:v>
                </c:pt>
                <c:pt idx="95">
                  <c:v>3.5492970146982515E-2</c:v>
                </c:pt>
                <c:pt idx="96">
                  <c:v>-2.4759981656882226E-2</c:v>
                </c:pt>
                <c:pt idx="97">
                  <c:v>1.1732980847252194E-2</c:v>
                </c:pt>
                <c:pt idx="98">
                  <c:v>-5.8478237779700511E-4</c:v>
                </c:pt>
                <c:pt idx="99">
                  <c:v>3.0316281267323245E-3</c:v>
                </c:pt>
                <c:pt idx="100">
                  <c:v>-2.1360209065872975E-2</c:v>
                </c:pt>
                <c:pt idx="101">
                  <c:v>1.6069771357565939E-2</c:v>
                </c:pt>
                <c:pt idx="102">
                  <c:v>-1.69780105277734E-2</c:v>
                </c:pt>
                <c:pt idx="103">
                  <c:v>1.2865545587340845E-2</c:v>
                </c:pt>
                <c:pt idx="104">
                  <c:v>1.1178696658441187E-2</c:v>
                </c:pt>
                <c:pt idx="105">
                  <c:v>-1.7480574511293001E-3</c:v>
                </c:pt>
                <c:pt idx="106">
                  <c:v>3.1328529952223447E-2</c:v>
                </c:pt>
                <c:pt idx="107">
                  <c:v>-8.1881324671473146E-3</c:v>
                </c:pt>
                <c:pt idx="108">
                  <c:v>2.6284314538196764E-3</c:v>
                </c:pt>
                <c:pt idx="109">
                  <c:v>3.8897347561065369E-3</c:v>
                </c:pt>
                <c:pt idx="110">
                  <c:v>-8.6302346463104195E-4</c:v>
                </c:pt>
                <c:pt idx="111">
                  <c:v>-1.8435603763957271E-2</c:v>
                </c:pt>
                <c:pt idx="112">
                  <c:v>-3.9377720490675391E-3</c:v>
                </c:pt>
                <c:pt idx="113">
                  <c:v>-1.2606184215780742E-2</c:v>
                </c:pt>
                <c:pt idx="114">
                  <c:v>-8.8127448661485565E-3</c:v>
                </c:pt>
                <c:pt idx="115">
                  <c:v>-3.915066444940344E-2</c:v>
                </c:pt>
                <c:pt idx="116">
                  <c:v>4.5918112896761037E-3</c:v>
                </c:pt>
                <c:pt idx="117">
                  <c:v>-1.4786685023341167E-2</c:v>
                </c:pt>
                <c:pt idx="118">
                  <c:v>3.6951188072246156E-3</c:v>
                </c:pt>
                <c:pt idx="119">
                  <c:v>-2.3012087491862274E-2</c:v>
                </c:pt>
                <c:pt idx="120">
                  <c:v>3.0190415121526847E-4</c:v>
                </c:pt>
                <c:pt idx="121">
                  <c:v>-4.477184128074985E-3</c:v>
                </c:pt>
                <c:pt idx="122">
                  <c:v>1.4538034218994788E-2</c:v>
                </c:pt>
                <c:pt idx="123">
                  <c:v>2.5664561335143271E-3</c:v>
                </c:pt>
                <c:pt idx="124">
                  <c:v>1.697571343759833E-3</c:v>
                </c:pt>
                <c:pt idx="125">
                  <c:v>-9.4169813679431964E-3</c:v>
                </c:pt>
                <c:pt idx="126">
                  <c:v>7.5066530345688828E-4</c:v>
                </c:pt>
                <c:pt idx="127">
                  <c:v>4.3726320366114062E-3</c:v>
                </c:pt>
                <c:pt idx="128">
                  <c:v>2.1521334238222507E-2</c:v>
                </c:pt>
                <c:pt idx="129">
                  <c:v>1.5208697335980161E-2</c:v>
                </c:pt>
                <c:pt idx="130">
                  <c:v>-1.9076843839150367E-2</c:v>
                </c:pt>
                <c:pt idx="131">
                  <c:v>1.5816675046385512E-2</c:v>
                </c:pt>
                <c:pt idx="132">
                  <c:v>1.3662313059199105E-2</c:v>
                </c:pt>
                <c:pt idx="133">
                  <c:v>1.5023771903728523E-2</c:v>
                </c:pt>
                <c:pt idx="134">
                  <c:v>2.1880962028707758E-3</c:v>
                </c:pt>
                <c:pt idx="135">
                  <c:v>9.3431658642020073E-3</c:v>
                </c:pt>
                <c:pt idx="136">
                  <c:v>-1.3695869263068164E-2</c:v>
                </c:pt>
                <c:pt idx="137">
                  <c:v>-1.2109221305887682E-3</c:v>
                </c:pt>
                <c:pt idx="138">
                  <c:v>-4.6034622708774663E-3</c:v>
                </c:pt>
                <c:pt idx="139">
                  <c:v>1.4054270932166808E-2</c:v>
                </c:pt>
                <c:pt idx="140">
                  <c:v>-6.5808935804524604E-3</c:v>
                </c:pt>
                <c:pt idx="141">
                  <c:v>9.5073311306069341E-3</c:v>
                </c:pt>
                <c:pt idx="142">
                  <c:v>3.6946888057466576E-3</c:v>
                </c:pt>
                <c:pt idx="143">
                  <c:v>-2.695081536220939E-2</c:v>
                </c:pt>
                <c:pt idx="144">
                  <c:v>1.4815921429571277E-2</c:v>
                </c:pt>
                <c:pt idx="145">
                  <c:v>-9.9849717027916153E-3</c:v>
                </c:pt>
                <c:pt idx="146">
                  <c:v>-8.6266670532738395E-3</c:v>
                </c:pt>
                <c:pt idx="147">
                  <c:v>-3.695333940447357E-3</c:v>
                </c:pt>
                <c:pt idx="148">
                  <c:v>-5.3813458494046968E-3</c:v>
                </c:pt>
                <c:pt idx="149">
                  <c:v>1.2017433665266008E-2</c:v>
                </c:pt>
                <c:pt idx="150">
                  <c:v>-8.5320131897732281E-3</c:v>
                </c:pt>
                <c:pt idx="151">
                  <c:v>-6.8137499837608905E-3</c:v>
                </c:pt>
                <c:pt idx="152">
                  <c:v>-1.261855366186611E-2</c:v>
                </c:pt>
                <c:pt idx="153">
                  <c:v>-3.0983134831450319E-3</c:v>
                </c:pt>
                <c:pt idx="154">
                  <c:v>2.3024445701207751E-3</c:v>
                </c:pt>
                <c:pt idx="155">
                  <c:v>-2.2001067979507582E-2</c:v>
                </c:pt>
                <c:pt idx="156">
                  <c:v>4.1969098115035214E-2</c:v>
                </c:pt>
                <c:pt idx="157">
                  <c:v>1.2131537701902458E-3</c:v>
                </c:pt>
                <c:pt idx="158">
                  <c:v>1.245095608194916E-2</c:v>
                </c:pt>
                <c:pt idx="159">
                  <c:v>8.601917496901439E-3</c:v>
                </c:pt>
                <c:pt idx="160">
                  <c:v>-1.0628182435131389E-2</c:v>
                </c:pt>
                <c:pt idx="161">
                  <c:v>-7.3117338911115265E-3</c:v>
                </c:pt>
                <c:pt idx="162">
                  <c:v>5.4531354686937431E-3</c:v>
                </c:pt>
                <c:pt idx="163">
                  <c:v>1.2401958607829895E-2</c:v>
                </c:pt>
                <c:pt idx="164">
                  <c:v>-7.1779042065149446E-3</c:v>
                </c:pt>
                <c:pt idx="165">
                  <c:v>-2.908370687789489E-3</c:v>
                </c:pt>
                <c:pt idx="166">
                  <c:v>-9.43931617969959E-3</c:v>
                </c:pt>
                <c:pt idx="167">
                  <c:v>-1.1918524250387585E-2</c:v>
                </c:pt>
                <c:pt idx="168">
                  <c:v>1.0042955404114271E-2</c:v>
                </c:pt>
                <c:pt idx="169">
                  <c:v>1.2410619015887005E-3</c:v>
                </c:pt>
                <c:pt idx="170">
                  <c:v>1.3153050090608905E-2</c:v>
                </c:pt>
                <c:pt idx="171">
                  <c:v>-5.6812231472974876E-3</c:v>
                </c:pt>
                <c:pt idx="172">
                  <c:v>-2.1472782389435195E-2</c:v>
                </c:pt>
                <c:pt idx="173">
                  <c:v>9.8676472988031786E-3</c:v>
                </c:pt>
                <c:pt idx="174">
                  <c:v>2.336009103318307E-2</c:v>
                </c:pt>
                <c:pt idx="175">
                  <c:v>5.783947028683129E-3</c:v>
                </c:pt>
                <c:pt idx="176">
                  <c:v>1.2135431912696934E-2</c:v>
                </c:pt>
                <c:pt idx="177">
                  <c:v>-1.0729888762412003E-2</c:v>
                </c:pt>
                <c:pt idx="178">
                  <c:v>2.1181003540067588E-2</c:v>
                </c:pt>
                <c:pt idx="179">
                  <c:v>4.5005145145389164E-3</c:v>
                </c:pt>
                <c:pt idx="180">
                  <c:v>6.114642021168573E-3</c:v>
                </c:pt>
                <c:pt idx="181">
                  <c:v>1.2897612261566197E-2</c:v>
                </c:pt>
                <c:pt idx="182">
                  <c:v>-1.1456312283224582E-2</c:v>
                </c:pt>
                <c:pt idx="183">
                  <c:v>-2.0674453965464573E-3</c:v>
                </c:pt>
                <c:pt idx="184">
                  <c:v>-6.0087905494146015E-3</c:v>
                </c:pt>
                <c:pt idx="185">
                  <c:v>6.4443846753737795E-3</c:v>
                </c:pt>
                <c:pt idx="186">
                  <c:v>1.220097450341626E-2</c:v>
                </c:pt>
                <c:pt idx="187">
                  <c:v>2.7554582261262093E-2</c:v>
                </c:pt>
                <c:pt idx="188">
                  <c:v>1.0615947091997474E-2</c:v>
                </c:pt>
                <c:pt idx="189">
                  <c:v>1.5231424900959838E-2</c:v>
                </c:pt>
                <c:pt idx="190">
                  <c:v>-5.905786616782452E-3</c:v>
                </c:pt>
                <c:pt idx="191">
                  <c:v>-9.0668044532387065E-3</c:v>
                </c:pt>
                <c:pt idx="192">
                  <c:v>-1.8129129652784618E-3</c:v>
                </c:pt>
                <c:pt idx="193">
                  <c:v>-8.5587308606788572E-4</c:v>
                </c:pt>
                <c:pt idx="194">
                  <c:v>-4.7743782096596958E-2</c:v>
                </c:pt>
                <c:pt idx="195">
                  <c:v>-2.5801591408579329E-2</c:v>
                </c:pt>
                <c:pt idx="196">
                  <c:v>5.5693913162536439E-3</c:v>
                </c:pt>
                <c:pt idx="197">
                  <c:v>-3.4213043547283674E-3</c:v>
                </c:pt>
                <c:pt idx="198">
                  <c:v>2.5773835776241583E-2</c:v>
                </c:pt>
                <c:pt idx="199">
                  <c:v>-7.4958566519786564E-3</c:v>
                </c:pt>
                <c:pt idx="200">
                  <c:v>-1.6969319182513216E-2</c:v>
                </c:pt>
                <c:pt idx="201">
                  <c:v>-8.6361209720717032E-3</c:v>
                </c:pt>
                <c:pt idx="202">
                  <c:v>-7.8613135251200941E-4</c:v>
                </c:pt>
                <c:pt idx="203">
                  <c:v>-1.679867037485944E-2</c:v>
                </c:pt>
                <c:pt idx="204">
                  <c:v>1.3055358401916607E-2</c:v>
                </c:pt>
                <c:pt idx="205">
                  <c:v>2.5390487699468712E-2</c:v>
                </c:pt>
                <c:pt idx="206">
                  <c:v>-1.2447700620286961E-2</c:v>
                </c:pt>
                <c:pt idx="207">
                  <c:v>-6.8183952715105411E-2</c:v>
                </c:pt>
                <c:pt idx="208">
                  <c:v>4.1785802828229253E-2</c:v>
                </c:pt>
                <c:pt idx="209">
                  <c:v>1.4047249668393786E-2</c:v>
                </c:pt>
                <c:pt idx="210">
                  <c:v>2.2872534680407824E-2</c:v>
                </c:pt>
                <c:pt idx="211">
                  <c:v>-1.4761306820209893E-2</c:v>
                </c:pt>
                <c:pt idx="212">
                  <c:v>1.1754590229932652E-2</c:v>
                </c:pt>
                <c:pt idx="213">
                  <c:v>1.2327701880506955E-2</c:v>
                </c:pt>
                <c:pt idx="214">
                  <c:v>1.5030881642585413E-2</c:v>
                </c:pt>
                <c:pt idx="215">
                  <c:v>1.2412885636357853E-3</c:v>
                </c:pt>
                <c:pt idx="216">
                  <c:v>-3.8642082568888085E-3</c:v>
                </c:pt>
                <c:pt idx="217">
                  <c:v>-3.3897794371250838E-2</c:v>
                </c:pt>
                <c:pt idx="218">
                  <c:v>-2.1287636314069207E-2</c:v>
                </c:pt>
                <c:pt idx="219">
                  <c:v>-1.3799654844146679E-2</c:v>
                </c:pt>
                <c:pt idx="220">
                  <c:v>-9.1798786750978446E-3</c:v>
                </c:pt>
                <c:pt idx="221">
                  <c:v>-1.6590208294694434E-2</c:v>
                </c:pt>
                <c:pt idx="222">
                  <c:v>-4.5708166209345202E-2</c:v>
                </c:pt>
                <c:pt idx="223">
                  <c:v>-1.0146607151442354E-2</c:v>
                </c:pt>
                <c:pt idx="224">
                  <c:v>-1.1969691156350978E-3</c:v>
                </c:pt>
                <c:pt idx="225">
                  <c:v>-1.5882446151879684E-2</c:v>
                </c:pt>
                <c:pt idx="226">
                  <c:v>1.2852617250678232E-2</c:v>
                </c:pt>
                <c:pt idx="227">
                  <c:v>5.2650362724619964E-3</c:v>
                </c:pt>
                <c:pt idx="228">
                  <c:v>4.7496907724899791E-2</c:v>
                </c:pt>
                <c:pt idx="229">
                  <c:v>2.6804100169765345E-2</c:v>
                </c:pt>
                <c:pt idx="230">
                  <c:v>1.2186133268877464E-2</c:v>
                </c:pt>
                <c:pt idx="231">
                  <c:v>3.7359890036308727E-2</c:v>
                </c:pt>
                <c:pt idx="232">
                  <c:v>-4.9721242093981002E-2</c:v>
                </c:pt>
                <c:pt idx="233">
                  <c:v>-3.1437848999463995E-2</c:v>
                </c:pt>
                <c:pt idx="234">
                  <c:v>-2.6500602172852668E-2</c:v>
                </c:pt>
                <c:pt idx="235">
                  <c:v>9.6373201732921493E-3</c:v>
                </c:pt>
                <c:pt idx="236">
                  <c:v>-1.3325886900247925E-2</c:v>
                </c:pt>
                <c:pt idx="237">
                  <c:v>1.436700090482434E-2</c:v>
                </c:pt>
                <c:pt idx="238">
                  <c:v>-3.7412752007768609E-3</c:v>
                </c:pt>
                <c:pt idx="239">
                  <c:v>-2.0863237195830164E-2</c:v>
                </c:pt>
                <c:pt idx="240">
                  <c:v>-8.2535468167793374E-3</c:v>
                </c:pt>
                <c:pt idx="241">
                  <c:v>3.7042907839786067E-2</c:v>
                </c:pt>
                <c:pt idx="242">
                  <c:v>-2.6282744748243384E-2</c:v>
                </c:pt>
                <c:pt idx="243">
                  <c:v>-2.055086977290696E-2</c:v>
                </c:pt>
                <c:pt idx="244">
                  <c:v>-2.7527569353698635E-2</c:v>
                </c:pt>
                <c:pt idx="245">
                  <c:v>-3.4711499849151922E-2</c:v>
                </c:pt>
                <c:pt idx="246">
                  <c:v>6.5046207181238089E-2</c:v>
                </c:pt>
                <c:pt idx="247">
                  <c:v>1.0173267300871409E-2</c:v>
                </c:pt>
                <c:pt idx="248">
                  <c:v>-2.3992109253741663E-3</c:v>
                </c:pt>
                <c:pt idx="249">
                  <c:v>1.9159089033831921E-2</c:v>
                </c:pt>
                <c:pt idx="250">
                  <c:v>4.0537756250299288E-3</c:v>
                </c:pt>
                <c:pt idx="251">
                  <c:v>-4.0685544945710028E-2</c:v>
                </c:pt>
                <c:pt idx="252">
                  <c:v>5.0733443097710579E-2</c:v>
                </c:pt>
                <c:pt idx="253">
                  <c:v>3.143960162001855E-3</c:v>
                </c:pt>
                <c:pt idx="254">
                  <c:v>3.7154518961807118E-2</c:v>
                </c:pt>
                <c:pt idx="255">
                  <c:v>9.6439520638163297E-3</c:v>
                </c:pt>
                <c:pt idx="256">
                  <c:v>2.5215362507331758E-2</c:v>
                </c:pt>
                <c:pt idx="257">
                  <c:v>8.2221098533444747E-4</c:v>
                </c:pt>
                <c:pt idx="258">
                  <c:v>-7.2236211578784286E-3</c:v>
                </c:pt>
                <c:pt idx="259">
                  <c:v>5.3516313325774377E-3</c:v>
                </c:pt>
                <c:pt idx="260">
                  <c:v>-5.1129655397335141E-4</c:v>
                </c:pt>
                <c:pt idx="261">
                  <c:v>1.9771601140710197E-2</c:v>
                </c:pt>
                <c:pt idx="262">
                  <c:v>1.5584318839459889E-2</c:v>
                </c:pt>
                <c:pt idx="263">
                  <c:v>-1.8903730653956511E-2</c:v>
                </c:pt>
                <c:pt idx="264">
                  <c:v>1.9817580415044207E-3</c:v>
                </c:pt>
                <c:pt idx="265">
                  <c:v>-9.4857236528570561E-4</c:v>
                </c:pt>
                <c:pt idx="266">
                  <c:v>1.6416229485003635E-2</c:v>
                </c:pt>
                <c:pt idx="267">
                  <c:v>-3.3829922945547313E-3</c:v>
                </c:pt>
                <c:pt idx="268">
                  <c:v>5.3306751675698113E-3</c:v>
                </c:pt>
                <c:pt idx="269">
                  <c:v>6.0632581283102602E-2</c:v>
                </c:pt>
                <c:pt idx="270">
                  <c:v>-5.4310697447001307E-3</c:v>
                </c:pt>
                <c:pt idx="271">
                  <c:v>4.6828887075847118E-3</c:v>
                </c:pt>
                <c:pt idx="272">
                  <c:v>2.4401078363185214E-2</c:v>
                </c:pt>
                <c:pt idx="273">
                  <c:v>3.2659686120045994E-2</c:v>
                </c:pt>
                <c:pt idx="274">
                  <c:v>2.2647510171301499E-3</c:v>
                </c:pt>
                <c:pt idx="275">
                  <c:v>-9.542811475900333E-3</c:v>
                </c:pt>
                <c:pt idx="276">
                  <c:v>-6.4190085061010486E-4</c:v>
                </c:pt>
                <c:pt idx="277">
                  <c:v>-2.3736735641275461E-3</c:v>
                </c:pt>
                <c:pt idx="278">
                  <c:v>1.6620643997597235E-2</c:v>
                </c:pt>
                <c:pt idx="279">
                  <c:v>-3.4091548227589073E-4</c:v>
                </c:pt>
                <c:pt idx="280">
                  <c:v>-1.8528786003746277E-3</c:v>
                </c:pt>
                <c:pt idx="281">
                  <c:v>1.9691751422118351E-2</c:v>
                </c:pt>
                <c:pt idx="282">
                  <c:v>-4.0996752314723418E-3</c:v>
                </c:pt>
                <c:pt idx="283">
                  <c:v>1.2628346853348746E-2</c:v>
                </c:pt>
                <c:pt idx="284">
                  <c:v>-9.4622458898274853E-3</c:v>
                </c:pt>
                <c:pt idx="285">
                  <c:v>1.5375202431517269E-2</c:v>
                </c:pt>
                <c:pt idx="286">
                  <c:v>6.6281825484253423E-3</c:v>
                </c:pt>
                <c:pt idx="287">
                  <c:v>-2.3436075839206521E-4</c:v>
                </c:pt>
                <c:pt idx="288">
                  <c:v>2.0111821779599585E-2</c:v>
                </c:pt>
                <c:pt idx="289">
                  <c:v>1.0326775347351254E-2</c:v>
                </c:pt>
                <c:pt idx="290">
                  <c:v>1.4990593935695514E-3</c:v>
                </c:pt>
                <c:pt idx="291">
                  <c:v>-1.8161280365862221E-2</c:v>
                </c:pt>
                <c:pt idx="292">
                  <c:v>-5.9573453321042896E-3</c:v>
                </c:pt>
                <c:pt idx="293">
                  <c:v>-1.3246469853041148E-2</c:v>
                </c:pt>
                <c:pt idx="294">
                  <c:v>-4.4863244061961807E-3</c:v>
                </c:pt>
                <c:pt idx="295">
                  <c:v>-4.7257598791587987E-5</c:v>
                </c:pt>
                <c:pt idx="296">
                  <c:v>-5.4794586124376501E-2</c:v>
                </c:pt>
                <c:pt idx="297">
                  <c:v>-6.3470796309835001E-2</c:v>
                </c:pt>
                <c:pt idx="298">
                  <c:v>4.597799686153637E-3</c:v>
                </c:pt>
                <c:pt idx="299">
                  <c:v>-1.0234251260107413E-2</c:v>
                </c:pt>
                <c:pt idx="300">
                  <c:v>1.512743663822781E-2</c:v>
                </c:pt>
                <c:pt idx="301">
                  <c:v>-1.7863436913548129E-2</c:v>
                </c:pt>
                <c:pt idx="302">
                  <c:v>3.0842612974665961E-3</c:v>
                </c:pt>
                <c:pt idx="303">
                  <c:v>7.2840627675678331E-3</c:v>
                </c:pt>
                <c:pt idx="304">
                  <c:v>-9.2407932812103178E-3</c:v>
                </c:pt>
                <c:pt idx="305">
                  <c:v>-2.8660048467282755E-2</c:v>
                </c:pt>
                <c:pt idx="306">
                  <c:v>2.2631563247049954E-2</c:v>
                </c:pt>
                <c:pt idx="307">
                  <c:v>-2.1588185740674631E-4</c:v>
                </c:pt>
                <c:pt idx="308">
                  <c:v>1.0287630747757457E-2</c:v>
                </c:pt>
                <c:pt idx="309">
                  <c:v>6.145130914240785E-4</c:v>
                </c:pt>
                <c:pt idx="310">
                  <c:v>1.8469581184791906E-2</c:v>
                </c:pt>
                <c:pt idx="311">
                  <c:v>2.6186526499394291E-2</c:v>
                </c:pt>
                <c:pt idx="312">
                  <c:v>-2.0198378413249711E-3</c:v>
                </c:pt>
                <c:pt idx="313">
                  <c:v>-1.550017741651127E-2</c:v>
                </c:pt>
                <c:pt idx="314">
                  <c:v>2.8492926551498071E-2</c:v>
                </c:pt>
                <c:pt idx="315">
                  <c:v>-9.9775142457490078E-3</c:v>
                </c:pt>
                <c:pt idx="316">
                  <c:v>-4.5437878659057317E-2</c:v>
                </c:pt>
                <c:pt idx="317">
                  <c:v>-1.4740177859850667E-2</c:v>
                </c:pt>
                <c:pt idx="318">
                  <c:v>-1.1172156571704941E-2</c:v>
                </c:pt>
                <c:pt idx="319">
                  <c:v>1.4202495461013201E-2</c:v>
                </c:pt>
                <c:pt idx="320">
                  <c:v>2.52880121346871E-2</c:v>
                </c:pt>
                <c:pt idx="321">
                  <c:v>-1.1071563146553555E-2</c:v>
                </c:pt>
                <c:pt idx="322">
                  <c:v>1.6535475101042592E-2</c:v>
                </c:pt>
                <c:pt idx="323">
                  <c:v>-1.1063791003012921E-2</c:v>
                </c:pt>
                <c:pt idx="324">
                  <c:v>6.7319527917599469E-3</c:v>
                </c:pt>
                <c:pt idx="325">
                  <c:v>-1.2976141828124082E-2</c:v>
                </c:pt>
                <c:pt idx="326">
                  <c:v>-3.0701836866518411E-3</c:v>
                </c:pt>
                <c:pt idx="327">
                  <c:v>3.8426886249862268E-3</c:v>
                </c:pt>
                <c:pt idx="328">
                  <c:v>1.9360817434082481E-2</c:v>
                </c:pt>
                <c:pt idx="329">
                  <c:v>-5.2646963664253659E-3</c:v>
                </c:pt>
                <c:pt idx="330">
                  <c:v>-4.5798456503628555E-3</c:v>
                </c:pt>
                <c:pt idx="331">
                  <c:v>-3.5943917317947317E-3</c:v>
                </c:pt>
                <c:pt idx="332">
                  <c:v>-2.3591731436789064E-3</c:v>
                </c:pt>
                <c:pt idx="333">
                  <c:v>-2.6574953540643973E-3</c:v>
                </c:pt>
                <c:pt idx="334">
                  <c:v>1.7546836626408631E-3</c:v>
                </c:pt>
                <c:pt idx="335">
                  <c:v>-1.2993748959315387E-2</c:v>
                </c:pt>
                <c:pt idx="336">
                  <c:v>-3.9438217740923945E-2</c:v>
                </c:pt>
                <c:pt idx="337">
                  <c:v>7.0294865724858319E-3</c:v>
                </c:pt>
                <c:pt idx="338">
                  <c:v>-1.0016566169461262E-2</c:v>
                </c:pt>
                <c:pt idx="339">
                  <c:v>1.5237395582941549E-3</c:v>
                </c:pt>
                <c:pt idx="340">
                  <c:v>-5.0007566856614762E-2</c:v>
                </c:pt>
                <c:pt idx="341">
                  <c:v>1.666686595177103E-2</c:v>
                </c:pt>
                <c:pt idx="342">
                  <c:v>7.5507702557037135E-3</c:v>
                </c:pt>
                <c:pt idx="343">
                  <c:v>2.3362158066929282E-2</c:v>
                </c:pt>
                <c:pt idx="344">
                  <c:v>3.4140725167579856E-3</c:v>
                </c:pt>
                <c:pt idx="345">
                  <c:v>-6.3010449052720175E-3</c:v>
                </c:pt>
                <c:pt idx="346">
                  <c:v>1.6752715206867528E-2</c:v>
                </c:pt>
                <c:pt idx="347">
                  <c:v>-1.6781162410761434E-2</c:v>
                </c:pt>
                <c:pt idx="348">
                  <c:v>-6.3412738637352757E-3</c:v>
                </c:pt>
                <c:pt idx="349">
                  <c:v>1.2332710243757384E-2</c:v>
                </c:pt>
                <c:pt idx="350">
                  <c:v>-5.6293007742271984E-5</c:v>
                </c:pt>
                <c:pt idx="351">
                  <c:v>-1.7281105049668542E-2</c:v>
                </c:pt>
                <c:pt idx="352">
                  <c:v>3.0629411916060058E-3</c:v>
                </c:pt>
                <c:pt idx="353">
                  <c:v>-2.3891843170412597E-2</c:v>
                </c:pt>
                <c:pt idx="354">
                  <c:v>-7.9941224875605572E-3</c:v>
                </c:pt>
                <c:pt idx="355">
                  <c:v>1.6766751259103194E-2</c:v>
                </c:pt>
                <c:pt idx="356">
                  <c:v>1.1912933125801233E-2</c:v>
                </c:pt>
                <c:pt idx="357">
                  <c:v>5.4048591945058885E-3</c:v>
                </c:pt>
                <c:pt idx="358">
                  <c:v>8.6890270041882801E-3</c:v>
                </c:pt>
                <c:pt idx="359">
                  <c:v>2.825591667290482E-4</c:v>
                </c:pt>
                <c:pt idx="360">
                  <c:v>-1.2714737271516724E-2</c:v>
                </c:pt>
                <c:pt idx="361">
                  <c:v>-6.6057980473284515E-3</c:v>
                </c:pt>
                <c:pt idx="362">
                  <c:v>5.2594267755109161E-3</c:v>
                </c:pt>
                <c:pt idx="363">
                  <c:v>-4.884888259096931E-3</c:v>
                </c:pt>
                <c:pt idx="364">
                  <c:v>2.205028957588151E-2</c:v>
                </c:pt>
                <c:pt idx="365">
                  <c:v>5.2312776592576424E-2</c:v>
                </c:pt>
                <c:pt idx="366">
                  <c:v>-1.4545268668852791E-2</c:v>
                </c:pt>
                <c:pt idx="367">
                  <c:v>1.7002436665100411E-2</c:v>
                </c:pt>
                <c:pt idx="368">
                  <c:v>-8.1423630191541068E-3</c:v>
                </c:pt>
                <c:pt idx="369">
                  <c:v>5.7653716343010553E-3</c:v>
                </c:pt>
                <c:pt idx="370">
                  <c:v>-1.2565584482201079E-2</c:v>
                </c:pt>
                <c:pt idx="371">
                  <c:v>1.5102526462732734E-2</c:v>
                </c:pt>
                <c:pt idx="372">
                  <c:v>-2.9557180543745887E-2</c:v>
                </c:pt>
                <c:pt idx="373">
                  <c:v>-2.7482893578584047E-5</c:v>
                </c:pt>
                <c:pt idx="374">
                  <c:v>-2.0959224832291082E-2</c:v>
                </c:pt>
                <c:pt idx="375">
                  <c:v>-6.4732384134148554E-3</c:v>
                </c:pt>
                <c:pt idx="376">
                  <c:v>8.7482552219630895E-4</c:v>
                </c:pt>
                <c:pt idx="377">
                  <c:v>3.9136573210073215E-3</c:v>
                </c:pt>
                <c:pt idx="378">
                  <c:v>-1.3409273688197321E-2</c:v>
                </c:pt>
                <c:pt idx="379">
                  <c:v>5.5950080508766252E-3</c:v>
                </c:pt>
                <c:pt idx="380">
                  <c:v>-2.2400170602776786E-3</c:v>
                </c:pt>
                <c:pt idx="381">
                  <c:v>1.8839369606217439E-2</c:v>
                </c:pt>
                <c:pt idx="382">
                  <c:v>1.7478663190547482E-2</c:v>
                </c:pt>
                <c:pt idx="383">
                  <c:v>-1.0234786058284285E-2</c:v>
                </c:pt>
                <c:pt idx="384">
                  <c:v>3.1475936340010927E-3</c:v>
                </c:pt>
                <c:pt idx="385">
                  <c:v>1.849104596219658E-2</c:v>
                </c:pt>
                <c:pt idx="386">
                  <c:v>-2.3022370702924823E-2</c:v>
                </c:pt>
                <c:pt idx="387">
                  <c:v>4.4017022922627325E-2</c:v>
                </c:pt>
                <c:pt idx="388">
                  <c:v>-1.0495647943068417E-2</c:v>
                </c:pt>
                <c:pt idx="389">
                  <c:v>-9.3776239899571036E-4</c:v>
                </c:pt>
                <c:pt idx="390">
                  <c:v>-3.1697762322266773E-2</c:v>
                </c:pt>
                <c:pt idx="391">
                  <c:v>-3.7607278247182185E-2</c:v>
                </c:pt>
                <c:pt idx="392">
                  <c:v>-8.9166765793665392E-3</c:v>
                </c:pt>
                <c:pt idx="393">
                  <c:v>-1.3981423359011454E-2</c:v>
                </c:pt>
                <c:pt idx="394">
                  <c:v>2.1086507385319194E-2</c:v>
                </c:pt>
                <c:pt idx="395">
                  <c:v>-1.8239369879851697E-2</c:v>
                </c:pt>
                <c:pt idx="396">
                  <c:v>-2.0401288460027703E-2</c:v>
                </c:pt>
                <c:pt idx="397">
                  <c:v>1.5641816113260626E-2</c:v>
                </c:pt>
                <c:pt idx="398">
                  <c:v>-2.5351116446709308E-2</c:v>
                </c:pt>
                <c:pt idx="399">
                  <c:v>4.1900087110054943E-3</c:v>
                </c:pt>
                <c:pt idx="400">
                  <c:v>-3.2237895181675205E-3</c:v>
                </c:pt>
                <c:pt idx="401">
                  <c:v>2.1107176207272503E-2</c:v>
                </c:pt>
                <c:pt idx="402">
                  <c:v>3.5613407087076178E-3</c:v>
                </c:pt>
                <c:pt idx="403">
                  <c:v>-1.375137437118493E-2</c:v>
                </c:pt>
                <c:pt idx="404">
                  <c:v>-2.4032935075144973E-4</c:v>
                </c:pt>
                <c:pt idx="405">
                  <c:v>-3.8089359999907389E-2</c:v>
                </c:pt>
                <c:pt idx="406">
                  <c:v>2.3380992016641663E-2</c:v>
                </c:pt>
                <c:pt idx="407">
                  <c:v>7.4418740371817154E-3</c:v>
                </c:pt>
                <c:pt idx="408">
                  <c:v>1.0026571591660857E-2</c:v>
                </c:pt>
                <c:pt idx="409">
                  <c:v>-6.1003313994157683E-3</c:v>
                </c:pt>
                <c:pt idx="410">
                  <c:v>2.4534525683526705E-2</c:v>
                </c:pt>
                <c:pt idx="411">
                  <c:v>4.1538179692938174E-2</c:v>
                </c:pt>
                <c:pt idx="412">
                  <c:v>4.504446438170954E-3</c:v>
                </c:pt>
                <c:pt idx="413">
                  <c:v>8.4749680683127004E-3</c:v>
                </c:pt>
                <c:pt idx="414">
                  <c:v>-1.207684635841976E-2</c:v>
                </c:pt>
                <c:pt idx="415">
                  <c:v>1.4663719547290158E-2</c:v>
                </c:pt>
                <c:pt idx="416">
                  <c:v>7.6656284222828839E-3</c:v>
                </c:pt>
                <c:pt idx="417">
                  <c:v>3.7147626439129524E-3</c:v>
                </c:pt>
                <c:pt idx="418">
                  <c:v>-2.6918360984813355E-2</c:v>
                </c:pt>
                <c:pt idx="419">
                  <c:v>5.9356697349463574E-3</c:v>
                </c:pt>
                <c:pt idx="420">
                  <c:v>1.0518525325375264E-2</c:v>
                </c:pt>
                <c:pt idx="421">
                  <c:v>7.4659004317105329E-3</c:v>
                </c:pt>
                <c:pt idx="422">
                  <c:v>-1.1693485899965297E-2</c:v>
                </c:pt>
                <c:pt idx="423">
                  <c:v>2.9414249580261655E-2</c:v>
                </c:pt>
                <c:pt idx="424">
                  <c:v>3.575473328772158E-2</c:v>
                </c:pt>
                <c:pt idx="425">
                  <c:v>-1.9273720482489903E-2</c:v>
                </c:pt>
                <c:pt idx="426">
                  <c:v>1.093486967695277E-2</c:v>
                </c:pt>
                <c:pt idx="427">
                  <c:v>-2.3991653326421985E-3</c:v>
                </c:pt>
                <c:pt idx="428">
                  <c:v>1.4022917321286381E-2</c:v>
                </c:pt>
                <c:pt idx="429">
                  <c:v>5.7357909083138991E-3</c:v>
                </c:pt>
                <c:pt idx="430">
                  <c:v>-5.1112646308199613E-3</c:v>
                </c:pt>
                <c:pt idx="431">
                  <c:v>-1.3223011168057356E-2</c:v>
                </c:pt>
                <c:pt idx="432">
                  <c:v>-6.2400145576008235E-3</c:v>
                </c:pt>
                <c:pt idx="433">
                  <c:v>1.2179229623350324E-2</c:v>
                </c:pt>
                <c:pt idx="434">
                  <c:v>1.1851437674728819E-2</c:v>
                </c:pt>
                <c:pt idx="435">
                  <c:v>1.7850623836585897E-3</c:v>
                </c:pt>
                <c:pt idx="436">
                  <c:v>-1.0471077982656694E-2</c:v>
                </c:pt>
                <c:pt idx="437">
                  <c:v>-6.262086895318885E-3</c:v>
                </c:pt>
                <c:pt idx="438">
                  <c:v>-1.4641308301757663E-2</c:v>
                </c:pt>
                <c:pt idx="439">
                  <c:v>-2.042373626493197E-2</c:v>
                </c:pt>
                <c:pt idx="440">
                  <c:v>1.2739775435340444E-2</c:v>
                </c:pt>
                <c:pt idx="441">
                  <c:v>9.7090038568113934E-3</c:v>
                </c:pt>
                <c:pt idx="442">
                  <c:v>2.2332849385015979E-3</c:v>
                </c:pt>
                <c:pt idx="443">
                  <c:v>-6.5011512319234008E-3</c:v>
                </c:pt>
                <c:pt idx="444">
                  <c:v>2.2961897358366699E-3</c:v>
                </c:pt>
                <c:pt idx="445">
                  <c:v>-1.0617259425109656E-2</c:v>
                </c:pt>
                <c:pt idx="446">
                  <c:v>1.0510609998127991E-2</c:v>
                </c:pt>
                <c:pt idx="447">
                  <c:v>-4.651855076482342E-3</c:v>
                </c:pt>
                <c:pt idx="448">
                  <c:v>-5.9666273217790942E-3</c:v>
                </c:pt>
                <c:pt idx="449">
                  <c:v>3.9549253460289336E-3</c:v>
                </c:pt>
                <c:pt idx="450">
                  <c:v>-9.089859423953189E-3</c:v>
                </c:pt>
                <c:pt idx="451">
                  <c:v>-7.031756325379368E-2</c:v>
                </c:pt>
                <c:pt idx="452">
                  <c:v>-3.8342171688338228E-2</c:v>
                </c:pt>
                <c:pt idx="453">
                  <c:v>1.7783388301841976E-2</c:v>
                </c:pt>
                <c:pt idx="454">
                  <c:v>1.033217913604691E-2</c:v>
                </c:pt>
                <c:pt idx="455">
                  <c:v>1.1824085862998081E-2</c:v>
                </c:pt>
                <c:pt idx="456">
                  <c:v>-1.3793713113771014E-2</c:v>
                </c:pt>
                <c:pt idx="457">
                  <c:v>3.0849759140512095E-3</c:v>
                </c:pt>
                <c:pt idx="458">
                  <c:v>2.3340833873232141E-2</c:v>
                </c:pt>
                <c:pt idx="459">
                  <c:v>-8.2591115807841061E-3</c:v>
                </c:pt>
                <c:pt idx="460">
                  <c:v>-1.7931297495334068E-2</c:v>
                </c:pt>
                <c:pt idx="461">
                  <c:v>1.5414127472379385E-2</c:v>
                </c:pt>
                <c:pt idx="462">
                  <c:v>1.6947552165376769E-2</c:v>
                </c:pt>
                <c:pt idx="463">
                  <c:v>2.0300163955479393E-2</c:v>
                </c:pt>
                <c:pt idx="464">
                  <c:v>-1.1509195844519622E-2</c:v>
                </c:pt>
                <c:pt idx="465">
                  <c:v>1.4589089230973075E-2</c:v>
                </c:pt>
                <c:pt idx="466">
                  <c:v>-1.7817516148849001E-2</c:v>
                </c:pt>
                <c:pt idx="467">
                  <c:v>4.4466616946851133E-2</c:v>
                </c:pt>
                <c:pt idx="468">
                  <c:v>-1.1180674677204324E-2</c:v>
                </c:pt>
                <c:pt idx="469">
                  <c:v>-1.0477088302032833E-3</c:v>
                </c:pt>
                <c:pt idx="470">
                  <c:v>1.3535605990250197E-2</c:v>
                </c:pt>
                <c:pt idx="471">
                  <c:v>1.1473178602960453E-2</c:v>
                </c:pt>
                <c:pt idx="472">
                  <c:v>-5.9908113477583486E-3</c:v>
                </c:pt>
                <c:pt idx="473">
                  <c:v>-6.680590381686208E-3</c:v>
                </c:pt>
                <c:pt idx="474">
                  <c:v>1.0597591343472173E-2</c:v>
                </c:pt>
                <c:pt idx="475">
                  <c:v>-1.2124678278481633E-2</c:v>
                </c:pt>
                <c:pt idx="476">
                  <c:v>1.3283323750224419E-2</c:v>
                </c:pt>
                <c:pt idx="477">
                  <c:v>4.808815500704537E-3</c:v>
                </c:pt>
                <c:pt idx="478">
                  <c:v>1.0178787889465149E-3</c:v>
                </c:pt>
                <c:pt idx="479">
                  <c:v>-1.4861856006458811E-2</c:v>
                </c:pt>
                <c:pt idx="480">
                  <c:v>-4.9579208174050839E-3</c:v>
                </c:pt>
                <c:pt idx="481">
                  <c:v>-3.0500300441735396E-2</c:v>
                </c:pt>
                <c:pt idx="482">
                  <c:v>-8.7662806528237703E-3</c:v>
                </c:pt>
                <c:pt idx="483">
                  <c:v>-9.2451129520325168E-3</c:v>
                </c:pt>
                <c:pt idx="484">
                  <c:v>-9.0998320456468062E-3</c:v>
                </c:pt>
                <c:pt idx="485">
                  <c:v>2.4037629698154546E-2</c:v>
                </c:pt>
                <c:pt idx="486">
                  <c:v>-8.1668139245880123E-3</c:v>
                </c:pt>
                <c:pt idx="487">
                  <c:v>-9.46920141616589E-3</c:v>
                </c:pt>
                <c:pt idx="488">
                  <c:v>6.0180908542365802E-3</c:v>
                </c:pt>
                <c:pt idx="489">
                  <c:v>-1.0656559042931989E-2</c:v>
                </c:pt>
                <c:pt idx="490">
                  <c:v>-1.3431235362645831E-2</c:v>
                </c:pt>
                <c:pt idx="491">
                  <c:v>-4.3885241600759121E-2</c:v>
                </c:pt>
                <c:pt idx="492">
                  <c:v>0</c:v>
                </c:pt>
                <c:pt idx="493">
                  <c:v>1.1190967899766324E-2</c:v>
                </c:pt>
                <c:pt idx="494">
                  <c:v>8.4917038115731105E-3</c:v>
                </c:pt>
                <c:pt idx="495">
                  <c:v>-1.6629250994029513E-2</c:v>
                </c:pt>
                <c:pt idx="496">
                  <c:v>2.87000806495743E-2</c:v>
                </c:pt>
                <c:pt idx="497">
                  <c:v>-1.3571193785171562E-2</c:v>
                </c:pt>
                <c:pt idx="498">
                  <c:v>-9.2922427880135963E-3</c:v>
                </c:pt>
                <c:pt idx="499">
                  <c:v>6.666676088227417E-4</c:v>
                </c:pt>
                <c:pt idx="500">
                  <c:v>-1.1393230033354662E-2</c:v>
                </c:pt>
                <c:pt idx="501">
                  <c:v>-1.9626636772451765E-3</c:v>
                </c:pt>
                <c:pt idx="502">
                  <c:v>2.2941991522695E-2</c:v>
                </c:pt>
                <c:pt idx="503">
                  <c:v>-1.6814291040984611E-3</c:v>
                </c:pt>
                <c:pt idx="504">
                  <c:v>2.9406715353197149E-3</c:v>
                </c:pt>
                <c:pt idx="505">
                  <c:v>1.0551230376136955E-2</c:v>
                </c:pt>
                <c:pt idx="506">
                  <c:v>-1.7677917785756805E-2</c:v>
                </c:pt>
                <c:pt idx="507">
                  <c:v>1.4887002135065608E-2</c:v>
                </c:pt>
                <c:pt idx="508">
                  <c:v>-1.9272322577584697E-2</c:v>
                </c:pt>
                <c:pt idx="509">
                  <c:v>9.0887486855762648E-4</c:v>
                </c:pt>
                <c:pt idx="510">
                  <c:v>6.429528242001584E-3</c:v>
                </c:pt>
                <c:pt idx="511">
                  <c:v>-7.7022021702197142E-3</c:v>
                </c:pt>
                <c:pt idx="512">
                  <c:v>6.6485373166129567E-3</c:v>
                </c:pt>
                <c:pt idx="513">
                  <c:v>-2.3928557069292509E-2</c:v>
                </c:pt>
                <c:pt idx="514">
                  <c:v>-3.3821790404963012E-2</c:v>
                </c:pt>
                <c:pt idx="515">
                  <c:v>-1.4043302625014201E-2</c:v>
                </c:pt>
                <c:pt idx="516">
                  <c:v>2.8049495586571032E-2</c:v>
                </c:pt>
                <c:pt idx="517">
                  <c:v>1.6416298659429392E-2</c:v>
                </c:pt>
                <c:pt idx="518">
                  <c:v>-2.016791070362323E-2</c:v>
                </c:pt>
                <c:pt idx="519">
                  <c:v>-1.2635220934699499E-4</c:v>
                </c:pt>
                <c:pt idx="520">
                  <c:v>1.710075222147794E-2</c:v>
                </c:pt>
                <c:pt idx="521">
                  <c:v>3.9670313750179804E-3</c:v>
                </c:pt>
                <c:pt idx="522">
                  <c:v>-1.5680587659317725E-2</c:v>
                </c:pt>
                <c:pt idx="523">
                  <c:v>-7.1578243311048641E-3</c:v>
                </c:pt>
                <c:pt idx="524">
                  <c:v>6.1204790015961857E-3</c:v>
                </c:pt>
                <c:pt idx="525">
                  <c:v>3.5865366620547172E-2</c:v>
                </c:pt>
                <c:pt idx="526">
                  <c:v>3.5414644964965894E-2</c:v>
                </c:pt>
                <c:pt idx="527">
                  <c:v>-1.3801843271571631E-2</c:v>
                </c:pt>
                <c:pt idx="528">
                  <c:v>2.3246656189790403E-2</c:v>
                </c:pt>
                <c:pt idx="529">
                  <c:v>-7.2563440736812194E-4</c:v>
                </c:pt>
                <c:pt idx="530">
                  <c:v>8.758943886221086E-3</c:v>
                </c:pt>
                <c:pt idx="531">
                  <c:v>-7.4831990448370189E-3</c:v>
                </c:pt>
                <c:pt idx="532">
                  <c:v>-6.819821284550164E-3</c:v>
                </c:pt>
                <c:pt idx="533">
                  <c:v>-4.7396500457124275E-3</c:v>
                </c:pt>
                <c:pt idx="534">
                  <c:v>-1.7130368523397385E-3</c:v>
                </c:pt>
                <c:pt idx="535">
                  <c:v>-5.9888970218034791E-3</c:v>
                </c:pt>
                <c:pt idx="536">
                  <c:v>-1.770062103230121E-2</c:v>
                </c:pt>
                <c:pt idx="537">
                  <c:v>-3.8506673218185378E-2</c:v>
                </c:pt>
                <c:pt idx="538">
                  <c:v>-4.4248678011192914E-2</c:v>
                </c:pt>
                <c:pt idx="539">
                  <c:v>4.7561501227453926E-3</c:v>
                </c:pt>
                <c:pt idx="540">
                  <c:v>-6.011748701590014E-2</c:v>
                </c:pt>
                <c:pt idx="541">
                  <c:v>-4.4955870974297853E-2</c:v>
                </c:pt>
                <c:pt idx="542">
                  <c:v>5.0189506831224313E-2</c:v>
                </c:pt>
                <c:pt idx="543">
                  <c:v>-3.035904684731559E-2</c:v>
                </c:pt>
                <c:pt idx="544">
                  <c:v>8.8693952286915609E-3</c:v>
                </c:pt>
                <c:pt idx="545">
                  <c:v>-8.3767141256030034E-2</c:v>
                </c:pt>
                <c:pt idx="546">
                  <c:v>7.4995265115348209E-3</c:v>
                </c:pt>
                <c:pt idx="547">
                  <c:v>-0.14390457656120673</c:v>
                </c:pt>
                <c:pt idx="548">
                  <c:v>1.6762350912861854E-2</c:v>
                </c:pt>
                <c:pt idx="549">
                  <c:v>-0.20029076148144287</c:v>
                </c:pt>
                <c:pt idx="550">
                  <c:v>-0.19977791662623981</c:v>
                </c:pt>
                <c:pt idx="551">
                  <c:v>9.4581898636622599E-2</c:v>
                </c:pt>
                <c:pt idx="552">
                  <c:v>-0.27244424936221384</c:v>
                </c:pt>
                <c:pt idx="553">
                  <c:v>-4.3119996220652497E-2</c:v>
                </c:pt>
                <c:pt idx="554">
                  <c:v>-0.1975161627583972</c:v>
                </c:pt>
                <c:pt idx="555">
                  <c:v>-4.1889892449803338E-2</c:v>
                </c:pt>
                <c:pt idx="556">
                  <c:v>-2.8021727452811018E-2</c:v>
                </c:pt>
                <c:pt idx="557">
                  <c:v>0.10586560541342437</c:v>
                </c:pt>
                <c:pt idx="558">
                  <c:v>0.18967935801900065</c:v>
                </c:pt>
                <c:pt idx="559">
                  <c:v>0.21767748668262579</c:v>
                </c:pt>
                <c:pt idx="560">
                  <c:v>0.12880314395523798</c:v>
                </c:pt>
                <c:pt idx="561">
                  <c:v>-0.10841142910697846</c:v>
                </c:pt>
                <c:pt idx="562">
                  <c:v>-6.1875410284938044E-2</c:v>
                </c:pt>
                <c:pt idx="563">
                  <c:v>-2.0835469536906643E-2</c:v>
                </c:pt>
                <c:pt idx="564">
                  <c:v>-0.13198085773369164</c:v>
                </c:pt>
                <c:pt idx="565">
                  <c:v>-5.8527550450241529E-2</c:v>
                </c:pt>
                <c:pt idx="566">
                  <c:v>1.0089274254285721E-2</c:v>
                </c:pt>
                <c:pt idx="567">
                  <c:v>0.17793519457540125</c:v>
                </c:pt>
                <c:pt idx="568">
                  <c:v>-4.9536573583960929E-2</c:v>
                </c:pt>
                <c:pt idx="569">
                  <c:v>3.6682865249726172E-2</c:v>
                </c:pt>
                <c:pt idx="570">
                  <c:v>3.3279500796039786E-2</c:v>
                </c:pt>
                <c:pt idx="571">
                  <c:v>-3.0152326223867335E-2</c:v>
                </c:pt>
                <c:pt idx="572">
                  <c:v>-4.3915091916062354E-2</c:v>
                </c:pt>
                <c:pt idx="573">
                  <c:v>3.4709708244303826E-2</c:v>
                </c:pt>
                <c:pt idx="574">
                  <c:v>-8.3840318656854401E-2</c:v>
                </c:pt>
                <c:pt idx="575">
                  <c:v>0.13732332244801157</c:v>
                </c:pt>
                <c:pt idx="576">
                  <c:v>-6.9851303377798407E-2</c:v>
                </c:pt>
                <c:pt idx="577">
                  <c:v>-5.2022867167507182E-2</c:v>
                </c:pt>
                <c:pt idx="578">
                  <c:v>-1.0025892938079204E-2</c:v>
                </c:pt>
                <c:pt idx="579">
                  <c:v>2.0315347486582921E-2</c:v>
                </c:pt>
                <c:pt idx="580">
                  <c:v>-6.5710563847156664E-2</c:v>
                </c:pt>
                <c:pt idx="581">
                  <c:v>-2.3286745973545571E-3</c:v>
                </c:pt>
                <c:pt idx="582">
                  <c:v>2.0156156184872823E-2</c:v>
                </c:pt>
                <c:pt idx="583">
                  <c:v>5.6989128973502806E-2</c:v>
                </c:pt>
                <c:pt idx="584">
                  <c:v>1.4427819524973337E-2</c:v>
                </c:pt>
                <c:pt idx="585">
                  <c:v>-5.5774569511053029E-2</c:v>
                </c:pt>
                <c:pt idx="586">
                  <c:v>-1.4424507061047101E-2</c:v>
                </c:pt>
                <c:pt idx="587">
                  <c:v>-4.7194031935781491E-2</c:v>
                </c:pt>
                <c:pt idx="588">
                  <c:v>-2.8635791121297108E-2</c:v>
                </c:pt>
                <c:pt idx="589">
                  <c:v>5.4222639063099952E-2</c:v>
                </c:pt>
                <c:pt idx="590">
                  <c:v>3.6556461508859578E-2</c:v>
                </c:pt>
                <c:pt idx="591">
                  <c:v>-3.4537436114032899E-2</c:v>
                </c:pt>
                <c:pt idx="592">
                  <c:v>-2.9042319181304139E-2</c:v>
                </c:pt>
                <c:pt idx="593">
                  <c:v>-3.0157935522505907E-2</c:v>
                </c:pt>
                <c:pt idx="594">
                  <c:v>8.3599946981729213E-3</c:v>
                </c:pt>
                <c:pt idx="595">
                  <c:v>-2.0782514696730033E-2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0277840"/>
        <c:axId val="380278232"/>
      </c:lineChart>
      <c:dateAx>
        <c:axId val="38027784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80278232"/>
        <c:crosses val="autoZero"/>
        <c:auto val="1"/>
        <c:lblOffset val="100"/>
        <c:baseTimeUnit val="days"/>
      </c:dateAx>
      <c:valAx>
        <c:axId val="380278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80277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Curva de regresión ajustada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'Precios y Rendimientos'!$D$3:$D$598</c:f>
              <c:numCache>
                <c:formatCode>0.00000%</c:formatCode>
                <c:ptCount val="596"/>
                <c:pt idx="0">
                  <c:v>6.3784332429780467E-3</c:v>
                </c:pt>
                <c:pt idx="1">
                  <c:v>4.0205426195473347E-3</c:v>
                </c:pt>
                <c:pt idx="2">
                  <c:v>7.0091458493143173E-3</c:v>
                </c:pt>
                <c:pt idx="3">
                  <c:v>1.660963915355335E-3</c:v>
                </c:pt>
                <c:pt idx="4">
                  <c:v>1.3020834718354051E-3</c:v>
                </c:pt>
                <c:pt idx="5">
                  <c:v>-1.1128459593683269E-3</c:v>
                </c:pt>
                <c:pt idx="6">
                  <c:v>7.0090260862362194E-3</c:v>
                </c:pt>
                <c:pt idx="7">
                  <c:v>6.7269261681854198E-3</c:v>
                </c:pt>
                <c:pt idx="8">
                  <c:v>-3.5307131324618969E-3</c:v>
                </c:pt>
                <c:pt idx="9">
                  <c:v>9.3710063064367261E-3</c:v>
                </c:pt>
                <c:pt idx="10">
                  <c:v>-1.6176977485318196E-3</c:v>
                </c:pt>
                <c:pt idx="11">
                  <c:v>4.3756481542505214E-3</c:v>
                </c:pt>
                <c:pt idx="12">
                  <c:v>8.0343644258471826E-3</c:v>
                </c:pt>
                <c:pt idx="13">
                  <c:v>2.172004929470756E-3</c:v>
                </c:pt>
                <c:pt idx="14">
                  <c:v>-5.601326352995111E-4</c:v>
                </c:pt>
                <c:pt idx="15">
                  <c:v>6.0243942085909743E-4</c:v>
                </c:pt>
                <c:pt idx="16">
                  <c:v>1.1771638040818483E-2</c:v>
                </c:pt>
                <c:pt idx="17">
                  <c:v>-6.754736323635129E-3</c:v>
                </c:pt>
                <c:pt idx="18">
                  <c:v>-1.0958642573971082E-2</c:v>
                </c:pt>
                <c:pt idx="19">
                  <c:v>4.8886587523235534E-4</c:v>
                </c:pt>
                <c:pt idx="20">
                  <c:v>-6.4829866199597882E-4</c:v>
                </c:pt>
                <c:pt idx="21">
                  <c:v>-2.1436680282709664E-2</c:v>
                </c:pt>
                <c:pt idx="22">
                  <c:v>-4.1842541159627059E-2</c:v>
                </c:pt>
                <c:pt idx="23">
                  <c:v>1.729057365883202E-2</c:v>
                </c:pt>
                <c:pt idx="24">
                  <c:v>-5.0141384210705929E-3</c:v>
                </c:pt>
                <c:pt idx="25">
                  <c:v>-3.8259052205015347E-2</c:v>
                </c:pt>
                <c:pt idx="26">
                  <c:v>1.4825645265136861E-2</c:v>
                </c:pt>
                <c:pt idx="27">
                  <c:v>1.3818665612573789E-2</c:v>
                </c:pt>
                <c:pt idx="28">
                  <c:v>2.6095218277205311E-3</c:v>
                </c:pt>
                <c:pt idx="29">
                  <c:v>1.331344003093363E-2</c:v>
                </c:pt>
                <c:pt idx="30">
                  <c:v>1.1996861644365414E-2</c:v>
                </c:pt>
                <c:pt idx="31">
                  <c:v>3.7339982150897137E-4</c:v>
                </c:pt>
                <c:pt idx="32">
                  <c:v>-5.8585171292084527E-3</c:v>
                </c:pt>
                <c:pt idx="33">
                  <c:v>-5.51166461587029E-3</c:v>
                </c:pt>
                <c:pt idx="34">
                  <c:v>9.7307755496563826E-4</c:v>
                </c:pt>
                <c:pt idx="35">
                  <c:v>1.5901278284568242E-2</c:v>
                </c:pt>
                <c:pt idx="36">
                  <c:v>1.1688438681734836E-2</c:v>
                </c:pt>
                <c:pt idx="37">
                  <c:v>-1.2788311673315955E-2</c:v>
                </c:pt>
                <c:pt idx="38">
                  <c:v>-1.1157806021536957E-2</c:v>
                </c:pt>
                <c:pt idx="39">
                  <c:v>-1.3413965762133684E-2</c:v>
                </c:pt>
                <c:pt idx="40">
                  <c:v>5.0587854385161684E-3</c:v>
                </c:pt>
                <c:pt idx="41">
                  <c:v>1.0971617461221566E-2</c:v>
                </c:pt>
                <c:pt idx="42">
                  <c:v>2.6353830125731121E-3</c:v>
                </c:pt>
                <c:pt idx="43">
                  <c:v>-4.8399169395596596E-4</c:v>
                </c:pt>
                <c:pt idx="44">
                  <c:v>4.4531482542421938E-3</c:v>
                </c:pt>
                <c:pt idx="45">
                  <c:v>1.7229546503851501E-2</c:v>
                </c:pt>
                <c:pt idx="46">
                  <c:v>-1.2747970405995702E-3</c:v>
                </c:pt>
                <c:pt idx="47">
                  <c:v>-6.3839104358374464E-3</c:v>
                </c:pt>
                <c:pt idx="48">
                  <c:v>-5.7409701425848447E-3</c:v>
                </c:pt>
                <c:pt idx="49">
                  <c:v>-7.8223627410849855E-4</c:v>
                </c:pt>
                <c:pt idx="50">
                  <c:v>1.7019980778953542E-3</c:v>
                </c:pt>
                <c:pt idx="51">
                  <c:v>-1.4306040580462488E-2</c:v>
                </c:pt>
                <c:pt idx="52">
                  <c:v>1.4807084661183528E-3</c:v>
                </c:pt>
                <c:pt idx="53">
                  <c:v>-1.8456918435882967E-3</c:v>
                </c:pt>
                <c:pt idx="54">
                  <c:v>-2.5484887259038472E-2</c:v>
                </c:pt>
                <c:pt idx="55">
                  <c:v>-2.1189807067529817E-2</c:v>
                </c:pt>
                <c:pt idx="56">
                  <c:v>2.6795040680132134E-2</c:v>
                </c:pt>
                <c:pt idx="57">
                  <c:v>-1.7427285781738779E-2</c:v>
                </c:pt>
                <c:pt idx="58">
                  <c:v>-2.9209188276955976E-3</c:v>
                </c:pt>
                <c:pt idx="59">
                  <c:v>1.3675777422843996E-2</c:v>
                </c:pt>
                <c:pt idx="60">
                  <c:v>-2.2590682199874954E-2</c:v>
                </c:pt>
                <c:pt idx="61">
                  <c:v>1.2535961177379224E-2</c:v>
                </c:pt>
                <c:pt idx="62">
                  <c:v>1.150010225857756E-2</c:v>
                </c:pt>
                <c:pt idx="63">
                  <c:v>6.8394215963354203E-3</c:v>
                </c:pt>
                <c:pt idx="64">
                  <c:v>-2.216406698415278E-2</c:v>
                </c:pt>
                <c:pt idx="65">
                  <c:v>3.3309948117507698E-3</c:v>
                </c:pt>
                <c:pt idx="66">
                  <c:v>1.658859896759754E-2</c:v>
                </c:pt>
                <c:pt idx="67">
                  <c:v>-5.5406858556443965E-3</c:v>
                </c:pt>
                <c:pt idx="68">
                  <c:v>8.2168987634330705E-3</c:v>
                </c:pt>
                <c:pt idx="69">
                  <c:v>-2.8907996740231202E-3</c:v>
                </c:pt>
                <c:pt idx="70">
                  <c:v>8.076336777702902E-3</c:v>
                </c:pt>
                <c:pt idx="71">
                  <c:v>1.0605071728903286E-2</c:v>
                </c:pt>
                <c:pt idx="72">
                  <c:v>8.3102040742370005E-4</c:v>
                </c:pt>
                <c:pt idx="73">
                  <c:v>-5.7425818819625924E-3</c:v>
                </c:pt>
                <c:pt idx="74">
                  <c:v>-8.5731770999769308E-3</c:v>
                </c:pt>
                <c:pt idx="75">
                  <c:v>5.6229929781411334E-5</c:v>
                </c:pt>
                <c:pt idx="76">
                  <c:v>-1.34708878288692E-2</c:v>
                </c:pt>
                <c:pt idx="77">
                  <c:v>1.835373948385443E-3</c:v>
                </c:pt>
                <c:pt idx="78">
                  <c:v>1.0380144165286856E-2</c:v>
                </c:pt>
                <c:pt idx="79">
                  <c:v>1.1130053827261748E-3</c:v>
                </c:pt>
                <c:pt idx="80">
                  <c:v>-8.221192443049306E-3</c:v>
                </c:pt>
                <c:pt idx="81">
                  <c:v>2.54580217086239E-3</c:v>
                </c:pt>
                <c:pt idx="82">
                  <c:v>-7.2319512187172617E-3</c:v>
                </c:pt>
                <c:pt idx="83">
                  <c:v>-2.256217810740562E-3</c:v>
                </c:pt>
                <c:pt idx="84">
                  <c:v>1.2729810253517449E-2</c:v>
                </c:pt>
                <c:pt idx="85">
                  <c:v>3.4519805782134557E-3</c:v>
                </c:pt>
                <c:pt idx="86">
                  <c:v>-2.6567663510656126E-4</c:v>
                </c:pt>
                <c:pt idx="87">
                  <c:v>9.6356478649187744E-3</c:v>
                </c:pt>
                <c:pt idx="88">
                  <c:v>9.3270114950413738E-3</c:v>
                </c:pt>
                <c:pt idx="89">
                  <c:v>1.7061395117717584E-3</c:v>
                </c:pt>
                <c:pt idx="90">
                  <c:v>8.8309946996841199E-4</c:v>
                </c:pt>
                <c:pt idx="91">
                  <c:v>-6.8656551760573987E-3</c:v>
                </c:pt>
                <c:pt idx="92">
                  <c:v>4.0523399338602221E-3</c:v>
                </c:pt>
                <c:pt idx="93">
                  <c:v>-8.5623874263671856E-4</c:v>
                </c:pt>
                <c:pt idx="94">
                  <c:v>-2.6356652140528051E-3</c:v>
                </c:pt>
                <c:pt idx="95">
                  <c:v>7.3596045242624092E-3</c:v>
                </c:pt>
                <c:pt idx="96">
                  <c:v>-3.1406888277453991E-3</c:v>
                </c:pt>
                <c:pt idx="97">
                  <c:v>3.2431453331457786E-3</c:v>
                </c:pt>
                <c:pt idx="98">
                  <c:v>-2.0252628489341846E-3</c:v>
                </c:pt>
                <c:pt idx="99">
                  <c:v>-2.3600031860415097E-3</c:v>
                </c:pt>
                <c:pt idx="100">
                  <c:v>-1.1631572622697848E-2</c:v>
                </c:pt>
                <c:pt idx="101">
                  <c:v>1.2615875594803282E-2</c:v>
                </c:pt>
                <c:pt idx="102">
                  <c:v>-6.9033331562017184E-3</c:v>
                </c:pt>
                <c:pt idx="103">
                  <c:v>1.0790799467401633E-2</c:v>
                </c:pt>
                <c:pt idx="104">
                  <c:v>4.4695948986579392E-3</c:v>
                </c:pt>
                <c:pt idx="105">
                  <c:v>7.0234640036242536E-4</c:v>
                </c:pt>
                <c:pt idx="106">
                  <c:v>8.5309006987769002E-3</c:v>
                </c:pt>
                <c:pt idx="107">
                  <c:v>-7.1444381365731767E-4</c:v>
                </c:pt>
                <c:pt idx="108">
                  <c:v>3.1210288686051267E-3</c:v>
                </c:pt>
                <c:pt idx="109">
                  <c:v>1.0681371137670548E-3</c:v>
                </c:pt>
                <c:pt idx="110">
                  <c:v>1.7418674020510782E-3</c:v>
                </c:pt>
                <c:pt idx="111">
                  <c:v>-4.0342545972063088E-3</c:v>
                </c:pt>
                <c:pt idx="112">
                  <c:v>2.4685003707192116E-3</c:v>
                </c:pt>
                <c:pt idx="113">
                  <c:v>-1.0176202706102954E-3</c:v>
                </c:pt>
                <c:pt idx="114">
                  <c:v>-2.1283911415382649E-3</c:v>
                </c:pt>
                <c:pt idx="115">
                  <c:v>-4.0315179117998779E-3</c:v>
                </c:pt>
                <c:pt idx="116">
                  <c:v>1.710690054657128E-3</c:v>
                </c:pt>
                <c:pt idx="117">
                  <c:v>-6.3657286281216608E-3</c:v>
                </c:pt>
                <c:pt idx="118">
                  <c:v>1.860203237960289E-3</c:v>
                </c:pt>
                <c:pt idx="119">
                  <c:v>-1.3819723168097358E-2</c:v>
                </c:pt>
                <c:pt idx="120">
                  <c:v>2.2021507871512656E-3</c:v>
                </c:pt>
                <c:pt idx="121">
                  <c:v>-8.6415863928759502E-3</c:v>
                </c:pt>
                <c:pt idx="122">
                  <c:v>6.1596800991367559E-3</c:v>
                </c:pt>
                <c:pt idx="123">
                  <c:v>7.5811566898234637E-4</c:v>
                </c:pt>
                <c:pt idx="124">
                  <c:v>3.0632609261900135E-3</c:v>
                </c:pt>
                <c:pt idx="125">
                  <c:v>-4.9596291940371519E-3</c:v>
                </c:pt>
                <c:pt idx="126">
                  <c:v>8.5838564819602902E-3</c:v>
                </c:pt>
                <c:pt idx="127">
                  <c:v>8.4455176245228913E-3</c:v>
                </c:pt>
                <c:pt idx="128">
                  <c:v>8.7842909604549466E-3</c:v>
                </c:pt>
                <c:pt idx="129">
                  <c:v>3.4672493130737708E-3</c:v>
                </c:pt>
                <c:pt idx="130">
                  <c:v>-7.1194862420864667E-3</c:v>
                </c:pt>
                <c:pt idx="131">
                  <c:v>8.7109913888583079E-3</c:v>
                </c:pt>
                <c:pt idx="132">
                  <c:v>1.0786557039651253E-3</c:v>
                </c:pt>
                <c:pt idx="133">
                  <c:v>-1.028664637499674E-3</c:v>
                </c:pt>
                <c:pt idx="134">
                  <c:v>3.965824276198425E-3</c:v>
                </c:pt>
                <c:pt idx="135">
                  <c:v>2.1581819489692655E-3</c:v>
                </c:pt>
                <c:pt idx="136">
                  <c:v>-3.9608268660280945E-3</c:v>
                </c:pt>
                <c:pt idx="137">
                  <c:v>-9.4889773231677382E-4</c:v>
                </c:pt>
                <c:pt idx="138">
                  <c:v>1.8363622208507574E-3</c:v>
                </c:pt>
                <c:pt idx="139">
                  <c:v>4.7695189311680571E-3</c:v>
                </c:pt>
                <c:pt idx="140">
                  <c:v>9.0604350659817777E-3</c:v>
                </c:pt>
                <c:pt idx="141">
                  <c:v>-3.0369027657715817E-3</c:v>
                </c:pt>
                <c:pt idx="142">
                  <c:v>-6.5838346291620022E-3</c:v>
                </c:pt>
                <c:pt idx="143">
                  <c:v>-5.7707890654419306E-3</c:v>
                </c:pt>
                <c:pt idx="144">
                  <c:v>4.8728370744568371E-3</c:v>
                </c:pt>
                <c:pt idx="145">
                  <c:v>-1.0408931953329581E-3</c:v>
                </c:pt>
                <c:pt idx="146">
                  <c:v>4.9143498371688119E-3</c:v>
                </c:pt>
                <c:pt idx="147">
                  <c:v>4.6334320813658366E-3</c:v>
                </c:pt>
                <c:pt idx="148">
                  <c:v>3.5319824091807187E-3</c:v>
                </c:pt>
                <c:pt idx="149">
                  <c:v>2.8202018069540436E-3</c:v>
                </c:pt>
                <c:pt idx="150">
                  <c:v>-2.6241439331087723E-4</c:v>
                </c:pt>
                <c:pt idx="151">
                  <c:v>-1.4427146607000002E-3</c:v>
                </c:pt>
                <c:pt idx="152">
                  <c:v>-7.1393123242211578E-3</c:v>
                </c:pt>
                <c:pt idx="153">
                  <c:v>-4.0140374338481786E-3</c:v>
                </c:pt>
                <c:pt idx="154">
                  <c:v>6.3689299110739591E-3</c:v>
                </c:pt>
                <c:pt idx="155">
                  <c:v>-7.6312086699139242E-3</c:v>
                </c:pt>
                <c:pt idx="156">
                  <c:v>7.8882144761550296E-3</c:v>
                </c:pt>
                <c:pt idx="157">
                  <c:v>3.3176065840605441E-3</c:v>
                </c:pt>
                <c:pt idx="158">
                  <c:v>2.4250748965000154E-3</c:v>
                </c:pt>
                <c:pt idx="159">
                  <c:v>2.0663999162995063E-3</c:v>
                </c:pt>
                <c:pt idx="160">
                  <c:v>-3.9823120164966298E-4</c:v>
                </c:pt>
                <c:pt idx="161">
                  <c:v>-1.6926939620312493E-3</c:v>
                </c:pt>
                <c:pt idx="162">
                  <c:v>6.1797059510375384E-3</c:v>
                </c:pt>
                <c:pt idx="163">
                  <c:v>7.6411414675201612E-3</c:v>
                </c:pt>
                <c:pt idx="164">
                  <c:v>2.6924232028460157E-4</c:v>
                </c:pt>
                <c:pt idx="165">
                  <c:v>5.6852422856874876E-3</c:v>
                </c:pt>
                <c:pt idx="166">
                  <c:v>-4.4401719583801614E-3</c:v>
                </c:pt>
                <c:pt idx="167">
                  <c:v>1.3446856422812315E-4</c:v>
                </c:pt>
                <c:pt idx="168">
                  <c:v>-1.6556921079459639E-3</c:v>
                </c:pt>
                <c:pt idx="169">
                  <c:v>-2.8070627847504065E-3</c:v>
                </c:pt>
                <c:pt idx="170">
                  <c:v>-3.658991095901207E-3</c:v>
                </c:pt>
                <c:pt idx="171">
                  <c:v>-2.2157978295892274E-3</c:v>
                </c:pt>
                <c:pt idx="172">
                  <c:v>1.8960281547179359E-3</c:v>
                </c:pt>
                <c:pt idx="173">
                  <c:v>3.7328657706305157E-3</c:v>
                </c:pt>
                <c:pt idx="174">
                  <c:v>3.5660824707827452E-4</c:v>
                </c:pt>
                <c:pt idx="175">
                  <c:v>5.2683522398666409E-3</c:v>
                </c:pt>
                <c:pt idx="176">
                  <c:v>2.754436156614643E-4</c:v>
                </c:pt>
                <c:pt idx="177">
                  <c:v>-5.5852907706914409E-3</c:v>
                </c:pt>
                <c:pt idx="178">
                  <c:v>5.3546529480065826E-3</c:v>
                </c:pt>
                <c:pt idx="179">
                  <c:v>1.252487834188515E-3</c:v>
                </c:pt>
                <c:pt idx="180">
                  <c:v>7.8100142444342121E-3</c:v>
                </c:pt>
                <c:pt idx="181">
                  <c:v>-3.6860089434010866E-4</c:v>
                </c:pt>
                <c:pt idx="182">
                  <c:v>-3.5218824209070024E-3</c:v>
                </c:pt>
                <c:pt idx="183">
                  <c:v>-1.3059482895532303E-3</c:v>
                </c:pt>
                <c:pt idx="184">
                  <c:v>-3.2946997183381445E-3</c:v>
                </c:pt>
                <c:pt idx="185">
                  <c:v>2.7594761263509742E-3</c:v>
                </c:pt>
                <c:pt idx="186">
                  <c:v>-6.8703050006089367E-6</c:v>
                </c:pt>
                <c:pt idx="187">
                  <c:v>3.6344925404594428E-3</c:v>
                </c:pt>
                <c:pt idx="188">
                  <c:v>-3.9676882474820732E-4</c:v>
                </c:pt>
                <c:pt idx="189">
                  <c:v>7.1126669390333031E-4</c:v>
                </c:pt>
                <c:pt idx="190">
                  <c:v>-8.2030356465175158E-3</c:v>
                </c:pt>
                <c:pt idx="191">
                  <c:v>-5.5433145637709116E-3</c:v>
                </c:pt>
                <c:pt idx="192">
                  <c:v>-3.9519445921624638E-4</c:v>
                </c:pt>
                <c:pt idx="193">
                  <c:v>-1.4189099207727028E-3</c:v>
                </c:pt>
                <c:pt idx="194">
                  <c:v>-3.3416388951566928E-2</c:v>
                </c:pt>
                <c:pt idx="195">
                  <c:v>-2.0787580170271859E-2</c:v>
                </c:pt>
                <c:pt idx="196">
                  <c:v>1.4106235544858447E-2</c:v>
                </c:pt>
                <c:pt idx="197">
                  <c:v>-5.922482381780606E-3</c:v>
                </c:pt>
                <c:pt idx="198">
                  <c:v>2.1267828102107277E-2</c:v>
                </c:pt>
                <c:pt idx="199">
                  <c:v>-2.5269428490193947E-4</c:v>
                </c:pt>
                <c:pt idx="200">
                  <c:v>-1.4496490704811661E-2</c:v>
                </c:pt>
                <c:pt idx="201">
                  <c:v>-3.6123513531813989E-4</c:v>
                </c:pt>
                <c:pt idx="202">
                  <c:v>-4.3087969211804593E-3</c:v>
                </c:pt>
                <c:pt idx="203">
                  <c:v>-5.5270763969595856E-3</c:v>
                </c:pt>
                <c:pt idx="204">
                  <c:v>-3.1350773583492739E-2</c:v>
                </c:pt>
                <c:pt idx="205">
                  <c:v>1.8453717716467321E-2</c:v>
                </c:pt>
                <c:pt idx="206">
                  <c:v>-1.7479138029976107E-2</c:v>
                </c:pt>
                <c:pt idx="207">
                  <c:v>-6.5812081423931952E-3</c:v>
                </c:pt>
                <c:pt idx="208">
                  <c:v>1.554532304177168E-2</c:v>
                </c:pt>
                <c:pt idx="209">
                  <c:v>1.0792878598247372E-2</c:v>
                </c:pt>
                <c:pt idx="210">
                  <c:v>1.0502498886537631E-2</c:v>
                </c:pt>
                <c:pt idx="211">
                  <c:v>-6.3367208382695854E-3</c:v>
                </c:pt>
                <c:pt idx="212">
                  <c:v>5.584693696363217E-3</c:v>
                </c:pt>
                <c:pt idx="213">
                  <c:v>6.239787533674419E-3</c:v>
                </c:pt>
                <c:pt idx="214">
                  <c:v>2.0987078773076134E-2</c:v>
                </c:pt>
                <c:pt idx="215">
                  <c:v>-2.5120691829516244E-3</c:v>
                </c:pt>
                <c:pt idx="216">
                  <c:v>-9.241585786561252E-3</c:v>
                </c:pt>
                <c:pt idx="217">
                  <c:v>-1.9898150960848206E-2</c:v>
                </c:pt>
                <c:pt idx="218">
                  <c:v>-1.4830187990527641E-3</c:v>
                </c:pt>
                <c:pt idx="219">
                  <c:v>-7.5961889967371783E-3</c:v>
                </c:pt>
                <c:pt idx="220">
                  <c:v>1.0538032725957951E-2</c:v>
                </c:pt>
                <c:pt idx="221">
                  <c:v>2.2208377717471144E-3</c:v>
                </c:pt>
                <c:pt idx="222">
                  <c:v>-1.6783161581240495E-2</c:v>
                </c:pt>
                <c:pt idx="223">
                  <c:v>-1.8317995222689919E-2</c:v>
                </c:pt>
                <c:pt idx="224">
                  <c:v>3.0386692866970996E-3</c:v>
                </c:pt>
                <c:pt idx="225">
                  <c:v>-6.5764196931550074E-3</c:v>
                </c:pt>
                <c:pt idx="226">
                  <c:v>1.5412975626759496E-2</c:v>
                </c:pt>
                <c:pt idx="227">
                  <c:v>3.2563844755063892E-3</c:v>
                </c:pt>
                <c:pt idx="228">
                  <c:v>2.2714051233730995E-2</c:v>
                </c:pt>
                <c:pt idx="229">
                  <c:v>-2.185494459836184E-3</c:v>
                </c:pt>
                <c:pt idx="230">
                  <c:v>8.1375476991261391E-3</c:v>
                </c:pt>
                <c:pt idx="231">
                  <c:v>1.0882001681880114E-2</c:v>
                </c:pt>
                <c:pt idx="232">
                  <c:v>-3.2900228620901091E-2</c:v>
                </c:pt>
                <c:pt idx="233">
                  <c:v>-1.52338812835683E-3</c:v>
                </c:pt>
                <c:pt idx="234">
                  <c:v>-2.3596335440042082E-2</c:v>
                </c:pt>
                <c:pt idx="235">
                  <c:v>1.7606033829389957E-3</c:v>
                </c:pt>
                <c:pt idx="236">
                  <c:v>-3.564099004455318E-4</c:v>
                </c:pt>
                <c:pt idx="237">
                  <c:v>5.4048709873826383E-3</c:v>
                </c:pt>
                <c:pt idx="238">
                  <c:v>-1.9995020043665106E-4</c:v>
                </c:pt>
                <c:pt idx="239">
                  <c:v>-1.9271212311226697E-2</c:v>
                </c:pt>
                <c:pt idx="240">
                  <c:v>-2.0992284922037387E-2</c:v>
                </c:pt>
                <c:pt idx="241">
                  <c:v>8.6396970399963853E-5</c:v>
                </c:pt>
                <c:pt idx="242">
                  <c:v>-1.5515459108049429E-2</c:v>
                </c:pt>
                <c:pt idx="243">
                  <c:v>-1.5897809458374292E-2</c:v>
                </c:pt>
                <c:pt idx="244">
                  <c:v>-2.0803120626788667E-2</c:v>
                </c:pt>
                <c:pt idx="245">
                  <c:v>-2.748657265451852E-2</c:v>
                </c:pt>
                <c:pt idx="246">
                  <c:v>4.8403177454947023E-2</c:v>
                </c:pt>
                <c:pt idx="247">
                  <c:v>8.5262289882423199E-3</c:v>
                </c:pt>
                <c:pt idx="248">
                  <c:v>-1.2423539542946662E-3</c:v>
                </c:pt>
                <c:pt idx="249">
                  <c:v>8.4566260936189287E-3</c:v>
                </c:pt>
                <c:pt idx="250">
                  <c:v>1.2676928072264735E-3</c:v>
                </c:pt>
                <c:pt idx="251">
                  <c:v>-2.5068331528297301E-2</c:v>
                </c:pt>
                <c:pt idx="252">
                  <c:v>3.3759398727554041E-2</c:v>
                </c:pt>
                <c:pt idx="253">
                  <c:v>6.9859759963468073E-3</c:v>
                </c:pt>
                <c:pt idx="254">
                  <c:v>9.648587453345037E-3</c:v>
                </c:pt>
                <c:pt idx="255">
                  <c:v>4.0896713994860914E-3</c:v>
                </c:pt>
                <c:pt idx="256">
                  <c:v>4.508241512753362E-3</c:v>
                </c:pt>
                <c:pt idx="257">
                  <c:v>-1.4630861667806389E-4</c:v>
                </c:pt>
                <c:pt idx="258">
                  <c:v>-5.2713948408757896E-3</c:v>
                </c:pt>
                <c:pt idx="259">
                  <c:v>1.0664619108958094E-2</c:v>
                </c:pt>
                <c:pt idx="260">
                  <c:v>2.2195205946412646E-3</c:v>
                </c:pt>
                <c:pt idx="261">
                  <c:v>7.5627305985484852E-3</c:v>
                </c:pt>
                <c:pt idx="262">
                  <c:v>1.3096912839547208E-2</c:v>
                </c:pt>
                <c:pt idx="263">
                  <c:v>-1.4258476981933848E-2</c:v>
                </c:pt>
                <c:pt idx="264">
                  <c:v>2.2004899848740785E-3</c:v>
                </c:pt>
                <c:pt idx="265">
                  <c:v>1.3747801288069672E-3</c:v>
                </c:pt>
                <c:pt idx="266">
                  <c:v>8.4528678357782758E-3</c:v>
                </c:pt>
                <c:pt idx="267">
                  <c:v>-7.8777758066437605E-3</c:v>
                </c:pt>
                <c:pt idx="268">
                  <c:v>-1.457308065133547E-3</c:v>
                </c:pt>
                <c:pt idx="269">
                  <c:v>1.5429609955667367E-2</c:v>
                </c:pt>
                <c:pt idx="270">
                  <c:v>8.5606488727822672E-3</c:v>
                </c:pt>
                <c:pt idx="271">
                  <c:v>8.9820634799684632E-4</c:v>
                </c:pt>
                <c:pt idx="272">
                  <c:v>6.7533811583575356E-3</c:v>
                </c:pt>
                <c:pt idx="273">
                  <c:v>4.6973704433800733E-3</c:v>
                </c:pt>
                <c:pt idx="274">
                  <c:v>-2.2269158091698551E-3</c:v>
                </c:pt>
                <c:pt idx="275">
                  <c:v>-9.4011929842732732E-3</c:v>
                </c:pt>
                <c:pt idx="276">
                  <c:v>6.7597257174002051E-4</c:v>
                </c:pt>
                <c:pt idx="277">
                  <c:v>7.0885179800317334E-4</c:v>
                </c:pt>
                <c:pt idx="278">
                  <c:v>1.2807852668629596E-2</c:v>
                </c:pt>
                <c:pt idx="279">
                  <c:v>3.0194316566570117E-3</c:v>
                </c:pt>
                <c:pt idx="280">
                  <c:v>-2.6551634465824207E-3</c:v>
                </c:pt>
                <c:pt idx="281">
                  <c:v>1.0820004959524163E-2</c:v>
                </c:pt>
                <c:pt idx="282">
                  <c:v>1.4976212870598132E-3</c:v>
                </c:pt>
                <c:pt idx="283">
                  <c:v>1.7755334147048199E-3</c:v>
                </c:pt>
                <c:pt idx="284">
                  <c:v>-3.5326691965497301E-3</c:v>
                </c:pt>
                <c:pt idx="285">
                  <c:v>6.3906386718998974E-3</c:v>
                </c:pt>
                <c:pt idx="286">
                  <c:v>1.2311042541125103E-3</c:v>
                </c:pt>
                <c:pt idx="287">
                  <c:v>-7.9076964499687761E-4</c:v>
                </c:pt>
                <c:pt idx="288">
                  <c:v>-5.4419724611520835E-4</c:v>
                </c:pt>
                <c:pt idx="289">
                  <c:v>-2.8295077502691829E-3</c:v>
                </c:pt>
                <c:pt idx="290">
                  <c:v>6.8716565279864465E-3</c:v>
                </c:pt>
                <c:pt idx="291">
                  <c:v>-3.8881071048939902E-3</c:v>
                </c:pt>
                <c:pt idx="292">
                  <c:v>-1.1321737583929806E-3</c:v>
                </c:pt>
                <c:pt idx="293">
                  <c:v>-6.5454735429180165E-3</c:v>
                </c:pt>
                <c:pt idx="294">
                  <c:v>-8.1589109455821977E-3</c:v>
                </c:pt>
                <c:pt idx="295">
                  <c:v>-2.1339643931983471E-3</c:v>
                </c:pt>
                <c:pt idx="296">
                  <c:v>1.4559535756253676E-2</c:v>
                </c:pt>
                <c:pt idx="297">
                  <c:v>2.9489658339722198E-3</c:v>
                </c:pt>
                <c:pt idx="298">
                  <c:v>6.9255466335695331E-3</c:v>
                </c:pt>
                <c:pt idx="299">
                  <c:v>-8.6839954297083632E-4</c:v>
                </c:pt>
                <c:pt idx="300">
                  <c:v>4.9725194092585948E-3</c:v>
                </c:pt>
                <c:pt idx="301">
                  <c:v>3.6990968215831286E-3</c:v>
                </c:pt>
                <c:pt idx="302">
                  <c:v>-1.3057006339693318E-4</c:v>
                </c:pt>
                <c:pt idx="303">
                  <c:v>-2.9486967798716163E-3</c:v>
                </c:pt>
                <c:pt idx="304">
                  <c:v>1.0794015726340716E-2</c:v>
                </c:pt>
                <c:pt idx="305">
                  <c:v>-1.9156827177634429E-2</c:v>
                </c:pt>
                <c:pt idx="306">
                  <c:v>-8.3937300638372073E-4</c:v>
                </c:pt>
                <c:pt idx="307">
                  <c:v>7.157053120867043E-3</c:v>
                </c:pt>
                <c:pt idx="308">
                  <c:v>-4.6551433656102856E-3</c:v>
                </c:pt>
                <c:pt idx="309">
                  <c:v>3.5830546378041632E-3</c:v>
                </c:pt>
                <c:pt idx="310">
                  <c:v>6.7117060663404718E-3</c:v>
                </c:pt>
                <c:pt idx="311">
                  <c:v>1.1502195497633143E-2</c:v>
                </c:pt>
                <c:pt idx="312">
                  <c:v>1.7455614805152729E-5</c:v>
                </c:pt>
                <c:pt idx="313">
                  <c:v>2.1460723821998496E-3</c:v>
                </c:pt>
                <c:pt idx="314">
                  <c:v>2.0824655091414477E-3</c:v>
                </c:pt>
                <c:pt idx="315">
                  <c:v>4.6257173955618269E-3</c:v>
                </c:pt>
                <c:pt idx="316">
                  <c:v>1.0469119934194092E-3</c:v>
                </c:pt>
                <c:pt idx="317">
                  <c:v>-6.0859766572597465E-3</c:v>
                </c:pt>
                <c:pt idx="318">
                  <c:v>3.4718378358556752E-3</c:v>
                </c:pt>
                <c:pt idx="319">
                  <c:v>3.8122194279549383E-5</c:v>
                </c:pt>
                <c:pt idx="320">
                  <c:v>6.5875784763498937E-3</c:v>
                </c:pt>
                <c:pt idx="321">
                  <c:v>-6.2956724975841256E-4</c:v>
                </c:pt>
                <c:pt idx="322">
                  <c:v>5.0922850790659593E-4</c:v>
                </c:pt>
                <c:pt idx="323">
                  <c:v>-2.2764010197428661E-3</c:v>
                </c:pt>
                <c:pt idx="324">
                  <c:v>1.5778467813143168E-3</c:v>
                </c:pt>
                <c:pt idx="325">
                  <c:v>1.0115060212163732E-3</c:v>
                </c:pt>
                <c:pt idx="326">
                  <c:v>8.8023511954049213E-3</c:v>
                </c:pt>
                <c:pt idx="327">
                  <c:v>-2.1941687255359523E-3</c:v>
                </c:pt>
                <c:pt idx="328">
                  <c:v>-3.6904169755480962E-4</c:v>
                </c:pt>
                <c:pt idx="329">
                  <c:v>4.6743503443650017E-3</c:v>
                </c:pt>
                <c:pt idx="330">
                  <c:v>1.0709483395819413E-3</c:v>
                </c:pt>
                <c:pt idx="331">
                  <c:v>9.5096475723260637E-4</c:v>
                </c:pt>
                <c:pt idx="332">
                  <c:v>-7.5304459681844182E-3</c:v>
                </c:pt>
                <c:pt idx="333">
                  <c:v>-2.1262443276895597E-3</c:v>
                </c:pt>
                <c:pt idx="334">
                  <c:v>9.5921274614703886E-3</c:v>
                </c:pt>
                <c:pt idx="335">
                  <c:v>-4.4810132310555738E-3</c:v>
                </c:pt>
                <c:pt idx="336">
                  <c:v>-1.6649488130547674E-2</c:v>
                </c:pt>
                <c:pt idx="337">
                  <c:v>-1.6067154056034693E-3</c:v>
                </c:pt>
                <c:pt idx="338">
                  <c:v>-3.025998601924958E-3</c:v>
                </c:pt>
                <c:pt idx="339">
                  <c:v>3.7133938472042397E-3</c:v>
                </c:pt>
                <c:pt idx="340">
                  <c:v>-2.4426469085879428E-2</c:v>
                </c:pt>
                <c:pt idx="341">
                  <c:v>7.983987551309359E-3</c:v>
                </c:pt>
                <c:pt idx="342">
                  <c:v>5.8219943882337147E-3</c:v>
                </c:pt>
                <c:pt idx="343">
                  <c:v>8.8559569696340171E-3</c:v>
                </c:pt>
                <c:pt idx="344">
                  <c:v>-5.8544371529206324E-3</c:v>
                </c:pt>
                <c:pt idx="345">
                  <c:v>-6.7722580366252581E-3</c:v>
                </c:pt>
                <c:pt idx="346">
                  <c:v>8.4599491109458805E-3</c:v>
                </c:pt>
                <c:pt idx="347">
                  <c:v>-2.8283920525026501E-3</c:v>
                </c:pt>
                <c:pt idx="348">
                  <c:v>-1.1985692488440291E-2</c:v>
                </c:pt>
                <c:pt idx="349">
                  <c:v>1.3526439988342258E-3</c:v>
                </c:pt>
                <c:pt idx="350">
                  <c:v>-8.4109499934704266E-3</c:v>
                </c:pt>
                <c:pt idx="351">
                  <c:v>-6.9359101493404783E-3</c:v>
                </c:pt>
                <c:pt idx="352">
                  <c:v>2.0962723552933105E-3</c:v>
                </c:pt>
                <c:pt idx="353">
                  <c:v>-1.3283204951564839E-2</c:v>
                </c:pt>
                <c:pt idx="354">
                  <c:v>-2.7690708645509332E-3</c:v>
                </c:pt>
                <c:pt idx="355">
                  <c:v>2.1205927310919484E-2</c:v>
                </c:pt>
                <c:pt idx="356">
                  <c:v>8.1287266899663837E-3</c:v>
                </c:pt>
                <c:pt idx="357">
                  <c:v>6.1168407152111942E-3</c:v>
                </c:pt>
                <c:pt idx="358">
                  <c:v>1.0442979367750647E-2</c:v>
                </c:pt>
                <c:pt idx="359">
                  <c:v>4.6492198743191201E-3</c:v>
                </c:pt>
                <c:pt idx="360">
                  <c:v>-3.4994119269314317E-4</c:v>
                </c:pt>
                <c:pt idx="361">
                  <c:v>-2.0396578921351837E-3</c:v>
                </c:pt>
                <c:pt idx="362">
                  <c:v>4.0890106107655654E-3</c:v>
                </c:pt>
                <c:pt idx="363">
                  <c:v>-1.6128120944145414E-3</c:v>
                </c:pt>
                <c:pt idx="364">
                  <c:v>9.3131563797728433E-4</c:v>
                </c:pt>
                <c:pt idx="365">
                  <c:v>9.6704895497130884E-3</c:v>
                </c:pt>
                <c:pt idx="366">
                  <c:v>2.9807168143807321E-3</c:v>
                </c:pt>
                <c:pt idx="367">
                  <c:v>9.4276054361659405E-3</c:v>
                </c:pt>
                <c:pt idx="368">
                  <c:v>-1.2600163801944658E-3</c:v>
                </c:pt>
                <c:pt idx="369">
                  <c:v>-1.7333883650608661E-3</c:v>
                </c:pt>
                <c:pt idx="370">
                  <c:v>-9.5417756928268798E-3</c:v>
                </c:pt>
                <c:pt idx="371">
                  <c:v>-1.2346958449606107E-3</c:v>
                </c:pt>
                <c:pt idx="372">
                  <c:v>3.8158859372135782E-3</c:v>
                </c:pt>
                <c:pt idx="373">
                  <c:v>5.7409418775350336E-3</c:v>
                </c:pt>
                <c:pt idx="374">
                  <c:v>7.6430184891142601E-3</c:v>
                </c:pt>
                <c:pt idx="375">
                  <c:v>2.9238473979908671E-3</c:v>
                </c:pt>
                <c:pt idx="376">
                  <c:v>7.643095461891165E-3</c:v>
                </c:pt>
                <c:pt idx="377">
                  <c:v>-1.8075341211651061E-3</c:v>
                </c:pt>
                <c:pt idx="378">
                  <c:v>-4.8471730313032349E-3</c:v>
                </c:pt>
                <c:pt idx="379">
                  <c:v>1.2357931791357835E-3</c:v>
                </c:pt>
                <c:pt idx="380">
                  <c:v>4.5005467530864277E-3</c:v>
                </c:pt>
                <c:pt idx="381">
                  <c:v>2.2826196625582262E-3</c:v>
                </c:pt>
                <c:pt idx="382">
                  <c:v>4.6095344940618628E-3</c:v>
                </c:pt>
                <c:pt idx="383">
                  <c:v>1.7585362986783311E-4</c:v>
                </c:pt>
                <c:pt idx="384">
                  <c:v>-3.4095846328355182E-3</c:v>
                </c:pt>
                <c:pt idx="385">
                  <c:v>-6.5526654034036725E-3</c:v>
                </c:pt>
                <c:pt idx="386">
                  <c:v>3.5755975260803518E-3</c:v>
                </c:pt>
                <c:pt idx="387">
                  <c:v>-6.1958894657200697E-3</c:v>
                </c:pt>
                <c:pt idx="388">
                  <c:v>2.8247017285257178E-3</c:v>
                </c:pt>
                <c:pt idx="389">
                  <c:v>6.8241453375091467E-3</c:v>
                </c:pt>
                <c:pt idx="390">
                  <c:v>4.6771928492370975E-3</c:v>
                </c:pt>
                <c:pt idx="391">
                  <c:v>-5.2762965765231536E-3</c:v>
                </c:pt>
                <c:pt idx="392">
                  <c:v>7.3605355897441655E-3</c:v>
                </c:pt>
                <c:pt idx="393">
                  <c:v>-1.6174216913627901E-3</c:v>
                </c:pt>
                <c:pt idx="394">
                  <c:v>-2.5819853510480918E-3</c:v>
                </c:pt>
                <c:pt idx="395">
                  <c:v>-1.0945207008496171E-2</c:v>
                </c:pt>
                <c:pt idx="396">
                  <c:v>-9.0395274941716727E-3</c:v>
                </c:pt>
                <c:pt idx="397">
                  <c:v>-7.3093886184915644E-3</c:v>
                </c:pt>
                <c:pt idx="398">
                  <c:v>-3.0230182310703037E-2</c:v>
                </c:pt>
                <c:pt idx="399">
                  <c:v>1.2933024156216008E-2</c:v>
                </c:pt>
                <c:pt idx="400">
                  <c:v>7.665820086625915E-4</c:v>
                </c:pt>
                <c:pt idx="401">
                  <c:v>1.8588462666627403E-2</c:v>
                </c:pt>
                <c:pt idx="402">
                  <c:v>-6.6385932886606509E-3</c:v>
                </c:pt>
                <c:pt idx="403">
                  <c:v>-1.2393809057761218E-2</c:v>
                </c:pt>
                <c:pt idx="404">
                  <c:v>1.5018346204117041E-2</c:v>
                </c:pt>
                <c:pt idx="405">
                  <c:v>-2.9730352210714808E-2</c:v>
                </c:pt>
                <c:pt idx="406">
                  <c:v>2.4612366978827697E-3</c:v>
                </c:pt>
                <c:pt idx="407">
                  <c:v>1.4323058175937407E-2</c:v>
                </c:pt>
                <c:pt idx="408">
                  <c:v>1.2033175322413726E-2</c:v>
                </c:pt>
                <c:pt idx="409">
                  <c:v>-7.9462151137351059E-3</c:v>
                </c:pt>
                <c:pt idx="410">
                  <c:v>8.2129795994355052E-3</c:v>
                </c:pt>
                <c:pt idx="411">
                  <c:v>-5.0620314096755901E-4</c:v>
                </c:pt>
                <c:pt idx="412">
                  <c:v>-2.6288881212212494E-2</c:v>
                </c:pt>
                <c:pt idx="413">
                  <c:v>1.0923112944115404E-2</c:v>
                </c:pt>
                <c:pt idx="414">
                  <c:v>-3.20832190381789E-3</c:v>
                </c:pt>
                <c:pt idx="415">
                  <c:v>6.5241514280121003E-3</c:v>
                </c:pt>
                <c:pt idx="416">
                  <c:v>1.260748253902438E-2</c:v>
                </c:pt>
                <c:pt idx="417">
                  <c:v>6.4258082397493387E-4</c:v>
                </c:pt>
                <c:pt idx="418">
                  <c:v>-6.92300919275306E-3</c:v>
                </c:pt>
                <c:pt idx="419">
                  <c:v>1.0783725016077904E-2</c:v>
                </c:pt>
                <c:pt idx="420">
                  <c:v>1.2925913022813845E-2</c:v>
                </c:pt>
                <c:pt idx="421">
                  <c:v>9.101908253591022E-4</c:v>
                </c:pt>
                <c:pt idx="422">
                  <c:v>-9.4014579222948533E-5</c:v>
                </c:pt>
                <c:pt idx="423">
                  <c:v>3.2225244686973423E-4</c:v>
                </c:pt>
                <c:pt idx="424">
                  <c:v>7.2036723045440518E-3</c:v>
                </c:pt>
                <c:pt idx="425">
                  <c:v>2.8750160390679956E-3</c:v>
                </c:pt>
                <c:pt idx="426">
                  <c:v>-7.2467661727595176E-4</c:v>
                </c:pt>
                <c:pt idx="427">
                  <c:v>-3.1405130357880207E-3</c:v>
                </c:pt>
                <c:pt idx="428">
                  <c:v>2.5784252944315751E-3</c:v>
                </c:pt>
                <c:pt idx="429">
                  <c:v>3.4263318554979109E-4</c:v>
                </c:pt>
                <c:pt idx="430">
                  <c:v>1.997465704358366E-5</c:v>
                </c:pt>
                <c:pt idx="431">
                  <c:v>-4.9075992042032345E-3</c:v>
                </c:pt>
                <c:pt idx="432">
                  <c:v>-9.6940596948634042E-5</c:v>
                </c:pt>
                <c:pt idx="433">
                  <c:v>-8.4519887484478164E-3</c:v>
                </c:pt>
                <c:pt idx="434">
                  <c:v>6.139685063273532E-3</c:v>
                </c:pt>
                <c:pt idx="435">
                  <c:v>-2.4318710097662182E-3</c:v>
                </c:pt>
                <c:pt idx="436">
                  <c:v>-5.3305345372608622E-3</c:v>
                </c:pt>
                <c:pt idx="437">
                  <c:v>5.0349101576151927E-3</c:v>
                </c:pt>
                <c:pt idx="438">
                  <c:v>-1.2334126866677331E-2</c:v>
                </c:pt>
                <c:pt idx="439">
                  <c:v>-1.8065404333742128E-2</c:v>
                </c:pt>
                <c:pt idx="440">
                  <c:v>7.9403049843841545E-3</c:v>
                </c:pt>
                <c:pt idx="441">
                  <c:v>1.4116785254235103E-2</c:v>
                </c:pt>
                <c:pt idx="442">
                  <c:v>-4.4883523743439327E-3</c:v>
                </c:pt>
                <c:pt idx="443">
                  <c:v>-1.5683159390420455E-2</c:v>
                </c:pt>
                <c:pt idx="444">
                  <c:v>9.0632962566768154E-3</c:v>
                </c:pt>
                <c:pt idx="445">
                  <c:v>6.3952025933453642E-3</c:v>
                </c:pt>
                <c:pt idx="446">
                  <c:v>1.0879579767786803E-2</c:v>
                </c:pt>
                <c:pt idx="447">
                  <c:v>-1.3880819469238928E-3</c:v>
                </c:pt>
                <c:pt idx="448">
                  <c:v>9.9064456123445291E-3</c:v>
                </c:pt>
                <c:pt idx="449">
                  <c:v>-2.0015448090417308E-3</c:v>
                </c:pt>
                <c:pt idx="450">
                  <c:v>2.7590220483281382E-3</c:v>
                </c:pt>
                <c:pt idx="451">
                  <c:v>-3.927045710025329E-3</c:v>
                </c:pt>
                <c:pt idx="452">
                  <c:v>6.8481142616272101E-3</c:v>
                </c:pt>
                <c:pt idx="453">
                  <c:v>-3.5750494353435419E-3</c:v>
                </c:pt>
                <c:pt idx="454">
                  <c:v>2.843103580075224E-3</c:v>
                </c:pt>
                <c:pt idx="455">
                  <c:v>1.9186044823943E-3</c:v>
                </c:pt>
                <c:pt idx="456">
                  <c:v>4.0644295882822203E-3</c:v>
                </c:pt>
                <c:pt idx="457">
                  <c:v>5.5658199003797548E-3</c:v>
                </c:pt>
                <c:pt idx="458">
                  <c:v>-8.3275185869019096E-4</c:v>
                </c:pt>
                <c:pt idx="459">
                  <c:v>3.2480894157918484E-3</c:v>
                </c:pt>
                <c:pt idx="460">
                  <c:v>-3.0274386546482847E-3</c:v>
                </c:pt>
                <c:pt idx="461">
                  <c:v>9.6159303902425119E-3</c:v>
                </c:pt>
                <c:pt idx="462">
                  <c:v>3.6972459932524981E-3</c:v>
                </c:pt>
                <c:pt idx="463">
                  <c:v>-1.1864029250808047E-3</c:v>
                </c:pt>
                <c:pt idx="464">
                  <c:v>7.02250556783877E-4</c:v>
                </c:pt>
                <c:pt idx="465">
                  <c:v>2.7263754572537358E-3</c:v>
                </c:pt>
                <c:pt idx="466">
                  <c:v>2.5574029882187502E-3</c:v>
                </c:pt>
                <c:pt idx="467">
                  <c:v>-1.9643952970014303E-3</c:v>
                </c:pt>
                <c:pt idx="468">
                  <c:v>1.5634232607154054E-3</c:v>
                </c:pt>
                <c:pt idx="469">
                  <c:v>7.1128151454077123E-4</c:v>
                </c:pt>
                <c:pt idx="470">
                  <c:v>8.3669269520652125E-4</c:v>
                </c:pt>
                <c:pt idx="471">
                  <c:v>7.6660287374525583E-3</c:v>
                </c:pt>
                <c:pt idx="472">
                  <c:v>5.0302620769013609E-4</c:v>
                </c:pt>
                <c:pt idx="473">
                  <c:v>-5.9276988942457527E-4</c:v>
                </c:pt>
                <c:pt idx="474">
                  <c:v>-3.763256516012298E-3</c:v>
                </c:pt>
                <c:pt idx="475">
                  <c:v>-1.5840061264341748E-3</c:v>
                </c:pt>
                <c:pt idx="476">
                  <c:v>2.1725739424198064E-3</c:v>
                </c:pt>
                <c:pt idx="477">
                  <c:v>7.479252042189413E-3</c:v>
                </c:pt>
                <c:pt idx="478">
                  <c:v>2.1931636595712636E-3</c:v>
                </c:pt>
                <c:pt idx="479">
                  <c:v>4.1657355354963125E-3</c:v>
                </c:pt>
                <c:pt idx="480">
                  <c:v>-4.0192864386812297E-3</c:v>
                </c:pt>
                <c:pt idx="481">
                  <c:v>-8.6684836049412909E-3</c:v>
                </c:pt>
                <c:pt idx="482">
                  <c:v>-6.6602252533960928E-3</c:v>
                </c:pt>
                <c:pt idx="483">
                  <c:v>6.3036577396302605E-3</c:v>
                </c:pt>
                <c:pt idx="484">
                  <c:v>1.4991269666144746E-3</c:v>
                </c:pt>
                <c:pt idx="485">
                  <c:v>9.0942458803792529E-3</c:v>
                </c:pt>
                <c:pt idx="486">
                  <c:v>-3.1678336297769859E-3</c:v>
                </c:pt>
                <c:pt idx="487">
                  <c:v>-1.0975360392743783E-3</c:v>
                </c:pt>
                <c:pt idx="488">
                  <c:v>2.9039374393932159E-3</c:v>
                </c:pt>
                <c:pt idx="489">
                  <c:v>8.5386672024539822E-3</c:v>
                </c:pt>
                <c:pt idx="490">
                  <c:v>7.2579317873283479E-5</c:v>
                </c:pt>
                <c:pt idx="491">
                  <c:v>7.122360834448286E-3</c:v>
                </c:pt>
                <c:pt idx="492">
                  <c:v>3.3523622914350006E-4</c:v>
                </c:pt>
                <c:pt idx="493">
                  <c:v>-4.3239365514825985E-4</c:v>
                </c:pt>
                <c:pt idx="494">
                  <c:v>4.4493786311667416E-3</c:v>
                </c:pt>
                <c:pt idx="495">
                  <c:v>4.9325959549920183E-3</c:v>
                </c:pt>
                <c:pt idx="496">
                  <c:v>8.6576869483295522E-4</c:v>
                </c:pt>
                <c:pt idx="497">
                  <c:v>-1.9546731699613876E-4</c:v>
                </c:pt>
                <c:pt idx="498">
                  <c:v>5.1150623181264333E-3</c:v>
                </c:pt>
                <c:pt idx="499">
                  <c:v>3.398431809157373E-5</c:v>
                </c:pt>
                <c:pt idx="500">
                  <c:v>-5.797596243427139E-3</c:v>
                </c:pt>
                <c:pt idx="501">
                  <c:v>2.9416905717033117E-3</c:v>
                </c:pt>
                <c:pt idx="502">
                  <c:v>8.3438955597205794E-3</c:v>
                </c:pt>
                <c:pt idx="503">
                  <c:v>-7.0849093642042964E-3</c:v>
                </c:pt>
                <c:pt idx="504">
                  <c:v>3.5271449965572142E-3</c:v>
                </c:pt>
                <c:pt idx="505">
                  <c:v>-2.8071748821291158E-3</c:v>
                </c:pt>
                <c:pt idx="506">
                  <c:v>4.8904734274613417E-3</c:v>
                </c:pt>
                <c:pt idx="507">
                  <c:v>6.6332140115857923E-3</c:v>
                </c:pt>
                <c:pt idx="508">
                  <c:v>-2.8592623297471966E-3</c:v>
                </c:pt>
                <c:pt idx="509">
                  <c:v>6.9519939976844915E-3</c:v>
                </c:pt>
                <c:pt idx="510">
                  <c:v>-1.5156809986203762E-3</c:v>
                </c:pt>
                <c:pt idx="511">
                  <c:v>1.8684503293881162E-3</c:v>
                </c:pt>
                <c:pt idx="512">
                  <c:v>8.3317475637150612E-3</c:v>
                </c:pt>
                <c:pt idx="513">
                  <c:v>3.8547230686901417E-3</c:v>
                </c:pt>
                <c:pt idx="514">
                  <c:v>-2.6555003320934225E-3</c:v>
                </c:pt>
                <c:pt idx="515">
                  <c:v>2.8903431550190799E-4</c:v>
                </c:pt>
                <c:pt idx="516">
                  <c:v>1.1403261745642909E-3</c:v>
                </c:pt>
                <c:pt idx="517">
                  <c:v>-9.0832893173140306E-3</c:v>
                </c:pt>
                <c:pt idx="518">
                  <c:v>-1.5855752389124188E-2</c:v>
                </c:pt>
                <c:pt idx="519">
                  <c:v>1.0003383371009162E-2</c:v>
                </c:pt>
                <c:pt idx="520">
                  <c:v>-8.6725017705989612E-4</c:v>
                </c:pt>
                <c:pt idx="521">
                  <c:v>3.1294570019154417E-3</c:v>
                </c:pt>
                <c:pt idx="522">
                  <c:v>-1.7864443392728784E-2</c:v>
                </c:pt>
                <c:pt idx="523">
                  <c:v>7.2284256543816159E-3</c:v>
                </c:pt>
                <c:pt idx="524">
                  <c:v>1.486931591219986E-2</c:v>
                </c:pt>
                <c:pt idx="525">
                  <c:v>1.1187778503979414E-2</c:v>
                </c:pt>
                <c:pt idx="526">
                  <c:v>3.3201550900961913E-3</c:v>
                </c:pt>
                <c:pt idx="527">
                  <c:v>-5.41549090194545E-3</c:v>
                </c:pt>
                <c:pt idx="528">
                  <c:v>7.2996901344203769E-3</c:v>
                </c:pt>
                <c:pt idx="529">
                  <c:v>1.687048653373355E-3</c:v>
                </c:pt>
                <c:pt idx="530">
                  <c:v>6.4418530543442504E-3</c:v>
                </c:pt>
                <c:pt idx="531">
                  <c:v>-1.631776429537957E-3</c:v>
                </c:pt>
                <c:pt idx="532">
                  <c:v>1.8418361865356393E-3</c:v>
                </c:pt>
                <c:pt idx="533">
                  <c:v>-2.9242139723342853E-3</c:v>
                </c:pt>
                <c:pt idx="534">
                  <c:v>4.6947482013129449E-3</c:v>
                </c:pt>
                <c:pt idx="535">
                  <c:v>-3.8228174654427851E-3</c:v>
                </c:pt>
                <c:pt idx="536">
                  <c:v>-1.0573809093858041E-2</c:v>
                </c:pt>
                <c:pt idx="537">
                  <c:v>-3.4088079289662898E-2</c:v>
                </c:pt>
                <c:pt idx="538">
                  <c:v>-3.0747904486151584E-2</c:v>
                </c:pt>
                <c:pt idx="539">
                  <c:v>-3.785697208136523E-3</c:v>
                </c:pt>
                <c:pt idx="540">
                  <c:v>-4.5168136408952134E-2</c:v>
                </c:pt>
                <c:pt idx="541">
                  <c:v>-8.2724630878432594E-3</c:v>
                </c:pt>
                <c:pt idx="542">
                  <c:v>4.5010868517233696E-2</c:v>
                </c:pt>
                <c:pt idx="543">
                  <c:v>-2.8510484833656792E-2</c:v>
                </c:pt>
                <c:pt idx="544">
                  <c:v>4.1336349363161225E-2</c:v>
                </c:pt>
                <c:pt idx="545">
                  <c:v>-3.4510782514423737E-2</c:v>
                </c:pt>
                <c:pt idx="546">
                  <c:v>-1.7200943581122549E-2</c:v>
                </c:pt>
                <c:pt idx="547">
                  <c:v>-7.901041272937824E-2</c:v>
                </c:pt>
                <c:pt idx="548">
                  <c:v>4.8215052115312323E-2</c:v>
                </c:pt>
                <c:pt idx="549">
                  <c:v>-5.0102892577574741E-2</c:v>
                </c:pt>
                <c:pt idx="550">
                  <c:v>-9.9944852300802703E-2</c:v>
                </c:pt>
                <c:pt idx="551">
                  <c:v>8.8808406952074301E-2</c:v>
                </c:pt>
                <c:pt idx="552">
                  <c:v>-0.12765219756714355</c:v>
                </c:pt>
                <c:pt idx="553">
                  <c:v>5.8226312396488164E-2</c:v>
                </c:pt>
                <c:pt idx="554">
                  <c:v>-5.3222272028113173E-2</c:v>
                </c:pt>
                <c:pt idx="555">
                  <c:v>4.6967610021547094E-3</c:v>
                </c:pt>
                <c:pt idx="556">
                  <c:v>-4.432762417423116E-2</c:v>
                </c:pt>
                <c:pt idx="557">
                  <c:v>-2.9731501217446697E-2</c:v>
                </c:pt>
                <c:pt idx="558">
                  <c:v>8.9683232620525244E-2</c:v>
                </c:pt>
                <c:pt idx="559">
                  <c:v>1.1468990636002671E-2</c:v>
                </c:pt>
                <c:pt idx="560">
                  <c:v>6.0543830773501353E-2</c:v>
                </c:pt>
                <c:pt idx="561">
                  <c:v>-3.426784528817315E-2</c:v>
                </c:pt>
                <c:pt idx="562">
                  <c:v>3.296659032229244E-2</c:v>
                </c:pt>
                <c:pt idx="563">
                  <c:v>-1.6142310615227612E-2</c:v>
                </c:pt>
                <c:pt idx="564">
                  <c:v>-4.5146362775105017E-2</c:v>
                </c:pt>
                <c:pt idx="565">
                  <c:v>2.2572656920924174E-2</c:v>
                </c:pt>
                <c:pt idx="566">
                  <c:v>-1.5252860828035191E-2</c:v>
                </c:pt>
                <c:pt idx="567">
                  <c:v>6.7968244417874163E-2</c:v>
                </c:pt>
                <c:pt idx="568">
                  <c:v>-1.6043392244067388E-3</c:v>
                </c:pt>
                <c:pt idx="569">
                  <c:v>3.3489371061956562E-2</c:v>
                </c:pt>
                <c:pt idx="570">
                  <c:v>1.4383470345338526E-2</c:v>
                </c:pt>
                <c:pt idx="571">
                  <c:v>-1.0156059247965839E-2</c:v>
                </c:pt>
                <c:pt idx="572">
                  <c:v>3.0114559647154059E-2</c:v>
                </c:pt>
                <c:pt idx="573">
                  <c:v>-2.2276732966680823E-2</c:v>
                </c:pt>
                <c:pt idx="574">
                  <c:v>5.7998380525054192E-3</c:v>
                </c:pt>
                <c:pt idx="575">
                  <c:v>2.6440932101252809E-2</c:v>
                </c:pt>
                <c:pt idx="576">
                  <c:v>-1.8042845795415784E-2</c:v>
                </c:pt>
                <c:pt idx="577">
                  <c:v>-3.1155115049135873E-2</c:v>
                </c:pt>
                <c:pt idx="578">
                  <c:v>2.267130057880911E-2</c:v>
                </c:pt>
                <c:pt idx="579">
                  <c:v>-5.3956774388849748E-4</c:v>
                </c:pt>
                <c:pt idx="580">
                  <c:v>1.3822090422785883E-2</c:v>
                </c:pt>
                <c:pt idx="581">
                  <c:v>1.4606868101510885E-2</c:v>
                </c:pt>
                <c:pt idx="582">
                  <c:v>-5.2561698803032658E-3</c:v>
                </c:pt>
                <c:pt idx="583">
                  <c:v>2.6236703977471479E-2</c:v>
                </c:pt>
                <c:pt idx="584">
                  <c:v>-9.2551432753939979E-3</c:v>
                </c:pt>
                <c:pt idx="585">
                  <c:v>-2.8460211116090185E-2</c:v>
                </c:pt>
                <c:pt idx="586">
                  <c:v>4.2408224743233644E-3</c:v>
                </c:pt>
                <c:pt idx="587">
                  <c:v>8.9999351385992611E-3</c:v>
                </c:pt>
                <c:pt idx="588">
                  <c:v>-7.0038802135311854E-3</c:v>
                </c:pt>
                <c:pt idx="589">
                  <c:v>1.1438955570006097E-2</c:v>
                </c:pt>
                <c:pt idx="590">
                  <c:v>1.6730795264891397E-2</c:v>
                </c:pt>
                <c:pt idx="591">
                  <c:v>1.3306916948353881E-4</c:v>
                </c:pt>
                <c:pt idx="592">
                  <c:v>-2.0713365698733076E-2</c:v>
                </c:pt>
                <c:pt idx="593">
                  <c:v>-1.761699655895169E-2</c:v>
                </c:pt>
                <c:pt idx="594">
                  <c:v>1.1458917804071491E-2</c:v>
                </c:pt>
                <c:pt idx="595">
                  <c:v>3.9186751437044372E-3</c:v>
                </c:pt>
              </c:numCache>
            </c:numRef>
          </c:xVal>
          <c:yVal>
            <c:numRef>
              <c:f>'Precios y Rendimientos'!$E$3:$E$598</c:f>
              <c:numCache>
                <c:formatCode>0.00000%</c:formatCode>
                <c:ptCount val="596"/>
                <c:pt idx="0">
                  <c:v>3.2287869339979241E-3</c:v>
                </c:pt>
                <c:pt idx="1">
                  <c:v>-3.8015730634106239E-3</c:v>
                </c:pt>
                <c:pt idx="2">
                  <c:v>4.0202854395449981E-2</c:v>
                </c:pt>
                <c:pt idx="3">
                  <c:v>4.2327872606961661E-3</c:v>
                </c:pt>
                <c:pt idx="4">
                  <c:v>2.6346606036325413E-2</c:v>
                </c:pt>
                <c:pt idx="5">
                  <c:v>5.7305315041847301E-3</c:v>
                </c:pt>
                <c:pt idx="6">
                  <c:v>2.4246180740471551E-2</c:v>
                </c:pt>
                <c:pt idx="7">
                  <c:v>2.4356491078516663E-2</c:v>
                </c:pt>
                <c:pt idx="8">
                  <c:v>-3.127836634997383E-3</c:v>
                </c:pt>
                <c:pt idx="9">
                  <c:v>4.6206722281349262E-2</c:v>
                </c:pt>
                <c:pt idx="10">
                  <c:v>-3.1398596242291195E-2</c:v>
                </c:pt>
                <c:pt idx="11">
                  <c:v>-7.1693111899040285E-3</c:v>
                </c:pt>
                <c:pt idx="12">
                  <c:v>7.9899578930121102E-4</c:v>
                </c:pt>
                <c:pt idx="13">
                  <c:v>-7.1557478288177094E-3</c:v>
                </c:pt>
                <c:pt idx="14">
                  <c:v>-2.6853602529416484E-3</c:v>
                </c:pt>
                <c:pt idx="15">
                  <c:v>2.4846460078832865E-2</c:v>
                </c:pt>
                <c:pt idx="16">
                  <c:v>3.2044698918177078E-4</c:v>
                </c:pt>
                <c:pt idx="17">
                  <c:v>-7.0171226331040958E-3</c:v>
                </c:pt>
                <c:pt idx="18">
                  <c:v>-9.166933630086322E-3</c:v>
                </c:pt>
                <c:pt idx="19">
                  <c:v>4.815402333950964E-2</c:v>
                </c:pt>
                <c:pt idx="20">
                  <c:v>7.2261242952954153E-3</c:v>
                </c:pt>
                <c:pt idx="21">
                  <c:v>-2.2753763405048776E-2</c:v>
                </c:pt>
                <c:pt idx="22">
                  <c:v>-5.9120947477315423E-2</c:v>
                </c:pt>
                <c:pt idx="23">
                  <c:v>3.5925483744740951E-2</c:v>
                </c:pt>
                <c:pt idx="24">
                  <c:v>2.0928781744913725E-2</c:v>
                </c:pt>
                <c:pt idx="25">
                  <c:v>-4.9561172881719316E-2</c:v>
                </c:pt>
                <c:pt idx="26">
                  <c:v>9.5697988288498924E-3</c:v>
                </c:pt>
                <c:pt idx="27">
                  <c:v>3.2428196752810536E-2</c:v>
                </c:pt>
                <c:pt idx="28">
                  <c:v>-1.8631572599746248E-3</c:v>
                </c:pt>
                <c:pt idx="29">
                  <c:v>4.9127045874766606E-3</c:v>
                </c:pt>
                <c:pt idx="30">
                  <c:v>3.3112766489254097E-2</c:v>
                </c:pt>
                <c:pt idx="31">
                  <c:v>-3.9917334619442918E-3</c:v>
                </c:pt>
                <c:pt idx="32">
                  <c:v>-4.7713676274538175E-3</c:v>
                </c:pt>
                <c:pt idx="33">
                  <c:v>-2.7773804949097879E-3</c:v>
                </c:pt>
                <c:pt idx="34">
                  <c:v>1.0024273869846761E-2</c:v>
                </c:pt>
                <c:pt idx="35">
                  <c:v>2.0770017329699983E-3</c:v>
                </c:pt>
                <c:pt idx="36">
                  <c:v>1.8941238329882391E-2</c:v>
                </c:pt>
                <c:pt idx="37">
                  <c:v>3.1862972743650583E-3</c:v>
                </c:pt>
                <c:pt idx="38">
                  <c:v>-6.6865148959744372E-3</c:v>
                </c:pt>
                <c:pt idx="39">
                  <c:v>-3.5176983520096079E-2</c:v>
                </c:pt>
                <c:pt idx="40">
                  <c:v>-1.4459541064945585E-2</c:v>
                </c:pt>
                <c:pt idx="41">
                  <c:v>2.3171961664075379E-2</c:v>
                </c:pt>
                <c:pt idx="42">
                  <c:v>-1.0916799280472511E-2</c:v>
                </c:pt>
                <c:pt idx="43">
                  <c:v>-5.4026384710310921E-3</c:v>
                </c:pt>
                <c:pt idx="44">
                  <c:v>4.8580050150703689E-3</c:v>
                </c:pt>
                <c:pt idx="45">
                  <c:v>1.6466798877967159E-2</c:v>
                </c:pt>
                <c:pt idx="46">
                  <c:v>-2.9570908540602129E-2</c:v>
                </c:pt>
                <c:pt idx="47">
                  <c:v>-1.6167775228760766E-2</c:v>
                </c:pt>
                <c:pt idx="48">
                  <c:v>-2.5145946301046676E-2</c:v>
                </c:pt>
                <c:pt idx="49">
                  <c:v>-8.480903889521639E-4</c:v>
                </c:pt>
                <c:pt idx="50">
                  <c:v>1.4837307365801391E-3</c:v>
                </c:pt>
                <c:pt idx="51">
                  <c:v>3.8959754207359763E-3</c:v>
                </c:pt>
                <c:pt idx="52">
                  <c:v>1.7538779296398875E-2</c:v>
                </c:pt>
                <c:pt idx="53">
                  <c:v>-1.5709634980614197E-3</c:v>
                </c:pt>
                <c:pt idx="54">
                  <c:v>-5.327831308692129E-2</c:v>
                </c:pt>
                <c:pt idx="55">
                  <c:v>4.3397447663371148E-3</c:v>
                </c:pt>
                <c:pt idx="56">
                  <c:v>2.4525428360086594E-2</c:v>
                </c:pt>
                <c:pt idx="57">
                  <c:v>-2.4151548259312448E-2</c:v>
                </c:pt>
                <c:pt idx="58">
                  <c:v>-3.4315903766012979E-3</c:v>
                </c:pt>
                <c:pt idx="59">
                  <c:v>2.4264382583706886E-2</c:v>
                </c:pt>
                <c:pt idx="60">
                  <c:v>-1.6730703122723865E-2</c:v>
                </c:pt>
                <c:pt idx="61">
                  <c:v>2.5657477688072139E-2</c:v>
                </c:pt>
                <c:pt idx="62">
                  <c:v>-1.0269630871345319E-2</c:v>
                </c:pt>
                <c:pt idx="63">
                  <c:v>2.6995989988009554E-2</c:v>
                </c:pt>
                <c:pt idx="64">
                  <c:v>-3.1035409303009163E-2</c:v>
                </c:pt>
                <c:pt idx="65">
                  <c:v>-1.1224409879343748E-2</c:v>
                </c:pt>
                <c:pt idx="66">
                  <c:v>3.7581873463957145E-2</c:v>
                </c:pt>
                <c:pt idx="67">
                  <c:v>-2.2562439054305578E-2</c:v>
                </c:pt>
                <c:pt idx="68">
                  <c:v>3.0445765091117825E-2</c:v>
                </c:pt>
                <c:pt idx="69">
                  <c:v>-2.4597803410711404E-2</c:v>
                </c:pt>
                <c:pt idx="70">
                  <c:v>7.5334328488205924E-3</c:v>
                </c:pt>
                <c:pt idx="71">
                  <c:v>1.4809863886623515E-2</c:v>
                </c:pt>
                <c:pt idx="72">
                  <c:v>1.2630826308356416E-2</c:v>
                </c:pt>
                <c:pt idx="73">
                  <c:v>-1.056233174578942E-3</c:v>
                </c:pt>
                <c:pt idx="74">
                  <c:v>-5.8001897118895264E-3</c:v>
                </c:pt>
                <c:pt idx="75">
                  <c:v>5.0184836241107614E-4</c:v>
                </c:pt>
                <c:pt idx="76">
                  <c:v>-2.9287993376568185E-2</c:v>
                </c:pt>
                <c:pt idx="77">
                  <c:v>4.1082087404360826E-2</c:v>
                </c:pt>
                <c:pt idx="78">
                  <c:v>-2.0402499107347068E-4</c:v>
                </c:pt>
                <c:pt idx="79">
                  <c:v>-5.5875738830734401E-3</c:v>
                </c:pt>
                <c:pt idx="80">
                  <c:v>-2.1707755565837497E-2</c:v>
                </c:pt>
                <c:pt idx="81">
                  <c:v>-1.2124929254651324E-2</c:v>
                </c:pt>
                <c:pt idx="82">
                  <c:v>-1.6368000777651177E-2</c:v>
                </c:pt>
                <c:pt idx="83">
                  <c:v>1.9851535147021062E-2</c:v>
                </c:pt>
                <c:pt idx="84">
                  <c:v>1.1246208521998568E-2</c:v>
                </c:pt>
                <c:pt idx="85">
                  <c:v>1.778194097484128E-2</c:v>
                </c:pt>
                <c:pt idx="86">
                  <c:v>-6.0695002807788379E-3</c:v>
                </c:pt>
                <c:pt idx="87">
                  <c:v>1.795406515916036E-2</c:v>
                </c:pt>
                <c:pt idx="88">
                  <c:v>3.7271933770697068E-3</c:v>
                </c:pt>
                <c:pt idx="89">
                  <c:v>-4.6902830391244597E-3</c:v>
                </c:pt>
                <c:pt idx="90">
                  <c:v>6.2004660413584193E-3</c:v>
                </c:pt>
                <c:pt idx="91">
                  <c:v>-7.1937716915232118E-3</c:v>
                </c:pt>
                <c:pt idx="92">
                  <c:v>-3.3671385486068951E-3</c:v>
                </c:pt>
                <c:pt idx="93">
                  <c:v>9.2539988591258393E-3</c:v>
                </c:pt>
                <c:pt idx="94">
                  <c:v>2.0392727071341123E-2</c:v>
                </c:pt>
                <c:pt idx="95">
                  <c:v>3.5492970146982515E-2</c:v>
                </c:pt>
                <c:pt idx="96">
                  <c:v>-2.4759981656882226E-2</c:v>
                </c:pt>
                <c:pt idx="97">
                  <c:v>1.1732980847252194E-2</c:v>
                </c:pt>
                <c:pt idx="98">
                  <c:v>-5.8478237779700511E-4</c:v>
                </c:pt>
                <c:pt idx="99">
                  <c:v>3.0316281267323245E-3</c:v>
                </c:pt>
                <c:pt idx="100">
                  <c:v>-2.1360209065872975E-2</c:v>
                </c:pt>
                <c:pt idx="101">
                  <c:v>1.6069771357565939E-2</c:v>
                </c:pt>
                <c:pt idx="102">
                  <c:v>-1.69780105277734E-2</c:v>
                </c:pt>
                <c:pt idx="103">
                  <c:v>1.2865545587340845E-2</c:v>
                </c:pt>
                <c:pt idx="104">
                  <c:v>1.1178696658441187E-2</c:v>
                </c:pt>
                <c:pt idx="105">
                  <c:v>-1.7480574511293001E-3</c:v>
                </c:pt>
                <c:pt idx="106">
                  <c:v>3.1328529952223447E-2</c:v>
                </c:pt>
                <c:pt idx="107">
                  <c:v>-8.1881324671473146E-3</c:v>
                </c:pt>
                <c:pt idx="108">
                  <c:v>2.6284314538196764E-3</c:v>
                </c:pt>
                <c:pt idx="109">
                  <c:v>3.8897347561065369E-3</c:v>
                </c:pt>
                <c:pt idx="110">
                  <c:v>-8.6302346463104195E-4</c:v>
                </c:pt>
                <c:pt idx="111">
                  <c:v>-1.8435603763957271E-2</c:v>
                </c:pt>
                <c:pt idx="112">
                  <c:v>-3.9377720490675391E-3</c:v>
                </c:pt>
                <c:pt idx="113">
                  <c:v>-1.2606184215780742E-2</c:v>
                </c:pt>
                <c:pt idx="114">
                  <c:v>-8.8127448661485565E-3</c:v>
                </c:pt>
                <c:pt idx="115">
                  <c:v>-3.915066444940344E-2</c:v>
                </c:pt>
                <c:pt idx="116">
                  <c:v>4.5918112896761037E-3</c:v>
                </c:pt>
                <c:pt idx="117">
                  <c:v>-1.4786685023341167E-2</c:v>
                </c:pt>
                <c:pt idx="118">
                  <c:v>3.6951188072246156E-3</c:v>
                </c:pt>
                <c:pt idx="119">
                  <c:v>-2.3012087491862274E-2</c:v>
                </c:pt>
                <c:pt idx="120">
                  <c:v>3.0190415121526847E-4</c:v>
                </c:pt>
                <c:pt idx="121">
                  <c:v>-4.477184128074985E-3</c:v>
                </c:pt>
                <c:pt idx="122">
                  <c:v>1.4538034218994788E-2</c:v>
                </c:pt>
                <c:pt idx="123">
                  <c:v>2.5664561335143271E-3</c:v>
                </c:pt>
                <c:pt idx="124">
                  <c:v>1.697571343759833E-3</c:v>
                </c:pt>
                <c:pt idx="125">
                  <c:v>-9.4169813679431964E-3</c:v>
                </c:pt>
                <c:pt idx="126">
                  <c:v>7.5066530345688828E-4</c:v>
                </c:pt>
                <c:pt idx="127">
                  <c:v>4.3726320366114062E-3</c:v>
                </c:pt>
                <c:pt idx="128">
                  <c:v>2.1521334238222507E-2</c:v>
                </c:pt>
                <c:pt idx="129">
                  <c:v>1.5208697335980161E-2</c:v>
                </c:pt>
                <c:pt idx="130">
                  <c:v>-1.9076843839150367E-2</c:v>
                </c:pt>
                <c:pt idx="131">
                  <c:v>1.5816675046385512E-2</c:v>
                </c:pt>
                <c:pt idx="132">
                  <c:v>1.3662313059199105E-2</c:v>
                </c:pt>
                <c:pt idx="133">
                  <c:v>1.5023771903728523E-2</c:v>
                </c:pt>
                <c:pt idx="134">
                  <c:v>2.1880962028707758E-3</c:v>
                </c:pt>
                <c:pt idx="135">
                  <c:v>9.3431658642020073E-3</c:v>
                </c:pt>
                <c:pt idx="136">
                  <c:v>-1.3695869263068164E-2</c:v>
                </c:pt>
                <c:pt idx="137">
                  <c:v>-1.2109221305887682E-3</c:v>
                </c:pt>
                <c:pt idx="138">
                  <c:v>-4.6034622708774663E-3</c:v>
                </c:pt>
                <c:pt idx="139">
                  <c:v>1.4054270932166808E-2</c:v>
                </c:pt>
                <c:pt idx="140">
                  <c:v>-6.5808935804524604E-3</c:v>
                </c:pt>
                <c:pt idx="141">
                  <c:v>9.5073311306069341E-3</c:v>
                </c:pt>
                <c:pt idx="142">
                  <c:v>3.6946888057466576E-3</c:v>
                </c:pt>
                <c:pt idx="143">
                  <c:v>-2.695081536220939E-2</c:v>
                </c:pt>
                <c:pt idx="144">
                  <c:v>1.4815921429571277E-2</c:v>
                </c:pt>
                <c:pt idx="145">
                  <c:v>-9.9849717027916153E-3</c:v>
                </c:pt>
                <c:pt idx="146">
                  <c:v>-8.6266670532738395E-3</c:v>
                </c:pt>
                <c:pt idx="147">
                  <c:v>-3.695333940447357E-3</c:v>
                </c:pt>
                <c:pt idx="148">
                  <c:v>-5.3813458494046968E-3</c:v>
                </c:pt>
                <c:pt idx="149">
                  <c:v>1.2017433665266008E-2</c:v>
                </c:pt>
                <c:pt idx="150">
                  <c:v>-8.5320131897732281E-3</c:v>
                </c:pt>
                <c:pt idx="151">
                  <c:v>-6.8137499837608905E-3</c:v>
                </c:pt>
                <c:pt idx="152">
                  <c:v>-1.261855366186611E-2</c:v>
                </c:pt>
                <c:pt idx="153">
                  <c:v>-3.0983134831450319E-3</c:v>
                </c:pt>
                <c:pt idx="154">
                  <c:v>2.3024445701207751E-3</c:v>
                </c:pt>
                <c:pt idx="155">
                  <c:v>-2.2001067979507582E-2</c:v>
                </c:pt>
                <c:pt idx="156">
                  <c:v>4.1969098115035214E-2</c:v>
                </c:pt>
                <c:pt idx="157">
                  <c:v>1.2131537701902458E-3</c:v>
                </c:pt>
                <c:pt idx="158">
                  <c:v>1.245095608194916E-2</c:v>
                </c:pt>
                <c:pt idx="159">
                  <c:v>8.601917496901439E-3</c:v>
                </c:pt>
                <c:pt idx="160">
                  <c:v>-1.0628182435131389E-2</c:v>
                </c:pt>
                <c:pt idx="161">
                  <c:v>-7.3117338911115265E-3</c:v>
                </c:pt>
                <c:pt idx="162">
                  <c:v>5.4531354686937431E-3</c:v>
                </c:pt>
                <c:pt idx="163">
                  <c:v>1.2401958607829895E-2</c:v>
                </c:pt>
                <c:pt idx="164">
                  <c:v>-7.1779042065149446E-3</c:v>
                </c:pt>
                <c:pt idx="165">
                  <c:v>-2.908370687789489E-3</c:v>
                </c:pt>
                <c:pt idx="166">
                  <c:v>-9.43931617969959E-3</c:v>
                </c:pt>
                <c:pt idx="167">
                  <c:v>-1.1918524250387585E-2</c:v>
                </c:pt>
                <c:pt idx="168">
                  <c:v>1.0042955404114271E-2</c:v>
                </c:pt>
                <c:pt idx="169">
                  <c:v>1.2410619015887005E-3</c:v>
                </c:pt>
                <c:pt idx="170">
                  <c:v>1.3153050090608905E-2</c:v>
                </c:pt>
                <c:pt idx="171">
                  <c:v>-5.6812231472974876E-3</c:v>
                </c:pt>
                <c:pt idx="172">
                  <c:v>-2.1472782389435195E-2</c:v>
                </c:pt>
                <c:pt idx="173">
                  <c:v>9.8676472988031786E-3</c:v>
                </c:pt>
                <c:pt idx="174">
                  <c:v>2.336009103318307E-2</c:v>
                </c:pt>
                <c:pt idx="175">
                  <c:v>5.783947028683129E-3</c:v>
                </c:pt>
                <c:pt idx="176">
                  <c:v>1.2135431912696934E-2</c:v>
                </c:pt>
                <c:pt idx="177">
                  <c:v>-1.0729888762412003E-2</c:v>
                </c:pt>
                <c:pt idx="178">
                  <c:v>2.1181003540067588E-2</c:v>
                </c:pt>
                <c:pt idx="179">
                  <c:v>4.5005145145389164E-3</c:v>
                </c:pt>
                <c:pt idx="180">
                  <c:v>6.114642021168573E-3</c:v>
                </c:pt>
                <c:pt idx="181">
                  <c:v>1.2897612261566197E-2</c:v>
                </c:pt>
                <c:pt idx="182">
                  <c:v>-1.1456312283224582E-2</c:v>
                </c:pt>
                <c:pt idx="183">
                  <c:v>-2.0674453965464573E-3</c:v>
                </c:pt>
                <c:pt idx="184">
                  <c:v>-6.0087905494146015E-3</c:v>
                </c:pt>
                <c:pt idx="185">
                  <c:v>6.4443846753737795E-3</c:v>
                </c:pt>
                <c:pt idx="186">
                  <c:v>1.220097450341626E-2</c:v>
                </c:pt>
                <c:pt idx="187">
                  <c:v>2.7554582261262093E-2</c:v>
                </c:pt>
                <c:pt idx="188">
                  <c:v>1.0615947091997474E-2</c:v>
                </c:pt>
                <c:pt idx="189">
                  <c:v>1.5231424900959838E-2</c:v>
                </c:pt>
                <c:pt idx="190">
                  <c:v>-5.905786616782452E-3</c:v>
                </c:pt>
                <c:pt idx="191">
                  <c:v>-9.0668044532387065E-3</c:v>
                </c:pt>
                <c:pt idx="192">
                  <c:v>-1.8129129652784618E-3</c:v>
                </c:pt>
                <c:pt idx="193">
                  <c:v>-8.5587308606788572E-4</c:v>
                </c:pt>
                <c:pt idx="194">
                  <c:v>-4.7743782096596958E-2</c:v>
                </c:pt>
                <c:pt idx="195">
                  <c:v>-2.5801591408579329E-2</c:v>
                </c:pt>
                <c:pt idx="196">
                  <c:v>5.5693913162536439E-3</c:v>
                </c:pt>
                <c:pt idx="197">
                  <c:v>-3.4213043547283674E-3</c:v>
                </c:pt>
                <c:pt idx="198">
                  <c:v>2.5773835776241583E-2</c:v>
                </c:pt>
                <c:pt idx="199">
                  <c:v>-7.4958566519786564E-3</c:v>
                </c:pt>
                <c:pt idx="200">
                  <c:v>-1.6969319182513216E-2</c:v>
                </c:pt>
                <c:pt idx="201">
                  <c:v>-8.6361209720717032E-3</c:v>
                </c:pt>
                <c:pt idx="202">
                  <c:v>-7.8613135251200941E-4</c:v>
                </c:pt>
                <c:pt idx="203">
                  <c:v>-1.679867037485944E-2</c:v>
                </c:pt>
                <c:pt idx="204">
                  <c:v>1.3055358401916607E-2</c:v>
                </c:pt>
                <c:pt idx="205">
                  <c:v>2.5390487699468712E-2</c:v>
                </c:pt>
                <c:pt idx="206">
                  <c:v>-1.2447700620286961E-2</c:v>
                </c:pt>
                <c:pt idx="207">
                  <c:v>-6.8183952715105411E-2</c:v>
                </c:pt>
                <c:pt idx="208">
                  <c:v>4.1785802828229253E-2</c:v>
                </c:pt>
                <c:pt idx="209">
                  <c:v>1.4047249668393786E-2</c:v>
                </c:pt>
                <c:pt idx="210">
                  <c:v>2.2872534680407824E-2</c:v>
                </c:pt>
                <c:pt idx="211">
                  <c:v>-1.4761306820209893E-2</c:v>
                </c:pt>
                <c:pt idx="212">
                  <c:v>1.1754590229932652E-2</c:v>
                </c:pt>
                <c:pt idx="213">
                  <c:v>1.2327701880506955E-2</c:v>
                </c:pt>
                <c:pt idx="214">
                  <c:v>1.5030881642585413E-2</c:v>
                </c:pt>
                <c:pt idx="215">
                  <c:v>1.2412885636357853E-3</c:v>
                </c:pt>
                <c:pt idx="216">
                  <c:v>-3.8642082568888085E-3</c:v>
                </c:pt>
                <c:pt idx="217">
                  <c:v>-3.3897794371250838E-2</c:v>
                </c:pt>
                <c:pt idx="218">
                  <c:v>-2.1287636314069207E-2</c:v>
                </c:pt>
                <c:pt idx="219">
                  <c:v>-1.3799654844146679E-2</c:v>
                </c:pt>
                <c:pt idx="220">
                  <c:v>-9.1798786750978446E-3</c:v>
                </c:pt>
                <c:pt idx="221">
                  <c:v>-1.6590208294694434E-2</c:v>
                </c:pt>
                <c:pt idx="222">
                  <c:v>-4.5708166209345202E-2</c:v>
                </c:pt>
                <c:pt idx="223">
                  <c:v>-1.0146607151442354E-2</c:v>
                </c:pt>
                <c:pt idx="224">
                  <c:v>-1.1969691156350978E-3</c:v>
                </c:pt>
                <c:pt idx="225">
                  <c:v>-1.5882446151879684E-2</c:v>
                </c:pt>
                <c:pt idx="226">
                  <c:v>1.2852617250678232E-2</c:v>
                </c:pt>
                <c:pt idx="227">
                  <c:v>5.2650362724619964E-3</c:v>
                </c:pt>
                <c:pt idx="228">
                  <c:v>4.7496907724899791E-2</c:v>
                </c:pt>
                <c:pt idx="229">
                  <c:v>2.6804100169765345E-2</c:v>
                </c:pt>
                <c:pt idx="230">
                  <c:v>1.2186133268877464E-2</c:v>
                </c:pt>
                <c:pt idx="231">
                  <c:v>3.7359890036308727E-2</c:v>
                </c:pt>
                <c:pt idx="232">
                  <c:v>-4.9721242093981002E-2</c:v>
                </c:pt>
                <c:pt idx="233">
                  <c:v>-3.1437848999463995E-2</c:v>
                </c:pt>
                <c:pt idx="234">
                  <c:v>-2.6500602172852668E-2</c:v>
                </c:pt>
                <c:pt idx="235">
                  <c:v>9.6373201732921493E-3</c:v>
                </c:pt>
                <c:pt idx="236">
                  <c:v>-1.3325886900247925E-2</c:v>
                </c:pt>
                <c:pt idx="237">
                  <c:v>1.436700090482434E-2</c:v>
                </c:pt>
                <c:pt idx="238">
                  <c:v>-3.7412752007768609E-3</c:v>
                </c:pt>
                <c:pt idx="239">
                  <c:v>-2.0863237195830164E-2</c:v>
                </c:pt>
                <c:pt idx="240">
                  <c:v>-8.2535468167793374E-3</c:v>
                </c:pt>
                <c:pt idx="241">
                  <c:v>3.7042907839786067E-2</c:v>
                </c:pt>
                <c:pt idx="242">
                  <c:v>-2.6282744748243384E-2</c:v>
                </c:pt>
                <c:pt idx="243">
                  <c:v>-2.055086977290696E-2</c:v>
                </c:pt>
                <c:pt idx="244">
                  <c:v>-2.7527569353698635E-2</c:v>
                </c:pt>
                <c:pt idx="245">
                  <c:v>-3.4711499849151922E-2</c:v>
                </c:pt>
                <c:pt idx="246">
                  <c:v>6.5046207181238089E-2</c:v>
                </c:pt>
                <c:pt idx="247">
                  <c:v>1.0173267300871409E-2</c:v>
                </c:pt>
                <c:pt idx="248">
                  <c:v>-2.3992109253741663E-3</c:v>
                </c:pt>
                <c:pt idx="249">
                  <c:v>1.9159089033831921E-2</c:v>
                </c:pt>
                <c:pt idx="250">
                  <c:v>4.0537756250299288E-3</c:v>
                </c:pt>
                <c:pt idx="251">
                  <c:v>-4.0685544945710028E-2</c:v>
                </c:pt>
                <c:pt idx="252">
                  <c:v>5.0733443097710579E-2</c:v>
                </c:pt>
                <c:pt idx="253">
                  <c:v>3.143960162001855E-3</c:v>
                </c:pt>
                <c:pt idx="254">
                  <c:v>3.7154518961807118E-2</c:v>
                </c:pt>
                <c:pt idx="255">
                  <c:v>9.6439520638163297E-3</c:v>
                </c:pt>
                <c:pt idx="256">
                  <c:v>2.5215362507331758E-2</c:v>
                </c:pt>
                <c:pt idx="257">
                  <c:v>8.2221098533444747E-4</c:v>
                </c:pt>
                <c:pt idx="258">
                  <c:v>-7.2236211578784286E-3</c:v>
                </c:pt>
                <c:pt idx="259">
                  <c:v>5.3516313325774377E-3</c:v>
                </c:pt>
                <c:pt idx="260">
                  <c:v>-5.1129655397335141E-4</c:v>
                </c:pt>
                <c:pt idx="261">
                  <c:v>1.9771601140710197E-2</c:v>
                </c:pt>
                <c:pt idx="262">
                  <c:v>1.5584318839459889E-2</c:v>
                </c:pt>
                <c:pt idx="263">
                  <c:v>-1.8903730653956511E-2</c:v>
                </c:pt>
                <c:pt idx="264">
                  <c:v>1.9817580415044207E-3</c:v>
                </c:pt>
                <c:pt idx="265">
                  <c:v>-9.4857236528570561E-4</c:v>
                </c:pt>
                <c:pt idx="266">
                  <c:v>1.6416229485003635E-2</c:v>
                </c:pt>
                <c:pt idx="267">
                  <c:v>-3.3829922945547313E-3</c:v>
                </c:pt>
                <c:pt idx="268">
                  <c:v>5.3306751675698113E-3</c:v>
                </c:pt>
                <c:pt idx="269">
                  <c:v>6.0632581283102602E-2</c:v>
                </c:pt>
                <c:pt idx="270">
                  <c:v>-5.4310697447001307E-3</c:v>
                </c:pt>
                <c:pt idx="271">
                  <c:v>4.6828887075847118E-3</c:v>
                </c:pt>
                <c:pt idx="272">
                  <c:v>2.4401078363185214E-2</c:v>
                </c:pt>
                <c:pt idx="273">
                  <c:v>3.2659686120045994E-2</c:v>
                </c:pt>
                <c:pt idx="274">
                  <c:v>2.2647510171301499E-3</c:v>
                </c:pt>
                <c:pt idx="275">
                  <c:v>-9.542811475900333E-3</c:v>
                </c:pt>
                <c:pt idx="276">
                  <c:v>-6.4190085061010486E-4</c:v>
                </c:pt>
                <c:pt idx="277">
                  <c:v>-2.3736735641275461E-3</c:v>
                </c:pt>
                <c:pt idx="278">
                  <c:v>1.6620643997597235E-2</c:v>
                </c:pt>
                <c:pt idx="279">
                  <c:v>-3.4091548227589073E-4</c:v>
                </c:pt>
                <c:pt idx="280">
                  <c:v>-1.8528786003746277E-3</c:v>
                </c:pt>
                <c:pt idx="281">
                  <c:v>1.9691751422118351E-2</c:v>
                </c:pt>
                <c:pt idx="282">
                  <c:v>-4.0996752314723418E-3</c:v>
                </c:pt>
                <c:pt idx="283">
                  <c:v>1.2628346853348746E-2</c:v>
                </c:pt>
                <c:pt idx="284">
                  <c:v>-9.4622458898274853E-3</c:v>
                </c:pt>
                <c:pt idx="285">
                  <c:v>1.5375202431517269E-2</c:v>
                </c:pt>
                <c:pt idx="286">
                  <c:v>6.6281825484253423E-3</c:v>
                </c:pt>
                <c:pt idx="287">
                  <c:v>-2.3436075839206521E-4</c:v>
                </c:pt>
                <c:pt idx="288">
                  <c:v>2.0111821779599585E-2</c:v>
                </c:pt>
                <c:pt idx="289">
                  <c:v>1.0326775347351254E-2</c:v>
                </c:pt>
                <c:pt idx="290">
                  <c:v>1.4990593935695514E-3</c:v>
                </c:pt>
                <c:pt idx="291">
                  <c:v>-1.8161280365862221E-2</c:v>
                </c:pt>
                <c:pt idx="292">
                  <c:v>-5.9573453321042896E-3</c:v>
                </c:pt>
                <c:pt idx="293">
                  <c:v>-1.3246469853041148E-2</c:v>
                </c:pt>
                <c:pt idx="294">
                  <c:v>-4.4863244061961807E-3</c:v>
                </c:pt>
                <c:pt idx="295">
                  <c:v>-4.7257598791587987E-5</c:v>
                </c:pt>
                <c:pt idx="296">
                  <c:v>-5.4794586124376501E-2</c:v>
                </c:pt>
                <c:pt idx="297">
                  <c:v>-6.3470796309835001E-2</c:v>
                </c:pt>
                <c:pt idx="298">
                  <c:v>4.597799686153637E-3</c:v>
                </c:pt>
                <c:pt idx="299">
                  <c:v>-1.0234251260107413E-2</c:v>
                </c:pt>
                <c:pt idx="300">
                  <c:v>1.512743663822781E-2</c:v>
                </c:pt>
                <c:pt idx="301">
                  <c:v>-1.7863436913548129E-2</c:v>
                </c:pt>
                <c:pt idx="302">
                  <c:v>3.0842612974665961E-3</c:v>
                </c:pt>
                <c:pt idx="303">
                  <c:v>7.2840627675678331E-3</c:v>
                </c:pt>
                <c:pt idx="304">
                  <c:v>-9.2407932812103178E-3</c:v>
                </c:pt>
                <c:pt idx="305">
                  <c:v>-2.8660048467282755E-2</c:v>
                </c:pt>
                <c:pt idx="306">
                  <c:v>2.2631563247049954E-2</c:v>
                </c:pt>
                <c:pt idx="307">
                  <c:v>-2.1588185740674631E-4</c:v>
                </c:pt>
                <c:pt idx="308">
                  <c:v>1.0287630747757457E-2</c:v>
                </c:pt>
                <c:pt idx="309">
                  <c:v>6.145130914240785E-4</c:v>
                </c:pt>
                <c:pt idx="310">
                  <c:v>1.8469581184791906E-2</c:v>
                </c:pt>
                <c:pt idx="311">
                  <c:v>2.6186526499394291E-2</c:v>
                </c:pt>
                <c:pt idx="312">
                  <c:v>-2.0198378413249711E-3</c:v>
                </c:pt>
                <c:pt idx="313">
                  <c:v>-1.550017741651127E-2</c:v>
                </c:pt>
                <c:pt idx="314">
                  <c:v>2.8492926551498071E-2</c:v>
                </c:pt>
                <c:pt idx="315">
                  <c:v>-9.9775142457490078E-3</c:v>
                </c:pt>
                <c:pt idx="316">
                  <c:v>-4.5437878659057317E-2</c:v>
                </c:pt>
                <c:pt idx="317">
                  <c:v>-1.4740177859850667E-2</c:v>
                </c:pt>
                <c:pt idx="318">
                  <c:v>-1.1172156571704941E-2</c:v>
                </c:pt>
                <c:pt idx="319">
                  <c:v>1.4202495461013201E-2</c:v>
                </c:pt>
                <c:pt idx="320">
                  <c:v>2.52880121346871E-2</c:v>
                </c:pt>
                <c:pt idx="321">
                  <c:v>-1.1071563146553555E-2</c:v>
                </c:pt>
                <c:pt idx="322">
                  <c:v>1.6535475101042592E-2</c:v>
                </c:pt>
                <c:pt idx="323">
                  <c:v>-1.1063791003012921E-2</c:v>
                </c:pt>
                <c:pt idx="324">
                  <c:v>6.7319527917599469E-3</c:v>
                </c:pt>
                <c:pt idx="325">
                  <c:v>-1.2976141828124082E-2</c:v>
                </c:pt>
                <c:pt idx="326">
                  <c:v>-3.0701836866518411E-3</c:v>
                </c:pt>
                <c:pt idx="327">
                  <c:v>3.8426886249862268E-3</c:v>
                </c:pt>
                <c:pt idx="328">
                  <c:v>1.9360817434082481E-2</c:v>
                </c:pt>
                <c:pt idx="329">
                  <c:v>-5.2646963664253659E-3</c:v>
                </c:pt>
                <c:pt idx="330">
                  <c:v>-4.5798456503628555E-3</c:v>
                </c:pt>
                <c:pt idx="331">
                  <c:v>-3.5943917317947317E-3</c:v>
                </c:pt>
                <c:pt idx="332">
                  <c:v>-2.3591731436789064E-3</c:v>
                </c:pt>
                <c:pt idx="333">
                  <c:v>-2.6574953540643973E-3</c:v>
                </c:pt>
                <c:pt idx="334">
                  <c:v>1.7546836626408631E-3</c:v>
                </c:pt>
                <c:pt idx="335">
                  <c:v>-1.2993748959315387E-2</c:v>
                </c:pt>
                <c:pt idx="336">
                  <c:v>-3.9438217740923945E-2</c:v>
                </c:pt>
                <c:pt idx="337">
                  <c:v>7.0294865724858319E-3</c:v>
                </c:pt>
                <c:pt idx="338">
                  <c:v>-1.0016566169461262E-2</c:v>
                </c:pt>
                <c:pt idx="339">
                  <c:v>1.5237395582941549E-3</c:v>
                </c:pt>
                <c:pt idx="340">
                  <c:v>-5.0007566856614762E-2</c:v>
                </c:pt>
                <c:pt idx="341">
                  <c:v>1.666686595177103E-2</c:v>
                </c:pt>
                <c:pt idx="342">
                  <c:v>7.5507702557037135E-3</c:v>
                </c:pt>
                <c:pt idx="343">
                  <c:v>2.3362158066929282E-2</c:v>
                </c:pt>
                <c:pt idx="344">
                  <c:v>3.4140725167579856E-3</c:v>
                </c:pt>
                <c:pt idx="345">
                  <c:v>-6.3010449052720175E-3</c:v>
                </c:pt>
                <c:pt idx="346">
                  <c:v>1.6752715206867528E-2</c:v>
                </c:pt>
                <c:pt idx="347">
                  <c:v>-1.6781162410761434E-2</c:v>
                </c:pt>
                <c:pt idx="348">
                  <c:v>-6.3412738637352757E-3</c:v>
                </c:pt>
                <c:pt idx="349">
                  <c:v>1.2332710243757384E-2</c:v>
                </c:pt>
                <c:pt idx="350">
                  <c:v>-5.6293007742271984E-5</c:v>
                </c:pt>
                <c:pt idx="351">
                  <c:v>-1.7281105049668542E-2</c:v>
                </c:pt>
                <c:pt idx="352">
                  <c:v>3.0629411916060058E-3</c:v>
                </c:pt>
                <c:pt idx="353">
                  <c:v>-2.3891843170412597E-2</c:v>
                </c:pt>
                <c:pt idx="354">
                  <c:v>-7.9941224875605572E-3</c:v>
                </c:pt>
                <c:pt idx="355">
                  <c:v>1.6766751259103194E-2</c:v>
                </c:pt>
                <c:pt idx="356">
                  <c:v>1.1912933125801233E-2</c:v>
                </c:pt>
                <c:pt idx="357">
                  <c:v>5.4048591945058885E-3</c:v>
                </c:pt>
                <c:pt idx="358">
                  <c:v>8.6890270041882801E-3</c:v>
                </c:pt>
                <c:pt idx="359">
                  <c:v>2.825591667290482E-4</c:v>
                </c:pt>
                <c:pt idx="360">
                  <c:v>-1.2714737271516724E-2</c:v>
                </c:pt>
                <c:pt idx="361">
                  <c:v>-6.6057980473284515E-3</c:v>
                </c:pt>
                <c:pt idx="362">
                  <c:v>5.2594267755109161E-3</c:v>
                </c:pt>
                <c:pt idx="363">
                  <c:v>-4.884888259096931E-3</c:v>
                </c:pt>
                <c:pt idx="364">
                  <c:v>2.205028957588151E-2</c:v>
                </c:pt>
                <c:pt idx="365">
                  <c:v>5.2312776592576424E-2</c:v>
                </c:pt>
                <c:pt idx="366">
                  <c:v>-1.4545268668852791E-2</c:v>
                </c:pt>
                <c:pt idx="367">
                  <c:v>1.7002436665100411E-2</c:v>
                </c:pt>
                <c:pt idx="368">
                  <c:v>-8.1423630191541068E-3</c:v>
                </c:pt>
                <c:pt idx="369">
                  <c:v>5.7653716343010553E-3</c:v>
                </c:pt>
                <c:pt idx="370">
                  <c:v>-1.2565584482201079E-2</c:v>
                </c:pt>
                <c:pt idx="371">
                  <c:v>1.5102526462732734E-2</c:v>
                </c:pt>
                <c:pt idx="372">
                  <c:v>-2.9557180543745887E-2</c:v>
                </c:pt>
                <c:pt idx="373">
                  <c:v>-2.7482893578584047E-5</c:v>
                </c:pt>
                <c:pt idx="374">
                  <c:v>-2.0959224832291082E-2</c:v>
                </c:pt>
                <c:pt idx="375">
                  <c:v>-6.4732384134148554E-3</c:v>
                </c:pt>
                <c:pt idx="376">
                  <c:v>8.7482552219630895E-4</c:v>
                </c:pt>
                <c:pt idx="377">
                  <c:v>3.9136573210073215E-3</c:v>
                </c:pt>
                <c:pt idx="378">
                  <c:v>-1.3409273688197321E-2</c:v>
                </c:pt>
                <c:pt idx="379">
                  <c:v>5.5950080508766252E-3</c:v>
                </c:pt>
                <c:pt idx="380">
                  <c:v>-2.2400170602776786E-3</c:v>
                </c:pt>
                <c:pt idx="381">
                  <c:v>1.8839369606217439E-2</c:v>
                </c:pt>
                <c:pt idx="382">
                  <c:v>1.7478663190547482E-2</c:v>
                </c:pt>
                <c:pt idx="383">
                  <c:v>-1.0234786058284285E-2</c:v>
                </c:pt>
                <c:pt idx="384">
                  <c:v>3.1475936340010927E-3</c:v>
                </c:pt>
                <c:pt idx="385">
                  <c:v>1.849104596219658E-2</c:v>
                </c:pt>
                <c:pt idx="386">
                  <c:v>-2.3022370702924823E-2</c:v>
                </c:pt>
                <c:pt idx="387">
                  <c:v>4.4017022922627325E-2</c:v>
                </c:pt>
                <c:pt idx="388">
                  <c:v>-1.0495647943068417E-2</c:v>
                </c:pt>
                <c:pt idx="389">
                  <c:v>-9.3776239899571036E-4</c:v>
                </c:pt>
                <c:pt idx="390">
                  <c:v>-3.1697762322266773E-2</c:v>
                </c:pt>
                <c:pt idx="391">
                  <c:v>-3.7607278247182185E-2</c:v>
                </c:pt>
                <c:pt idx="392">
                  <c:v>-8.9166765793665392E-3</c:v>
                </c:pt>
                <c:pt idx="393">
                  <c:v>-1.3981423359011454E-2</c:v>
                </c:pt>
                <c:pt idx="394">
                  <c:v>2.1086507385319194E-2</c:v>
                </c:pt>
                <c:pt idx="395">
                  <c:v>-1.8239369879851697E-2</c:v>
                </c:pt>
                <c:pt idx="396">
                  <c:v>-2.0401288460027703E-2</c:v>
                </c:pt>
                <c:pt idx="397">
                  <c:v>1.5641816113260626E-2</c:v>
                </c:pt>
                <c:pt idx="398">
                  <c:v>-2.5351116446709308E-2</c:v>
                </c:pt>
                <c:pt idx="399">
                  <c:v>4.1900087110054943E-3</c:v>
                </c:pt>
                <c:pt idx="400">
                  <c:v>-3.2237895181675205E-3</c:v>
                </c:pt>
                <c:pt idx="401">
                  <c:v>2.1107176207272503E-2</c:v>
                </c:pt>
                <c:pt idx="402">
                  <c:v>3.5613407087076178E-3</c:v>
                </c:pt>
                <c:pt idx="403">
                  <c:v>-1.375137437118493E-2</c:v>
                </c:pt>
                <c:pt idx="404">
                  <c:v>-2.4032935075144973E-4</c:v>
                </c:pt>
                <c:pt idx="405">
                  <c:v>-3.8089359999907389E-2</c:v>
                </c:pt>
                <c:pt idx="406">
                  <c:v>2.3380992016641663E-2</c:v>
                </c:pt>
                <c:pt idx="407">
                  <c:v>7.4418740371817154E-3</c:v>
                </c:pt>
                <c:pt idx="408">
                  <c:v>1.0026571591660857E-2</c:v>
                </c:pt>
                <c:pt idx="409">
                  <c:v>-6.1003313994157683E-3</c:v>
                </c:pt>
                <c:pt idx="410">
                  <c:v>2.4534525683526705E-2</c:v>
                </c:pt>
                <c:pt idx="411">
                  <c:v>4.1538179692938174E-2</c:v>
                </c:pt>
                <c:pt idx="412">
                  <c:v>4.504446438170954E-3</c:v>
                </c:pt>
                <c:pt idx="413">
                  <c:v>8.4749680683127004E-3</c:v>
                </c:pt>
                <c:pt idx="414">
                  <c:v>-1.207684635841976E-2</c:v>
                </c:pt>
                <c:pt idx="415">
                  <c:v>1.4663719547290158E-2</c:v>
                </c:pt>
                <c:pt idx="416">
                  <c:v>7.6656284222828839E-3</c:v>
                </c:pt>
                <c:pt idx="417">
                  <c:v>3.7147626439129524E-3</c:v>
                </c:pt>
                <c:pt idx="418">
                  <c:v>-2.6918360984813355E-2</c:v>
                </c:pt>
                <c:pt idx="419">
                  <c:v>5.9356697349463574E-3</c:v>
                </c:pt>
                <c:pt idx="420">
                  <c:v>1.0518525325375264E-2</c:v>
                </c:pt>
                <c:pt idx="421">
                  <c:v>7.4659004317105329E-3</c:v>
                </c:pt>
                <c:pt idx="422">
                  <c:v>-1.1693485899965297E-2</c:v>
                </c:pt>
                <c:pt idx="423">
                  <c:v>2.9414249580261655E-2</c:v>
                </c:pt>
                <c:pt idx="424">
                  <c:v>3.575473328772158E-2</c:v>
                </c:pt>
                <c:pt idx="425">
                  <c:v>-1.9273720482489903E-2</c:v>
                </c:pt>
                <c:pt idx="426">
                  <c:v>1.093486967695277E-2</c:v>
                </c:pt>
                <c:pt idx="427">
                  <c:v>-2.3991653326421985E-3</c:v>
                </c:pt>
                <c:pt idx="428">
                  <c:v>1.4022917321286381E-2</c:v>
                </c:pt>
                <c:pt idx="429">
                  <c:v>5.7357909083138991E-3</c:v>
                </c:pt>
                <c:pt idx="430">
                  <c:v>-5.1112646308199613E-3</c:v>
                </c:pt>
                <c:pt idx="431">
                  <c:v>-1.3223011168057356E-2</c:v>
                </c:pt>
                <c:pt idx="432">
                  <c:v>-6.2400145576008235E-3</c:v>
                </c:pt>
                <c:pt idx="433">
                  <c:v>1.2179229623350324E-2</c:v>
                </c:pt>
                <c:pt idx="434">
                  <c:v>1.1851437674728819E-2</c:v>
                </c:pt>
                <c:pt idx="435">
                  <c:v>1.7850623836585897E-3</c:v>
                </c:pt>
                <c:pt idx="436">
                  <c:v>-1.0471077982656694E-2</c:v>
                </c:pt>
                <c:pt idx="437">
                  <c:v>-6.262086895318885E-3</c:v>
                </c:pt>
                <c:pt idx="438">
                  <c:v>-1.4641308301757663E-2</c:v>
                </c:pt>
                <c:pt idx="439">
                  <c:v>-2.042373626493197E-2</c:v>
                </c:pt>
                <c:pt idx="440">
                  <c:v>1.2739775435340444E-2</c:v>
                </c:pt>
                <c:pt idx="441">
                  <c:v>9.7090038568113934E-3</c:v>
                </c:pt>
                <c:pt idx="442">
                  <c:v>2.2332849385015979E-3</c:v>
                </c:pt>
                <c:pt idx="443">
                  <c:v>-6.5011512319234008E-3</c:v>
                </c:pt>
                <c:pt idx="444">
                  <c:v>2.2961897358366699E-3</c:v>
                </c:pt>
                <c:pt idx="445">
                  <c:v>-1.0617259425109656E-2</c:v>
                </c:pt>
                <c:pt idx="446">
                  <c:v>1.0510609998127991E-2</c:v>
                </c:pt>
                <c:pt idx="447">
                  <c:v>-4.651855076482342E-3</c:v>
                </c:pt>
                <c:pt idx="448">
                  <c:v>-5.9666273217790942E-3</c:v>
                </c:pt>
                <c:pt idx="449">
                  <c:v>3.9549253460289336E-3</c:v>
                </c:pt>
                <c:pt idx="450">
                  <c:v>-9.089859423953189E-3</c:v>
                </c:pt>
                <c:pt idx="451">
                  <c:v>-7.031756325379368E-2</c:v>
                </c:pt>
                <c:pt idx="452">
                  <c:v>-3.8342171688338228E-2</c:v>
                </c:pt>
                <c:pt idx="453">
                  <c:v>1.7783388301841976E-2</c:v>
                </c:pt>
                <c:pt idx="454">
                  <c:v>1.033217913604691E-2</c:v>
                </c:pt>
                <c:pt idx="455">
                  <c:v>1.1824085862998081E-2</c:v>
                </c:pt>
                <c:pt idx="456">
                  <c:v>-1.3793713113771014E-2</c:v>
                </c:pt>
                <c:pt idx="457">
                  <c:v>3.0849759140512095E-3</c:v>
                </c:pt>
                <c:pt idx="458">
                  <c:v>2.3340833873232141E-2</c:v>
                </c:pt>
                <c:pt idx="459">
                  <c:v>-8.2591115807841061E-3</c:v>
                </c:pt>
                <c:pt idx="460">
                  <c:v>-1.7931297495334068E-2</c:v>
                </c:pt>
                <c:pt idx="461">
                  <c:v>1.5414127472379385E-2</c:v>
                </c:pt>
                <c:pt idx="462">
                  <c:v>1.6947552165376769E-2</c:v>
                </c:pt>
                <c:pt idx="463">
                  <c:v>2.0300163955479393E-2</c:v>
                </c:pt>
                <c:pt idx="464">
                  <c:v>-1.1509195844519622E-2</c:v>
                </c:pt>
                <c:pt idx="465">
                  <c:v>1.4589089230973075E-2</c:v>
                </c:pt>
                <c:pt idx="466">
                  <c:v>-1.7817516148849001E-2</c:v>
                </c:pt>
                <c:pt idx="467">
                  <c:v>4.4466616946851133E-2</c:v>
                </c:pt>
                <c:pt idx="468">
                  <c:v>-1.1180674677204324E-2</c:v>
                </c:pt>
                <c:pt idx="469">
                  <c:v>-1.0477088302032833E-3</c:v>
                </c:pt>
                <c:pt idx="470">
                  <c:v>1.3535605990250197E-2</c:v>
                </c:pt>
                <c:pt idx="471">
                  <c:v>1.1473178602960453E-2</c:v>
                </c:pt>
                <c:pt idx="472">
                  <c:v>-5.9908113477583486E-3</c:v>
                </c:pt>
                <c:pt idx="473">
                  <c:v>-6.680590381686208E-3</c:v>
                </c:pt>
                <c:pt idx="474">
                  <c:v>1.0597591343472173E-2</c:v>
                </c:pt>
                <c:pt idx="475">
                  <c:v>-1.2124678278481633E-2</c:v>
                </c:pt>
                <c:pt idx="476">
                  <c:v>1.3283323750224419E-2</c:v>
                </c:pt>
                <c:pt idx="477">
                  <c:v>4.808815500704537E-3</c:v>
                </c:pt>
                <c:pt idx="478">
                  <c:v>1.0178787889465149E-3</c:v>
                </c:pt>
                <c:pt idx="479">
                  <c:v>-1.4861856006458811E-2</c:v>
                </c:pt>
                <c:pt idx="480">
                  <c:v>-4.9579208174050839E-3</c:v>
                </c:pt>
                <c:pt idx="481">
                  <c:v>-3.0500300441735396E-2</c:v>
                </c:pt>
                <c:pt idx="482">
                  <c:v>-8.7662806528237703E-3</c:v>
                </c:pt>
                <c:pt idx="483">
                  <c:v>-9.2451129520325168E-3</c:v>
                </c:pt>
                <c:pt idx="484">
                  <c:v>-9.0998320456468062E-3</c:v>
                </c:pt>
                <c:pt idx="485">
                  <c:v>2.4037629698154546E-2</c:v>
                </c:pt>
                <c:pt idx="486">
                  <c:v>-8.1668139245880123E-3</c:v>
                </c:pt>
                <c:pt idx="487">
                  <c:v>-9.46920141616589E-3</c:v>
                </c:pt>
                <c:pt idx="488">
                  <c:v>6.0180908542365802E-3</c:v>
                </c:pt>
                <c:pt idx="489">
                  <c:v>-1.0656559042931989E-2</c:v>
                </c:pt>
                <c:pt idx="490">
                  <c:v>-1.3431235362645831E-2</c:v>
                </c:pt>
                <c:pt idx="491">
                  <c:v>-4.3885241600759121E-2</c:v>
                </c:pt>
                <c:pt idx="492">
                  <c:v>0</c:v>
                </c:pt>
                <c:pt idx="493">
                  <c:v>1.1190967899766324E-2</c:v>
                </c:pt>
                <c:pt idx="494">
                  <c:v>8.4917038115731105E-3</c:v>
                </c:pt>
                <c:pt idx="495">
                  <c:v>-1.6629250994029513E-2</c:v>
                </c:pt>
                <c:pt idx="496">
                  <c:v>2.87000806495743E-2</c:v>
                </c:pt>
                <c:pt idx="497">
                  <c:v>-1.3571193785171562E-2</c:v>
                </c:pt>
                <c:pt idx="498">
                  <c:v>-9.2922427880135963E-3</c:v>
                </c:pt>
                <c:pt idx="499">
                  <c:v>6.666676088227417E-4</c:v>
                </c:pt>
                <c:pt idx="500">
                  <c:v>-1.1393230033354662E-2</c:v>
                </c:pt>
                <c:pt idx="501">
                  <c:v>-1.9626636772451765E-3</c:v>
                </c:pt>
                <c:pt idx="502">
                  <c:v>2.2941991522695E-2</c:v>
                </c:pt>
                <c:pt idx="503">
                  <c:v>-1.6814291040984611E-3</c:v>
                </c:pt>
                <c:pt idx="504">
                  <c:v>2.9406715353197149E-3</c:v>
                </c:pt>
                <c:pt idx="505">
                  <c:v>1.0551230376136955E-2</c:v>
                </c:pt>
                <c:pt idx="506">
                  <c:v>-1.7677917785756805E-2</c:v>
                </c:pt>
                <c:pt idx="507">
                  <c:v>1.4887002135065608E-2</c:v>
                </c:pt>
                <c:pt idx="508">
                  <c:v>-1.9272322577584697E-2</c:v>
                </c:pt>
                <c:pt idx="509">
                  <c:v>9.0887486855762648E-4</c:v>
                </c:pt>
                <c:pt idx="510">
                  <c:v>6.429528242001584E-3</c:v>
                </c:pt>
                <c:pt idx="511">
                  <c:v>-7.7022021702197142E-3</c:v>
                </c:pt>
                <c:pt idx="512">
                  <c:v>6.6485373166129567E-3</c:v>
                </c:pt>
                <c:pt idx="513">
                  <c:v>-2.3928557069292509E-2</c:v>
                </c:pt>
                <c:pt idx="514">
                  <c:v>-3.3821790404963012E-2</c:v>
                </c:pt>
                <c:pt idx="515">
                  <c:v>-1.4043302625014201E-2</c:v>
                </c:pt>
                <c:pt idx="516">
                  <c:v>2.8049495586571032E-2</c:v>
                </c:pt>
                <c:pt idx="517">
                  <c:v>1.6416298659429392E-2</c:v>
                </c:pt>
                <c:pt idx="518">
                  <c:v>-2.016791070362323E-2</c:v>
                </c:pt>
                <c:pt idx="519">
                  <c:v>-1.2635220934699499E-4</c:v>
                </c:pt>
                <c:pt idx="520">
                  <c:v>1.710075222147794E-2</c:v>
                </c:pt>
                <c:pt idx="521">
                  <c:v>3.9670313750179804E-3</c:v>
                </c:pt>
                <c:pt idx="522">
                  <c:v>-1.5680587659317725E-2</c:v>
                </c:pt>
                <c:pt idx="523">
                  <c:v>-7.1578243311048641E-3</c:v>
                </c:pt>
                <c:pt idx="524">
                  <c:v>6.1204790015961857E-3</c:v>
                </c:pt>
                <c:pt idx="525">
                  <c:v>3.5865366620547172E-2</c:v>
                </c:pt>
                <c:pt idx="526">
                  <c:v>3.5414644964965894E-2</c:v>
                </c:pt>
                <c:pt idx="527">
                  <c:v>-1.3801843271571631E-2</c:v>
                </c:pt>
                <c:pt idx="528">
                  <c:v>2.3246656189790403E-2</c:v>
                </c:pt>
                <c:pt idx="529">
                  <c:v>-7.2563440736812194E-4</c:v>
                </c:pt>
                <c:pt idx="530">
                  <c:v>8.758943886221086E-3</c:v>
                </c:pt>
                <c:pt idx="531">
                  <c:v>-7.4831990448370189E-3</c:v>
                </c:pt>
                <c:pt idx="532">
                  <c:v>-6.819821284550164E-3</c:v>
                </c:pt>
                <c:pt idx="533">
                  <c:v>-4.7396500457124275E-3</c:v>
                </c:pt>
                <c:pt idx="534">
                  <c:v>-1.7130368523397385E-3</c:v>
                </c:pt>
                <c:pt idx="535">
                  <c:v>-5.9888970218034791E-3</c:v>
                </c:pt>
                <c:pt idx="536">
                  <c:v>-1.770062103230121E-2</c:v>
                </c:pt>
                <c:pt idx="537">
                  <c:v>-3.8506673218185378E-2</c:v>
                </c:pt>
                <c:pt idx="538">
                  <c:v>-4.4248678011192914E-2</c:v>
                </c:pt>
                <c:pt idx="539">
                  <c:v>4.7561501227453926E-3</c:v>
                </c:pt>
                <c:pt idx="540">
                  <c:v>-6.011748701590014E-2</c:v>
                </c:pt>
                <c:pt idx="541">
                  <c:v>-4.4955870974297853E-2</c:v>
                </c:pt>
                <c:pt idx="542">
                  <c:v>5.0189506831224313E-2</c:v>
                </c:pt>
                <c:pt idx="543">
                  <c:v>-3.035904684731559E-2</c:v>
                </c:pt>
                <c:pt idx="544">
                  <c:v>8.8693952286915609E-3</c:v>
                </c:pt>
                <c:pt idx="545">
                  <c:v>-8.3767141256030034E-2</c:v>
                </c:pt>
                <c:pt idx="546">
                  <c:v>7.4995265115348209E-3</c:v>
                </c:pt>
                <c:pt idx="547">
                  <c:v>-0.14390457656120673</c:v>
                </c:pt>
                <c:pt idx="548">
                  <c:v>1.6762350912861854E-2</c:v>
                </c:pt>
                <c:pt idx="549">
                  <c:v>-0.20029076148144287</c:v>
                </c:pt>
                <c:pt idx="550">
                  <c:v>-0.19977791662623981</c:v>
                </c:pt>
                <c:pt idx="551">
                  <c:v>9.4581898636622599E-2</c:v>
                </c:pt>
                <c:pt idx="552">
                  <c:v>-0.27244424936221384</c:v>
                </c:pt>
                <c:pt idx="553">
                  <c:v>-4.3119996220652497E-2</c:v>
                </c:pt>
                <c:pt idx="554">
                  <c:v>-0.1975161627583972</c:v>
                </c:pt>
                <c:pt idx="555">
                  <c:v>-4.1889892449803338E-2</c:v>
                </c:pt>
                <c:pt idx="556">
                  <c:v>-2.8021727452811018E-2</c:v>
                </c:pt>
                <c:pt idx="557">
                  <c:v>0.10586560541342437</c:v>
                </c:pt>
                <c:pt idx="558">
                  <c:v>0.18967935801900065</c:v>
                </c:pt>
                <c:pt idx="559">
                  <c:v>0.21767748668262579</c:v>
                </c:pt>
                <c:pt idx="560">
                  <c:v>0.12880314395523798</c:v>
                </c:pt>
                <c:pt idx="561">
                  <c:v>-0.10841142910697846</c:v>
                </c:pt>
                <c:pt idx="562">
                  <c:v>-6.1875410284938044E-2</c:v>
                </c:pt>
                <c:pt idx="563">
                  <c:v>-2.0835469536906643E-2</c:v>
                </c:pt>
                <c:pt idx="564">
                  <c:v>-0.13198085773369164</c:v>
                </c:pt>
                <c:pt idx="565">
                  <c:v>-5.8527550450241529E-2</c:v>
                </c:pt>
                <c:pt idx="566">
                  <c:v>1.0089274254285721E-2</c:v>
                </c:pt>
                <c:pt idx="567">
                  <c:v>0.17793519457540125</c:v>
                </c:pt>
                <c:pt idx="568">
                  <c:v>-4.9536573583960929E-2</c:v>
                </c:pt>
                <c:pt idx="569">
                  <c:v>3.6682865249726172E-2</c:v>
                </c:pt>
                <c:pt idx="570">
                  <c:v>3.3279500796039786E-2</c:v>
                </c:pt>
                <c:pt idx="571">
                  <c:v>-3.0152326223867335E-2</c:v>
                </c:pt>
                <c:pt idx="572">
                  <c:v>-4.3915091916062354E-2</c:v>
                </c:pt>
                <c:pt idx="573">
                  <c:v>3.4709708244303826E-2</c:v>
                </c:pt>
                <c:pt idx="574">
                  <c:v>-8.3840318656854401E-2</c:v>
                </c:pt>
                <c:pt idx="575">
                  <c:v>0.13732332244801157</c:v>
                </c:pt>
                <c:pt idx="576">
                  <c:v>-6.9851303377798407E-2</c:v>
                </c:pt>
                <c:pt idx="577">
                  <c:v>-5.2022867167507182E-2</c:v>
                </c:pt>
                <c:pt idx="578">
                  <c:v>-1.0025892938079204E-2</c:v>
                </c:pt>
                <c:pt idx="579">
                  <c:v>2.0315347486582921E-2</c:v>
                </c:pt>
                <c:pt idx="580">
                  <c:v>-6.5710563847156664E-2</c:v>
                </c:pt>
                <c:pt idx="581">
                  <c:v>-2.3286745973545571E-3</c:v>
                </c:pt>
                <c:pt idx="582">
                  <c:v>2.0156156184872823E-2</c:v>
                </c:pt>
                <c:pt idx="583">
                  <c:v>5.6989128973502806E-2</c:v>
                </c:pt>
                <c:pt idx="584">
                  <c:v>1.4427819524973337E-2</c:v>
                </c:pt>
                <c:pt idx="585">
                  <c:v>-5.5774569511053029E-2</c:v>
                </c:pt>
                <c:pt idx="586">
                  <c:v>-1.4424507061047101E-2</c:v>
                </c:pt>
                <c:pt idx="587">
                  <c:v>-4.7194031935781491E-2</c:v>
                </c:pt>
                <c:pt idx="588">
                  <c:v>-2.8635791121297108E-2</c:v>
                </c:pt>
                <c:pt idx="589">
                  <c:v>5.4222639063099952E-2</c:v>
                </c:pt>
                <c:pt idx="590">
                  <c:v>3.6556461508859578E-2</c:v>
                </c:pt>
                <c:pt idx="591">
                  <c:v>-3.4537436114032899E-2</c:v>
                </c:pt>
                <c:pt idx="592">
                  <c:v>-2.9042319181304139E-2</c:v>
                </c:pt>
                <c:pt idx="593">
                  <c:v>-3.0157935522505907E-2</c:v>
                </c:pt>
                <c:pt idx="594">
                  <c:v>8.3599946981729213E-3</c:v>
                </c:pt>
                <c:pt idx="595">
                  <c:v>-2.0782514696730033E-2</c:v>
                </c:pt>
              </c:numCache>
            </c:numRef>
          </c:yVal>
          <c:smooth val="0"/>
        </c:ser>
        <c:ser>
          <c:idx val="1"/>
          <c:order val="1"/>
          <c:tx>
            <c:v>Pronóstico para Y</c:v>
          </c:tx>
          <c:spPr>
            <a:ln w="19050">
              <a:noFill/>
            </a:ln>
          </c:spPr>
          <c:xVal>
            <c:numRef>
              <c:f>'Precios y Rendimientos'!$D$3:$D$598</c:f>
              <c:numCache>
                <c:formatCode>0.00000%</c:formatCode>
                <c:ptCount val="596"/>
                <c:pt idx="0">
                  <c:v>6.3784332429780467E-3</c:v>
                </c:pt>
                <c:pt idx="1">
                  <c:v>4.0205426195473347E-3</c:v>
                </c:pt>
                <c:pt idx="2">
                  <c:v>7.0091458493143173E-3</c:v>
                </c:pt>
                <c:pt idx="3">
                  <c:v>1.660963915355335E-3</c:v>
                </c:pt>
                <c:pt idx="4">
                  <c:v>1.3020834718354051E-3</c:v>
                </c:pt>
                <c:pt idx="5">
                  <c:v>-1.1128459593683269E-3</c:v>
                </c:pt>
                <c:pt idx="6">
                  <c:v>7.0090260862362194E-3</c:v>
                </c:pt>
                <c:pt idx="7">
                  <c:v>6.7269261681854198E-3</c:v>
                </c:pt>
                <c:pt idx="8">
                  <c:v>-3.5307131324618969E-3</c:v>
                </c:pt>
                <c:pt idx="9">
                  <c:v>9.3710063064367261E-3</c:v>
                </c:pt>
                <c:pt idx="10">
                  <c:v>-1.6176977485318196E-3</c:v>
                </c:pt>
                <c:pt idx="11">
                  <c:v>4.3756481542505214E-3</c:v>
                </c:pt>
                <c:pt idx="12">
                  <c:v>8.0343644258471826E-3</c:v>
                </c:pt>
                <c:pt idx="13">
                  <c:v>2.172004929470756E-3</c:v>
                </c:pt>
                <c:pt idx="14">
                  <c:v>-5.601326352995111E-4</c:v>
                </c:pt>
                <c:pt idx="15">
                  <c:v>6.0243942085909743E-4</c:v>
                </c:pt>
                <c:pt idx="16">
                  <c:v>1.1771638040818483E-2</c:v>
                </c:pt>
                <c:pt idx="17">
                  <c:v>-6.754736323635129E-3</c:v>
                </c:pt>
                <c:pt idx="18">
                  <c:v>-1.0958642573971082E-2</c:v>
                </c:pt>
                <c:pt idx="19">
                  <c:v>4.8886587523235534E-4</c:v>
                </c:pt>
                <c:pt idx="20">
                  <c:v>-6.4829866199597882E-4</c:v>
                </c:pt>
                <c:pt idx="21">
                  <c:v>-2.1436680282709664E-2</c:v>
                </c:pt>
                <c:pt idx="22">
                  <c:v>-4.1842541159627059E-2</c:v>
                </c:pt>
                <c:pt idx="23">
                  <c:v>1.729057365883202E-2</c:v>
                </c:pt>
                <c:pt idx="24">
                  <c:v>-5.0141384210705929E-3</c:v>
                </c:pt>
                <c:pt idx="25">
                  <c:v>-3.8259052205015347E-2</c:v>
                </c:pt>
                <c:pt idx="26">
                  <c:v>1.4825645265136861E-2</c:v>
                </c:pt>
                <c:pt idx="27">
                  <c:v>1.3818665612573789E-2</c:v>
                </c:pt>
                <c:pt idx="28">
                  <c:v>2.6095218277205311E-3</c:v>
                </c:pt>
                <c:pt idx="29">
                  <c:v>1.331344003093363E-2</c:v>
                </c:pt>
                <c:pt idx="30">
                  <c:v>1.1996861644365414E-2</c:v>
                </c:pt>
                <c:pt idx="31">
                  <c:v>3.7339982150897137E-4</c:v>
                </c:pt>
                <c:pt idx="32">
                  <c:v>-5.8585171292084527E-3</c:v>
                </c:pt>
                <c:pt idx="33">
                  <c:v>-5.51166461587029E-3</c:v>
                </c:pt>
                <c:pt idx="34">
                  <c:v>9.7307755496563826E-4</c:v>
                </c:pt>
                <c:pt idx="35">
                  <c:v>1.5901278284568242E-2</c:v>
                </c:pt>
                <c:pt idx="36">
                  <c:v>1.1688438681734836E-2</c:v>
                </c:pt>
                <c:pt idx="37">
                  <c:v>-1.2788311673315955E-2</c:v>
                </c:pt>
                <c:pt idx="38">
                  <c:v>-1.1157806021536957E-2</c:v>
                </c:pt>
                <c:pt idx="39">
                  <c:v>-1.3413965762133684E-2</c:v>
                </c:pt>
                <c:pt idx="40">
                  <c:v>5.0587854385161684E-3</c:v>
                </c:pt>
                <c:pt idx="41">
                  <c:v>1.0971617461221566E-2</c:v>
                </c:pt>
                <c:pt idx="42">
                  <c:v>2.6353830125731121E-3</c:v>
                </c:pt>
                <c:pt idx="43">
                  <c:v>-4.8399169395596596E-4</c:v>
                </c:pt>
                <c:pt idx="44">
                  <c:v>4.4531482542421938E-3</c:v>
                </c:pt>
                <c:pt idx="45">
                  <c:v>1.7229546503851501E-2</c:v>
                </c:pt>
                <c:pt idx="46">
                  <c:v>-1.2747970405995702E-3</c:v>
                </c:pt>
                <c:pt idx="47">
                  <c:v>-6.3839104358374464E-3</c:v>
                </c:pt>
                <c:pt idx="48">
                  <c:v>-5.7409701425848447E-3</c:v>
                </c:pt>
                <c:pt idx="49">
                  <c:v>-7.8223627410849855E-4</c:v>
                </c:pt>
                <c:pt idx="50">
                  <c:v>1.7019980778953542E-3</c:v>
                </c:pt>
                <c:pt idx="51">
                  <c:v>-1.4306040580462488E-2</c:v>
                </c:pt>
                <c:pt idx="52">
                  <c:v>1.4807084661183528E-3</c:v>
                </c:pt>
                <c:pt idx="53">
                  <c:v>-1.8456918435882967E-3</c:v>
                </c:pt>
                <c:pt idx="54">
                  <c:v>-2.5484887259038472E-2</c:v>
                </c:pt>
                <c:pt idx="55">
                  <c:v>-2.1189807067529817E-2</c:v>
                </c:pt>
                <c:pt idx="56">
                  <c:v>2.6795040680132134E-2</c:v>
                </c:pt>
                <c:pt idx="57">
                  <c:v>-1.7427285781738779E-2</c:v>
                </c:pt>
                <c:pt idx="58">
                  <c:v>-2.9209188276955976E-3</c:v>
                </c:pt>
                <c:pt idx="59">
                  <c:v>1.3675777422843996E-2</c:v>
                </c:pt>
                <c:pt idx="60">
                  <c:v>-2.2590682199874954E-2</c:v>
                </c:pt>
                <c:pt idx="61">
                  <c:v>1.2535961177379224E-2</c:v>
                </c:pt>
                <c:pt idx="62">
                  <c:v>1.150010225857756E-2</c:v>
                </c:pt>
                <c:pt idx="63">
                  <c:v>6.8394215963354203E-3</c:v>
                </c:pt>
                <c:pt idx="64">
                  <c:v>-2.216406698415278E-2</c:v>
                </c:pt>
                <c:pt idx="65">
                  <c:v>3.3309948117507698E-3</c:v>
                </c:pt>
                <c:pt idx="66">
                  <c:v>1.658859896759754E-2</c:v>
                </c:pt>
                <c:pt idx="67">
                  <c:v>-5.5406858556443965E-3</c:v>
                </c:pt>
                <c:pt idx="68">
                  <c:v>8.2168987634330705E-3</c:v>
                </c:pt>
                <c:pt idx="69">
                  <c:v>-2.8907996740231202E-3</c:v>
                </c:pt>
                <c:pt idx="70">
                  <c:v>8.076336777702902E-3</c:v>
                </c:pt>
                <c:pt idx="71">
                  <c:v>1.0605071728903286E-2</c:v>
                </c:pt>
                <c:pt idx="72">
                  <c:v>8.3102040742370005E-4</c:v>
                </c:pt>
                <c:pt idx="73">
                  <c:v>-5.7425818819625924E-3</c:v>
                </c:pt>
                <c:pt idx="74">
                  <c:v>-8.5731770999769308E-3</c:v>
                </c:pt>
                <c:pt idx="75">
                  <c:v>5.6229929781411334E-5</c:v>
                </c:pt>
                <c:pt idx="76">
                  <c:v>-1.34708878288692E-2</c:v>
                </c:pt>
                <c:pt idx="77">
                  <c:v>1.835373948385443E-3</c:v>
                </c:pt>
                <c:pt idx="78">
                  <c:v>1.0380144165286856E-2</c:v>
                </c:pt>
                <c:pt idx="79">
                  <c:v>1.1130053827261748E-3</c:v>
                </c:pt>
                <c:pt idx="80">
                  <c:v>-8.221192443049306E-3</c:v>
                </c:pt>
                <c:pt idx="81">
                  <c:v>2.54580217086239E-3</c:v>
                </c:pt>
                <c:pt idx="82">
                  <c:v>-7.2319512187172617E-3</c:v>
                </c:pt>
                <c:pt idx="83">
                  <c:v>-2.256217810740562E-3</c:v>
                </c:pt>
                <c:pt idx="84">
                  <c:v>1.2729810253517449E-2</c:v>
                </c:pt>
                <c:pt idx="85">
                  <c:v>3.4519805782134557E-3</c:v>
                </c:pt>
                <c:pt idx="86">
                  <c:v>-2.6567663510656126E-4</c:v>
                </c:pt>
                <c:pt idx="87">
                  <c:v>9.6356478649187744E-3</c:v>
                </c:pt>
                <c:pt idx="88">
                  <c:v>9.3270114950413738E-3</c:v>
                </c:pt>
                <c:pt idx="89">
                  <c:v>1.7061395117717584E-3</c:v>
                </c:pt>
                <c:pt idx="90">
                  <c:v>8.8309946996841199E-4</c:v>
                </c:pt>
                <c:pt idx="91">
                  <c:v>-6.8656551760573987E-3</c:v>
                </c:pt>
                <c:pt idx="92">
                  <c:v>4.0523399338602221E-3</c:v>
                </c:pt>
                <c:pt idx="93">
                  <c:v>-8.5623874263671856E-4</c:v>
                </c:pt>
                <c:pt idx="94">
                  <c:v>-2.6356652140528051E-3</c:v>
                </c:pt>
                <c:pt idx="95">
                  <c:v>7.3596045242624092E-3</c:v>
                </c:pt>
                <c:pt idx="96">
                  <c:v>-3.1406888277453991E-3</c:v>
                </c:pt>
                <c:pt idx="97">
                  <c:v>3.2431453331457786E-3</c:v>
                </c:pt>
                <c:pt idx="98">
                  <c:v>-2.0252628489341846E-3</c:v>
                </c:pt>
                <c:pt idx="99">
                  <c:v>-2.3600031860415097E-3</c:v>
                </c:pt>
                <c:pt idx="100">
                  <c:v>-1.1631572622697848E-2</c:v>
                </c:pt>
                <c:pt idx="101">
                  <c:v>1.2615875594803282E-2</c:v>
                </c:pt>
                <c:pt idx="102">
                  <c:v>-6.9033331562017184E-3</c:v>
                </c:pt>
                <c:pt idx="103">
                  <c:v>1.0790799467401633E-2</c:v>
                </c:pt>
                <c:pt idx="104">
                  <c:v>4.4695948986579392E-3</c:v>
                </c:pt>
                <c:pt idx="105">
                  <c:v>7.0234640036242536E-4</c:v>
                </c:pt>
                <c:pt idx="106">
                  <c:v>8.5309006987769002E-3</c:v>
                </c:pt>
                <c:pt idx="107">
                  <c:v>-7.1444381365731767E-4</c:v>
                </c:pt>
                <c:pt idx="108">
                  <c:v>3.1210288686051267E-3</c:v>
                </c:pt>
                <c:pt idx="109">
                  <c:v>1.0681371137670548E-3</c:v>
                </c:pt>
                <c:pt idx="110">
                  <c:v>1.7418674020510782E-3</c:v>
                </c:pt>
                <c:pt idx="111">
                  <c:v>-4.0342545972063088E-3</c:v>
                </c:pt>
                <c:pt idx="112">
                  <c:v>2.4685003707192116E-3</c:v>
                </c:pt>
                <c:pt idx="113">
                  <c:v>-1.0176202706102954E-3</c:v>
                </c:pt>
                <c:pt idx="114">
                  <c:v>-2.1283911415382649E-3</c:v>
                </c:pt>
                <c:pt idx="115">
                  <c:v>-4.0315179117998779E-3</c:v>
                </c:pt>
                <c:pt idx="116">
                  <c:v>1.710690054657128E-3</c:v>
                </c:pt>
                <c:pt idx="117">
                  <c:v>-6.3657286281216608E-3</c:v>
                </c:pt>
                <c:pt idx="118">
                  <c:v>1.860203237960289E-3</c:v>
                </c:pt>
                <c:pt idx="119">
                  <c:v>-1.3819723168097358E-2</c:v>
                </c:pt>
                <c:pt idx="120">
                  <c:v>2.2021507871512656E-3</c:v>
                </c:pt>
                <c:pt idx="121">
                  <c:v>-8.6415863928759502E-3</c:v>
                </c:pt>
                <c:pt idx="122">
                  <c:v>6.1596800991367559E-3</c:v>
                </c:pt>
                <c:pt idx="123">
                  <c:v>7.5811566898234637E-4</c:v>
                </c:pt>
                <c:pt idx="124">
                  <c:v>3.0632609261900135E-3</c:v>
                </c:pt>
                <c:pt idx="125">
                  <c:v>-4.9596291940371519E-3</c:v>
                </c:pt>
                <c:pt idx="126">
                  <c:v>8.5838564819602902E-3</c:v>
                </c:pt>
                <c:pt idx="127">
                  <c:v>8.4455176245228913E-3</c:v>
                </c:pt>
                <c:pt idx="128">
                  <c:v>8.7842909604549466E-3</c:v>
                </c:pt>
                <c:pt idx="129">
                  <c:v>3.4672493130737708E-3</c:v>
                </c:pt>
                <c:pt idx="130">
                  <c:v>-7.1194862420864667E-3</c:v>
                </c:pt>
                <c:pt idx="131">
                  <c:v>8.7109913888583079E-3</c:v>
                </c:pt>
                <c:pt idx="132">
                  <c:v>1.0786557039651253E-3</c:v>
                </c:pt>
                <c:pt idx="133">
                  <c:v>-1.028664637499674E-3</c:v>
                </c:pt>
                <c:pt idx="134">
                  <c:v>3.965824276198425E-3</c:v>
                </c:pt>
                <c:pt idx="135">
                  <c:v>2.1581819489692655E-3</c:v>
                </c:pt>
                <c:pt idx="136">
                  <c:v>-3.9608268660280945E-3</c:v>
                </c:pt>
                <c:pt idx="137">
                  <c:v>-9.4889773231677382E-4</c:v>
                </c:pt>
                <c:pt idx="138">
                  <c:v>1.8363622208507574E-3</c:v>
                </c:pt>
                <c:pt idx="139">
                  <c:v>4.7695189311680571E-3</c:v>
                </c:pt>
                <c:pt idx="140">
                  <c:v>9.0604350659817777E-3</c:v>
                </c:pt>
                <c:pt idx="141">
                  <c:v>-3.0369027657715817E-3</c:v>
                </c:pt>
                <c:pt idx="142">
                  <c:v>-6.5838346291620022E-3</c:v>
                </c:pt>
                <c:pt idx="143">
                  <c:v>-5.7707890654419306E-3</c:v>
                </c:pt>
                <c:pt idx="144">
                  <c:v>4.8728370744568371E-3</c:v>
                </c:pt>
                <c:pt idx="145">
                  <c:v>-1.0408931953329581E-3</c:v>
                </c:pt>
                <c:pt idx="146">
                  <c:v>4.9143498371688119E-3</c:v>
                </c:pt>
                <c:pt idx="147">
                  <c:v>4.6334320813658366E-3</c:v>
                </c:pt>
                <c:pt idx="148">
                  <c:v>3.5319824091807187E-3</c:v>
                </c:pt>
                <c:pt idx="149">
                  <c:v>2.8202018069540436E-3</c:v>
                </c:pt>
                <c:pt idx="150">
                  <c:v>-2.6241439331087723E-4</c:v>
                </c:pt>
                <c:pt idx="151">
                  <c:v>-1.4427146607000002E-3</c:v>
                </c:pt>
                <c:pt idx="152">
                  <c:v>-7.1393123242211578E-3</c:v>
                </c:pt>
                <c:pt idx="153">
                  <c:v>-4.0140374338481786E-3</c:v>
                </c:pt>
                <c:pt idx="154">
                  <c:v>6.3689299110739591E-3</c:v>
                </c:pt>
                <c:pt idx="155">
                  <c:v>-7.6312086699139242E-3</c:v>
                </c:pt>
                <c:pt idx="156">
                  <c:v>7.8882144761550296E-3</c:v>
                </c:pt>
                <c:pt idx="157">
                  <c:v>3.3176065840605441E-3</c:v>
                </c:pt>
                <c:pt idx="158">
                  <c:v>2.4250748965000154E-3</c:v>
                </c:pt>
                <c:pt idx="159">
                  <c:v>2.0663999162995063E-3</c:v>
                </c:pt>
                <c:pt idx="160">
                  <c:v>-3.9823120164966298E-4</c:v>
                </c:pt>
                <c:pt idx="161">
                  <c:v>-1.6926939620312493E-3</c:v>
                </c:pt>
                <c:pt idx="162">
                  <c:v>6.1797059510375384E-3</c:v>
                </c:pt>
                <c:pt idx="163">
                  <c:v>7.6411414675201612E-3</c:v>
                </c:pt>
                <c:pt idx="164">
                  <c:v>2.6924232028460157E-4</c:v>
                </c:pt>
                <c:pt idx="165">
                  <c:v>5.6852422856874876E-3</c:v>
                </c:pt>
                <c:pt idx="166">
                  <c:v>-4.4401719583801614E-3</c:v>
                </c:pt>
                <c:pt idx="167">
                  <c:v>1.3446856422812315E-4</c:v>
                </c:pt>
                <c:pt idx="168">
                  <c:v>-1.6556921079459639E-3</c:v>
                </c:pt>
                <c:pt idx="169">
                  <c:v>-2.8070627847504065E-3</c:v>
                </c:pt>
                <c:pt idx="170">
                  <c:v>-3.658991095901207E-3</c:v>
                </c:pt>
                <c:pt idx="171">
                  <c:v>-2.2157978295892274E-3</c:v>
                </c:pt>
                <c:pt idx="172">
                  <c:v>1.8960281547179359E-3</c:v>
                </c:pt>
                <c:pt idx="173">
                  <c:v>3.7328657706305157E-3</c:v>
                </c:pt>
                <c:pt idx="174">
                  <c:v>3.5660824707827452E-4</c:v>
                </c:pt>
                <c:pt idx="175">
                  <c:v>5.2683522398666409E-3</c:v>
                </c:pt>
                <c:pt idx="176">
                  <c:v>2.754436156614643E-4</c:v>
                </c:pt>
                <c:pt idx="177">
                  <c:v>-5.5852907706914409E-3</c:v>
                </c:pt>
                <c:pt idx="178">
                  <c:v>5.3546529480065826E-3</c:v>
                </c:pt>
                <c:pt idx="179">
                  <c:v>1.252487834188515E-3</c:v>
                </c:pt>
                <c:pt idx="180">
                  <c:v>7.8100142444342121E-3</c:v>
                </c:pt>
                <c:pt idx="181">
                  <c:v>-3.6860089434010866E-4</c:v>
                </c:pt>
                <c:pt idx="182">
                  <c:v>-3.5218824209070024E-3</c:v>
                </c:pt>
                <c:pt idx="183">
                  <c:v>-1.3059482895532303E-3</c:v>
                </c:pt>
                <c:pt idx="184">
                  <c:v>-3.2946997183381445E-3</c:v>
                </c:pt>
                <c:pt idx="185">
                  <c:v>2.7594761263509742E-3</c:v>
                </c:pt>
                <c:pt idx="186">
                  <c:v>-6.8703050006089367E-6</c:v>
                </c:pt>
                <c:pt idx="187">
                  <c:v>3.6344925404594428E-3</c:v>
                </c:pt>
                <c:pt idx="188">
                  <c:v>-3.9676882474820732E-4</c:v>
                </c:pt>
                <c:pt idx="189">
                  <c:v>7.1126669390333031E-4</c:v>
                </c:pt>
                <c:pt idx="190">
                  <c:v>-8.2030356465175158E-3</c:v>
                </c:pt>
                <c:pt idx="191">
                  <c:v>-5.5433145637709116E-3</c:v>
                </c:pt>
                <c:pt idx="192">
                  <c:v>-3.9519445921624638E-4</c:v>
                </c:pt>
                <c:pt idx="193">
                  <c:v>-1.4189099207727028E-3</c:v>
                </c:pt>
                <c:pt idx="194">
                  <c:v>-3.3416388951566928E-2</c:v>
                </c:pt>
                <c:pt idx="195">
                  <c:v>-2.0787580170271859E-2</c:v>
                </c:pt>
                <c:pt idx="196">
                  <c:v>1.4106235544858447E-2</c:v>
                </c:pt>
                <c:pt idx="197">
                  <c:v>-5.922482381780606E-3</c:v>
                </c:pt>
                <c:pt idx="198">
                  <c:v>2.1267828102107277E-2</c:v>
                </c:pt>
                <c:pt idx="199">
                  <c:v>-2.5269428490193947E-4</c:v>
                </c:pt>
                <c:pt idx="200">
                  <c:v>-1.4496490704811661E-2</c:v>
                </c:pt>
                <c:pt idx="201">
                  <c:v>-3.6123513531813989E-4</c:v>
                </c:pt>
                <c:pt idx="202">
                  <c:v>-4.3087969211804593E-3</c:v>
                </c:pt>
                <c:pt idx="203">
                  <c:v>-5.5270763969595856E-3</c:v>
                </c:pt>
                <c:pt idx="204">
                  <c:v>-3.1350773583492739E-2</c:v>
                </c:pt>
                <c:pt idx="205">
                  <c:v>1.8453717716467321E-2</c:v>
                </c:pt>
                <c:pt idx="206">
                  <c:v>-1.7479138029976107E-2</c:v>
                </c:pt>
                <c:pt idx="207">
                  <c:v>-6.5812081423931952E-3</c:v>
                </c:pt>
                <c:pt idx="208">
                  <c:v>1.554532304177168E-2</c:v>
                </c:pt>
                <c:pt idx="209">
                  <c:v>1.0792878598247372E-2</c:v>
                </c:pt>
                <c:pt idx="210">
                  <c:v>1.0502498886537631E-2</c:v>
                </c:pt>
                <c:pt idx="211">
                  <c:v>-6.3367208382695854E-3</c:v>
                </c:pt>
                <c:pt idx="212">
                  <c:v>5.584693696363217E-3</c:v>
                </c:pt>
                <c:pt idx="213">
                  <c:v>6.239787533674419E-3</c:v>
                </c:pt>
                <c:pt idx="214">
                  <c:v>2.0987078773076134E-2</c:v>
                </c:pt>
                <c:pt idx="215">
                  <c:v>-2.5120691829516244E-3</c:v>
                </c:pt>
                <c:pt idx="216">
                  <c:v>-9.241585786561252E-3</c:v>
                </c:pt>
                <c:pt idx="217">
                  <c:v>-1.9898150960848206E-2</c:v>
                </c:pt>
                <c:pt idx="218">
                  <c:v>-1.4830187990527641E-3</c:v>
                </c:pt>
                <c:pt idx="219">
                  <c:v>-7.5961889967371783E-3</c:v>
                </c:pt>
                <c:pt idx="220">
                  <c:v>1.0538032725957951E-2</c:v>
                </c:pt>
                <c:pt idx="221">
                  <c:v>2.2208377717471144E-3</c:v>
                </c:pt>
                <c:pt idx="222">
                  <c:v>-1.6783161581240495E-2</c:v>
                </c:pt>
                <c:pt idx="223">
                  <c:v>-1.8317995222689919E-2</c:v>
                </c:pt>
                <c:pt idx="224">
                  <c:v>3.0386692866970996E-3</c:v>
                </c:pt>
                <c:pt idx="225">
                  <c:v>-6.5764196931550074E-3</c:v>
                </c:pt>
                <c:pt idx="226">
                  <c:v>1.5412975626759496E-2</c:v>
                </c:pt>
                <c:pt idx="227">
                  <c:v>3.2563844755063892E-3</c:v>
                </c:pt>
                <c:pt idx="228">
                  <c:v>2.2714051233730995E-2</c:v>
                </c:pt>
                <c:pt idx="229">
                  <c:v>-2.185494459836184E-3</c:v>
                </c:pt>
                <c:pt idx="230">
                  <c:v>8.1375476991261391E-3</c:v>
                </c:pt>
                <c:pt idx="231">
                  <c:v>1.0882001681880114E-2</c:v>
                </c:pt>
                <c:pt idx="232">
                  <c:v>-3.2900228620901091E-2</c:v>
                </c:pt>
                <c:pt idx="233">
                  <c:v>-1.52338812835683E-3</c:v>
                </c:pt>
                <c:pt idx="234">
                  <c:v>-2.3596335440042082E-2</c:v>
                </c:pt>
                <c:pt idx="235">
                  <c:v>1.7606033829389957E-3</c:v>
                </c:pt>
                <c:pt idx="236">
                  <c:v>-3.564099004455318E-4</c:v>
                </c:pt>
                <c:pt idx="237">
                  <c:v>5.4048709873826383E-3</c:v>
                </c:pt>
                <c:pt idx="238">
                  <c:v>-1.9995020043665106E-4</c:v>
                </c:pt>
                <c:pt idx="239">
                  <c:v>-1.9271212311226697E-2</c:v>
                </c:pt>
                <c:pt idx="240">
                  <c:v>-2.0992284922037387E-2</c:v>
                </c:pt>
                <c:pt idx="241">
                  <c:v>8.6396970399963853E-5</c:v>
                </c:pt>
                <c:pt idx="242">
                  <c:v>-1.5515459108049429E-2</c:v>
                </c:pt>
                <c:pt idx="243">
                  <c:v>-1.5897809458374292E-2</c:v>
                </c:pt>
                <c:pt idx="244">
                  <c:v>-2.0803120626788667E-2</c:v>
                </c:pt>
                <c:pt idx="245">
                  <c:v>-2.748657265451852E-2</c:v>
                </c:pt>
                <c:pt idx="246">
                  <c:v>4.8403177454947023E-2</c:v>
                </c:pt>
                <c:pt idx="247">
                  <c:v>8.5262289882423199E-3</c:v>
                </c:pt>
                <c:pt idx="248">
                  <c:v>-1.2423539542946662E-3</c:v>
                </c:pt>
                <c:pt idx="249">
                  <c:v>8.4566260936189287E-3</c:v>
                </c:pt>
                <c:pt idx="250">
                  <c:v>1.2676928072264735E-3</c:v>
                </c:pt>
                <c:pt idx="251">
                  <c:v>-2.5068331528297301E-2</c:v>
                </c:pt>
                <c:pt idx="252">
                  <c:v>3.3759398727554041E-2</c:v>
                </c:pt>
                <c:pt idx="253">
                  <c:v>6.9859759963468073E-3</c:v>
                </c:pt>
                <c:pt idx="254">
                  <c:v>9.648587453345037E-3</c:v>
                </c:pt>
                <c:pt idx="255">
                  <c:v>4.0896713994860914E-3</c:v>
                </c:pt>
                <c:pt idx="256">
                  <c:v>4.508241512753362E-3</c:v>
                </c:pt>
                <c:pt idx="257">
                  <c:v>-1.4630861667806389E-4</c:v>
                </c:pt>
                <c:pt idx="258">
                  <c:v>-5.2713948408757896E-3</c:v>
                </c:pt>
                <c:pt idx="259">
                  <c:v>1.0664619108958094E-2</c:v>
                </c:pt>
                <c:pt idx="260">
                  <c:v>2.2195205946412646E-3</c:v>
                </c:pt>
                <c:pt idx="261">
                  <c:v>7.5627305985484852E-3</c:v>
                </c:pt>
                <c:pt idx="262">
                  <c:v>1.3096912839547208E-2</c:v>
                </c:pt>
                <c:pt idx="263">
                  <c:v>-1.4258476981933848E-2</c:v>
                </c:pt>
                <c:pt idx="264">
                  <c:v>2.2004899848740785E-3</c:v>
                </c:pt>
                <c:pt idx="265">
                  <c:v>1.3747801288069672E-3</c:v>
                </c:pt>
                <c:pt idx="266">
                  <c:v>8.4528678357782758E-3</c:v>
                </c:pt>
                <c:pt idx="267">
                  <c:v>-7.8777758066437605E-3</c:v>
                </c:pt>
                <c:pt idx="268">
                  <c:v>-1.457308065133547E-3</c:v>
                </c:pt>
                <c:pt idx="269">
                  <c:v>1.5429609955667367E-2</c:v>
                </c:pt>
                <c:pt idx="270">
                  <c:v>8.5606488727822672E-3</c:v>
                </c:pt>
                <c:pt idx="271">
                  <c:v>8.9820634799684632E-4</c:v>
                </c:pt>
                <c:pt idx="272">
                  <c:v>6.7533811583575356E-3</c:v>
                </c:pt>
                <c:pt idx="273">
                  <c:v>4.6973704433800733E-3</c:v>
                </c:pt>
                <c:pt idx="274">
                  <c:v>-2.2269158091698551E-3</c:v>
                </c:pt>
                <c:pt idx="275">
                  <c:v>-9.4011929842732732E-3</c:v>
                </c:pt>
                <c:pt idx="276">
                  <c:v>6.7597257174002051E-4</c:v>
                </c:pt>
                <c:pt idx="277">
                  <c:v>7.0885179800317334E-4</c:v>
                </c:pt>
                <c:pt idx="278">
                  <c:v>1.2807852668629596E-2</c:v>
                </c:pt>
                <c:pt idx="279">
                  <c:v>3.0194316566570117E-3</c:v>
                </c:pt>
                <c:pt idx="280">
                  <c:v>-2.6551634465824207E-3</c:v>
                </c:pt>
                <c:pt idx="281">
                  <c:v>1.0820004959524163E-2</c:v>
                </c:pt>
                <c:pt idx="282">
                  <c:v>1.4976212870598132E-3</c:v>
                </c:pt>
                <c:pt idx="283">
                  <c:v>1.7755334147048199E-3</c:v>
                </c:pt>
                <c:pt idx="284">
                  <c:v>-3.5326691965497301E-3</c:v>
                </c:pt>
                <c:pt idx="285">
                  <c:v>6.3906386718998974E-3</c:v>
                </c:pt>
                <c:pt idx="286">
                  <c:v>1.2311042541125103E-3</c:v>
                </c:pt>
                <c:pt idx="287">
                  <c:v>-7.9076964499687761E-4</c:v>
                </c:pt>
                <c:pt idx="288">
                  <c:v>-5.4419724611520835E-4</c:v>
                </c:pt>
                <c:pt idx="289">
                  <c:v>-2.8295077502691829E-3</c:v>
                </c:pt>
                <c:pt idx="290">
                  <c:v>6.8716565279864465E-3</c:v>
                </c:pt>
                <c:pt idx="291">
                  <c:v>-3.8881071048939902E-3</c:v>
                </c:pt>
                <c:pt idx="292">
                  <c:v>-1.1321737583929806E-3</c:v>
                </c:pt>
                <c:pt idx="293">
                  <c:v>-6.5454735429180165E-3</c:v>
                </c:pt>
                <c:pt idx="294">
                  <c:v>-8.1589109455821977E-3</c:v>
                </c:pt>
                <c:pt idx="295">
                  <c:v>-2.1339643931983471E-3</c:v>
                </c:pt>
                <c:pt idx="296">
                  <c:v>1.4559535756253676E-2</c:v>
                </c:pt>
                <c:pt idx="297">
                  <c:v>2.9489658339722198E-3</c:v>
                </c:pt>
                <c:pt idx="298">
                  <c:v>6.9255466335695331E-3</c:v>
                </c:pt>
                <c:pt idx="299">
                  <c:v>-8.6839954297083632E-4</c:v>
                </c:pt>
                <c:pt idx="300">
                  <c:v>4.9725194092585948E-3</c:v>
                </c:pt>
                <c:pt idx="301">
                  <c:v>3.6990968215831286E-3</c:v>
                </c:pt>
                <c:pt idx="302">
                  <c:v>-1.3057006339693318E-4</c:v>
                </c:pt>
                <c:pt idx="303">
                  <c:v>-2.9486967798716163E-3</c:v>
                </c:pt>
                <c:pt idx="304">
                  <c:v>1.0794015726340716E-2</c:v>
                </c:pt>
                <c:pt idx="305">
                  <c:v>-1.9156827177634429E-2</c:v>
                </c:pt>
                <c:pt idx="306">
                  <c:v>-8.3937300638372073E-4</c:v>
                </c:pt>
                <c:pt idx="307">
                  <c:v>7.157053120867043E-3</c:v>
                </c:pt>
                <c:pt idx="308">
                  <c:v>-4.6551433656102856E-3</c:v>
                </c:pt>
                <c:pt idx="309">
                  <c:v>3.5830546378041632E-3</c:v>
                </c:pt>
                <c:pt idx="310">
                  <c:v>6.7117060663404718E-3</c:v>
                </c:pt>
                <c:pt idx="311">
                  <c:v>1.1502195497633143E-2</c:v>
                </c:pt>
                <c:pt idx="312">
                  <c:v>1.7455614805152729E-5</c:v>
                </c:pt>
                <c:pt idx="313">
                  <c:v>2.1460723821998496E-3</c:v>
                </c:pt>
                <c:pt idx="314">
                  <c:v>2.0824655091414477E-3</c:v>
                </c:pt>
                <c:pt idx="315">
                  <c:v>4.6257173955618269E-3</c:v>
                </c:pt>
                <c:pt idx="316">
                  <c:v>1.0469119934194092E-3</c:v>
                </c:pt>
                <c:pt idx="317">
                  <c:v>-6.0859766572597465E-3</c:v>
                </c:pt>
                <c:pt idx="318">
                  <c:v>3.4718378358556752E-3</c:v>
                </c:pt>
                <c:pt idx="319">
                  <c:v>3.8122194279549383E-5</c:v>
                </c:pt>
                <c:pt idx="320">
                  <c:v>6.5875784763498937E-3</c:v>
                </c:pt>
                <c:pt idx="321">
                  <c:v>-6.2956724975841256E-4</c:v>
                </c:pt>
                <c:pt idx="322">
                  <c:v>5.0922850790659593E-4</c:v>
                </c:pt>
                <c:pt idx="323">
                  <c:v>-2.2764010197428661E-3</c:v>
                </c:pt>
                <c:pt idx="324">
                  <c:v>1.5778467813143168E-3</c:v>
                </c:pt>
                <c:pt idx="325">
                  <c:v>1.0115060212163732E-3</c:v>
                </c:pt>
                <c:pt idx="326">
                  <c:v>8.8023511954049213E-3</c:v>
                </c:pt>
                <c:pt idx="327">
                  <c:v>-2.1941687255359523E-3</c:v>
                </c:pt>
                <c:pt idx="328">
                  <c:v>-3.6904169755480962E-4</c:v>
                </c:pt>
                <c:pt idx="329">
                  <c:v>4.6743503443650017E-3</c:v>
                </c:pt>
                <c:pt idx="330">
                  <c:v>1.0709483395819413E-3</c:v>
                </c:pt>
                <c:pt idx="331">
                  <c:v>9.5096475723260637E-4</c:v>
                </c:pt>
                <c:pt idx="332">
                  <c:v>-7.5304459681844182E-3</c:v>
                </c:pt>
                <c:pt idx="333">
                  <c:v>-2.1262443276895597E-3</c:v>
                </c:pt>
                <c:pt idx="334">
                  <c:v>9.5921274614703886E-3</c:v>
                </c:pt>
                <c:pt idx="335">
                  <c:v>-4.4810132310555738E-3</c:v>
                </c:pt>
                <c:pt idx="336">
                  <c:v>-1.6649488130547674E-2</c:v>
                </c:pt>
                <c:pt idx="337">
                  <c:v>-1.6067154056034693E-3</c:v>
                </c:pt>
                <c:pt idx="338">
                  <c:v>-3.025998601924958E-3</c:v>
                </c:pt>
                <c:pt idx="339">
                  <c:v>3.7133938472042397E-3</c:v>
                </c:pt>
                <c:pt idx="340">
                  <c:v>-2.4426469085879428E-2</c:v>
                </c:pt>
                <c:pt idx="341">
                  <c:v>7.983987551309359E-3</c:v>
                </c:pt>
                <c:pt idx="342">
                  <c:v>5.8219943882337147E-3</c:v>
                </c:pt>
                <c:pt idx="343">
                  <c:v>8.8559569696340171E-3</c:v>
                </c:pt>
                <c:pt idx="344">
                  <c:v>-5.8544371529206324E-3</c:v>
                </c:pt>
                <c:pt idx="345">
                  <c:v>-6.7722580366252581E-3</c:v>
                </c:pt>
                <c:pt idx="346">
                  <c:v>8.4599491109458805E-3</c:v>
                </c:pt>
                <c:pt idx="347">
                  <c:v>-2.8283920525026501E-3</c:v>
                </c:pt>
                <c:pt idx="348">
                  <c:v>-1.1985692488440291E-2</c:v>
                </c:pt>
                <c:pt idx="349">
                  <c:v>1.3526439988342258E-3</c:v>
                </c:pt>
                <c:pt idx="350">
                  <c:v>-8.4109499934704266E-3</c:v>
                </c:pt>
                <c:pt idx="351">
                  <c:v>-6.9359101493404783E-3</c:v>
                </c:pt>
                <c:pt idx="352">
                  <c:v>2.0962723552933105E-3</c:v>
                </c:pt>
                <c:pt idx="353">
                  <c:v>-1.3283204951564839E-2</c:v>
                </c:pt>
                <c:pt idx="354">
                  <c:v>-2.7690708645509332E-3</c:v>
                </c:pt>
                <c:pt idx="355">
                  <c:v>2.1205927310919484E-2</c:v>
                </c:pt>
                <c:pt idx="356">
                  <c:v>8.1287266899663837E-3</c:v>
                </c:pt>
                <c:pt idx="357">
                  <c:v>6.1168407152111942E-3</c:v>
                </c:pt>
                <c:pt idx="358">
                  <c:v>1.0442979367750647E-2</c:v>
                </c:pt>
                <c:pt idx="359">
                  <c:v>4.6492198743191201E-3</c:v>
                </c:pt>
                <c:pt idx="360">
                  <c:v>-3.4994119269314317E-4</c:v>
                </c:pt>
                <c:pt idx="361">
                  <c:v>-2.0396578921351837E-3</c:v>
                </c:pt>
                <c:pt idx="362">
                  <c:v>4.0890106107655654E-3</c:v>
                </c:pt>
                <c:pt idx="363">
                  <c:v>-1.6128120944145414E-3</c:v>
                </c:pt>
                <c:pt idx="364">
                  <c:v>9.3131563797728433E-4</c:v>
                </c:pt>
                <c:pt idx="365">
                  <c:v>9.6704895497130884E-3</c:v>
                </c:pt>
                <c:pt idx="366">
                  <c:v>2.9807168143807321E-3</c:v>
                </c:pt>
                <c:pt idx="367">
                  <c:v>9.4276054361659405E-3</c:v>
                </c:pt>
                <c:pt idx="368">
                  <c:v>-1.2600163801944658E-3</c:v>
                </c:pt>
                <c:pt idx="369">
                  <c:v>-1.7333883650608661E-3</c:v>
                </c:pt>
                <c:pt idx="370">
                  <c:v>-9.5417756928268798E-3</c:v>
                </c:pt>
                <c:pt idx="371">
                  <c:v>-1.2346958449606107E-3</c:v>
                </c:pt>
                <c:pt idx="372">
                  <c:v>3.8158859372135782E-3</c:v>
                </c:pt>
                <c:pt idx="373">
                  <c:v>5.7409418775350336E-3</c:v>
                </c:pt>
                <c:pt idx="374">
                  <c:v>7.6430184891142601E-3</c:v>
                </c:pt>
                <c:pt idx="375">
                  <c:v>2.9238473979908671E-3</c:v>
                </c:pt>
                <c:pt idx="376">
                  <c:v>7.643095461891165E-3</c:v>
                </c:pt>
                <c:pt idx="377">
                  <c:v>-1.8075341211651061E-3</c:v>
                </c:pt>
                <c:pt idx="378">
                  <c:v>-4.8471730313032349E-3</c:v>
                </c:pt>
                <c:pt idx="379">
                  <c:v>1.2357931791357835E-3</c:v>
                </c:pt>
                <c:pt idx="380">
                  <c:v>4.5005467530864277E-3</c:v>
                </c:pt>
                <c:pt idx="381">
                  <c:v>2.2826196625582262E-3</c:v>
                </c:pt>
                <c:pt idx="382">
                  <c:v>4.6095344940618628E-3</c:v>
                </c:pt>
                <c:pt idx="383">
                  <c:v>1.7585362986783311E-4</c:v>
                </c:pt>
                <c:pt idx="384">
                  <c:v>-3.4095846328355182E-3</c:v>
                </c:pt>
                <c:pt idx="385">
                  <c:v>-6.5526654034036725E-3</c:v>
                </c:pt>
                <c:pt idx="386">
                  <c:v>3.5755975260803518E-3</c:v>
                </c:pt>
                <c:pt idx="387">
                  <c:v>-6.1958894657200697E-3</c:v>
                </c:pt>
                <c:pt idx="388">
                  <c:v>2.8247017285257178E-3</c:v>
                </c:pt>
                <c:pt idx="389">
                  <c:v>6.8241453375091467E-3</c:v>
                </c:pt>
                <c:pt idx="390">
                  <c:v>4.6771928492370975E-3</c:v>
                </c:pt>
                <c:pt idx="391">
                  <c:v>-5.2762965765231536E-3</c:v>
                </c:pt>
                <c:pt idx="392">
                  <c:v>7.3605355897441655E-3</c:v>
                </c:pt>
                <c:pt idx="393">
                  <c:v>-1.6174216913627901E-3</c:v>
                </c:pt>
                <c:pt idx="394">
                  <c:v>-2.5819853510480918E-3</c:v>
                </c:pt>
                <c:pt idx="395">
                  <c:v>-1.0945207008496171E-2</c:v>
                </c:pt>
                <c:pt idx="396">
                  <c:v>-9.0395274941716727E-3</c:v>
                </c:pt>
                <c:pt idx="397">
                  <c:v>-7.3093886184915644E-3</c:v>
                </c:pt>
                <c:pt idx="398">
                  <c:v>-3.0230182310703037E-2</c:v>
                </c:pt>
                <c:pt idx="399">
                  <c:v>1.2933024156216008E-2</c:v>
                </c:pt>
                <c:pt idx="400">
                  <c:v>7.665820086625915E-4</c:v>
                </c:pt>
                <c:pt idx="401">
                  <c:v>1.8588462666627403E-2</c:v>
                </c:pt>
                <c:pt idx="402">
                  <c:v>-6.6385932886606509E-3</c:v>
                </c:pt>
                <c:pt idx="403">
                  <c:v>-1.2393809057761218E-2</c:v>
                </c:pt>
                <c:pt idx="404">
                  <c:v>1.5018346204117041E-2</c:v>
                </c:pt>
                <c:pt idx="405">
                  <c:v>-2.9730352210714808E-2</c:v>
                </c:pt>
                <c:pt idx="406">
                  <c:v>2.4612366978827697E-3</c:v>
                </c:pt>
                <c:pt idx="407">
                  <c:v>1.4323058175937407E-2</c:v>
                </c:pt>
                <c:pt idx="408">
                  <c:v>1.2033175322413726E-2</c:v>
                </c:pt>
                <c:pt idx="409">
                  <c:v>-7.9462151137351059E-3</c:v>
                </c:pt>
                <c:pt idx="410">
                  <c:v>8.2129795994355052E-3</c:v>
                </c:pt>
                <c:pt idx="411">
                  <c:v>-5.0620314096755901E-4</c:v>
                </c:pt>
                <c:pt idx="412">
                  <c:v>-2.6288881212212494E-2</c:v>
                </c:pt>
                <c:pt idx="413">
                  <c:v>1.0923112944115404E-2</c:v>
                </c:pt>
                <c:pt idx="414">
                  <c:v>-3.20832190381789E-3</c:v>
                </c:pt>
                <c:pt idx="415">
                  <c:v>6.5241514280121003E-3</c:v>
                </c:pt>
                <c:pt idx="416">
                  <c:v>1.260748253902438E-2</c:v>
                </c:pt>
                <c:pt idx="417">
                  <c:v>6.4258082397493387E-4</c:v>
                </c:pt>
                <c:pt idx="418">
                  <c:v>-6.92300919275306E-3</c:v>
                </c:pt>
                <c:pt idx="419">
                  <c:v>1.0783725016077904E-2</c:v>
                </c:pt>
                <c:pt idx="420">
                  <c:v>1.2925913022813845E-2</c:v>
                </c:pt>
                <c:pt idx="421">
                  <c:v>9.101908253591022E-4</c:v>
                </c:pt>
                <c:pt idx="422">
                  <c:v>-9.4014579222948533E-5</c:v>
                </c:pt>
                <c:pt idx="423">
                  <c:v>3.2225244686973423E-4</c:v>
                </c:pt>
                <c:pt idx="424">
                  <c:v>7.2036723045440518E-3</c:v>
                </c:pt>
                <c:pt idx="425">
                  <c:v>2.8750160390679956E-3</c:v>
                </c:pt>
                <c:pt idx="426">
                  <c:v>-7.2467661727595176E-4</c:v>
                </c:pt>
                <c:pt idx="427">
                  <c:v>-3.1405130357880207E-3</c:v>
                </c:pt>
                <c:pt idx="428">
                  <c:v>2.5784252944315751E-3</c:v>
                </c:pt>
                <c:pt idx="429">
                  <c:v>3.4263318554979109E-4</c:v>
                </c:pt>
                <c:pt idx="430">
                  <c:v>1.997465704358366E-5</c:v>
                </c:pt>
                <c:pt idx="431">
                  <c:v>-4.9075992042032345E-3</c:v>
                </c:pt>
                <c:pt idx="432">
                  <c:v>-9.6940596948634042E-5</c:v>
                </c:pt>
                <c:pt idx="433">
                  <c:v>-8.4519887484478164E-3</c:v>
                </c:pt>
                <c:pt idx="434">
                  <c:v>6.139685063273532E-3</c:v>
                </c:pt>
                <c:pt idx="435">
                  <c:v>-2.4318710097662182E-3</c:v>
                </c:pt>
                <c:pt idx="436">
                  <c:v>-5.3305345372608622E-3</c:v>
                </c:pt>
                <c:pt idx="437">
                  <c:v>5.0349101576151927E-3</c:v>
                </c:pt>
                <c:pt idx="438">
                  <c:v>-1.2334126866677331E-2</c:v>
                </c:pt>
                <c:pt idx="439">
                  <c:v>-1.8065404333742128E-2</c:v>
                </c:pt>
                <c:pt idx="440">
                  <c:v>7.9403049843841545E-3</c:v>
                </c:pt>
                <c:pt idx="441">
                  <c:v>1.4116785254235103E-2</c:v>
                </c:pt>
                <c:pt idx="442">
                  <c:v>-4.4883523743439327E-3</c:v>
                </c:pt>
                <c:pt idx="443">
                  <c:v>-1.5683159390420455E-2</c:v>
                </c:pt>
                <c:pt idx="444">
                  <c:v>9.0632962566768154E-3</c:v>
                </c:pt>
                <c:pt idx="445">
                  <c:v>6.3952025933453642E-3</c:v>
                </c:pt>
                <c:pt idx="446">
                  <c:v>1.0879579767786803E-2</c:v>
                </c:pt>
                <c:pt idx="447">
                  <c:v>-1.3880819469238928E-3</c:v>
                </c:pt>
                <c:pt idx="448">
                  <c:v>9.9064456123445291E-3</c:v>
                </c:pt>
                <c:pt idx="449">
                  <c:v>-2.0015448090417308E-3</c:v>
                </c:pt>
                <c:pt idx="450">
                  <c:v>2.7590220483281382E-3</c:v>
                </c:pt>
                <c:pt idx="451">
                  <c:v>-3.927045710025329E-3</c:v>
                </c:pt>
                <c:pt idx="452">
                  <c:v>6.8481142616272101E-3</c:v>
                </c:pt>
                <c:pt idx="453">
                  <c:v>-3.5750494353435419E-3</c:v>
                </c:pt>
                <c:pt idx="454">
                  <c:v>2.843103580075224E-3</c:v>
                </c:pt>
                <c:pt idx="455">
                  <c:v>1.9186044823943E-3</c:v>
                </c:pt>
                <c:pt idx="456">
                  <c:v>4.0644295882822203E-3</c:v>
                </c:pt>
                <c:pt idx="457">
                  <c:v>5.5658199003797548E-3</c:v>
                </c:pt>
                <c:pt idx="458">
                  <c:v>-8.3275185869019096E-4</c:v>
                </c:pt>
                <c:pt idx="459">
                  <c:v>3.2480894157918484E-3</c:v>
                </c:pt>
                <c:pt idx="460">
                  <c:v>-3.0274386546482847E-3</c:v>
                </c:pt>
                <c:pt idx="461">
                  <c:v>9.6159303902425119E-3</c:v>
                </c:pt>
                <c:pt idx="462">
                  <c:v>3.6972459932524981E-3</c:v>
                </c:pt>
                <c:pt idx="463">
                  <c:v>-1.1864029250808047E-3</c:v>
                </c:pt>
                <c:pt idx="464">
                  <c:v>7.02250556783877E-4</c:v>
                </c:pt>
                <c:pt idx="465">
                  <c:v>2.7263754572537358E-3</c:v>
                </c:pt>
                <c:pt idx="466">
                  <c:v>2.5574029882187502E-3</c:v>
                </c:pt>
                <c:pt idx="467">
                  <c:v>-1.9643952970014303E-3</c:v>
                </c:pt>
                <c:pt idx="468">
                  <c:v>1.5634232607154054E-3</c:v>
                </c:pt>
                <c:pt idx="469">
                  <c:v>7.1128151454077123E-4</c:v>
                </c:pt>
                <c:pt idx="470">
                  <c:v>8.3669269520652125E-4</c:v>
                </c:pt>
                <c:pt idx="471">
                  <c:v>7.6660287374525583E-3</c:v>
                </c:pt>
                <c:pt idx="472">
                  <c:v>5.0302620769013609E-4</c:v>
                </c:pt>
                <c:pt idx="473">
                  <c:v>-5.9276988942457527E-4</c:v>
                </c:pt>
                <c:pt idx="474">
                  <c:v>-3.763256516012298E-3</c:v>
                </c:pt>
                <c:pt idx="475">
                  <c:v>-1.5840061264341748E-3</c:v>
                </c:pt>
                <c:pt idx="476">
                  <c:v>2.1725739424198064E-3</c:v>
                </c:pt>
                <c:pt idx="477">
                  <c:v>7.479252042189413E-3</c:v>
                </c:pt>
                <c:pt idx="478">
                  <c:v>2.1931636595712636E-3</c:v>
                </c:pt>
                <c:pt idx="479">
                  <c:v>4.1657355354963125E-3</c:v>
                </c:pt>
                <c:pt idx="480">
                  <c:v>-4.0192864386812297E-3</c:v>
                </c:pt>
                <c:pt idx="481">
                  <c:v>-8.6684836049412909E-3</c:v>
                </c:pt>
                <c:pt idx="482">
                  <c:v>-6.6602252533960928E-3</c:v>
                </c:pt>
                <c:pt idx="483">
                  <c:v>6.3036577396302605E-3</c:v>
                </c:pt>
                <c:pt idx="484">
                  <c:v>1.4991269666144746E-3</c:v>
                </c:pt>
                <c:pt idx="485">
                  <c:v>9.0942458803792529E-3</c:v>
                </c:pt>
                <c:pt idx="486">
                  <c:v>-3.1678336297769859E-3</c:v>
                </c:pt>
                <c:pt idx="487">
                  <c:v>-1.0975360392743783E-3</c:v>
                </c:pt>
                <c:pt idx="488">
                  <c:v>2.9039374393932159E-3</c:v>
                </c:pt>
                <c:pt idx="489">
                  <c:v>8.5386672024539822E-3</c:v>
                </c:pt>
                <c:pt idx="490">
                  <c:v>7.2579317873283479E-5</c:v>
                </c:pt>
                <c:pt idx="491">
                  <c:v>7.122360834448286E-3</c:v>
                </c:pt>
                <c:pt idx="492">
                  <c:v>3.3523622914350006E-4</c:v>
                </c:pt>
                <c:pt idx="493">
                  <c:v>-4.3239365514825985E-4</c:v>
                </c:pt>
                <c:pt idx="494">
                  <c:v>4.4493786311667416E-3</c:v>
                </c:pt>
                <c:pt idx="495">
                  <c:v>4.9325959549920183E-3</c:v>
                </c:pt>
                <c:pt idx="496">
                  <c:v>8.6576869483295522E-4</c:v>
                </c:pt>
                <c:pt idx="497">
                  <c:v>-1.9546731699613876E-4</c:v>
                </c:pt>
                <c:pt idx="498">
                  <c:v>5.1150623181264333E-3</c:v>
                </c:pt>
                <c:pt idx="499">
                  <c:v>3.398431809157373E-5</c:v>
                </c:pt>
                <c:pt idx="500">
                  <c:v>-5.797596243427139E-3</c:v>
                </c:pt>
                <c:pt idx="501">
                  <c:v>2.9416905717033117E-3</c:v>
                </c:pt>
                <c:pt idx="502">
                  <c:v>8.3438955597205794E-3</c:v>
                </c:pt>
                <c:pt idx="503">
                  <c:v>-7.0849093642042964E-3</c:v>
                </c:pt>
                <c:pt idx="504">
                  <c:v>3.5271449965572142E-3</c:v>
                </c:pt>
                <c:pt idx="505">
                  <c:v>-2.8071748821291158E-3</c:v>
                </c:pt>
                <c:pt idx="506">
                  <c:v>4.8904734274613417E-3</c:v>
                </c:pt>
                <c:pt idx="507">
                  <c:v>6.6332140115857923E-3</c:v>
                </c:pt>
                <c:pt idx="508">
                  <c:v>-2.8592623297471966E-3</c:v>
                </c:pt>
                <c:pt idx="509">
                  <c:v>6.9519939976844915E-3</c:v>
                </c:pt>
                <c:pt idx="510">
                  <c:v>-1.5156809986203762E-3</c:v>
                </c:pt>
                <c:pt idx="511">
                  <c:v>1.8684503293881162E-3</c:v>
                </c:pt>
                <c:pt idx="512">
                  <c:v>8.3317475637150612E-3</c:v>
                </c:pt>
                <c:pt idx="513">
                  <c:v>3.8547230686901417E-3</c:v>
                </c:pt>
                <c:pt idx="514">
                  <c:v>-2.6555003320934225E-3</c:v>
                </c:pt>
                <c:pt idx="515">
                  <c:v>2.8903431550190799E-4</c:v>
                </c:pt>
                <c:pt idx="516">
                  <c:v>1.1403261745642909E-3</c:v>
                </c:pt>
                <c:pt idx="517">
                  <c:v>-9.0832893173140306E-3</c:v>
                </c:pt>
                <c:pt idx="518">
                  <c:v>-1.5855752389124188E-2</c:v>
                </c:pt>
                <c:pt idx="519">
                  <c:v>1.0003383371009162E-2</c:v>
                </c:pt>
                <c:pt idx="520">
                  <c:v>-8.6725017705989612E-4</c:v>
                </c:pt>
                <c:pt idx="521">
                  <c:v>3.1294570019154417E-3</c:v>
                </c:pt>
                <c:pt idx="522">
                  <c:v>-1.7864443392728784E-2</c:v>
                </c:pt>
                <c:pt idx="523">
                  <c:v>7.2284256543816159E-3</c:v>
                </c:pt>
                <c:pt idx="524">
                  <c:v>1.486931591219986E-2</c:v>
                </c:pt>
                <c:pt idx="525">
                  <c:v>1.1187778503979414E-2</c:v>
                </c:pt>
                <c:pt idx="526">
                  <c:v>3.3201550900961913E-3</c:v>
                </c:pt>
                <c:pt idx="527">
                  <c:v>-5.41549090194545E-3</c:v>
                </c:pt>
                <c:pt idx="528">
                  <c:v>7.2996901344203769E-3</c:v>
                </c:pt>
                <c:pt idx="529">
                  <c:v>1.687048653373355E-3</c:v>
                </c:pt>
                <c:pt idx="530">
                  <c:v>6.4418530543442504E-3</c:v>
                </c:pt>
                <c:pt idx="531">
                  <c:v>-1.631776429537957E-3</c:v>
                </c:pt>
                <c:pt idx="532">
                  <c:v>1.8418361865356393E-3</c:v>
                </c:pt>
                <c:pt idx="533">
                  <c:v>-2.9242139723342853E-3</c:v>
                </c:pt>
                <c:pt idx="534">
                  <c:v>4.6947482013129449E-3</c:v>
                </c:pt>
                <c:pt idx="535">
                  <c:v>-3.8228174654427851E-3</c:v>
                </c:pt>
                <c:pt idx="536">
                  <c:v>-1.0573809093858041E-2</c:v>
                </c:pt>
                <c:pt idx="537">
                  <c:v>-3.4088079289662898E-2</c:v>
                </c:pt>
                <c:pt idx="538">
                  <c:v>-3.0747904486151584E-2</c:v>
                </c:pt>
                <c:pt idx="539">
                  <c:v>-3.785697208136523E-3</c:v>
                </c:pt>
                <c:pt idx="540">
                  <c:v>-4.5168136408952134E-2</c:v>
                </c:pt>
                <c:pt idx="541">
                  <c:v>-8.2724630878432594E-3</c:v>
                </c:pt>
                <c:pt idx="542">
                  <c:v>4.5010868517233696E-2</c:v>
                </c:pt>
                <c:pt idx="543">
                  <c:v>-2.8510484833656792E-2</c:v>
                </c:pt>
                <c:pt idx="544">
                  <c:v>4.1336349363161225E-2</c:v>
                </c:pt>
                <c:pt idx="545">
                  <c:v>-3.4510782514423737E-2</c:v>
                </c:pt>
                <c:pt idx="546">
                  <c:v>-1.7200943581122549E-2</c:v>
                </c:pt>
                <c:pt idx="547">
                  <c:v>-7.901041272937824E-2</c:v>
                </c:pt>
                <c:pt idx="548">
                  <c:v>4.8215052115312323E-2</c:v>
                </c:pt>
                <c:pt idx="549">
                  <c:v>-5.0102892577574741E-2</c:v>
                </c:pt>
                <c:pt idx="550">
                  <c:v>-9.9944852300802703E-2</c:v>
                </c:pt>
                <c:pt idx="551">
                  <c:v>8.8808406952074301E-2</c:v>
                </c:pt>
                <c:pt idx="552">
                  <c:v>-0.12765219756714355</c:v>
                </c:pt>
                <c:pt idx="553">
                  <c:v>5.8226312396488164E-2</c:v>
                </c:pt>
                <c:pt idx="554">
                  <c:v>-5.3222272028113173E-2</c:v>
                </c:pt>
                <c:pt idx="555">
                  <c:v>4.6967610021547094E-3</c:v>
                </c:pt>
                <c:pt idx="556">
                  <c:v>-4.432762417423116E-2</c:v>
                </c:pt>
                <c:pt idx="557">
                  <c:v>-2.9731501217446697E-2</c:v>
                </c:pt>
                <c:pt idx="558">
                  <c:v>8.9683232620525244E-2</c:v>
                </c:pt>
                <c:pt idx="559">
                  <c:v>1.1468990636002671E-2</c:v>
                </c:pt>
                <c:pt idx="560">
                  <c:v>6.0543830773501353E-2</c:v>
                </c:pt>
                <c:pt idx="561">
                  <c:v>-3.426784528817315E-2</c:v>
                </c:pt>
                <c:pt idx="562">
                  <c:v>3.296659032229244E-2</c:v>
                </c:pt>
                <c:pt idx="563">
                  <c:v>-1.6142310615227612E-2</c:v>
                </c:pt>
                <c:pt idx="564">
                  <c:v>-4.5146362775105017E-2</c:v>
                </c:pt>
                <c:pt idx="565">
                  <c:v>2.2572656920924174E-2</c:v>
                </c:pt>
                <c:pt idx="566">
                  <c:v>-1.5252860828035191E-2</c:v>
                </c:pt>
                <c:pt idx="567">
                  <c:v>6.7968244417874163E-2</c:v>
                </c:pt>
                <c:pt idx="568">
                  <c:v>-1.6043392244067388E-3</c:v>
                </c:pt>
                <c:pt idx="569">
                  <c:v>3.3489371061956562E-2</c:v>
                </c:pt>
                <c:pt idx="570">
                  <c:v>1.4383470345338526E-2</c:v>
                </c:pt>
                <c:pt idx="571">
                  <c:v>-1.0156059247965839E-2</c:v>
                </c:pt>
                <c:pt idx="572">
                  <c:v>3.0114559647154059E-2</c:v>
                </c:pt>
                <c:pt idx="573">
                  <c:v>-2.2276732966680823E-2</c:v>
                </c:pt>
                <c:pt idx="574">
                  <c:v>5.7998380525054192E-3</c:v>
                </c:pt>
                <c:pt idx="575">
                  <c:v>2.6440932101252809E-2</c:v>
                </c:pt>
                <c:pt idx="576">
                  <c:v>-1.8042845795415784E-2</c:v>
                </c:pt>
                <c:pt idx="577">
                  <c:v>-3.1155115049135873E-2</c:v>
                </c:pt>
                <c:pt idx="578">
                  <c:v>2.267130057880911E-2</c:v>
                </c:pt>
                <c:pt idx="579">
                  <c:v>-5.3956774388849748E-4</c:v>
                </c:pt>
                <c:pt idx="580">
                  <c:v>1.3822090422785883E-2</c:v>
                </c:pt>
                <c:pt idx="581">
                  <c:v>1.4606868101510885E-2</c:v>
                </c:pt>
                <c:pt idx="582">
                  <c:v>-5.2561698803032658E-3</c:v>
                </c:pt>
                <c:pt idx="583">
                  <c:v>2.6236703977471479E-2</c:v>
                </c:pt>
                <c:pt idx="584">
                  <c:v>-9.2551432753939979E-3</c:v>
                </c:pt>
                <c:pt idx="585">
                  <c:v>-2.8460211116090185E-2</c:v>
                </c:pt>
                <c:pt idx="586">
                  <c:v>4.2408224743233644E-3</c:v>
                </c:pt>
                <c:pt idx="587">
                  <c:v>8.9999351385992611E-3</c:v>
                </c:pt>
                <c:pt idx="588">
                  <c:v>-7.0038802135311854E-3</c:v>
                </c:pt>
                <c:pt idx="589">
                  <c:v>1.1438955570006097E-2</c:v>
                </c:pt>
                <c:pt idx="590">
                  <c:v>1.6730795264891397E-2</c:v>
                </c:pt>
                <c:pt idx="591">
                  <c:v>1.3306916948353881E-4</c:v>
                </c:pt>
                <c:pt idx="592">
                  <c:v>-2.0713365698733076E-2</c:v>
                </c:pt>
                <c:pt idx="593">
                  <c:v>-1.761699655895169E-2</c:v>
                </c:pt>
                <c:pt idx="594">
                  <c:v>1.1458917804071491E-2</c:v>
                </c:pt>
                <c:pt idx="595">
                  <c:v>3.9186751437044372E-3</c:v>
                </c:pt>
              </c:numCache>
            </c:numRef>
          </c:xVal>
          <c:yVal>
            <c:numRef>
              <c:f>'Análisis de regresión'!$B$25:$B$620</c:f>
              <c:numCache>
                <c:formatCode>General</c:formatCode>
                <c:ptCount val="596"/>
                <c:pt idx="0">
                  <c:v>8.0322146735557765E-3</c:v>
                </c:pt>
                <c:pt idx="1">
                  <c:v>4.4745436552239247E-3</c:v>
                </c:pt>
                <c:pt idx="2">
                  <c:v>8.9838567633802342E-3</c:v>
                </c:pt>
                <c:pt idx="3">
                  <c:v>9.1432559932325781E-4</c:v>
                </c:pt>
                <c:pt idx="4">
                  <c:v>3.7283375052018109E-4</c:v>
                </c:pt>
                <c:pt idx="5">
                  <c:v>-3.2708994928011483E-3</c:v>
                </c:pt>
                <c:pt idx="6">
                  <c:v>8.983676060497844E-3</c:v>
                </c:pt>
                <c:pt idx="7">
                  <c:v>8.55803345742287E-3</c:v>
                </c:pt>
                <c:pt idx="8">
                  <c:v>-6.9190653077935114E-3</c:v>
                </c:pt>
                <c:pt idx="9">
                  <c:v>1.2547517610982451E-2</c:v>
                </c:pt>
                <c:pt idx="10">
                  <c:v>-4.0326382100308025E-3</c:v>
                </c:pt>
                <c:pt idx="11">
                  <c:v>5.0103397844882252E-3</c:v>
                </c:pt>
                <c:pt idx="12">
                  <c:v>1.0530743790684107E-2</c:v>
                </c:pt>
                <c:pt idx="13">
                  <c:v>1.6854028439717002E-3</c:v>
                </c:pt>
                <c:pt idx="14">
                  <c:v>-2.436945553231029E-3</c:v>
                </c:pt>
                <c:pt idx="15">
                  <c:v>-6.8281460677515292E-4</c:v>
                </c:pt>
                <c:pt idx="16">
                  <c:v>1.6169677970003307E-2</c:v>
                </c:pt>
                <c:pt idx="17">
                  <c:v>-1.1783588604882669E-2</c:v>
                </c:pt>
                <c:pt idx="18">
                  <c:v>-1.8126595053944893E-2</c:v>
                </c:pt>
                <c:pt idx="19">
                  <c:v>-8.5417849775053256E-4</c:v>
                </c:pt>
                <c:pt idx="20">
                  <c:v>-2.5699736567666859E-3</c:v>
                </c:pt>
                <c:pt idx="21">
                  <c:v>-3.3936238942824347E-2</c:v>
                </c:pt>
                <c:pt idx="22">
                  <c:v>-6.472534303633494E-2</c:v>
                </c:pt>
                <c:pt idx="23">
                  <c:v>2.4496848494850648E-2</c:v>
                </c:pt>
                <c:pt idx="24">
                  <c:v>-9.1573112657272783E-3</c:v>
                </c:pt>
                <c:pt idx="25">
                  <c:v>-5.9318444738489018E-2</c:v>
                </c:pt>
                <c:pt idx="26">
                  <c:v>2.0777675000809126E-2</c:v>
                </c:pt>
                <c:pt idx="27">
                  <c:v>1.9258307524483612E-2</c:v>
                </c:pt>
                <c:pt idx="28">
                  <c:v>2.3455442319843959E-3</c:v>
                </c:pt>
                <c:pt idx="29">
                  <c:v>1.8496004815587892E-2</c:v>
                </c:pt>
                <c:pt idx="30">
                  <c:v>1.6509503523835546E-2</c:v>
                </c:pt>
                <c:pt idx="31">
                  <c:v>-1.0283978736837281E-3</c:v>
                </c:pt>
                <c:pt idx="32">
                  <c:v>-1.0431340530947276E-2</c:v>
                </c:pt>
                <c:pt idx="33">
                  <c:v>-9.9079968600931535E-3</c:v>
                </c:pt>
                <c:pt idx="34">
                  <c:v>-1.2358232734021061E-4</c:v>
                </c:pt>
                <c:pt idx="35">
                  <c:v>2.2400629170762909E-2</c:v>
                </c:pt>
                <c:pt idx="36">
                  <c:v>1.6044143754966225E-2</c:v>
                </c:pt>
                <c:pt idx="37">
                  <c:v>-2.0887266250136989E-2</c:v>
                </c:pt>
                <c:pt idx="38">
                  <c:v>-1.8427100097849439E-2</c:v>
                </c:pt>
                <c:pt idx="39">
                  <c:v>-2.1831275864988856E-2</c:v>
                </c:pt>
                <c:pt idx="40">
                  <c:v>6.0410821325949573E-3</c:v>
                </c:pt>
                <c:pt idx="41">
                  <c:v>1.4962577860346911E-2</c:v>
                </c:pt>
                <c:pt idx="42">
                  <c:v>2.3845645270462092E-3</c:v>
                </c:pt>
                <c:pt idx="43">
                  <c:v>-2.3220613352632332E-3</c:v>
                </c:pt>
                <c:pt idx="44">
                  <c:v>5.127274750393057E-3</c:v>
                </c:pt>
                <c:pt idx="45">
                  <c:v>2.4404768506725696E-2</c:v>
                </c:pt>
                <c:pt idx="46">
                  <c:v>-3.5152571667146143E-3</c:v>
                </c:pt>
                <c:pt idx="47">
                  <c:v>-1.1224073035858753E-2</c:v>
                </c:pt>
                <c:pt idx="48">
                  <c:v>-1.0253981367868464E-2</c:v>
                </c:pt>
                <c:pt idx="49">
                  <c:v>-2.7720635909401267E-3</c:v>
                </c:pt>
                <c:pt idx="50">
                  <c:v>9.762394342481941E-4</c:v>
                </c:pt>
                <c:pt idx="51">
                  <c:v>-2.3177270753731535E-2</c:v>
                </c:pt>
                <c:pt idx="52">
                  <c:v>6.4234963009287497E-4</c:v>
                </c:pt>
                <c:pt idx="53">
                  <c:v>-4.3766439820852503E-3</c:v>
                </c:pt>
                <c:pt idx="54">
                  <c:v>-4.0044320671797314E-2</c:v>
                </c:pt>
                <c:pt idx="55">
                  <c:v>-3.3563747668581168E-2</c:v>
                </c:pt>
                <c:pt idx="56">
                  <c:v>3.8837533567498979E-2</c:v>
                </c:pt>
                <c:pt idx="57">
                  <c:v>-2.7886718886457586E-2</c:v>
                </c:pt>
                <c:pt idx="58">
                  <c:v>-5.9989855111936361E-3</c:v>
                </c:pt>
                <c:pt idx="59">
                  <c:v>1.904271263368925E-2</c:v>
                </c:pt>
                <c:pt idx="60">
                  <c:v>-3.56774389522738E-2</c:v>
                </c:pt>
                <c:pt idx="61">
                  <c:v>1.7322916480967919E-2</c:v>
                </c:pt>
                <c:pt idx="62">
                  <c:v>1.5759974918759558E-2</c:v>
                </c:pt>
                <c:pt idx="63">
                  <c:v>8.7277706455888629E-3</c:v>
                </c:pt>
                <c:pt idx="64">
                  <c:v>-3.5033746418840744E-2</c:v>
                </c:pt>
                <c:pt idx="65">
                  <c:v>3.4341288763641929E-3</c:v>
                </c:pt>
                <c:pt idx="66">
                  <c:v>2.34376835828779E-2</c:v>
                </c:pt>
                <c:pt idx="67">
                  <c:v>-9.951785160803292E-3</c:v>
                </c:pt>
                <c:pt idx="68">
                  <c:v>1.0806158229431418E-2</c:v>
                </c:pt>
                <c:pt idx="69">
                  <c:v>-5.9535406381140922E-3</c:v>
                </c:pt>
                <c:pt idx="70">
                  <c:v>1.0594073199726438E-2</c:v>
                </c:pt>
                <c:pt idx="71">
                  <c:v>1.4409520345378476E-2</c:v>
                </c:pt>
                <c:pt idx="72">
                  <c:v>-3.3792331149557538E-4</c:v>
                </c:pt>
                <c:pt idx="73">
                  <c:v>-1.0256413218784845E-2</c:v>
                </c:pt>
                <c:pt idx="74">
                  <c:v>-1.4527318099481174E-2</c:v>
                </c:pt>
                <c:pt idx="75">
                  <c:v>-1.5069553268894237E-3</c:v>
                </c:pt>
                <c:pt idx="76">
                  <c:v>-2.191716194686056E-2</c:v>
                </c:pt>
                <c:pt idx="77">
                  <c:v>1.177481792257561E-3</c:v>
                </c:pt>
                <c:pt idx="78">
                  <c:v>1.4070141467346442E-2</c:v>
                </c:pt>
                <c:pt idx="79">
                  <c:v>8.7545861785658097E-5</c:v>
                </c:pt>
                <c:pt idx="80">
                  <c:v>-1.3996230863964336E-2</c:v>
                </c:pt>
                <c:pt idx="81">
                  <c:v>2.2494016992266968E-3</c:v>
                </c:pt>
                <c:pt idx="82">
                  <c:v>-1.2503627772467014E-2</c:v>
                </c:pt>
                <c:pt idx="83">
                  <c:v>-4.996060472865993E-3</c:v>
                </c:pt>
                <c:pt idx="84">
                  <c:v>1.7615403008228427E-2</c:v>
                </c:pt>
                <c:pt idx="85">
                  <c:v>3.6166765953710624E-3</c:v>
                </c:pt>
                <c:pt idx="86">
                  <c:v>-1.9926596446098064E-3</c:v>
                </c:pt>
                <c:pt idx="87">
                  <c:v>1.2946818406999813E-2</c:v>
                </c:pt>
                <c:pt idx="88">
                  <c:v>1.2481136641524891E-2</c:v>
                </c:pt>
                <c:pt idx="89">
                  <c:v>9.8248818011028314E-4</c:v>
                </c:pt>
                <c:pt idx="90">
                  <c:v>-2.5934453025947533E-4</c:v>
                </c:pt>
                <c:pt idx="91">
                  <c:v>-1.1950946998324677E-2</c:v>
                </c:pt>
                <c:pt idx="92">
                  <c:v>4.5225205980335761E-3</c:v>
                </c:pt>
                <c:pt idx="93">
                  <c:v>-2.8837212034483767E-3</c:v>
                </c:pt>
                <c:pt idx="94">
                  <c:v>-5.5685844976577272E-3</c:v>
                </c:pt>
                <c:pt idx="95">
                  <c:v>9.5126415418580832E-3</c:v>
                </c:pt>
                <c:pt idx="96">
                  <c:v>-6.3305824699780751E-3</c:v>
                </c:pt>
                <c:pt idx="97">
                  <c:v>3.301578392086937E-3</c:v>
                </c:pt>
                <c:pt idx="98">
                  <c:v>-4.6475872375116838E-3</c:v>
                </c:pt>
                <c:pt idx="99">
                  <c:v>-5.1526556169179429E-3</c:v>
                </c:pt>
                <c:pt idx="100">
                  <c:v>-1.9141936354312973E-2</c:v>
                </c:pt>
                <c:pt idx="101">
                  <c:v>1.7443494256710025E-2</c:v>
                </c:pt>
                <c:pt idx="102">
                  <c:v>-1.2007796903344314E-2</c:v>
                </c:pt>
                <c:pt idx="103">
                  <c:v>1.4689753103416458E-2</c:v>
                </c:pt>
                <c:pt idx="104">
                  <c:v>5.1520900448792676E-3</c:v>
                </c:pt>
                <c:pt idx="105">
                  <c:v>-5.3207132717768496E-4</c:v>
                </c:pt>
                <c:pt idx="106">
                  <c:v>1.1279935754975609E-2</c:v>
                </c:pt>
                <c:pt idx="107">
                  <c:v>-2.6697758641847373E-3</c:v>
                </c:pt>
                <c:pt idx="108">
                  <c:v>3.1173246347496672E-3</c:v>
                </c:pt>
                <c:pt idx="109">
                  <c:v>1.9846987829272387E-5</c:v>
                </c:pt>
                <c:pt idx="110">
                  <c:v>1.0363957187084628E-3</c:v>
                </c:pt>
                <c:pt idx="111">
                  <c:v>-7.6788269599447215E-3</c:v>
                </c:pt>
                <c:pt idx="112">
                  <c:v>2.1327659353361211E-3</c:v>
                </c:pt>
                <c:pt idx="113">
                  <c:v>-3.1272195147187837E-3</c:v>
                </c:pt>
                <c:pt idx="114">
                  <c:v>-4.8031909513233748E-3</c:v>
                </c:pt>
                <c:pt idx="115">
                  <c:v>-7.6746977495988303E-3</c:v>
                </c:pt>
                <c:pt idx="116">
                  <c:v>9.8935420450517236E-4</c:v>
                </c:pt>
                <c:pt idx="117">
                  <c:v>-1.1196639663959077E-2</c:v>
                </c:pt>
                <c:pt idx="118">
                  <c:v>1.2149451262427786E-3</c:v>
                </c:pt>
                <c:pt idx="119">
                  <c:v>-2.2443497377439725E-2</c:v>
                </c:pt>
                <c:pt idx="120">
                  <c:v>1.7308880090285334E-3</c:v>
                </c:pt>
                <c:pt idx="121">
                  <c:v>-1.4630536525439077E-2</c:v>
                </c:pt>
                <c:pt idx="122">
                  <c:v>7.7021519843540227E-3</c:v>
                </c:pt>
                <c:pt idx="123">
                  <c:v>-4.4792462897589387E-4</c:v>
                </c:pt>
                <c:pt idx="124">
                  <c:v>3.0301622649278291E-3</c:v>
                </c:pt>
                <c:pt idx="125">
                  <c:v>-9.075065764039679E-3</c:v>
                </c:pt>
                <c:pt idx="126">
                  <c:v>1.1359837364156486E-2</c:v>
                </c:pt>
                <c:pt idx="127">
                  <c:v>1.1151106671170362E-2</c:v>
                </c:pt>
                <c:pt idx="128">
                  <c:v>1.1662260185694056E-2</c:v>
                </c:pt>
                <c:pt idx="129">
                  <c:v>3.6397146171348116E-3</c:v>
                </c:pt>
                <c:pt idx="130">
                  <c:v>-1.2333936530659288E-2</c:v>
                </c:pt>
                <c:pt idx="131">
                  <c:v>1.1551663129607512E-2</c:v>
                </c:pt>
                <c:pt idx="132">
                  <c:v>3.5717818787044456E-5</c:v>
                </c:pt>
                <c:pt idx="133">
                  <c:v>-3.1438836566461967E-3</c:v>
                </c:pt>
                <c:pt idx="134">
                  <c:v>4.3919826312438116E-3</c:v>
                </c:pt>
                <c:pt idx="135">
                  <c:v>1.6645462288987049E-3</c:v>
                </c:pt>
                <c:pt idx="136">
                  <c:v>-7.5680365320263537E-3</c:v>
                </c:pt>
                <c:pt idx="137">
                  <c:v>-3.0235284527316384E-3</c:v>
                </c:pt>
                <c:pt idx="138">
                  <c:v>1.1789729336502638E-3</c:v>
                </c:pt>
                <c:pt idx="139">
                  <c:v>5.6046263192760602E-3</c:v>
                </c:pt>
                <c:pt idx="140">
                  <c:v>1.2078916442499791E-2</c:v>
                </c:pt>
                <c:pt idx="141">
                  <c:v>-6.1739862898491562E-3</c:v>
                </c:pt>
                <c:pt idx="142">
                  <c:v>-1.1525725920596579E-2</c:v>
                </c:pt>
                <c:pt idx="143">
                  <c:v>-1.0298973241788455E-2</c:v>
                </c:pt>
                <c:pt idx="144">
                  <c:v>5.760516486696776E-3</c:v>
                </c:pt>
                <c:pt idx="145">
                  <c:v>-3.1623345488831617E-3</c:v>
                </c:pt>
                <c:pt idx="146">
                  <c:v>5.8231524509453616E-3</c:v>
                </c:pt>
                <c:pt idx="147">
                  <c:v>5.3992935372096044E-3</c:v>
                </c:pt>
                <c:pt idx="148">
                  <c:v>3.737386263842281E-3</c:v>
                </c:pt>
                <c:pt idx="149">
                  <c:v>2.6634258371842435E-3</c:v>
                </c:pt>
                <c:pt idx="150">
                  <c:v>-1.9877374556940162E-3</c:v>
                </c:pt>
                <c:pt idx="151">
                  <c:v>-3.7686173711965988E-3</c:v>
                </c:pt>
                <c:pt idx="152">
                  <c:v>-1.2363850843527216E-2</c:v>
                </c:pt>
                <c:pt idx="153">
                  <c:v>-7.6483225695216199E-3</c:v>
                </c:pt>
                <c:pt idx="154">
                  <c:v>8.0178757011892098E-3</c:v>
                </c:pt>
                <c:pt idx="155">
                  <c:v>-1.3106041917067454E-2</c:v>
                </c:pt>
                <c:pt idx="156">
                  <c:v>1.0310227437981578E-2</c:v>
                </c:pt>
                <c:pt idx="157">
                  <c:v>3.4139282321243676E-3</c:v>
                </c:pt>
                <c:pt idx="158">
                  <c:v>2.0672440024899893E-3</c:v>
                </c:pt>
                <c:pt idx="159">
                  <c:v>1.5260621642063021E-3</c:v>
                </c:pt>
                <c:pt idx="160">
                  <c:v>-2.1926627893917219E-3</c:v>
                </c:pt>
                <c:pt idx="161">
                  <c:v>-4.1457952210474294E-3</c:v>
                </c:pt>
                <c:pt idx="162">
                  <c:v>7.7323677171012694E-3</c:v>
                </c:pt>
                <c:pt idx="163">
                  <c:v>9.9374347081163644E-3</c:v>
                </c:pt>
                <c:pt idx="164">
                  <c:v>-1.1855544948456739E-3</c:v>
                </c:pt>
                <c:pt idx="165">
                  <c:v>6.9863029784093273E-3</c:v>
                </c:pt>
                <c:pt idx="166">
                  <c:v>-8.2912898186267639E-3</c:v>
                </c:pt>
                <c:pt idx="167">
                  <c:v>-1.388906033373029E-3</c:v>
                </c:pt>
                <c:pt idx="168">
                  <c:v>-4.0899654795846004E-3</c:v>
                </c:pt>
                <c:pt idx="169">
                  <c:v>-5.8271953780030259E-3</c:v>
                </c:pt>
                <c:pt idx="170">
                  <c:v>-7.1126157584733025E-3</c:v>
                </c:pt>
                <c:pt idx="171">
                  <c:v>-4.9350733371292237E-3</c:v>
                </c:pt>
                <c:pt idx="172">
                  <c:v>1.2689990619157523E-3</c:v>
                </c:pt>
                <c:pt idx="173">
                  <c:v>4.0404863762873505E-3</c:v>
                </c:pt>
                <c:pt idx="174">
                  <c:v>-1.0537336111053955E-3</c:v>
                </c:pt>
                <c:pt idx="175">
                  <c:v>6.3572841345708956E-3</c:v>
                </c:pt>
                <c:pt idx="176">
                  <c:v>-1.1761977551313103E-3</c:v>
                </c:pt>
                <c:pt idx="177">
                  <c:v>-1.0019086676811329E-2</c:v>
                </c:pt>
                <c:pt idx="178">
                  <c:v>6.4874977777144693E-3</c:v>
                </c:pt>
                <c:pt idx="179">
                  <c:v>2.9800205097539763E-4</c:v>
                </c:pt>
                <c:pt idx="180">
                  <c:v>1.0192236087892916E-2</c:v>
                </c:pt>
                <c:pt idx="181">
                  <c:v>-2.1479555054609305E-3</c:v>
                </c:pt>
                <c:pt idx="182">
                  <c:v>-6.9057412094414069E-3</c:v>
                </c:pt>
                <c:pt idx="183">
                  <c:v>-3.5622593026432212E-3</c:v>
                </c:pt>
                <c:pt idx="184">
                  <c:v>-6.5629596958445011E-3</c:v>
                </c:pt>
                <c:pt idx="185">
                  <c:v>2.5718007245504448E-3</c:v>
                </c:pt>
                <c:pt idx="186">
                  <c:v>-1.6021632531193935E-3</c:v>
                </c:pt>
                <c:pt idx="187">
                  <c:v>3.892057273392791E-3</c:v>
                </c:pt>
                <c:pt idx="188">
                  <c:v>-2.1904563020048655E-3</c:v>
                </c:pt>
                <c:pt idx="189">
                  <c:v>-5.1861206427119958E-4</c:v>
                </c:pt>
                <c:pt idx="190">
                  <c:v>-1.3968835229847555E-2</c:v>
                </c:pt>
                <c:pt idx="191">
                  <c:v>-9.9557514511071869E-3</c:v>
                </c:pt>
                <c:pt idx="192">
                  <c:v>-2.1880808421045378E-3</c:v>
                </c:pt>
                <c:pt idx="193">
                  <c:v>-3.7326999149343352E-3</c:v>
                </c:pt>
                <c:pt idx="194">
                  <c:v>-5.201165852154966E-2</c:v>
                </c:pt>
                <c:pt idx="195">
                  <c:v>-3.2956853115904211E-2</c:v>
                </c:pt>
                <c:pt idx="196">
                  <c:v>1.9692203483722047E-2</c:v>
                </c:pt>
                <c:pt idx="197">
                  <c:v>-1.0527853627439054E-2</c:v>
                </c:pt>
                <c:pt idx="198">
                  <c:v>3.0497874464742405E-2</c:v>
                </c:pt>
                <c:pt idx="199">
                  <c:v>-1.9730714030629544E-3</c:v>
                </c:pt>
                <c:pt idx="200">
                  <c:v>-2.3464628819072547E-2</c:v>
                </c:pt>
                <c:pt idx="201">
                  <c:v>-2.1368417807019987E-3</c:v>
                </c:pt>
                <c:pt idx="202">
                  <c:v>-8.0930663905622348E-3</c:v>
                </c:pt>
                <c:pt idx="203">
                  <c:v>-9.9312507152030591E-3</c:v>
                </c:pt>
                <c:pt idx="204">
                  <c:v>-4.8894983024818602E-2</c:v>
                </c:pt>
                <c:pt idx="205">
                  <c:v>2.6251842497911376E-2</c:v>
                </c:pt>
                <c:pt idx="206">
                  <c:v>-2.7964955442028129E-2</c:v>
                </c:pt>
                <c:pt idx="207">
                  <c:v>-1.1521762981957881E-2</c:v>
                </c:pt>
                <c:pt idx="208">
                  <c:v>2.1863550971063364E-2</c:v>
                </c:pt>
                <c:pt idx="209">
                  <c:v>1.4692890171556812E-2</c:v>
                </c:pt>
                <c:pt idx="210">
                  <c:v>1.4254754715062148E-2</c:v>
                </c:pt>
                <c:pt idx="211">
                  <c:v>-1.115287165697984E-2</c:v>
                </c:pt>
                <c:pt idx="212">
                  <c:v>6.8345916146088162E-3</c:v>
                </c:pt>
                <c:pt idx="213">
                  <c:v>7.8230209913281012E-3</c:v>
                </c:pt>
                <c:pt idx="214">
                  <c:v>3.0074269679437757E-2</c:v>
                </c:pt>
                <c:pt idx="215">
                  <c:v>-5.3820983165516114E-3</c:v>
                </c:pt>
                <c:pt idx="216">
                  <c:v>-1.5535837404419229E-2</c:v>
                </c:pt>
                <c:pt idx="217">
                  <c:v>-3.1614850017974115E-2</c:v>
                </c:pt>
                <c:pt idx="218">
                  <c:v>-3.8294297191111236E-3</c:v>
                </c:pt>
                <c:pt idx="219">
                  <c:v>-1.3053202962158219E-2</c:v>
                </c:pt>
                <c:pt idx="220">
                  <c:v>1.4308369462675755E-2</c:v>
                </c:pt>
                <c:pt idx="221">
                  <c:v>1.7590836101543969E-3</c:v>
                </c:pt>
                <c:pt idx="222">
                  <c:v>-2.6914840896211926E-2</c:v>
                </c:pt>
                <c:pt idx="223">
                  <c:v>-2.923065364421823E-2</c:v>
                </c:pt>
                <c:pt idx="224">
                  <c:v>2.9930575060183977E-3</c:v>
                </c:pt>
                <c:pt idx="225">
                  <c:v>-1.1514537995816384E-2</c:v>
                </c:pt>
                <c:pt idx="226">
                  <c:v>2.1663860384035664E-2</c:v>
                </c:pt>
                <c:pt idx="227">
                  <c:v>3.3215540909662103E-3</c:v>
                </c:pt>
                <c:pt idx="228">
                  <c:v>3.2679988456922687E-2</c:v>
                </c:pt>
                <c:pt idx="229">
                  <c:v>-4.8893505121360373E-3</c:v>
                </c:pt>
                <c:pt idx="230">
                  <c:v>1.0686430461335116E-2</c:v>
                </c:pt>
                <c:pt idx="231">
                  <c:v>1.4827362317361115E-2</c:v>
                </c:pt>
                <c:pt idx="232">
                  <c:v>-5.1232857066140933E-2</c:v>
                </c:pt>
                <c:pt idx="233">
                  <c:v>-3.8903404295009057E-3</c:v>
                </c:pt>
                <c:pt idx="234">
                  <c:v>-3.7194805089397022E-2</c:v>
                </c:pt>
                <c:pt idx="235">
                  <c:v>1.0646652472194921E-3</c:v>
                </c:pt>
                <c:pt idx="236">
                  <c:v>-2.1295612910591224E-3</c:v>
                </c:pt>
                <c:pt idx="237">
                  <c:v>6.5632685795957262E-3</c:v>
                </c:pt>
                <c:pt idx="238">
                  <c:v>-1.8934892125974866E-3</c:v>
                </c:pt>
                <c:pt idx="239">
                  <c:v>-3.0668902211122381E-2</c:v>
                </c:pt>
                <c:pt idx="240">
                  <c:v>-3.3265719080862073E-2</c:v>
                </c:pt>
                <c:pt idx="241">
                  <c:v>-1.461438200246243E-3</c:v>
                </c:pt>
                <c:pt idx="242">
                  <c:v>-2.5002085357883633E-2</c:v>
                </c:pt>
                <c:pt idx="243">
                  <c:v>-2.55789894545718E-2</c:v>
                </c:pt>
                <c:pt idx="244">
                  <c:v>-3.2980301121173027E-2</c:v>
                </c:pt>
                <c:pt idx="245">
                  <c:v>-4.3064536303748895E-2</c:v>
                </c:pt>
                <c:pt idx="246">
                  <c:v>7.1440675206044371E-2</c:v>
                </c:pt>
                <c:pt idx="247">
                  <c:v>1.1272886908430417E-2</c:v>
                </c:pt>
                <c:pt idx="248">
                  <c:v>-3.4663058596670219E-3</c:v>
                </c:pt>
                <c:pt idx="249">
                  <c:v>1.1167867532835567E-2</c:v>
                </c:pt>
                <c:pt idx="250">
                  <c:v>3.2094386658555328E-4</c:v>
                </c:pt>
                <c:pt idx="251">
                  <c:v>-3.941580625469443E-2</c:v>
                </c:pt>
                <c:pt idx="252">
                  <c:v>4.9345609955940159E-2</c:v>
                </c:pt>
                <c:pt idx="253">
                  <c:v>8.9488972476239066E-3</c:v>
                </c:pt>
                <c:pt idx="254">
                  <c:v>1.2966342128022239E-2</c:v>
                </c:pt>
                <c:pt idx="255">
                  <c:v>4.5788476693613229E-3</c:v>
                </c:pt>
                <c:pt idx="256">
                  <c:v>5.2104014599880354E-3</c:v>
                </c:pt>
                <c:pt idx="257">
                  <c:v>-1.8125528425984082E-3</c:v>
                </c:pt>
                <c:pt idx="258">
                  <c:v>-9.5454690962584934E-3</c:v>
                </c:pt>
                <c:pt idx="259">
                  <c:v>1.4499367595345628E-2</c:v>
                </c:pt>
                <c:pt idx="260">
                  <c:v>1.7570962054932453E-3</c:v>
                </c:pt>
                <c:pt idx="261">
                  <c:v>9.8191255408926273E-3</c:v>
                </c:pt>
                <c:pt idx="262">
                  <c:v>1.8169300724303353E-2</c:v>
                </c:pt>
                <c:pt idx="263">
                  <c:v>-2.3105505068618158E-2</c:v>
                </c:pt>
                <c:pt idx="264">
                  <c:v>1.7283821302273654E-3</c:v>
                </c:pt>
                <c:pt idx="265">
                  <c:v>4.8252110712073163E-4</c:v>
                </c:pt>
                <c:pt idx="266">
                  <c:v>1.1162196936894329E-2</c:v>
                </c:pt>
                <c:pt idx="267">
                  <c:v>-1.3478071369027561E-2</c:v>
                </c:pt>
                <c:pt idx="268">
                  <c:v>-3.7906364298824014E-3</c:v>
                </c:pt>
                <c:pt idx="269">
                  <c:v>2.1688958863700862E-2</c:v>
                </c:pt>
                <c:pt idx="270">
                  <c:v>1.1324820880458317E-2</c:v>
                </c:pt>
                <c:pt idx="271">
                  <c:v>-2.3655072396279648E-4</c:v>
                </c:pt>
                <c:pt idx="272">
                  <c:v>8.5979497075195973E-3</c:v>
                </c:pt>
                <c:pt idx="273">
                  <c:v>5.4957660602508512E-3</c:v>
                </c:pt>
                <c:pt idx="274">
                  <c:v>-4.9518485485590289E-3</c:v>
                </c:pt>
                <c:pt idx="275">
                  <c:v>-1.5776658541741973E-2</c:v>
                </c:pt>
                <c:pt idx="276">
                  <c:v>-5.7186511778017685E-4</c:v>
                </c:pt>
                <c:pt idx="277">
                  <c:v>-5.2225574692165962E-4</c:v>
                </c:pt>
                <c:pt idx="278">
                  <c:v>1.773315623888555E-2</c:v>
                </c:pt>
                <c:pt idx="279">
                  <c:v>2.9640310710451635E-3</c:v>
                </c:pt>
                <c:pt idx="280">
                  <c:v>-5.5980041391330299E-3</c:v>
                </c:pt>
                <c:pt idx="281">
                  <c:v>1.4733819410762497E-2</c:v>
                </c:pt>
                <c:pt idx="282">
                  <c:v>6.6786830865402146E-4</c:v>
                </c:pt>
                <c:pt idx="283">
                  <c:v>1.0871922214515553E-3</c:v>
                </c:pt>
                <c:pt idx="284">
                  <c:v>-6.9220166883393825E-3</c:v>
                </c:pt>
                <c:pt idx="285">
                  <c:v>8.0506306680510585E-3</c:v>
                </c:pt>
                <c:pt idx="286">
                  <c:v>2.6573772864059387E-4</c:v>
                </c:pt>
                <c:pt idx="287">
                  <c:v>-2.7849390508942829E-3</c:v>
                </c:pt>
                <c:pt idx="288">
                  <c:v>-2.4129016592083518E-3</c:v>
                </c:pt>
                <c:pt idx="289">
                  <c:v>-5.8610611572466045E-3</c:v>
                </c:pt>
                <c:pt idx="290">
                  <c:v>8.7764078813338808E-3</c:v>
                </c:pt>
                <c:pt idx="291">
                  <c:v>-7.4583143150261473E-3</c:v>
                </c:pt>
                <c:pt idx="292">
                  <c:v>-3.3000619780135052E-3</c:v>
                </c:pt>
                <c:pt idx="293">
                  <c:v>-1.1467845320281292E-2</c:v>
                </c:pt>
                <c:pt idx="294">
                  <c:v>-1.3902258278334115E-2</c:v>
                </c:pt>
                <c:pt idx="295">
                  <c:v>-4.8116000758654182E-3</c:v>
                </c:pt>
                <c:pt idx="296">
                  <c:v>2.0376159307906143E-2</c:v>
                </c:pt>
                <c:pt idx="297">
                  <c:v>2.8577096782471225E-3</c:v>
                </c:pt>
                <c:pt idx="298">
                  <c:v>8.8577192300888265E-3</c:v>
                </c:pt>
                <c:pt idx="299">
                  <c:v>-2.9020698607094427E-3</c:v>
                </c:pt>
                <c:pt idx="300">
                  <c:v>5.9109208142087422E-3</c:v>
                </c:pt>
                <c:pt idx="301">
                  <c:v>3.9895345593745661E-3</c:v>
                </c:pt>
                <c:pt idx="302">
                  <c:v>-1.7888059417361104E-3</c:v>
                </c:pt>
                <c:pt idx="303">
                  <c:v>-6.0408978944158235E-3</c:v>
                </c:pt>
                <c:pt idx="304">
                  <c:v>1.4694605911727972E-2</c:v>
                </c:pt>
                <c:pt idx="305">
                  <c:v>-3.0496313766745289E-2</c:v>
                </c:pt>
                <c:pt idx="306">
                  <c:v>-2.8582735679754407E-3</c:v>
                </c:pt>
                <c:pt idx="307">
                  <c:v>9.2070246271372252E-3</c:v>
                </c:pt>
                <c:pt idx="308">
                  <c:v>-8.6156464862655081E-3</c:v>
                </c:pt>
                <c:pt idx="309">
                  <c:v>3.8144458974867278E-3</c:v>
                </c:pt>
                <c:pt idx="310">
                  <c:v>8.5350688149192049E-3</c:v>
                </c:pt>
                <c:pt idx="311">
                  <c:v>1.5763133273879376E-2</c:v>
                </c:pt>
                <c:pt idx="312">
                  <c:v>-1.5654594217256782E-3</c:v>
                </c:pt>
                <c:pt idx="313">
                  <c:v>1.6462748747010192E-3</c:v>
                </c:pt>
                <c:pt idx="314">
                  <c:v>1.550302514237014E-3</c:v>
                </c:pt>
                <c:pt idx="315">
                  <c:v>5.3876533390478558E-3</c:v>
                </c:pt>
                <c:pt idx="316">
                  <c:v>-1.2178244711648139E-5</c:v>
                </c:pt>
                <c:pt idx="317">
                  <c:v>-1.0774539728887218E-2</c:v>
                </c:pt>
                <c:pt idx="318">
                  <c:v>3.6466379469771368E-3</c:v>
                </c:pt>
                <c:pt idx="319">
                  <c:v>-1.534276935942205E-3</c:v>
                </c:pt>
                <c:pt idx="320">
                  <c:v>8.3477805984529443E-3</c:v>
                </c:pt>
                <c:pt idx="321">
                  <c:v>-2.5417110216012537E-3</c:v>
                </c:pt>
                <c:pt idx="322">
                  <c:v>-8.2345461793939946E-4</c:v>
                </c:pt>
                <c:pt idx="323">
                  <c:v>-5.0265136317236992E-3</c:v>
                </c:pt>
                <c:pt idx="324">
                  <c:v>7.8891544841715351E-4</c:v>
                </c:pt>
                <c:pt idx="325">
                  <c:v>-6.5600061623295085E-5</c:v>
                </c:pt>
                <c:pt idx="326">
                  <c:v>1.1689510124188786E-2</c:v>
                </c:pt>
                <c:pt idx="327">
                  <c:v>-4.9024385592993432E-3</c:v>
                </c:pt>
                <c:pt idx="328">
                  <c:v>-2.1486206053625734E-3</c:v>
                </c:pt>
                <c:pt idx="329">
                  <c:v>5.4610324986974785E-3</c:v>
                </c:pt>
                <c:pt idx="330">
                  <c:v>2.4088667450974282E-5</c:v>
                </c:pt>
                <c:pt idx="331">
                  <c:v>-1.5694691976332197E-4</c:v>
                </c:pt>
                <c:pt idx="332">
                  <c:v>-1.2954007492692715E-2</c:v>
                </c:pt>
                <c:pt idx="333">
                  <c:v>-4.7999517606096944E-3</c:v>
                </c:pt>
                <c:pt idx="334">
                  <c:v>1.2881153241484564E-2</c:v>
                </c:pt>
                <c:pt idx="335">
                  <c:v>-8.3529126143176407E-3</c:v>
                </c:pt>
                <c:pt idx="336">
                  <c:v>-2.671314953838367E-2</c:v>
                </c:pt>
                <c:pt idx="337">
                  <c:v>-4.0160676521086864E-3</c:v>
                </c:pt>
                <c:pt idx="338">
                  <c:v>-6.1575336913652495E-3</c:v>
                </c:pt>
                <c:pt idx="339">
                  <c:v>4.0111064309427931E-3</c:v>
                </c:pt>
                <c:pt idx="340">
                  <c:v>-3.844734088719437E-2</c:v>
                </c:pt>
                <c:pt idx="341">
                  <c:v>1.0454733332541403E-2</c:v>
                </c:pt>
                <c:pt idx="342">
                  <c:v>7.192639517979927E-3</c:v>
                </c:pt>
                <c:pt idx="343">
                  <c:v>1.1770392463469058E-2</c:v>
                </c:pt>
                <c:pt idx="344">
                  <c:v>-1.0425184514527168E-2</c:v>
                </c:pt>
                <c:pt idx="345">
                  <c:v>-1.1810026001883644E-2</c:v>
                </c:pt>
                <c:pt idx="346">
                  <c:v>1.1172881422080484E-2</c:v>
                </c:pt>
                <c:pt idx="347">
                  <c:v>-5.8593777519309522E-3</c:v>
                </c:pt>
                <c:pt idx="348">
                  <c:v>-1.9676245270446834E-2</c:v>
                </c:pt>
                <c:pt idx="349">
                  <c:v>4.4912131016684904E-4</c:v>
                </c:pt>
                <c:pt idx="350">
                  <c:v>-1.4282543948606324E-2</c:v>
                </c:pt>
                <c:pt idx="351">
                  <c:v>-1.2056950253886728E-2</c:v>
                </c:pt>
                <c:pt idx="352">
                  <c:v>1.5711347852172429E-3</c:v>
                </c:pt>
                <c:pt idx="353">
                  <c:v>-2.1633979204375528E-2</c:v>
                </c:pt>
                <c:pt idx="354">
                  <c:v>-5.7698717888249231E-3</c:v>
                </c:pt>
                <c:pt idx="355">
                  <c:v>3.0404476302574819E-2</c:v>
                </c:pt>
                <c:pt idx="356">
                  <c:v>1.0673121002309216E-2</c:v>
                </c:pt>
                <c:pt idx="357">
                  <c:v>7.6375143658314951E-3</c:v>
                </c:pt>
                <c:pt idx="358">
                  <c:v>1.4164949503187895E-2</c:v>
                </c:pt>
                <c:pt idx="359">
                  <c:v>5.4231147326777793E-3</c:v>
                </c:pt>
                <c:pt idx="360">
                  <c:v>-2.1198010698393415E-3</c:v>
                </c:pt>
                <c:pt idx="361">
                  <c:v>-4.6693070015647407E-3</c:v>
                </c:pt>
                <c:pt idx="362">
                  <c:v>4.5778506473379537E-3</c:v>
                </c:pt>
                <c:pt idx="363">
                  <c:v>-4.0252665576369587E-3</c:v>
                </c:pt>
                <c:pt idx="364">
                  <c:v>-1.8659422461103116E-4</c:v>
                </c:pt>
                <c:pt idx="365">
                  <c:v>1.2999388806572559E-2</c:v>
                </c:pt>
                <c:pt idx="366">
                  <c:v>2.9056167107788652E-3</c:v>
                </c:pt>
                <c:pt idx="367">
                  <c:v>1.2632916433769003E-2</c:v>
                </c:pt>
                <c:pt idx="368">
                  <c:v>-3.4929555694172242E-3</c:v>
                </c:pt>
                <c:pt idx="369">
                  <c:v>-4.2071964144819798E-3</c:v>
                </c:pt>
                <c:pt idx="370">
                  <c:v>-1.5988774838795673E-2</c:v>
                </c:pt>
                <c:pt idx="371">
                  <c:v>-3.4547510261381687E-3</c:v>
                </c:pt>
                <c:pt idx="372">
                  <c:v>4.1657502191707408E-3</c:v>
                </c:pt>
                <c:pt idx="373">
                  <c:v>7.0703445457660878E-3</c:v>
                </c:pt>
                <c:pt idx="374">
                  <c:v>9.9402668264766264E-3</c:v>
                </c:pt>
                <c:pt idx="375">
                  <c:v>2.8198100696610971E-3</c:v>
                </c:pt>
                <c:pt idx="376">
                  <c:v>9.9403829657983053E-3</c:v>
                </c:pt>
                <c:pt idx="377">
                  <c:v>-4.3190702244895662E-3</c:v>
                </c:pt>
                <c:pt idx="378">
                  <c:v>-8.9053878209597107E-3</c:v>
                </c:pt>
                <c:pt idx="379">
                  <c:v>2.7281254903160847E-4</c:v>
                </c:pt>
                <c:pt idx="380">
                  <c:v>5.198791327105684E-3</c:v>
                </c:pt>
                <c:pt idx="381">
                  <c:v>1.8523023711148304E-3</c:v>
                </c:pt>
                <c:pt idx="382">
                  <c:v>5.3632359894529146E-3</c:v>
                </c:pt>
                <c:pt idx="383">
                  <c:v>-1.3264627431054201E-3</c:v>
                </c:pt>
                <c:pt idx="384">
                  <c:v>-6.7363022278047633E-3</c:v>
                </c:pt>
                <c:pt idx="385">
                  <c:v>-1.1478696660612115E-2</c:v>
                </c:pt>
                <c:pt idx="386">
                  <c:v>3.8031943364530505E-3</c:v>
                </c:pt>
                <c:pt idx="387">
                  <c:v>-1.0940380166656889E-2</c:v>
                </c:pt>
                <c:pt idx="388">
                  <c:v>2.6702154823023102E-3</c:v>
                </c:pt>
                <c:pt idx="389">
                  <c:v>8.7047212713919839E-3</c:v>
                </c:pt>
                <c:pt idx="390">
                  <c:v>5.4653213732968478E-3</c:v>
                </c:pt>
                <c:pt idx="391">
                  <c:v>-9.5528650130490608E-3</c:v>
                </c:pt>
                <c:pt idx="392">
                  <c:v>9.5140463672760654E-3</c:v>
                </c:pt>
                <c:pt idx="393">
                  <c:v>-4.0322216849469419E-3</c:v>
                </c:pt>
                <c:pt idx="394">
                  <c:v>-5.487590370541676E-3</c:v>
                </c:pt>
                <c:pt idx="395">
                  <c:v>-1.8106322984736078E-2</c:v>
                </c:pt>
                <c:pt idx="396">
                  <c:v>-1.523096451349518E-2</c:v>
                </c:pt>
                <c:pt idx="397">
                  <c:v>-1.2620468134006416E-2</c:v>
                </c:pt>
                <c:pt idx="398">
                  <c:v>-4.7204194209178409E-2</c:v>
                </c:pt>
                <c:pt idx="399">
                  <c:v>1.7922019525961917E-2</c:v>
                </c:pt>
                <c:pt idx="400">
                  <c:v>-4.3515030814334573E-4</c:v>
                </c:pt>
                <c:pt idx="401">
                  <c:v>2.6455150573055933E-2</c:v>
                </c:pt>
                <c:pt idx="402">
                  <c:v>-1.1608347775047823E-2</c:v>
                </c:pt>
                <c:pt idx="403">
                  <c:v>-2.0292026374263056E-2</c:v>
                </c:pt>
                <c:pt idx="404">
                  <c:v>2.1068429177021772E-2</c:v>
                </c:pt>
                <c:pt idx="405">
                  <c:v>-4.6450032398979289E-2</c:v>
                </c:pt>
                <c:pt idx="406">
                  <c:v>2.1218062419219906E-3</c:v>
                </c:pt>
                <c:pt idx="407">
                  <c:v>2.0019353345145943E-2</c:v>
                </c:pt>
                <c:pt idx="408">
                  <c:v>1.6564294920297158E-2</c:v>
                </c:pt>
                <c:pt idx="409">
                  <c:v>-1.3581335081489052E-2</c:v>
                </c:pt>
                <c:pt idx="410">
                  <c:v>1.0800244852436034E-2</c:v>
                </c:pt>
                <c:pt idx="411">
                  <c:v>-2.3555747733010773E-3</c:v>
                </c:pt>
                <c:pt idx="412">
                  <c:v>-4.1257415951831758E-2</c:v>
                </c:pt>
                <c:pt idx="413">
                  <c:v>1.4889392483106769E-2</c:v>
                </c:pt>
                <c:pt idx="414">
                  <c:v>-6.4326297117935751E-3</c:v>
                </c:pt>
                <c:pt idx="415">
                  <c:v>8.2520795640591699E-3</c:v>
                </c:pt>
                <c:pt idx="416">
                  <c:v>1.7430830509289716E-2</c:v>
                </c:pt>
                <c:pt idx="417">
                  <c:v>-6.2224779969713851E-4</c:v>
                </c:pt>
                <c:pt idx="418">
                  <c:v>-1.2037484821985975E-2</c:v>
                </c:pt>
                <c:pt idx="419">
                  <c:v>1.4679078914293804E-2</c:v>
                </c:pt>
                <c:pt idx="420">
                  <c:v>1.7911289989586916E-2</c:v>
                </c:pt>
                <c:pt idx="421">
                  <c:v>-2.1846810920625784E-4</c:v>
                </c:pt>
                <c:pt idx="422">
                  <c:v>-1.7336496994089542E-3</c:v>
                </c:pt>
                <c:pt idx="423">
                  <c:v>-1.1055708903663327E-3</c:v>
                </c:pt>
                <c:pt idx="424">
                  <c:v>9.2773653448184647E-3</c:v>
                </c:pt>
                <c:pt idx="425">
                  <c:v>2.7461315416160217E-3</c:v>
                </c:pt>
                <c:pt idx="426">
                  <c:v>-2.6852154899708255E-3</c:v>
                </c:pt>
                <c:pt idx="427">
                  <c:v>-6.3303172286874885E-3</c:v>
                </c:pt>
                <c:pt idx="428">
                  <c:v>2.2986246530381331E-3</c:v>
                </c:pt>
                <c:pt idx="429">
                  <c:v>-1.0748196915559591E-3</c:v>
                </c:pt>
                <c:pt idx="430">
                  <c:v>-1.5616585992971213E-3</c:v>
                </c:pt>
                <c:pt idx="431">
                  <c:v>-8.9965610254920947E-3</c:v>
                </c:pt>
                <c:pt idx="432">
                  <c:v>-1.7380645812352582E-3</c:v>
                </c:pt>
                <c:pt idx="433">
                  <c:v>-1.4344464712767577E-2</c:v>
                </c:pt>
                <c:pt idx="434">
                  <c:v>7.6719827479635773E-3</c:v>
                </c:pt>
                <c:pt idx="435">
                  <c:v>-5.2610923998099171E-3</c:v>
                </c:pt>
                <c:pt idx="436">
                  <c:v>-9.6347012182964476E-3</c:v>
                </c:pt>
                <c:pt idx="437">
                  <c:v>6.005058241549348E-3</c:v>
                </c:pt>
                <c:pt idx="438">
                  <c:v>-2.0201975716518487E-2</c:v>
                </c:pt>
                <c:pt idx="439">
                  <c:v>-2.8849535336110815E-2</c:v>
                </c:pt>
                <c:pt idx="440">
                  <c:v>1.0388823488882063E-2</c:v>
                </c:pt>
                <c:pt idx="441">
                  <c:v>1.9708121268426811E-2</c:v>
                </c:pt>
                <c:pt idx="442">
                  <c:v>-8.3639861802909388E-3</c:v>
                </c:pt>
                <c:pt idx="443">
                  <c:v>-2.5255117635305128E-2</c:v>
                </c:pt>
                <c:pt idx="444">
                  <c:v>1.2083233510947538E-2</c:v>
                </c:pt>
                <c:pt idx="445">
                  <c:v>8.0575168785033714E-3</c:v>
                </c:pt>
                <c:pt idx="446">
                  <c:v>1.4823708045405901E-2</c:v>
                </c:pt>
                <c:pt idx="447">
                  <c:v>-3.6861855482262537E-3</c:v>
                </c:pt>
                <c:pt idx="448">
                  <c:v>1.335540788450679E-2</c:v>
                </c:pt>
                <c:pt idx="449">
                  <c:v>-4.6118005974111996E-3</c:v>
                </c:pt>
                <c:pt idx="450">
                  <c:v>2.5711155951361067E-3</c:v>
                </c:pt>
                <c:pt idx="451">
                  <c:v>-7.517066296815901E-3</c:v>
                </c:pt>
                <c:pt idx="452">
                  <c:v>8.7408864547249398E-3</c:v>
                </c:pt>
                <c:pt idx="453">
                  <c:v>-6.9859615320095906E-3</c:v>
                </c:pt>
                <c:pt idx="454">
                  <c:v>2.6979808643309592E-3</c:v>
                </c:pt>
                <c:pt idx="455">
                  <c:v>1.3030630451541692E-3</c:v>
                </c:pt>
                <c:pt idx="456">
                  <c:v>4.5407619077582019E-3</c:v>
                </c:pt>
                <c:pt idx="457">
                  <c:v>6.8061141456757686E-3</c:v>
                </c:pt>
                <c:pt idx="458">
                  <c:v>-2.8482833398353873E-3</c:v>
                </c:pt>
                <c:pt idx="459">
                  <c:v>3.3090382035673221E-3</c:v>
                </c:pt>
                <c:pt idx="460">
                  <c:v>-6.1597064952212633E-3</c:v>
                </c:pt>
                <c:pt idx="461">
                  <c:v>1.2917067965010114E-2</c:v>
                </c:pt>
                <c:pt idx="462">
                  <c:v>3.9867419623616429E-3</c:v>
                </c:pt>
                <c:pt idx="463">
                  <c:v>-3.3818849144790007E-3</c:v>
                </c:pt>
                <c:pt idx="464">
                  <c:v>-5.322159394503265E-4</c:v>
                </c:pt>
                <c:pt idx="465">
                  <c:v>2.5218572327003873E-3</c:v>
                </c:pt>
                <c:pt idx="466">
                  <c:v>2.2669054338306511E-3</c:v>
                </c:pt>
                <c:pt idx="467">
                  <c:v>-4.5557480642624618E-3</c:v>
                </c:pt>
                <c:pt idx="468">
                  <c:v>7.6715271663174191E-4</c:v>
                </c:pt>
                <c:pt idx="469">
                  <c:v>-5.1858970235509842E-4</c:v>
                </c:pt>
                <c:pt idx="470">
                  <c:v>-3.293647576542531E-4</c:v>
                </c:pt>
                <c:pt idx="471">
                  <c:v>9.9749855249710775E-3</c:v>
                </c:pt>
                <c:pt idx="472">
                  <c:v>-8.3281287379224607E-4</c:v>
                </c:pt>
                <c:pt idx="473">
                  <c:v>-2.4861898277384401E-3</c:v>
                </c:pt>
                <c:pt idx="474">
                  <c:v>-7.2699352115714721E-3</c:v>
                </c:pt>
                <c:pt idx="475">
                  <c:v>-3.9818030668285365E-3</c:v>
                </c:pt>
                <c:pt idx="476">
                  <c:v>1.6862613913774943E-3</c:v>
                </c:pt>
                <c:pt idx="477">
                  <c:v>9.6931700628650943E-3</c:v>
                </c:pt>
                <c:pt idx="478">
                  <c:v>1.7173279044962451E-3</c:v>
                </c:pt>
                <c:pt idx="479">
                  <c:v>4.6936160006523977E-3</c:v>
                </c:pt>
                <c:pt idx="480">
                  <c:v>-7.6562424586734158E-3</c:v>
                </c:pt>
                <c:pt idx="481">
                  <c:v>-1.4671120015991137E-2</c:v>
                </c:pt>
                <c:pt idx="482">
                  <c:v>-1.1640986869178865E-2</c:v>
                </c:pt>
                <c:pt idx="483">
                  <c:v>7.9193906780328088E-3</c:v>
                </c:pt>
                <c:pt idx="484">
                  <c:v>6.7014013265691763E-4</c:v>
                </c:pt>
                <c:pt idx="485">
                  <c:v>1.2129931427373463E-2</c:v>
                </c:pt>
                <c:pt idx="486">
                  <c:v>-6.3715395332644203E-3</c:v>
                </c:pt>
                <c:pt idx="487">
                  <c:v>-3.2477993292609215E-3</c:v>
                </c:pt>
                <c:pt idx="488">
                  <c:v>2.7897692009392098E-3</c:v>
                </c:pt>
                <c:pt idx="489">
                  <c:v>1.1291654137826431E-2</c:v>
                </c:pt>
                <c:pt idx="490">
                  <c:v>-1.4822867762773165E-3</c:v>
                </c:pt>
                <c:pt idx="491">
                  <c:v>9.1546796452601185E-3</c:v>
                </c:pt>
                <c:pt idx="492">
                  <c:v>-1.0859804880615394E-3</c:v>
                </c:pt>
                <c:pt idx="493">
                  <c:v>-2.2442083401137606E-3</c:v>
                </c:pt>
                <c:pt idx="494">
                  <c:v>5.1215870061727346E-3</c:v>
                </c:pt>
                <c:pt idx="495">
                  <c:v>5.8506828562710509E-3</c:v>
                </c:pt>
                <c:pt idx="496">
                  <c:v>-2.854938332898804E-4</c:v>
                </c:pt>
                <c:pt idx="497">
                  <c:v>-1.8867252752305932E-3</c:v>
                </c:pt>
                <c:pt idx="498">
                  <c:v>6.1259947326969414E-3</c:v>
                </c:pt>
                <c:pt idx="499">
                  <c:v>-1.5405203138347671E-3</c:v>
                </c:pt>
                <c:pt idx="500">
                  <c:v>-1.0339420885650102E-2</c:v>
                </c:pt>
                <c:pt idx="501">
                  <c:v>2.8467324982763232E-3</c:v>
                </c:pt>
                <c:pt idx="502">
                  <c:v>1.0997775608576715E-2</c:v>
                </c:pt>
                <c:pt idx="503">
                  <c:v>-1.2281765681374171E-2</c:v>
                </c:pt>
                <c:pt idx="504">
                  <c:v>3.73008739996652E-3</c:v>
                </c:pt>
                <c:pt idx="505">
                  <c:v>-5.8273645145997376E-3</c:v>
                </c:pt>
                <c:pt idx="506">
                  <c:v>5.7871268567155111E-3</c:v>
                </c:pt>
                <c:pt idx="507">
                  <c:v>8.4166371516371588E-3</c:v>
                </c:pt>
                <c:pt idx="508">
                  <c:v>-5.905955947539108E-3</c:v>
                </c:pt>
                <c:pt idx="509">
                  <c:v>8.8976239737135129E-3</c:v>
                </c:pt>
                <c:pt idx="510">
                  <c:v>-3.8787116322083447E-3</c:v>
                </c:pt>
                <c:pt idx="511">
                  <c:v>1.2273886373483211E-3</c:v>
                </c:pt>
                <c:pt idx="512">
                  <c:v>1.0979446270951732E-2</c:v>
                </c:pt>
                <c:pt idx="513">
                  <c:v>4.2243490938243403E-3</c:v>
                </c:pt>
                <c:pt idx="514">
                  <c:v>-5.5985124442287275E-3</c:v>
                </c:pt>
                <c:pt idx="515">
                  <c:v>-1.1556916135568368E-3</c:v>
                </c:pt>
                <c:pt idx="516">
                  <c:v>1.2876846488457552E-4</c:v>
                </c:pt>
                <c:pt idx="517">
                  <c:v>-1.5296993941813785E-2</c:v>
                </c:pt>
                <c:pt idx="518">
                  <c:v>-2.5515532220847625E-2</c:v>
                </c:pt>
                <c:pt idx="519">
                  <c:v>1.3501671095851778E-2</c:v>
                </c:pt>
                <c:pt idx="520">
                  <c:v>-2.9003356556745793E-3</c:v>
                </c:pt>
                <c:pt idx="521">
                  <c:v>3.1300413084234943E-3</c:v>
                </c:pt>
                <c:pt idx="522">
                  <c:v>-2.8546318168802348E-2</c:v>
                </c:pt>
                <c:pt idx="523">
                  <c:v>9.3147140981697119E-3</c:v>
                </c:pt>
                <c:pt idx="524">
                  <c:v>2.0843566859347407E-2</c:v>
                </c:pt>
                <c:pt idx="525">
                  <c:v>1.5288729493281037E-2</c:v>
                </c:pt>
                <c:pt idx="526">
                  <c:v>3.4177735106003778E-3</c:v>
                </c:pt>
                <c:pt idx="527">
                  <c:v>-9.7628864672039753E-3</c:v>
                </c:pt>
                <c:pt idx="528">
                  <c:v>9.4222405341930666E-3</c:v>
                </c:pt>
                <c:pt idx="529">
                  <c:v>9.5368319952121106E-4</c:v>
                </c:pt>
                <c:pt idx="530">
                  <c:v>8.1279047885439472E-3</c:v>
                </c:pt>
                <c:pt idx="531">
                  <c:v>-4.053880635313022E-3</c:v>
                </c:pt>
                <c:pt idx="532">
                  <c:v>1.1872322519065584E-3</c:v>
                </c:pt>
                <c:pt idx="533">
                  <c:v>-6.0039573451140804E-3</c:v>
                </c:pt>
                <c:pt idx="534">
                  <c:v>5.4918095261722267E-3</c:v>
                </c:pt>
                <c:pt idx="535">
                  <c:v>-7.3598029355055293E-3</c:v>
                </c:pt>
                <c:pt idx="536">
                  <c:v>-1.7545944320837559E-2</c:v>
                </c:pt>
                <c:pt idx="537">
                  <c:v>-5.3025129301487971E-2</c:v>
                </c:pt>
                <c:pt idx="538">
                  <c:v>-4.7985352232726201E-2</c:v>
                </c:pt>
                <c:pt idx="539">
                  <c:v>-7.3037945429621299E-3</c:v>
                </c:pt>
                <c:pt idx="540">
                  <c:v>-6.9743121944167125E-2</c:v>
                </c:pt>
                <c:pt idx="541">
                  <c:v>-1.4073589875133921E-2</c:v>
                </c:pt>
                <c:pt idx="542">
                  <c:v>6.632223626192961E-2</c:v>
                </c:pt>
                <c:pt idx="543">
                  <c:v>-4.4609452191211513E-2</c:v>
                </c:pt>
                <c:pt idx="544">
                  <c:v>6.0777988292645864E-2</c:v>
                </c:pt>
                <c:pt idx="545">
                  <c:v>-5.3662919280863253E-2</c:v>
                </c:pt>
                <c:pt idx="546">
                  <c:v>-2.7545205552736374E-2</c:v>
                </c:pt>
                <c:pt idx="547">
                  <c:v>-0.12080557770998109</c:v>
                </c:pt>
                <c:pt idx="548">
                  <c:v>7.1156824860323764E-2</c:v>
                </c:pt>
                <c:pt idx="549">
                  <c:v>-7.7188861296613759E-2</c:v>
                </c:pt>
                <c:pt idx="550">
                  <c:v>-0.1523922205373365</c:v>
                </c:pt>
                <c:pt idx="551">
                  <c:v>0.1324055531111204</c:v>
                </c:pt>
                <c:pt idx="552">
                  <c:v>-0.19419806948954582</c:v>
                </c:pt>
                <c:pt idx="553">
                  <c:v>8.6262178011732429E-2</c:v>
                </c:pt>
                <c:pt idx="554">
                  <c:v>-8.1895494316856832E-2</c:v>
                </c:pt>
                <c:pt idx="555">
                  <c:v>5.4948465131932781E-3</c:v>
                </c:pt>
                <c:pt idx="556">
                  <c:v>-6.8474926554480509E-2</c:v>
                </c:pt>
                <c:pt idx="557">
                  <c:v>-4.6451766062071756E-2</c:v>
                </c:pt>
                <c:pt idx="558">
                  <c:v>0.13372552185598621</c:v>
                </c:pt>
                <c:pt idx="559">
                  <c:v>1.5713032572550585E-2</c:v>
                </c:pt>
                <c:pt idx="560">
                  <c:v>8.9758933918227757E-2</c:v>
                </c:pt>
                <c:pt idx="561">
                  <c:v>-5.3296366769683537E-2</c:v>
                </c:pt>
                <c:pt idx="562">
                  <c:v>4.8149391836888815E-2</c:v>
                </c:pt>
                <c:pt idx="563">
                  <c:v>-2.5947901681051599E-2</c:v>
                </c:pt>
                <c:pt idx="564">
                  <c:v>-6.9710269094534538E-2</c:v>
                </c:pt>
                <c:pt idx="565">
                  <c:v>3.2466647581891821E-2</c:v>
                </c:pt>
                <c:pt idx="566">
                  <c:v>-2.4605867534636533E-2</c:v>
                </c:pt>
                <c:pt idx="567">
                  <c:v>0.10096115890195542</c:v>
                </c:pt>
                <c:pt idx="568">
                  <c:v>-4.0124823836089913E-3</c:v>
                </c:pt>
                <c:pt idx="569">
                  <c:v>4.8938182405867378E-2</c:v>
                </c:pt>
                <c:pt idx="570">
                  <c:v>2.0110505420690566E-2</c:v>
                </c:pt>
                <c:pt idx="571">
                  <c:v>-1.6915628179420931E-2</c:v>
                </c:pt>
                <c:pt idx="572">
                  <c:v>4.3846144359883273E-2</c:v>
                </c:pt>
                <c:pt idx="573">
                  <c:v>-3.5203740945647377E-2</c:v>
                </c:pt>
                <c:pt idx="574">
                  <c:v>7.1592092338481298E-3</c:v>
                </c:pt>
                <c:pt idx="575">
                  <c:v>3.8303241681394165E-2</c:v>
                </c:pt>
                <c:pt idx="576">
                  <c:v>-2.8815498194089871E-2</c:v>
                </c:pt>
                <c:pt idx="577">
                  <c:v>-4.8599766321272823E-2</c:v>
                </c:pt>
                <c:pt idx="578">
                  <c:v>3.2615484715943804E-2</c:v>
                </c:pt>
                <c:pt idx="579">
                  <c:v>-2.4059164980912056E-3</c:v>
                </c:pt>
                <c:pt idx="580">
                  <c:v>1.9263475002531054E-2</c:v>
                </c:pt>
                <c:pt idx="581">
                  <c:v>2.0447576069683768E-2</c:v>
                </c:pt>
                <c:pt idx="582">
                  <c:v>-9.522497122730178E-3</c:v>
                </c:pt>
                <c:pt idx="583">
                  <c:v>3.799509487005142E-2</c:v>
                </c:pt>
                <c:pt idx="584">
                  <c:v>-1.5556293436018965E-2</c:v>
                </c:pt>
                <c:pt idx="585">
                  <c:v>-4.4533597380053955E-2</c:v>
                </c:pt>
                <c:pt idx="586">
                  <c:v>4.8069099013387587E-3</c:v>
                </c:pt>
                <c:pt idx="587">
                  <c:v>1.1987631954525199E-2</c:v>
                </c:pt>
                <c:pt idx="588">
                  <c:v>-1.2159505955615418E-2</c:v>
                </c:pt>
                <c:pt idx="589">
                  <c:v>1.5667714574010762E-2</c:v>
                </c:pt>
                <c:pt idx="590">
                  <c:v>2.3652234521233301E-2</c:v>
                </c:pt>
                <c:pt idx="591">
                  <c:v>-1.3910174909938962E-3</c:v>
                </c:pt>
                <c:pt idx="592">
                  <c:v>-3.2844875625553029E-2</c:v>
                </c:pt>
                <c:pt idx="593">
                  <c:v>-2.8172961397984086E-2</c:v>
                </c:pt>
                <c:pt idx="594">
                  <c:v>1.5697834317857186E-2</c:v>
                </c:pt>
                <c:pt idx="595">
                  <c:v>4.3208423075381738E-3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691968"/>
        <c:axId val="379692360"/>
      </c:scatterChart>
      <c:valAx>
        <c:axId val="379691968"/>
        <c:scaling>
          <c:orientation val="minMax"/>
        </c:scaling>
        <c:delete val="0"/>
        <c:axPos val="b"/>
        <c:numFmt formatCode="0.00000%" sourceLinked="1"/>
        <c:majorTickMark val="out"/>
        <c:minorTickMark val="none"/>
        <c:tickLblPos val="nextTo"/>
        <c:crossAx val="379692360"/>
        <c:crosses val="autoZero"/>
        <c:crossBetween val="midCat"/>
      </c:valAx>
      <c:valAx>
        <c:axId val="3796923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Y</a:t>
                </a:r>
              </a:p>
            </c:rich>
          </c:tx>
          <c:layout/>
          <c:overlay val="0"/>
        </c:title>
        <c:numFmt formatCode="0.00000%" sourceLinked="1"/>
        <c:majorTickMark val="out"/>
        <c:minorTickMark val="none"/>
        <c:tickLblPos val="nextTo"/>
        <c:crossAx val="3796919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'Precios y Rendimientos'!$E$1:$E$2</c:f>
              <c:strCache>
                <c:ptCount val="2"/>
                <c:pt idx="0">
                  <c:v>Rend Boeing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'Precios y Rendimientos'!$A$3:$A$598</c:f>
              <c:numCache>
                <c:formatCode>m/d/yyyy</c:formatCode>
                <c:ptCount val="596"/>
                <c:pt idx="0">
                  <c:v>43103</c:v>
                </c:pt>
                <c:pt idx="1">
                  <c:v>43104</c:v>
                </c:pt>
                <c:pt idx="2">
                  <c:v>43105</c:v>
                </c:pt>
                <c:pt idx="3">
                  <c:v>43108</c:v>
                </c:pt>
                <c:pt idx="4">
                  <c:v>43109</c:v>
                </c:pt>
                <c:pt idx="5">
                  <c:v>43110</c:v>
                </c:pt>
                <c:pt idx="6">
                  <c:v>43111</c:v>
                </c:pt>
                <c:pt idx="7">
                  <c:v>43112</c:v>
                </c:pt>
                <c:pt idx="8">
                  <c:v>43116</c:v>
                </c:pt>
                <c:pt idx="9">
                  <c:v>43117</c:v>
                </c:pt>
                <c:pt idx="10">
                  <c:v>43118</c:v>
                </c:pt>
                <c:pt idx="11">
                  <c:v>43119</c:v>
                </c:pt>
                <c:pt idx="12">
                  <c:v>43122</c:v>
                </c:pt>
                <c:pt idx="13">
                  <c:v>43123</c:v>
                </c:pt>
                <c:pt idx="14">
                  <c:v>43124</c:v>
                </c:pt>
                <c:pt idx="15">
                  <c:v>43125</c:v>
                </c:pt>
                <c:pt idx="16">
                  <c:v>43126</c:v>
                </c:pt>
                <c:pt idx="17">
                  <c:v>43129</c:v>
                </c:pt>
                <c:pt idx="18">
                  <c:v>43130</c:v>
                </c:pt>
                <c:pt idx="19">
                  <c:v>43131</c:v>
                </c:pt>
                <c:pt idx="20">
                  <c:v>43132</c:v>
                </c:pt>
                <c:pt idx="21">
                  <c:v>43133</c:v>
                </c:pt>
                <c:pt idx="22">
                  <c:v>43136</c:v>
                </c:pt>
                <c:pt idx="23">
                  <c:v>43137</c:v>
                </c:pt>
                <c:pt idx="24">
                  <c:v>43138</c:v>
                </c:pt>
                <c:pt idx="25">
                  <c:v>43139</c:v>
                </c:pt>
                <c:pt idx="26">
                  <c:v>43140</c:v>
                </c:pt>
                <c:pt idx="27">
                  <c:v>43143</c:v>
                </c:pt>
                <c:pt idx="28">
                  <c:v>43144</c:v>
                </c:pt>
                <c:pt idx="29">
                  <c:v>43145</c:v>
                </c:pt>
                <c:pt idx="30">
                  <c:v>43146</c:v>
                </c:pt>
                <c:pt idx="31">
                  <c:v>43147</c:v>
                </c:pt>
                <c:pt idx="32">
                  <c:v>43151</c:v>
                </c:pt>
                <c:pt idx="33">
                  <c:v>43152</c:v>
                </c:pt>
                <c:pt idx="34">
                  <c:v>43153</c:v>
                </c:pt>
                <c:pt idx="35">
                  <c:v>43154</c:v>
                </c:pt>
                <c:pt idx="36">
                  <c:v>43157</c:v>
                </c:pt>
                <c:pt idx="37">
                  <c:v>43158</c:v>
                </c:pt>
                <c:pt idx="38">
                  <c:v>43159</c:v>
                </c:pt>
                <c:pt idx="39">
                  <c:v>43160</c:v>
                </c:pt>
                <c:pt idx="40">
                  <c:v>43161</c:v>
                </c:pt>
                <c:pt idx="41">
                  <c:v>43164</c:v>
                </c:pt>
                <c:pt idx="42">
                  <c:v>43165</c:v>
                </c:pt>
                <c:pt idx="43">
                  <c:v>43166</c:v>
                </c:pt>
                <c:pt idx="44">
                  <c:v>43167</c:v>
                </c:pt>
                <c:pt idx="45">
                  <c:v>43168</c:v>
                </c:pt>
                <c:pt idx="46">
                  <c:v>43171</c:v>
                </c:pt>
                <c:pt idx="47">
                  <c:v>43172</c:v>
                </c:pt>
                <c:pt idx="48">
                  <c:v>43173</c:v>
                </c:pt>
                <c:pt idx="49">
                  <c:v>43174</c:v>
                </c:pt>
                <c:pt idx="50">
                  <c:v>43175</c:v>
                </c:pt>
                <c:pt idx="51">
                  <c:v>43178</c:v>
                </c:pt>
                <c:pt idx="52">
                  <c:v>43179</c:v>
                </c:pt>
                <c:pt idx="53">
                  <c:v>43180</c:v>
                </c:pt>
                <c:pt idx="54">
                  <c:v>43181</c:v>
                </c:pt>
                <c:pt idx="55">
                  <c:v>43182</c:v>
                </c:pt>
                <c:pt idx="56">
                  <c:v>43185</c:v>
                </c:pt>
                <c:pt idx="57">
                  <c:v>43186</c:v>
                </c:pt>
                <c:pt idx="58">
                  <c:v>43187</c:v>
                </c:pt>
                <c:pt idx="59">
                  <c:v>43188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43199</c:v>
                </c:pt>
                <c:pt idx="66">
                  <c:v>43200</c:v>
                </c:pt>
                <c:pt idx="67">
                  <c:v>43201</c:v>
                </c:pt>
                <c:pt idx="68">
                  <c:v>43202</c:v>
                </c:pt>
                <c:pt idx="69">
                  <c:v>43203</c:v>
                </c:pt>
                <c:pt idx="70">
                  <c:v>43206</c:v>
                </c:pt>
                <c:pt idx="71">
                  <c:v>43207</c:v>
                </c:pt>
                <c:pt idx="72">
                  <c:v>43208</c:v>
                </c:pt>
                <c:pt idx="73">
                  <c:v>43209</c:v>
                </c:pt>
                <c:pt idx="74">
                  <c:v>43210</c:v>
                </c:pt>
                <c:pt idx="75">
                  <c:v>43213</c:v>
                </c:pt>
                <c:pt idx="76">
                  <c:v>43214</c:v>
                </c:pt>
                <c:pt idx="77">
                  <c:v>43215</c:v>
                </c:pt>
                <c:pt idx="78">
                  <c:v>43216</c:v>
                </c:pt>
                <c:pt idx="79">
                  <c:v>43217</c:v>
                </c:pt>
                <c:pt idx="80">
                  <c:v>43220</c:v>
                </c:pt>
                <c:pt idx="81">
                  <c:v>43221</c:v>
                </c:pt>
                <c:pt idx="82">
                  <c:v>43222</c:v>
                </c:pt>
                <c:pt idx="83">
                  <c:v>43223</c:v>
                </c:pt>
                <c:pt idx="84">
                  <c:v>43224</c:v>
                </c:pt>
                <c:pt idx="85">
                  <c:v>43227</c:v>
                </c:pt>
                <c:pt idx="86">
                  <c:v>43228</c:v>
                </c:pt>
                <c:pt idx="87">
                  <c:v>43229</c:v>
                </c:pt>
                <c:pt idx="88">
                  <c:v>43230</c:v>
                </c:pt>
                <c:pt idx="89">
                  <c:v>43231</c:v>
                </c:pt>
                <c:pt idx="90">
                  <c:v>43234</c:v>
                </c:pt>
                <c:pt idx="91">
                  <c:v>43235</c:v>
                </c:pt>
                <c:pt idx="92">
                  <c:v>43236</c:v>
                </c:pt>
                <c:pt idx="93">
                  <c:v>43237</c:v>
                </c:pt>
                <c:pt idx="94">
                  <c:v>43238</c:v>
                </c:pt>
                <c:pt idx="95">
                  <c:v>43241</c:v>
                </c:pt>
                <c:pt idx="96">
                  <c:v>43242</c:v>
                </c:pt>
                <c:pt idx="97">
                  <c:v>43243</c:v>
                </c:pt>
                <c:pt idx="98">
                  <c:v>43244</c:v>
                </c:pt>
                <c:pt idx="99">
                  <c:v>43245</c:v>
                </c:pt>
                <c:pt idx="100">
                  <c:v>43249</c:v>
                </c:pt>
                <c:pt idx="101">
                  <c:v>43250</c:v>
                </c:pt>
                <c:pt idx="102">
                  <c:v>43251</c:v>
                </c:pt>
                <c:pt idx="103">
                  <c:v>43252</c:v>
                </c:pt>
                <c:pt idx="104">
                  <c:v>43255</c:v>
                </c:pt>
                <c:pt idx="105">
                  <c:v>43256</c:v>
                </c:pt>
                <c:pt idx="106">
                  <c:v>43257</c:v>
                </c:pt>
                <c:pt idx="107">
                  <c:v>43258</c:v>
                </c:pt>
                <c:pt idx="108">
                  <c:v>43259</c:v>
                </c:pt>
                <c:pt idx="109">
                  <c:v>43262</c:v>
                </c:pt>
                <c:pt idx="110">
                  <c:v>43263</c:v>
                </c:pt>
                <c:pt idx="111">
                  <c:v>43264</c:v>
                </c:pt>
                <c:pt idx="112">
                  <c:v>43265</c:v>
                </c:pt>
                <c:pt idx="113">
                  <c:v>43266</c:v>
                </c:pt>
                <c:pt idx="114">
                  <c:v>43269</c:v>
                </c:pt>
                <c:pt idx="115">
                  <c:v>43270</c:v>
                </c:pt>
                <c:pt idx="116">
                  <c:v>43271</c:v>
                </c:pt>
                <c:pt idx="117">
                  <c:v>43272</c:v>
                </c:pt>
                <c:pt idx="118">
                  <c:v>43273</c:v>
                </c:pt>
                <c:pt idx="119">
                  <c:v>43276</c:v>
                </c:pt>
                <c:pt idx="120">
                  <c:v>43277</c:v>
                </c:pt>
                <c:pt idx="121">
                  <c:v>43278</c:v>
                </c:pt>
                <c:pt idx="122">
                  <c:v>43279</c:v>
                </c:pt>
                <c:pt idx="123">
                  <c:v>43280</c:v>
                </c:pt>
                <c:pt idx="124">
                  <c:v>43283</c:v>
                </c:pt>
                <c:pt idx="125">
                  <c:v>43284</c:v>
                </c:pt>
                <c:pt idx="126">
                  <c:v>43286</c:v>
                </c:pt>
                <c:pt idx="127">
                  <c:v>43287</c:v>
                </c:pt>
                <c:pt idx="128">
                  <c:v>43290</c:v>
                </c:pt>
                <c:pt idx="129">
                  <c:v>43291</c:v>
                </c:pt>
                <c:pt idx="130">
                  <c:v>43292</c:v>
                </c:pt>
                <c:pt idx="131">
                  <c:v>43293</c:v>
                </c:pt>
                <c:pt idx="132">
                  <c:v>43294</c:v>
                </c:pt>
                <c:pt idx="133">
                  <c:v>43297</c:v>
                </c:pt>
                <c:pt idx="134">
                  <c:v>43298</c:v>
                </c:pt>
                <c:pt idx="135">
                  <c:v>43299</c:v>
                </c:pt>
                <c:pt idx="136">
                  <c:v>43300</c:v>
                </c:pt>
                <c:pt idx="137">
                  <c:v>43301</c:v>
                </c:pt>
                <c:pt idx="138">
                  <c:v>43304</c:v>
                </c:pt>
                <c:pt idx="139">
                  <c:v>43305</c:v>
                </c:pt>
                <c:pt idx="140">
                  <c:v>43306</c:v>
                </c:pt>
                <c:pt idx="141">
                  <c:v>43307</c:v>
                </c:pt>
                <c:pt idx="142">
                  <c:v>43308</c:v>
                </c:pt>
                <c:pt idx="143">
                  <c:v>43311</c:v>
                </c:pt>
                <c:pt idx="144">
                  <c:v>43312</c:v>
                </c:pt>
                <c:pt idx="145">
                  <c:v>43313</c:v>
                </c:pt>
                <c:pt idx="146">
                  <c:v>43314</c:v>
                </c:pt>
                <c:pt idx="147">
                  <c:v>43315</c:v>
                </c:pt>
                <c:pt idx="148">
                  <c:v>43318</c:v>
                </c:pt>
                <c:pt idx="149">
                  <c:v>43319</c:v>
                </c:pt>
                <c:pt idx="150">
                  <c:v>43320</c:v>
                </c:pt>
                <c:pt idx="151">
                  <c:v>43321</c:v>
                </c:pt>
                <c:pt idx="152">
                  <c:v>43322</c:v>
                </c:pt>
                <c:pt idx="153">
                  <c:v>43325</c:v>
                </c:pt>
                <c:pt idx="154">
                  <c:v>43326</c:v>
                </c:pt>
                <c:pt idx="155">
                  <c:v>43327</c:v>
                </c:pt>
                <c:pt idx="156">
                  <c:v>43328</c:v>
                </c:pt>
                <c:pt idx="157">
                  <c:v>43329</c:v>
                </c:pt>
                <c:pt idx="158">
                  <c:v>43332</c:v>
                </c:pt>
                <c:pt idx="159">
                  <c:v>43333</c:v>
                </c:pt>
                <c:pt idx="160">
                  <c:v>43334</c:v>
                </c:pt>
                <c:pt idx="161">
                  <c:v>43335</c:v>
                </c:pt>
                <c:pt idx="162">
                  <c:v>43336</c:v>
                </c:pt>
                <c:pt idx="163">
                  <c:v>43339</c:v>
                </c:pt>
                <c:pt idx="164">
                  <c:v>43340</c:v>
                </c:pt>
                <c:pt idx="165">
                  <c:v>43341</c:v>
                </c:pt>
                <c:pt idx="166">
                  <c:v>43342</c:v>
                </c:pt>
                <c:pt idx="167">
                  <c:v>43343</c:v>
                </c:pt>
                <c:pt idx="168">
                  <c:v>43347</c:v>
                </c:pt>
                <c:pt idx="169">
                  <c:v>43348</c:v>
                </c:pt>
                <c:pt idx="170">
                  <c:v>43349</c:v>
                </c:pt>
                <c:pt idx="171">
                  <c:v>43350</c:v>
                </c:pt>
                <c:pt idx="172">
                  <c:v>43353</c:v>
                </c:pt>
                <c:pt idx="173">
                  <c:v>43354</c:v>
                </c:pt>
                <c:pt idx="174">
                  <c:v>43355</c:v>
                </c:pt>
                <c:pt idx="175">
                  <c:v>43356</c:v>
                </c:pt>
                <c:pt idx="176">
                  <c:v>43357</c:v>
                </c:pt>
                <c:pt idx="177">
                  <c:v>43360</c:v>
                </c:pt>
                <c:pt idx="178">
                  <c:v>43361</c:v>
                </c:pt>
                <c:pt idx="179">
                  <c:v>43362</c:v>
                </c:pt>
                <c:pt idx="180">
                  <c:v>43363</c:v>
                </c:pt>
                <c:pt idx="181">
                  <c:v>43364</c:v>
                </c:pt>
                <c:pt idx="182">
                  <c:v>43367</c:v>
                </c:pt>
                <c:pt idx="183">
                  <c:v>43368</c:v>
                </c:pt>
                <c:pt idx="184">
                  <c:v>43369</c:v>
                </c:pt>
                <c:pt idx="185">
                  <c:v>43370</c:v>
                </c:pt>
                <c:pt idx="186">
                  <c:v>43371</c:v>
                </c:pt>
                <c:pt idx="187">
                  <c:v>43374</c:v>
                </c:pt>
                <c:pt idx="188">
                  <c:v>43375</c:v>
                </c:pt>
                <c:pt idx="189">
                  <c:v>43376</c:v>
                </c:pt>
                <c:pt idx="190">
                  <c:v>43377</c:v>
                </c:pt>
                <c:pt idx="191">
                  <c:v>43378</c:v>
                </c:pt>
                <c:pt idx="192">
                  <c:v>43381</c:v>
                </c:pt>
                <c:pt idx="193">
                  <c:v>43382</c:v>
                </c:pt>
                <c:pt idx="194">
                  <c:v>43383</c:v>
                </c:pt>
                <c:pt idx="195">
                  <c:v>43384</c:v>
                </c:pt>
                <c:pt idx="196">
                  <c:v>43385</c:v>
                </c:pt>
                <c:pt idx="197">
                  <c:v>43388</c:v>
                </c:pt>
                <c:pt idx="198">
                  <c:v>43389</c:v>
                </c:pt>
                <c:pt idx="199">
                  <c:v>43390</c:v>
                </c:pt>
                <c:pt idx="200">
                  <c:v>43391</c:v>
                </c:pt>
                <c:pt idx="201">
                  <c:v>43392</c:v>
                </c:pt>
                <c:pt idx="202">
                  <c:v>43395</c:v>
                </c:pt>
                <c:pt idx="203">
                  <c:v>43396</c:v>
                </c:pt>
                <c:pt idx="204">
                  <c:v>43397</c:v>
                </c:pt>
                <c:pt idx="205">
                  <c:v>43398</c:v>
                </c:pt>
                <c:pt idx="206">
                  <c:v>43399</c:v>
                </c:pt>
                <c:pt idx="207">
                  <c:v>43402</c:v>
                </c:pt>
                <c:pt idx="208">
                  <c:v>43403</c:v>
                </c:pt>
                <c:pt idx="209">
                  <c:v>43404</c:v>
                </c:pt>
                <c:pt idx="210">
                  <c:v>43405</c:v>
                </c:pt>
                <c:pt idx="211">
                  <c:v>43406</c:v>
                </c:pt>
                <c:pt idx="212">
                  <c:v>43409</c:v>
                </c:pt>
                <c:pt idx="213">
                  <c:v>43410</c:v>
                </c:pt>
                <c:pt idx="214">
                  <c:v>43411</c:v>
                </c:pt>
                <c:pt idx="215">
                  <c:v>43412</c:v>
                </c:pt>
                <c:pt idx="216">
                  <c:v>43413</c:v>
                </c:pt>
                <c:pt idx="217">
                  <c:v>43416</c:v>
                </c:pt>
                <c:pt idx="218">
                  <c:v>43417</c:v>
                </c:pt>
                <c:pt idx="219">
                  <c:v>43418</c:v>
                </c:pt>
                <c:pt idx="220">
                  <c:v>43419</c:v>
                </c:pt>
                <c:pt idx="221">
                  <c:v>43420</c:v>
                </c:pt>
                <c:pt idx="222">
                  <c:v>43423</c:v>
                </c:pt>
                <c:pt idx="223">
                  <c:v>43424</c:v>
                </c:pt>
                <c:pt idx="224">
                  <c:v>43425</c:v>
                </c:pt>
                <c:pt idx="225">
                  <c:v>43427</c:v>
                </c:pt>
                <c:pt idx="226">
                  <c:v>43430</c:v>
                </c:pt>
                <c:pt idx="227">
                  <c:v>43431</c:v>
                </c:pt>
                <c:pt idx="228">
                  <c:v>43432</c:v>
                </c:pt>
                <c:pt idx="229">
                  <c:v>43433</c:v>
                </c:pt>
                <c:pt idx="230">
                  <c:v>43434</c:v>
                </c:pt>
                <c:pt idx="231">
                  <c:v>43437</c:v>
                </c:pt>
                <c:pt idx="232">
                  <c:v>43438</c:v>
                </c:pt>
                <c:pt idx="233">
                  <c:v>43440</c:v>
                </c:pt>
                <c:pt idx="234">
                  <c:v>43441</c:v>
                </c:pt>
                <c:pt idx="235">
                  <c:v>43444</c:v>
                </c:pt>
                <c:pt idx="236">
                  <c:v>43445</c:v>
                </c:pt>
                <c:pt idx="237">
                  <c:v>43446</c:v>
                </c:pt>
                <c:pt idx="238">
                  <c:v>43447</c:v>
                </c:pt>
                <c:pt idx="239">
                  <c:v>43448</c:v>
                </c:pt>
                <c:pt idx="240">
                  <c:v>43451</c:v>
                </c:pt>
                <c:pt idx="241">
                  <c:v>43452</c:v>
                </c:pt>
                <c:pt idx="242">
                  <c:v>43453</c:v>
                </c:pt>
                <c:pt idx="243">
                  <c:v>43454</c:v>
                </c:pt>
                <c:pt idx="244">
                  <c:v>43455</c:v>
                </c:pt>
                <c:pt idx="245">
                  <c:v>43458</c:v>
                </c:pt>
                <c:pt idx="246">
                  <c:v>43460</c:v>
                </c:pt>
                <c:pt idx="247">
                  <c:v>43461</c:v>
                </c:pt>
                <c:pt idx="248">
                  <c:v>43462</c:v>
                </c:pt>
                <c:pt idx="249">
                  <c:v>43465</c:v>
                </c:pt>
                <c:pt idx="250">
                  <c:v>43467</c:v>
                </c:pt>
                <c:pt idx="251">
                  <c:v>43468</c:v>
                </c:pt>
                <c:pt idx="252">
                  <c:v>43469</c:v>
                </c:pt>
                <c:pt idx="253">
                  <c:v>43472</c:v>
                </c:pt>
                <c:pt idx="254">
                  <c:v>43473</c:v>
                </c:pt>
                <c:pt idx="255">
                  <c:v>43474</c:v>
                </c:pt>
                <c:pt idx="256">
                  <c:v>43475</c:v>
                </c:pt>
                <c:pt idx="257">
                  <c:v>43476</c:v>
                </c:pt>
                <c:pt idx="258">
                  <c:v>43479</c:v>
                </c:pt>
                <c:pt idx="259">
                  <c:v>43480</c:v>
                </c:pt>
                <c:pt idx="260">
                  <c:v>43481</c:v>
                </c:pt>
                <c:pt idx="261">
                  <c:v>43482</c:v>
                </c:pt>
                <c:pt idx="262">
                  <c:v>43483</c:v>
                </c:pt>
                <c:pt idx="263">
                  <c:v>43487</c:v>
                </c:pt>
                <c:pt idx="264">
                  <c:v>43488</c:v>
                </c:pt>
                <c:pt idx="265">
                  <c:v>43489</c:v>
                </c:pt>
                <c:pt idx="266">
                  <c:v>43490</c:v>
                </c:pt>
                <c:pt idx="267">
                  <c:v>43493</c:v>
                </c:pt>
                <c:pt idx="268">
                  <c:v>43494</c:v>
                </c:pt>
                <c:pt idx="269">
                  <c:v>43495</c:v>
                </c:pt>
                <c:pt idx="270">
                  <c:v>43496</c:v>
                </c:pt>
                <c:pt idx="271">
                  <c:v>43497</c:v>
                </c:pt>
                <c:pt idx="272">
                  <c:v>43500</c:v>
                </c:pt>
                <c:pt idx="273">
                  <c:v>43501</c:v>
                </c:pt>
                <c:pt idx="274">
                  <c:v>43502</c:v>
                </c:pt>
                <c:pt idx="275">
                  <c:v>43503</c:v>
                </c:pt>
                <c:pt idx="276">
                  <c:v>43504</c:v>
                </c:pt>
                <c:pt idx="277">
                  <c:v>43507</c:v>
                </c:pt>
                <c:pt idx="278">
                  <c:v>43508</c:v>
                </c:pt>
                <c:pt idx="279">
                  <c:v>43509</c:v>
                </c:pt>
                <c:pt idx="280">
                  <c:v>43510</c:v>
                </c:pt>
                <c:pt idx="281">
                  <c:v>43511</c:v>
                </c:pt>
                <c:pt idx="282">
                  <c:v>43515</c:v>
                </c:pt>
                <c:pt idx="283">
                  <c:v>43516</c:v>
                </c:pt>
                <c:pt idx="284">
                  <c:v>43517</c:v>
                </c:pt>
                <c:pt idx="285">
                  <c:v>43518</c:v>
                </c:pt>
                <c:pt idx="286">
                  <c:v>43521</c:v>
                </c:pt>
                <c:pt idx="287">
                  <c:v>43522</c:v>
                </c:pt>
                <c:pt idx="288">
                  <c:v>43523</c:v>
                </c:pt>
                <c:pt idx="289">
                  <c:v>43524</c:v>
                </c:pt>
                <c:pt idx="290">
                  <c:v>43525</c:v>
                </c:pt>
                <c:pt idx="291">
                  <c:v>43528</c:v>
                </c:pt>
                <c:pt idx="292">
                  <c:v>43529</c:v>
                </c:pt>
                <c:pt idx="293">
                  <c:v>43530</c:v>
                </c:pt>
                <c:pt idx="294">
                  <c:v>43531</c:v>
                </c:pt>
                <c:pt idx="295">
                  <c:v>43532</c:v>
                </c:pt>
                <c:pt idx="296">
                  <c:v>43535</c:v>
                </c:pt>
                <c:pt idx="297">
                  <c:v>43536</c:v>
                </c:pt>
                <c:pt idx="298">
                  <c:v>43537</c:v>
                </c:pt>
                <c:pt idx="299">
                  <c:v>43538</c:v>
                </c:pt>
                <c:pt idx="300">
                  <c:v>43539</c:v>
                </c:pt>
                <c:pt idx="301">
                  <c:v>43542</c:v>
                </c:pt>
                <c:pt idx="302">
                  <c:v>43543</c:v>
                </c:pt>
                <c:pt idx="303">
                  <c:v>43544</c:v>
                </c:pt>
                <c:pt idx="304">
                  <c:v>43545</c:v>
                </c:pt>
                <c:pt idx="305">
                  <c:v>43546</c:v>
                </c:pt>
                <c:pt idx="306">
                  <c:v>43549</c:v>
                </c:pt>
                <c:pt idx="307">
                  <c:v>43550</c:v>
                </c:pt>
                <c:pt idx="308">
                  <c:v>43551</c:v>
                </c:pt>
                <c:pt idx="309">
                  <c:v>43552</c:v>
                </c:pt>
                <c:pt idx="310">
                  <c:v>43553</c:v>
                </c:pt>
                <c:pt idx="311">
                  <c:v>43556</c:v>
                </c:pt>
                <c:pt idx="312">
                  <c:v>43557</c:v>
                </c:pt>
                <c:pt idx="313">
                  <c:v>43558</c:v>
                </c:pt>
                <c:pt idx="314">
                  <c:v>43559</c:v>
                </c:pt>
                <c:pt idx="315">
                  <c:v>43560</c:v>
                </c:pt>
                <c:pt idx="316">
                  <c:v>43563</c:v>
                </c:pt>
                <c:pt idx="317">
                  <c:v>43564</c:v>
                </c:pt>
                <c:pt idx="318">
                  <c:v>43565</c:v>
                </c:pt>
                <c:pt idx="319">
                  <c:v>43566</c:v>
                </c:pt>
                <c:pt idx="320">
                  <c:v>43567</c:v>
                </c:pt>
                <c:pt idx="321">
                  <c:v>43570</c:v>
                </c:pt>
                <c:pt idx="322">
                  <c:v>43571</c:v>
                </c:pt>
                <c:pt idx="323">
                  <c:v>43572</c:v>
                </c:pt>
                <c:pt idx="324">
                  <c:v>43573</c:v>
                </c:pt>
                <c:pt idx="325">
                  <c:v>43577</c:v>
                </c:pt>
                <c:pt idx="326">
                  <c:v>43578</c:v>
                </c:pt>
                <c:pt idx="327">
                  <c:v>43579</c:v>
                </c:pt>
                <c:pt idx="328">
                  <c:v>43580</c:v>
                </c:pt>
                <c:pt idx="329">
                  <c:v>43581</c:v>
                </c:pt>
                <c:pt idx="330">
                  <c:v>43584</c:v>
                </c:pt>
                <c:pt idx="331">
                  <c:v>43585</c:v>
                </c:pt>
                <c:pt idx="332">
                  <c:v>43586</c:v>
                </c:pt>
                <c:pt idx="333">
                  <c:v>43587</c:v>
                </c:pt>
                <c:pt idx="334">
                  <c:v>43588</c:v>
                </c:pt>
                <c:pt idx="335">
                  <c:v>43591</c:v>
                </c:pt>
                <c:pt idx="336">
                  <c:v>43592</c:v>
                </c:pt>
                <c:pt idx="337">
                  <c:v>43593</c:v>
                </c:pt>
                <c:pt idx="338">
                  <c:v>43594</c:v>
                </c:pt>
                <c:pt idx="339">
                  <c:v>43595</c:v>
                </c:pt>
                <c:pt idx="340">
                  <c:v>43598</c:v>
                </c:pt>
                <c:pt idx="341">
                  <c:v>43599</c:v>
                </c:pt>
                <c:pt idx="342">
                  <c:v>43600</c:v>
                </c:pt>
                <c:pt idx="343">
                  <c:v>43601</c:v>
                </c:pt>
                <c:pt idx="344">
                  <c:v>43602</c:v>
                </c:pt>
                <c:pt idx="345">
                  <c:v>43605</c:v>
                </c:pt>
                <c:pt idx="346">
                  <c:v>43606</c:v>
                </c:pt>
                <c:pt idx="347">
                  <c:v>43607</c:v>
                </c:pt>
                <c:pt idx="348">
                  <c:v>43608</c:v>
                </c:pt>
                <c:pt idx="349">
                  <c:v>43609</c:v>
                </c:pt>
                <c:pt idx="350">
                  <c:v>43613</c:v>
                </c:pt>
                <c:pt idx="351">
                  <c:v>43614</c:v>
                </c:pt>
                <c:pt idx="352">
                  <c:v>43615</c:v>
                </c:pt>
                <c:pt idx="353">
                  <c:v>43616</c:v>
                </c:pt>
                <c:pt idx="354">
                  <c:v>43619</c:v>
                </c:pt>
                <c:pt idx="355">
                  <c:v>43620</c:v>
                </c:pt>
                <c:pt idx="356">
                  <c:v>43621</c:v>
                </c:pt>
                <c:pt idx="357">
                  <c:v>43622</c:v>
                </c:pt>
                <c:pt idx="358">
                  <c:v>43623</c:v>
                </c:pt>
                <c:pt idx="359">
                  <c:v>43626</c:v>
                </c:pt>
                <c:pt idx="360">
                  <c:v>43627</c:v>
                </c:pt>
                <c:pt idx="361">
                  <c:v>43628</c:v>
                </c:pt>
                <c:pt idx="362">
                  <c:v>43629</c:v>
                </c:pt>
                <c:pt idx="363">
                  <c:v>43630</c:v>
                </c:pt>
                <c:pt idx="364">
                  <c:v>43633</c:v>
                </c:pt>
                <c:pt idx="365">
                  <c:v>43634</c:v>
                </c:pt>
                <c:pt idx="366">
                  <c:v>43635</c:v>
                </c:pt>
                <c:pt idx="367">
                  <c:v>43636</c:v>
                </c:pt>
                <c:pt idx="368">
                  <c:v>43637</c:v>
                </c:pt>
                <c:pt idx="369">
                  <c:v>43640</c:v>
                </c:pt>
                <c:pt idx="370">
                  <c:v>43641</c:v>
                </c:pt>
                <c:pt idx="371">
                  <c:v>43642</c:v>
                </c:pt>
                <c:pt idx="372">
                  <c:v>43643</c:v>
                </c:pt>
                <c:pt idx="373">
                  <c:v>43644</c:v>
                </c:pt>
                <c:pt idx="374">
                  <c:v>43647</c:v>
                </c:pt>
                <c:pt idx="375">
                  <c:v>43648</c:v>
                </c:pt>
                <c:pt idx="376">
                  <c:v>43649</c:v>
                </c:pt>
                <c:pt idx="377">
                  <c:v>43651</c:v>
                </c:pt>
                <c:pt idx="378">
                  <c:v>43654</c:v>
                </c:pt>
                <c:pt idx="379">
                  <c:v>43655</c:v>
                </c:pt>
                <c:pt idx="380">
                  <c:v>43656</c:v>
                </c:pt>
                <c:pt idx="381">
                  <c:v>43657</c:v>
                </c:pt>
                <c:pt idx="382">
                  <c:v>43658</c:v>
                </c:pt>
                <c:pt idx="383">
                  <c:v>43661</c:v>
                </c:pt>
                <c:pt idx="384">
                  <c:v>43662</c:v>
                </c:pt>
                <c:pt idx="385">
                  <c:v>43663</c:v>
                </c:pt>
                <c:pt idx="386">
                  <c:v>43664</c:v>
                </c:pt>
                <c:pt idx="387">
                  <c:v>43665</c:v>
                </c:pt>
                <c:pt idx="388">
                  <c:v>43668</c:v>
                </c:pt>
                <c:pt idx="389">
                  <c:v>43669</c:v>
                </c:pt>
                <c:pt idx="390">
                  <c:v>43670</c:v>
                </c:pt>
                <c:pt idx="391">
                  <c:v>43671</c:v>
                </c:pt>
                <c:pt idx="392">
                  <c:v>43672</c:v>
                </c:pt>
                <c:pt idx="393">
                  <c:v>43675</c:v>
                </c:pt>
                <c:pt idx="394">
                  <c:v>43676</c:v>
                </c:pt>
                <c:pt idx="395">
                  <c:v>43677</c:v>
                </c:pt>
                <c:pt idx="396">
                  <c:v>43678</c:v>
                </c:pt>
                <c:pt idx="397">
                  <c:v>43679</c:v>
                </c:pt>
                <c:pt idx="398">
                  <c:v>43682</c:v>
                </c:pt>
                <c:pt idx="399">
                  <c:v>43683</c:v>
                </c:pt>
                <c:pt idx="400">
                  <c:v>43684</c:v>
                </c:pt>
                <c:pt idx="401">
                  <c:v>43685</c:v>
                </c:pt>
                <c:pt idx="402">
                  <c:v>43686</c:v>
                </c:pt>
                <c:pt idx="403">
                  <c:v>43689</c:v>
                </c:pt>
                <c:pt idx="404">
                  <c:v>43690</c:v>
                </c:pt>
                <c:pt idx="405">
                  <c:v>43691</c:v>
                </c:pt>
                <c:pt idx="406">
                  <c:v>43692</c:v>
                </c:pt>
                <c:pt idx="407">
                  <c:v>43693</c:v>
                </c:pt>
                <c:pt idx="408">
                  <c:v>43696</c:v>
                </c:pt>
                <c:pt idx="409">
                  <c:v>43697</c:v>
                </c:pt>
                <c:pt idx="410">
                  <c:v>43698</c:v>
                </c:pt>
                <c:pt idx="411">
                  <c:v>43699</c:v>
                </c:pt>
                <c:pt idx="412">
                  <c:v>43700</c:v>
                </c:pt>
                <c:pt idx="413">
                  <c:v>43703</c:v>
                </c:pt>
                <c:pt idx="414">
                  <c:v>43704</c:v>
                </c:pt>
                <c:pt idx="415">
                  <c:v>43705</c:v>
                </c:pt>
                <c:pt idx="416">
                  <c:v>43706</c:v>
                </c:pt>
                <c:pt idx="417">
                  <c:v>43707</c:v>
                </c:pt>
                <c:pt idx="418">
                  <c:v>43711</c:v>
                </c:pt>
                <c:pt idx="419">
                  <c:v>43712</c:v>
                </c:pt>
                <c:pt idx="420">
                  <c:v>43713</c:v>
                </c:pt>
                <c:pt idx="421">
                  <c:v>43714</c:v>
                </c:pt>
                <c:pt idx="422">
                  <c:v>43717</c:v>
                </c:pt>
                <c:pt idx="423">
                  <c:v>43718</c:v>
                </c:pt>
                <c:pt idx="424">
                  <c:v>43719</c:v>
                </c:pt>
                <c:pt idx="425">
                  <c:v>43720</c:v>
                </c:pt>
                <c:pt idx="426">
                  <c:v>43721</c:v>
                </c:pt>
                <c:pt idx="427">
                  <c:v>43724</c:v>
                </c:pt>
                <c:pt idx="428">
                  <c:v>43725</c:v>
                </c:pt>
                <c:pt idx="429">
                  <c:v>43726</c:v>
                </c:pt>
                <c:pt idx="430">
                  <c:v>43727</c:v>
                </c:pt>
                <c:pt idx="431">
                  <c:v>43728</c:v>
                </c:pt>
                <c:pt idx="432">
                  <c:v>43731</c:v>
                </c:pt>
                <c:pt idx="433">
                  <c:v>43732</c:v>
                </c:pt>
                <c:pt idx="434">
                  <c:v>43733</c:v>
                </c:pt>
                <c:pt idx="435">
                  <c:v>43734</c:v>
                </c:pt>
                <c:pt idx="436">
                  <c:v>43735</c:v>
                </c:pt>
                <c:pt idx="437">
                  <c:v>43738</c:v>
                </c:pt>
                <c:pt idx="438">
                  <c:v>43739</c:v>
                </c:pt>
                <c:pt idx="439">
                  <c:v>43740</c:v>
                </c:pt>
                <c:pt idx="440">
                  <c:v>43741</c:v>
                </c:pt>
                <c:pt idx="441">
                  <c:v>43742</c:v>
                </c:pt>
                <c:pt idx="442">
                  <c:v>43745</c:v>
                </c:pt>
                <c:pt idx="443">
                  <c:v>43746</c:v>
                </c:pt>
                <c:pt idx="444">
                  <c:v>43747</c:v>
                </c:pt>
                <c:pt idx="445">
                  <c:v>43748</c:v>
                </c:pt>
                <c:pt idx="446">
                  <c:v>43749</c:v>
                </c:pt>
                <c:pt idx="447">
                  <c:v>43752</c:v>
                </c:pt>
                <c:pt idx="448">
                  <c:v>43753</c:v>
                </c:pt>
                <c:pt idx="449">
                  <c:v>43754</c:v>
                </c:pt>
                <c:pt idx="450">
                  <c:v>43755</c:v>
                </c:pt>
                <c:pt idx="451">
                  <c:v>43756</c:v>
                </c:pt>
                <c:pt idx="452">
                  <c:v>43759</c:v>
                </c:pt>
                <c:pt idx="453">
                  <c:v>43760</c:v>
                </c:pt>
                <c:pt idx="454">
                  <c:v>43761</c:v>
                </c:pt>
                <c:pt idx="455">
                  <c:v>43762</c:v>
                </c:pt>
                <c:pt idx="456">
                  <c:v>43763</c:v>
                </c:pt>
                <c:pt idx="457">
                  <c:v>43766</c:v>
                </c:pt>
                <c:pt idx="458">
                  <c:v>43767</c:v>
                </c:pt>
                <c:pt idx="459">
                  <c:v>43768</c:v>
                </c:pt>
                <c:pt idx="460">
                  <c:v>43769</c:v>
                </c:pt>
                <c:pt idx="461">
                  <c:v>43770</c:v>
                </c:pt>
                <c:pt idx="462">
                  <c:v>43773</c:v>
                </c:pt>
                <c:pt idx="463">
                  <c:v>43774</c:v>
                </c:pt>
                <c:pt idx="464">
                  <c:v>43775</c:v>
                </c:pt>
                <c:pt idx="465">
                  <c:v>43776</c:v>
                </c:pt>
                <c:pt idx="466">
                  <c:v>43777</c:v>
                </c:pt>
                <c:pt idx="467">
                  <c:v>43780</c:v>
                </c:pt>
                <c:pt idx="468">
                  <c:v>43781</c:v>
                </c:pt>
                <c:pt idx="469">
                  <c:v>43782</c:v>
                </c:pt>
                <c:pt idx="470">
                  <c:v>43783</c:v>
                </c:pt>
                <c:pt idx="471">
                  <c:v>43784</c:v>
                </c:pt>
                <c:pt idx="472">
                  <c:v>43787</c:v>
                </c:pt>
                <c:pt idx="473">
                  <c:v>43788</c:v>
                </c:pt>
                <c:pt idx="474">
                  <c:v>43789</c:v>
                </c:pt>
                <c:pt idx="475">
                  <c:v>43790</c:v>
                </c:pt>
                <c:pt idx="476">
                  <c:v>43791</c:v>
                </c:pt>
                <c:pt idx="477">
                  <c:v>43794</c:v>
                </c:pt>
                <c:pt idx="478">
                  <c:v>43795</c:v>
                </c:pt>
                <c:pt idx="479">
                  <c:v>43796</c:v>
                </c:pt>
                <c:pt idx="480">
                  <c:v>43798</c:v>
                </c:pt>
                <c:pt idx="481">
                  <c:v>43801</c:v>
                </c:pt>
                <c:pt idx="482">
                  <c:v>43802</c:v>
                </c:pt>
                <c:pt idx="483">
                  <c:v>43803</c:v>
                </c:pt>
                <c:pt idx="484">
                  <c:v>43804</c:v>
                </c:pt>
                <c:pt idx="485">
                  <c:v>43805</c:v>
                </c:pt>
                <c:pt idx="486">
                  <c:v>43808</c:v>
                </c:pt>
                <c:pt idx="487">
                  <c:v>43809</c:v>
                </c:pt>
                <c:pt idx="488">
                  <c:v>43810</c:v>
                </c:pt>
                <c:pt idx="489">
                  <c:v>43811</c:v>
                </c:pt>
                <c:pt idx="490">
                  <c:v>43812</c:v>
                </c:pt>
                <c:pt idx="491">
                  <c:v>43815</c:v>
                </c:pt>
                <c:pt idx="492">
                  <c:v>43816</c:v>
                </c:pt>
                <c:pt idx="493">
                  <c:v>43817</c:v>
                </c:pt>
                <c:pt idx="494">
                  <c:v>43818</c:v>
                </c:pt>
                <c:pt idx="495">
                  <c:v>43819</c:v>
                </c:pt>
                <c:pt idx="496">
                  <c:v>43822</c:v>
                </c:pt>
                <c:pt idx="497">
                  <c:v>43823</c:v>
                </c:pt>
                <c:pt idx="498">
                  <c:v>43825</c:v>
                </c:pt>
                <c:pt idx="499">
                  <c:v>43826</c:v>
                </c:pt>
                <c:pt idx="500">
                  <c:v>43829</c:v>
                </c:pt>
                <c:pt idx="501">
                  <c:v>43830</c:v>
                </c:pt>
                <c:pt idx="502">
                  <c:v>43832</c:v>
                </c:pt>
                <c:pt idx="503">
                  <c:v>43833</c:v>
                </c:pt>
                <c:pt idx="504">
                  <c:v>43836</c:v>
                </c:pt>
                <c:pt idx="505">
                  <c:v>43837</c:v>
                </c:pt>
                <c:pt idx="506">
                  <c:v>43838</c:v>
                </c:pt>
                <c:pt idx="507">
                  <c:v>43839</c:v>
                </c:pt>
                <c:pt idx="508">
                  <c:v>43840</c:v>
                </c:pt>
                <c:pt idx="509">
                  <c:v>43843</c:v>
                </c:pt>
                <c:pt idx="510">
                  <c:v>43844</c:v>
                </c:pt>
                <c:pt idx="511">
                  <c:v>43845</c:v>
                </c:pt>
                <c:pt idx="512">
                  <c:v>43846</c:v>
                </c:pt>
                <c:pt idx="513">
                  <c:v>43847</c:v>
                </c:pt>
                <c:pt idx="514">
                  <c:v>43851</c:v>
                </c:pt>
                <c:pt idx="515">
                  <c:v>43852</c:v>
                </c:pt>
                <c:pt idx="516">
                  <c:v>43853</c:v>
                </c:pt>
                <c:pt idx="517">
                  <c:v>43854</c:v>
                </c:pt>
                <c:pt idx="518">
                  <c:v>43857</c:v>
                </c:pt>
                <c:pt idx="519">
                  <c:v>43858</c:v>
                </c:pt>
                <c:pt idx="520">
                  <c:v>43859</c:v>
                </c:pt>
                <c:pt idx="521">
                  <c:v>43860</c:v>
                </c:pt>
                <c:pt idx="522">
                  <c:v>43861</c:v>
                </c:pt>
                <c:pt idx="523">
                  <c:v>43864</c:v>
                </c:pt>
                <c:pt idx="524">
                  <c:v>43865</c:v>
                </c:pt>
                <c:pt idx="525">
                  <c:v>43866</c:v>
                </c:pt>
                <c:pt idx="526">
                  <c:v>43867</c:v>
                </c:pt>
                <c:pt idx="527">
                  <c:v>43868</c:v>
                </c:pt>
                <c:pt idx="528">
                  <c:v>43871</c:v>
                </c:pt>
                <c:pt idx="529">
                  <c:v>43872</c:v>
                </c:pt>
                <c:pt idx="530">
                  <c:v>43873</c:v>
                </c:pt>
                <c:pt idx="531">
                  <c:v>43874</c:v>
                </c:pt>
                <c:pt idx="532">
                  <c:v>43875</c:v>
                </c:pt>
                <c:pt idx="533">
                  <c:v>43879</c:v>
                </c:pt>
                <c:pt idx="534">
                  <c:v>43880</c:v>
                </c:pt>
                <c:pt idx="535">
                  <c:v>43881</c:v>
                </c:pt>
                <c:pt idx="536">
                  <c:v>43882</c:v>
                </c:pt>
                <c:pt idx="537">
                  <c:v>43885</c:v>
                </c:pt>
                <c:pt idx="538">
                  <c:v>43886</c:v>
                </c:pt>
                <c:pt idx="539">
                  <c:v>43887</c:v>
                </c:pt>
                <c:pt idx="540">
                  <c:v>43888</c:v>
                </c:pt>
                <c:pt idx="541">
                  <c:v>43889</c:v>
                </c:pt>
                <c:pt idx="542">
                  <c:v>43892</c:v>
                </c:pt>
                <c:pt idx="543">
                  <c:v>43893</c:v>
                </c:pt>
                <c:pt idx="544">
                  <c:v>43894</c:v>
                </c:pt>
                <c:pt idx="545">
                  <c:v>43895</c:v>
                </c:pt>
                <c:pt idx="546">
                  <c:v>43896</c:v>
                </c:pt>
                <c:pt idx="547">
                  <c:v>43899</c:v>
                </c:pt>
                <c:pt idx="548">
                  <c:v>43900</c:v>
                </c:pt>
                <c:pt idx="549">
                  <c:v>43901</c:v>
                </c:pt>
                <c:pt idx="550">
                  <c:v>43902</c:v>
                </c:pt>
                <c:pt idx="551">
                  <c:v>43903</c:v>
                </c:pt>
                <c:pt idx="552">
                  <c:v>43906</c:v>
                </c:pt>
                <c:pt idx="553">
                  <c:v>43907</c:v>
                </c:pt>
                <c:pt idx="554">
                  <c:v>43908</c:v>
                </c:pt>
                <c:pt idx="555">
                  <c:v>43909</c:v>
                </c:pt>
                <c:pt idx="556">
                  <c:v>43910</c:v>
                </c:pt>
                <c:pt idx="557">
                  <c:v>43913</c:v>
                </c:pt>
                <c:pt idx="558">
                  <c:v>43914</c:v>
                </c:pt>
                <c:pt idx="559">
                  <c:v>43915</c:v>
                </c:pt>
                <c:pt idx="560">
                  <c:v>43916</c:v>
                </c:pt>
                <c:pt idx="561">
                  <c:v>43917</c:v>
                </c:pt>
                <c:pt idx="562">
                  <c:v>43920</c:v>
                </c:pt>
                <c:pt idx="563">
                  <c:v>43921</c:v>
                </c:pt>
                <c:pt idx="564">
                  <c:v>43922</c:v>
                </c:pt>
                <c:pt idx="565">
                  <c:v>43923</c:v>
                </c:pt>
                <c:pt idx="566">
                  <c:v>43924</c:v>
                </c:pt>
                <c:pt idx="567">
                  <c:v>43927</c:v>
                </c:pt>
                <c:pt idx="568">
                  <c:v>43928</c:v>
                </c:pt>
                <c:pt idx="569">
                  <c:v>43929</c:v>
                </c:pt>
                <c:pt idx="570">
                  <c:v>43930</c:v>
                </c:pt>
                <c:pt idx="571">
                  <c:v>43934</c:v>
                </c:pt>
                <c:pt idx="572">
                  <c:v>43935</c:v>
                </c:pt>
                <c:pt idx="573">
                  <c:v>43936</c:v>
                </c:pt>
                <c:pt idx="574">
                  <c:v>43937</c:v>
                </c:pt>
                <c:pt idx="575">
                  <c:v>43938</c:v>
                </c:pt>
                <c:pt idx="576">
                  <c:v>43941</c:v>
                </c:pt>
                <c:pt idx="577">
                  <c:v>43942</c:v>
                </c:pt>
                <c:pt idx="578">
                  <c:v>43943</c:v>
                </c:pt>
                <c:pt idx="579">
                  <c:v>43944</c:v>
                </c:pt>
                <c:pt idx="580">
                  <c:v>43945</c:v>
                </c:pt>
                <c:pt idx="581">
                  <c:v>43948</c:v>
                </c:pt>
                <c:pt idx="582">
                  <c:v>43949</c:v>
                </c:pt>
                <c:pt idx="583">
                  <c:v>43950</c:v>
                </c:pt>
                <c:pt idx="584">
                  <c:v>43951</c:v>
                </c:pt>
                <c:pt idx="585">
                  <c:v>43952</c:v>
                </c:pt>
                <c:pt idx="586">
                  <c:v>43955</c:v>
                </c:pt>
                <c:pt idx="587">
                  <c:v>43956</c:v>
                </c:pt>
                <c:pt idx="588">
                  <c:v>43957</c:v>
                </c:pt>
                <c:pt idx="589">
                  <c:v>43958</c:v>
                </c:pt>
                <c:pt idx="590">
                  <c:v>43959</c:v>
                </c:pt>
                <c:pt idx="591">
                  <c:v>43962</c:v>
                </c:pt>
                <c:pt idx="592">
                  <c:v>43963</c:v>
                </c:pt>
                <c:pt idx="593">
                  <c:v>43964</c:v>
                </c:pt>
                <c:pt idx="594">
                  <c:v>43965</c:v>
                </c:pt>
                <c:pt idx="595">
                  <c:v>43966</c:v>
                </c:pt>
              </c:numCache>
            </c:numRef>
          </c:cat>
          <c:val>
            <c:numRef>
              <c:f>'Precios y Rendimientos'!$E$3:$E$598</c:f>
              <c:numCache>
                <c:formatCode>0.00000%</c:formatCode>
                <c:ptCount val="596"/>
                <c:pt idx="0">
                  <c:v>3.2287869339979241E-3</c:v>
                </c:pt>
                <c:pt idx="1">
                  <c:v>-3.8015730634106239E-3</c:v>
                </c:pt>
                <c:pt idx="2">
                  <c:v>4.0202854395449981E-2</c:v>
                </c:pt>
                <c:pt idx="3">
                  <c:v>4.2327872606961661E-3</c:v>
                </c:pt>
                <c:pt idx="4">
                  <c:v>2.6346606036325413E-2</c:v>
                </c:pt>
                <c:pt idx="5">
                  <c:v>5.7305315041847301E-3</c:v>
                </c:pt>
                <c:pt idx="6">
                  <c:v>2.4246180740471551E-2</c:v>
                </c:pt>
                <c:pt idx="7">
                  <c:v>2.4356491078516663E-2</c:v>
                </c:pt>
                <c:pt idx="8">
                  <c:v>-3.127836634997383E-3</c:v>
                </c:pt>
                <c:pt idx="9">
                  <c:v>4.6206722281349262E-2</c:v>
                </c:pt>
                <c:pt idx="10">
                  <c:v>-3.1398596242291195E-2</c:v>
                </c:pt>
                <c:pt idx="11">
                  <c:v>-7.1693111899040285E-3</c:v>
                </c:pt>
                <c:pt idx="12">
                  <c:v>7.9899578930121102E-4</c:v>
                </c:pt>
                <c:pt idx="13">
                  <c:v>-7.1557478288177094E-3</c:v>
                </c:pt>
                <c:pt idx="14">
                  <c:v>-2.6853602529416484E-3</c:v>
                </c:pt>
                <c:pt idx="15">
                  <c:v>2.4846460078832865E-2</c:v>
                </c:pt>
                <c:pt idx="16">
                  <c:v>3.2044698918177078E-4</c:v>
                </c:pt>
                <c:pt idx="17">
                  <c:v>-7.0171226331040958E-3</c:v>
                </c:pt>
                <c:pt idx="18">
                  <c:v>-9.166933630086322E-3</c:v>
                </c:pt>
                <c:pt idx="19">
                  <c:v>4.815402333950964E-2</c:v>
                </c:pt>
                <c:pt idx="20">
                  <c:v>7.2261242952954153E-3</c:v>
                </c:pt>
                <c:pt idx="21">
                  <c:v>-2.2753763405048776E-2</c:v>
                </c:pt>
                <c:pt idx="22">
                  <c:v>-5.9120947477315423E-2</c:v>
                </c:pt>
                <c:pt idx="23">
                  <c:v>3.5925483744740951E-2</c:v>
                </c:pt>
                <c:pt idx="24">
                  <c:v>2.0928781744913725E-2</c:v>
                </c:pt>
                <c:pt idx="25">
                  <c:v>-4.9561172881719316E-2</c:v>
                </c:pt>
                <c:pt idx="26">
                  <c:v>9.5697988288498924E-3</c:v>
                </c:pt>
                <c:pt idx="27">
                  <c:v>3.2428196752810536E-2</c:v>
                </c:pt>
                <c:pt idx="28">
                  <c:v>-1.8631572599746248E-3</c:v>
                </c:pt>
                <c:pt idx="29">
                  <c:v>4.9127045874766606E-3</c:v>
                </c:pt>
                <c:pt idx="30">
                  <c:v>3.3112766489254097E-2</c:v>
                </c:pt>
                <c:pt idx="31">
                  <c:v>-3.9917334619442918E-3</c:v>
                </c:pt>
                <c:pt idx="32">
                  <c:v>-4.7713676274538175E-3</c:v>
                </c:pt>
                <c:pt idx="33">
                  <c:v>-2.7773804949097879E-3</c:v>
                </c:pt>
                <c:pt idx="34">
                  <c:v>1.0024273869846761E-2</c:v>
                </c:pt>
                <c:pt idx="35">
                  <c:v>2.0770017329699983E-3</c:v>
                </c:pt>
                <c:pt idx="36">
                  <c:v>1.8941238329882391E-2</c:v>
                </c:pt>
                <c:pt idx="37">
                  <c:v>3.1862972743650583E-3</c:v>
                </c:pt>
                <c:pt idx="38">
                  <c:v>-6.6865148959744372E-3</c:v>
                </c:pt>
                <c:pt idx="39">
                  <c:v>-3.5176983520096079E-2</c:v>
                </c:pt>
                <c:pt idx="40">
                  <c:v>-1.4459541064945585E-2</c:v>
                </c:pt>
                <c:pt idx="41">
                  <c:v>2.3171961664075379E-2</c:v>
                </c:pt>
                <c:pt idx="42">
                  <c:v>-1.0916799280472511E-2</c:v>
                </c:pt>
                <c:pt idx="43">
                  <c:v>-5.4026384710310921E-3</c:v>
                </c:pt>
                <c:pt idx="44">
                  <c:v>4.8580050150703689E-3</c:v>
                </c:pt>
                <c:pt idx="45">
                  <c:v>1.6466798877967159E-2</c:v>
                </c:pt>
                <c:pt idx="46">
                  <c:v>-2.9570908540602129E-2</c:v>
                </c:pt>
                <c:pt idx="47">
                  <c:v>-1.6167775228760766E-2</c:v>
                </c:pt>
                <c:pt idx="48">
                  <c:v>-2.5145946301046676E-2</c:v>
                </c:pt>
                <c:pt idx="49">
                  <c:v>-8.480903889521639E-4</c:v>
                </c:pt>
                <c:pt idx="50">
                  <c:v>1.4837307365801391E-3</c:v>
                </c:pt>
                <c:pt idx="51">
                  <c:v>3.8959754207359763E-3</c:v>
                </c:pt>
                <c:pt idx="52">
                  <c:v>1.7538779296398875E-2</c:v>
                </c:pt>
                <c:pt idx="53">
                  <c:v>-1.5709634980614197E-3</c:v>
                </c:pt>
                <c:pt idx="54">
                  <c:v>-5.327831308692129E-2</c:v>
                </c:pt>
                <c:pt idx="55">
                  <c:v>4.3397447663371148E-3</c:v>
                </c:pt>
                <c:pt idx="56">
                  <c:v>2.4525428360086594E-2</c:v>
                </c:pt>
                <c:pt idx="57">
                  <c:v>-2.4151548259312448E-2</c:v>
                </c:pt>
                <c:pt idx="58">
                  <c:v>-3.4315903766012979E-3</c:v>
                </c:pt>
                <c:pt idx="59">
                  <c:v>2.4264382583706886E-2</c:v>
                </c:pt>
                <c:pt idx="60">
                  <c:v>-1.6730703122723865E-2</c:v>
                </c:pt>
                <c:pt idx="61">
                  <c:v>2.5657477688072139E-2</c:v>
                </c:pt>
                <c:pt idx="62">
                  <c:v>-1.0269630871345319E-2</c:v>
                </c:pt>
                <c:pt idx="63">
                  <c:v>2.6995989988009554E-2</c:v>
                </c:pt>
                <c:pt idx="64">
                  <c:v>-3.1035409303009163E-2</c:v>
                </c:pt>
                <c:pt idx="65">
                  <c:v>-1.1224409879343748E-2</c:v>
                </c:pt>
                <c:pt idx="66">
                  <c:v>3.7581873463957145E-2</c:v>
                </c:pt>
                <c:pt idx="67">
                  <c:v>-2.2562439054305578E-2</c:v>
                </c:pt>
                <c:pt idx="68">
                  <c:v>3.0445765091117825E-2</c:v>
                </c:pt>
                <c:pt idx="69">
                  <c:v>-2.4597803410711404E-2</c:v>
                </c:pt>
                <c:pt idx="70">
                  <c:v>7.5334328488205924E-3</c:v>
                </c:pt>
                <c:pt idx="71">
                  <c:v>1.4809863886623515E-2</c:v>
                </c:pt>
                <c:pt idx="72">
                  <c:v>1.2630826308356416E-2</c:v>
                </c:pt>
                <c:pt idx="73">
                  <c:v>-1.056233174578942E-3</c:v>
                </c:pt>
                <c:pt idx="74">
                  <c:v>-5.8001897118895264E-3</c:v>
                </c:pt>
                <c:pt idx="75">
                  <c:v>5.0184836241107614E-4</c:v>
                </c:pt>
                <c:pt idx="76">
                  <c:v>-2.9287993376568185E-2</c:v>
                </c:pt>
                <c:pt idx="77">
                  <c:v>4.1082087404360826E-2</c:v>
                </c:pt>
                <c:pt idx="78">
                  <c:v>-2.0402499107347068E-4</c:v>
                </c:pt>
                <c:pt idx="79">
                  <c:v>-5.5875738830734401E-3</c:v>
                </c:pt>
                <c:pt idx="80">
                  <c:v>-2.1707755565837497E-2</c:v>
                </c:pt>
                <c:pt idx="81">
                  <c:v>-1.2124929254651324E-2</c:v>
                </c:pt>
                <c:pt idx="82">
                  <c:v>-1.6368000777651177E-2</c:v>
                </c:pt>
                <c:pt idx="83">
                  <c:v>1.9851535147021062E-2</c:v>
                </c:pt>
                <c:pt idx="84">
                  <c:v>1.1246208521998568E-2</c:v>
                </c:pt>
                <c:pt idx="85">
                  <c:v>1.778194097484128E-2</c:v>
                </c:pt>
                <c:pt idx="86">
                  <c:v>-6.0695002807788379E-3</c:v>
                </c:pt>
                <c:pt idx="87">
                  <c:v>1.795406515916036E-2</c:v>
                </c:pt>
                <c:pt idx="88">
                  <c:v>3.7271933770697068E-3</c:v>
                </c:pt>
                <c:pt idx="89">
                  <c:v>-4.6902830391244597E-3</c:v>
                </c:pt>
                <c:pt idx="90">
                  <c:v>6.2004660413584193E-3</c:v>
                </c:pt>
                <c:pt idx="91">
                  <c:v>-7.1937716915232118E-3</c:v>
                </c:pt>
                <c:pt idx="92">
                  <c:v>-3.3671385486068951E-3</c:v>
                </c:pt>
                <c:pt idx="93">
                  <c:v>9.2539988591258393E-3</c:v>
                </c:pt>
                <c:pt idx="94">
                  <c:v>2.0392727071341123E-2</c:v>
                </c:pt>
                <c:pt idx="95">
                  <c:v>3.5492970146982515E-2</c:v>
                </c:pt>
                <c:pt idx="96">
                  <c:v>-2.4759981656882226E-2</c:v>
                </c:pt>
                <c:pt idx="97">
                  <c:v>1.1732980847252194E-2</c:v>
                </c:pt>
                <c:pt idx="98">
                  <c:v>-5.8478237779700511E-4</c:v>
                </c:pt>
                <c:pt idx="99">
                  <c:v>3.0316281267323245E-3</c:v>
                </c:pt>
                <c:pt idx="100">
                  <c:v>-2.1360209065872975E-2</c:v>
                </c:pt>
                <c:pt idx="101">
                  <c:v>1.6069771357565939E-2</c:v>
                </c:pt>
                <c:pt idx="102">
                  <c:v>-1.69780105277734E-2</c:v>
                </c:pt>
                <c:pt idx="103">
                  <c:v>1.2865545587340845E-2</c:v>
                </c:pt>
                <c:pt idx="104">
                  <c:v>1.1178696658441187E-2</c:v>
                </c:pt>
                <c:pt idx="105">
                  <c:v>-1.7480574511293001E-3</c:v>
                </c:pt>
                <c:pt idx="106">
                  <c:v>3.1328529952223447E-2</c:v>
                </c:pt>
                <c:pt idx="107">
                  <c:v>-8.1881324671473146E-3</c:v>
                </c:pt>
                <c:pt idx="108">
                  <c:v>2.6284314538196764E-3</c:v>
                </c:pt>
                <c:pt idx="109">
                  <c:v>3.8897347561065369E-3</c:v>
                </c:pt>
                <c:pt idx="110">
                  <c:v>-8.6302346463104195E-4</c:v>
                </c:pt>
                <c:pt idx="111">
                  <c:v>-1.8435603763957271E-2</c:v>
                </c:pt>
                <c:pt idx="112">
                  <c:v>-3.9377720490675391E-3</c:v>
                </c:pt>
                <c:pt idx="113">
                  <c:v>-1.2606184215780742E-2</c:v>
                </c:pt>
                <c:pt idx="114">
                  <c:v>-8.8127448661485565E-3</c:v>
                </c:pt>
                <c:pt idx="115">
                  <c:v>-3.915066444940344E-2</c:v>
                </c:pt>
                <c:pt idx="116">
                  <c:v>4.5918112896761037E-3</c:v>
                </c:pt>
                <c:pt idx="117">
                  <c:v>-1.4786685023341167E-2</c:v>
                </c:pt>
                <c:pt idx="118">
                  <c:v>3.6951188072246156E-3</c:v>
                </c:pt>
                <c:pt idx="119">
                  <c:v>-2.3012087491862274E-2</c:v>
                </c:pt>
                <c:pt idx="120">
                  <c:v>3.0190415121526847E-4</c:v>
                </c:pt>
                <c:pt idx="121">
                  <c:v>-4.477184128074985E-3</c:v>
                </c:pt>
                <c:pt idx="122">
                  <c:v>1.4538034218994788E-2</c:v>
                </c:pt>
                <c:pt idx="123">
                  <c:v>2.5664561335143271E-3</c:v>
                </c:pt>
                <c:pt idx="124">
                  <c:v>1.697571343759833E-3</c:v>
                </c:pt>
                <c:pt idx="125">
                  <c:v>-9.4169813679431964E-3</c:v>
                </c:pt>
                <c:pt idx="126">
                  <c:v>7.5066530345688828E-4</c:v>
                </c:pt>
                <c:pt idx="127">
                  <c:v>4.3726320366114062E-3</c:v>
                </c:pt>
                <c:pt idx="128">
                  <c:v>2.1521334238222507E-2</c:v>
                </c:pt>
                <c:pt idx="129">
                  <c:v>1.5208697335980161E-2</c:v>
                </c:pt>
                <c:pt idx="130">
                  <c:v>-1.9076843839150367E-2</c:v>
                </c:pt>
                <c:pt idx="131">
                  <c:v>1.5816675046385512E-2</c:v>
                </c:pt>
                <c:pt idx="132">
                  <c:v>1.3662313059199105E-2</c:v>
                </c:pt>
                <c:pt idx="133">
                  <c:v>1.5023771903728523E-2</c:v>
                </c:pt>
                <c:pt idx="134">
                  <c:v>2.1880962028707758E-3</c:v>
                </c:pt>
                <c:pt idx="135">
                  <c:v>9.3431658642020073E-3</c:v>
                </c:pt>
                <c:pt idx="136">
                  <c:v>-1.3695869263068164E-2</c:v>
                </c:pt>
                <c:pt idx="137">
                  <c:v>-1.2109221305887682E-3</c:v>
                </c:pt>
                <c:pt idx="138">
                  <c:v>-4.6034622708774663E-3</c:v>
                </c:pt>
                <c:pt idx="139">
                  <c:v>1.4054270932166808E-2</c:v>
                </c:pt>
                <c:pt idx="140">
                  <c:v>-6.5808935804524604E-3</c:v>
                </c:pt>
                <c:pt idx="141">
                  <c:v>9.5073311306069341E-3</c:v>
                </c:pt>
                <c:pt idx="142">
                  <c:v>3.6946888057466576E-3</c:v>
                </c:pt>
                <c:pt idx="143">
                  <c:v>-2.695081536220939E-2</c:v>
                </c:pt>
                <c:pt idx="144">
                  <c:v>1.4815921429571277E-2</c:v>
                </c:pt>
                <c:pt idx="145">
                  <c:v>-9.9849717027916153E-3</c:v>
                </c:pt>
                <c:pt idx="146">
                  <c:v>-8.6266670532738395E-3</c:v>
                </c:pt>
                <c:pt idx="147">
                  <c:v>-3.695333940447357E-3</c:v>
                </c:pt>
                <c:pt idx="148">
                  <c:v>-5.3813458494046968E-3</c:v>
                </c:pt>
                <c:pt idx="149">
                  <c:v>1.2017433665266008E-2</c:v>
                </c:pt>
                <c:pt idx="150">
                  <c:v>-8.5320131897732281E-3</c:v>
                </c:pt>
                <c:pt idx="151">
                  <c:v>-6.8137499837608905E-3</c:v>
                </c:pt>
                <c:pt idx="152">
                  <c:v>-1.261855366186611E-2</c:v>
                </c:pt>
                <c:pt idx="153">
                  <c:v>-3.0983134831450319E-3</c:v>
                </c:pt>
                <c:pt idx="154">
                  <c:v>2.3024445701207751E-3</c:v>
                </c:pt>
                <c:pt idx="155">
                  <c:v>-2.2001067979507582E-2</c:v>
                </c:pt>
                <c:pt idx="156">
                  <c:v>4.1969098115035214E-2</c:v>
                </c:pt>
                <c:pt idx="157">
                  <c:v>1.2131537701902458E-3</c:v>
                </c:pt>
                <c:pt idx="158">
                  <c:v>1.245095608194916E-2</c:v>
                </c:pt>
                <c:pt idx="159">
                  <c:v>8.601917496901439E-3</c:v>
                </c:pt>
                <c:pt idx="160">
                  <c:v>-1.0628182435131389E-2</c:v>
                </c:pt>
                <c:pt idx="161">
                  <c:v>-7.3117338911115265E-3</c:v>
                </c:pt>
                <c:pt idx="162">
                  <c:v>5.4531354686937431E-3</c:v>
                </c:pt>
                <c:pt idx="163">
                  <c:v>1.2401958607829895E-2</c:v>
                </c:pt>
                <c:pt idx="164">
                  <c:v>-7.1779042065149446E-3</c:v>
                </c:pt>
                <c:pt idx="165">
                  <c:v>-2.908370687789489E-3</c:v>
                </c:pt>
                <c:pt idx="166">
                  <c:v>-9.43931617969959E-3</c:v>
                </c:pt>
                <c:pt idx="167">
                  <c:v>-1.1918524250387585E-2</c:v>
                </c:pt>
                <c:pt idx="168">
                  <c:v>1.0042955404114271E-2</c:v>
                </c:pt>
                <c:pt idx="169">
                  <c:v>1.2410619015887005E-3</c:v>
                </c:pt>
                <c:pt idx="170">
                  <c:v>1.3153050090608905E-2</c:v>
                </c:pt>
                <c:pt idx="171">
                  <c:v>-5.6812231472974876E-3</c:v>
                </c:pt>
                <c:pt idx="172">
                  <c:v>-2.1472782389435195E-2</c:v>
                </c:pt>
                <c:pt idx="173">
                  <c:v>9.8676472988031786E-3</c:v>
                </c:pt>
                <c:pt idx="174">
                  <c:v>2.336009103318307E-2</c:v>
                </c:pt>
                <c:pt idx="175">
                  <c:v>5.783947028683129E-3</c:v>
                </c:pt>
                <c:pt idx="176">
                  <c:v>1.2135431912696934E-2</c:v>
                </c:pt>
                <c:pt idx="177">
                  <c:v>-1.0729888762412003E-2</c:v>
                </c:pt>
                <c:pt idx="178">
                  <c:v>2.1181003540067588E-2</c:v>
                </c:pt>
                <c:pt idx="179">
                  <c:v>4.5005145145389164E-3</c:v>
                </c:pt>
                <c:pt idx="180">
                  <c:v>6.114642021168573E-3</c:v>
                </c:pt>
                <c:pt idx="181">
                  <c:v>1.2897612261566197E-2</c:v>
                </c:pt>
                <c:pt idx="182">
                  <c:v>-1.1456312283224582E-2</c:v>
                </c:pt>
                <c:pt idx="183">
                  <c:v>-2.0674453965464573E-3</c:v>
                </c:pt>
                <c:pt idx="184">
                  <c:v>-6.0087905494146015E-3</c:v>
                </c:pt>
                <c:pt idx="185">
                  <c:v>6.4443846753737795E-3</c:v>
                </c:pt>
                <c:pt idx="186">
                  <c:v>1.220097450341626E-2</c:v>
                </c:pt>
                <c:pt idx="187">
                  <c:v>2.7554582261262093E-2</c:v>
                </c:pt>
                <c:pt idx="188">
                  <c:v>1.0615947091997474E-2</c:v>
                </c:pt>
                <c:pt idx="189">
                  <c:v>1.5231424900959838E-2</c:v>
                </c:pt>
                <c:pt idx="190">
                  <c:v>-5.905786616782452E-3</c:v>
                </c:pt>
                <c:pt idx="191">
                  <c:v>-9.0668044532387065E-3</c:v>
                </c:pt>
                <c:pt idx="192">
                  <c:v>-1.8129129652784618E-3</c:v>
                </c:pt>
                <c:pt idx="193">
                  <c:v>-8.5587308606788572E-4</c:v>
                </c:pt>
                <c:pt idx="194">
                  <c:v>-4.7743782096596958E-2</c:v>
                </c:pt>
                <c:pt idx="195">
                  <c:v>-2.5801591408579329E-2</c:v>
                </c:pt>
                <c:pt idx="196">
                  <c:v>5.5693913162536439E-3</c:v>
                </c:pt>
                <c:pt idx="197">
                  <c:v>-3.4213043547283674E-3</c:v>
                </c:pt>
                <c:pt idx="198">
                  <c:v>2.5773835776241583E-2</c:v>
                </c:pt>
                <c:pt idx="199">
                  <c:v>-7.4958566519786564E-3</c:v>
                </c:pt>
                <c:pt idx="200">
                  <c:v>-1.6969319182513216E-2</c:v>
                </c:pt>
                <c:pt idx="201">
                  <c:v>-8.6361209720717032E-3</c:v>
                </c:pt>
                <c:pt idx="202">
                  <c:v>-7.8613135251200941E-4</c:v>
                </c:pt>
                <c:pt idx="203">
                  <c:v>-1.679867037485944E-2</c:v>
                </c:pt>
                <c:pt idx="204">
                  <c:v>1.3055358401916607E-2</c:v>
                </c:pt>
                <c:pt idx="205">
                  <c:v>2.5390487699468712E-2</c:v>
                </c:pt>
                <c:pt idx="206">
                  <c:v>-1.2447700620286961E-2</c:v>
                </c:pt>
                <c:pt idx="207">
                  <c:v>-6.8183952715105411E-2</c:v>
                </c:pt>
                <c:pt idx="208">
                  <c:v>4.1785802828229253E-2</c:v>
                </c:pt>
                <c:pt idx="209">
                  <c:v>1.4047249668393786E-2</c:v>
                </c:pt>
                <c:pt idx="210">
                  <c:v>2.2872534680407824E-2</c:v>
                </c:pt>
                <c:pt idx="211">
                  <c:v>-1.4761306820209893E-2</c:v>
                </c:pt>
                <c:pt idx="212">
                  <c:v>1.1754590229932652E-2</c:v>
                </c:pt>
                <c:pt idx="213">
                  <c:v>1.2327701880506955E-2</c:v>
                </c:pt>
                <c:pt idx="214">
                  <c:v>1.5030881642585413E-2</c:v>
                </c:pt>
                <c:pt idx="215">
                  <c:v>1.2412885636357853E-3</c:v>
                </c:pt>
                <c:pt idx="216">
                  <c:v>-3.8642082568888085E-3</c:v>
                </c:pt>
                <c:pt idx="217">
                  <c:v>-3.3897794371250838E-2</c:v>
                </c:pt>
                <c:pt idx="218">
                  <c:v>-2.1287636314069207E-2</c:v>
                </c:pt>
                <c:pt idx="219">
                  <c:v>-1.3799654844146679E-2</c:v>
                </c:pt>
                <c:pt idx="220">
                  <c:v>-9.1798786750978446E-3</c:v>
                </c:pt>
                <c:pt idx="221">
                  <c:v>-1.6590208294694434E-2</c:v>
                </c:pt>
                <c:pt idx="222">
                  <c:v>-4.5708166209345202E-2</c:v>
                </c:pt>
                <c:pt idx="223">
                  <c:v>-1.0146607151442354E-2</c:v>
                </c:pt>
                <c:pt idx="224">
                  <c:v>-1.1969691156350978E-3</c:v>
                </c:pt>
                <c:pt idx="225">
                  <c:v>-1.5882446151879684E-2</c:v>
                </c:pt>
                <c:pt idx="226">
                  <c:v>1.2852617250678232E-2</c:v>
                </c:pt>
                <c:pt idx="227">
                  <c:v>5.2650362724619964E-3</c:v>
                </c:pt>
                <c:pt idx="228">
                  <c:v>4.7496907724899791E-2</c:v>
                </c:pt>
                <c:pt idx="229">
                  <c:v>2.6804100169765345E-2</c:v>
                </c:pt>
                <c:pt idx="230">
                  <c:v>1.2186133268877464E-2</c:v>
                </c:pt>
                <c:pt idx="231">
                  <c:v>3.7359890036308727E-2</c:v>
                </c:pt>
                <c:pt idx="232">
                  <c:v>-4.9721242093981002E-2</c:v>
                </c:pt>
                <c:pt idx="233">
                  <c:v>-3.1437848999463995E-2</c:v>
                </c:pt>
                <c:pt idx="234">
                  <c:v>-2.6500602172852668E-2</c:v>
                </c:pt>
                <c:pt idx="235">
                  <c:v>9.6373201732921493E-3</c:v>
                </c:pt>
                <c:pt idx="236">
                  <c:v>-1.3325886900247925E-2</c:v>
                </c:pt>
                <c:pt idx="237">
                  <c:v>1.436700090482434E-2</c:v>
                </c:pt>
                <c:pt idx="238">
                  <c:v>-3.7412752007768609E-3</c:v>
                </c:pt>
                <c:pt idx="239">
                  <c:v>-2.0863237195830164E-2</c:v>
                </c:pt>
                <c:pt idx="240">
                  <c:v>-8.2535468167793374E-3</c:v>
                </c:pt>
                <c:pt idx="241">
                  <c:v>3.7042907839786067E-2</c:v>
                </c:pt>
                <c:pt idx="242">
                  <c:v>-2.6282744748243384E-2</c:v>
                </c:pt>
                <c:pt idx="243">
                  <c:v>-2.055086977290696E-2</c:v>
                </c:pt>
                <c:pt idx="244">
                  <c:v>-2.7527569353698635E-2</c:v>
                </c:pt>
                <c:pt idx="245">
                  <c:v>-3.4711499849151922E-2</c:v>
                </c:pt>
                <c:pt idx="246">
                  <c:v>6.5046207181238089E-2</c:v>
                </c:pt>
                <c:pt idx="247">
                  <c:v>1.0173267300871409E-2</c:v>
                </c:pt>
                <c:pt idx="248">
                  <c:v>-2.3992109253741663E-3</c:v>
                </c:pt>
                <c:pt idx="249">
                  <c:v>1.9159089033831921E-2</c:v>
                </c:pt>
                <c:pt idx="250">
                  <c:v>4.0537756250299288E-3</c:v>
                </c:pt>
                <c:pt idx="251">
                  <c:v>-4.0685544945710028E-2</c:v>
                </c:pt>
                <c:pt idx="252">
                  <c:v>5.0733443097710579E-2</c:v>
                </c:pt>
                <c:pt idx="253">
                  <c:v>3.143960162001855E-3</c:v>
                </c:pt>
                <c:pt idx="254">
                  <c:v>3.7154518961807118E-2</c:v>
                </c:pt>
                <c:pt idx="255">
                  <c:v>9.6439520638163297E-3</c:v>
                </c:pt>
                <c:pt idx="256">
                  <c:v>2.5215362507331758E-2</c:v>
                </c:pt>
                <c:pt idx="257">
                  <c:v>8.2221098533444747E-4</c:v>
                </c:pt>
                <c:pt idx="258">
                  <c:v>-7.2236211578784286E-3</c:v>
                </c:pt>
                <c:pt idx="259">
                  <c:v>5.3516313325774377E-3</c:v>
                </c:pt>
                <c:pt idx="260">
                  <c:v>-5.1129655397335141E-4</c:v>
                </c:pt>
                <c:pt idx="261">
                  <c:v>1.9771601140710197E-2</c:v>
                </c:pt>
                <c:pt idx="262">
                  <c:v>1.5584318839459889E-2</c:v>
                </c:pt>
                <c:pt idx="263">
                  <c:v>-1.8903730653956511E-2</c:v>
                </c:pt>
                <c:pt idx="264">
                  <c:v>1.9817580415044207E-3</c:v>
                </c:pt>
                <c:pt idx="265">
                  <c:v>-9.4857236528570561E-4</c:v>
                </c:pt>
                <c:pt idx="266">
                  <c:v>1.6416229485003635E-2</c:v>
                </c:pt>
                <c:pt idx="267">
                  <c:v>-3.3829922945547313E-3</c:v>
                </c:pt>
                <c:pt idx="268">
                  <c:v>5.3306751675698113E-3</c:v>
                </c:pt>
                <c:pt idx="269">
                  <c:v>6.0632581283102602E-2</c:v>
                </c:pt>
                <c:pt idx="270">
                  <c:v>-5.4310697447001307E-3</c:v>
                </c:pt>
                <c:pt idx="271">
                  <c:v>4.6828887075847118E-3</c:v>
                </c:pt>
                <c:pt idx="272">
                  <c:v>2.4401078363185214E-2</c:v>
                </c:pt>
                <c:pt idx="273">
                  <c:v>3.2659686120045994E-2</c:v>
                </c:pt>
                <c:pt idx="274">
                  <c:v>2.2647510171301499E-3</c:v>
                </c:pt>
                <c:pt idx="275">
                  <c:v>-9.542811475900333E-3</c:v>
                </c:pt>
                <c:pt idx="276">
                  <c:v>-6.4190085061010486E-4</c:v>
                </c:pt>
                <c:pt idx="277">
                  <c:v>-2.3736735641275461E-3</c:v>
                </c:pt>
                <c:pt idx="278">
                  <c:v>1.6620643997597235E-2</c:v>
                </c:pt>
                <c:pt idx="279">
                  <c:v>-3.4091548227589073E-4</c:v>
                </c:pt>
                <c:pt idx="280">
                  <c:v>-1.8528786003746277E-3</c:v>
                </c:pt>
                <c:pt idx="281">
                  <c:v>1.9691751422118351E-2</c:v>
                </c:pt>
                <c:pt idx="282">
                  <c:v>-4.0996752314723418E-3</c:v>
                </c:pt>
                <c:pt idx="283">
                  <c:v>1.2628346853348746E-2</c:v>
                </c:pt>
                <c:pt idx="284">
                  <c:v>-9.4622458898274853E-3</c:v>
                </c:pt>
                <c:pt idx="285">
                  <c:v>1.5375202431517269E-2</c:v>
                </c:pt>
                <c:pt idx="286">
                  <c:v>6.6281825484253423E-3</c:v>
                </c:pt>
                <c:pt idx="287">
                  <c:v>-2.3436075839206521E-4</c:v>
                </c:pt>
                <c:pt idx="288">
                  <c:v>2.0111821779599585E-2</c:v>
                </c:pt>
                <c:pt idx="289">
                  <c:v>1.0326775347351254E-2</c:v>
                </c:pt>
                <c:pt idx="290">
                  <c:v>1.4990593935695514E-3</c:v>
                </c:pt>
                <c:pt idx="291">
                  <c:v>-1.8161280365862221E-2</c:v>
                </c:pt>
                <c:pt idx="292">
                  <c:v>-5.9573453321042896E-3</c:v>
                </c:pt>
                <c:pt idx="293">
                  <c:v>-1.3246469853041148E-2</c:v>
                </c:pt>
                <c:pt idx="294">
                  <c:v>-4.4863244061961807E-3</c:v>
                </c:pt>
                <c:pt idx="295">
                  <c:v>-4.7257598791587987E-5</c:v>
                </c:pt>
                <c:pt idx="296">
                  <c:v>-5.4794586124376501E-2</c:v>
                </c:pt>
                <c:pt idx="297">
                  <c:v>-6.3470796309835001E-2</c:v>
                </c:pt>
                <c:pt idx="298">
                  <c:v>4.597799686153637E-3</c:v>
                </c:pt>
                <c:pt idx="299">
                  <c:v>-1.0234251260107413E-2</c:v>
                </c:pt>
                <c:pt idx="300">
                  <c:v>1.512743663822781E-2</c:v>
                </c:pt>
                <c:pt idx="301">
                  <c:v>-1.7863436913548129E-2</c:v>
                </c:pt>
                <c:pt idx="302">
                  <c:v>3.0842612974665961E-3</c:v>
                </c:pt>
                <c:pt idx="303">
                  <c:v>7.2840627675678331E-3</c:v>
                </c:pt>
                <c:pt idx="304">
                  <c:v>-9.2407932812103178E-3</c:v>
                </c:pt>
                <c:pt idx="305">
                  <c:v>-2.8660048467282755E-2</c:v>
                </c:pt>
                <c:pt idx="306">
                  <c:v>2.2631563247049954E-2</c:v>
                </c:pt>
                <c:pt idx="307">
                  <c:v>-2.1588185740674631E-4</c:v>
                </c:pt>
                <c:pt idx="308">
                  <c:v>1.0287630747757457E-2</c:v>
                </c:pt>
                <c:pt idx="309">
                  <c:v>6.145130914240785E-4</c:v>
                </c:pt>
                <c:pt idx="310">
                  <c:v>1.8469581184791906E-2</c:v>
                </c:pt>
                <c:pt idx="311">
                  <c:v>2.6186526499394291E-2</c:v>
                </c:pt>
                <c:pt idx="312">
                  <c:v>-2.0198378413249711E-3</c:v>
                </c:pt>
                <c:pt idx="313">
                  <c:v>-1.550017741651127E-2</c:v>
                </c:pt>
                <c:pt idx="314">
                  <c:v>2.8492926551498071E-2</c:v>
                </c:pt>
                <c:pt idx="315">
                  <c:v>-9.9775142457490078E-3</c:v>
                </c:pt>
                <c:pt idx="316">
                  <c:v>-4.5437878659057317E-2</c:v>
                </c:pt>
                <c:pt idx="317">
                  <c:v>-1.4740177859850667E-2</c:v>
                </c:pt>
                <c:pt idx="318">
                  <c:v>-1.1172156571704941E-2</c:v>
                </c:pt>
                <c:pt idx="319">
                  <c:v>1.4202495461013201E-2</c:v>
                </c:pt>
                <c:pt idx="320">
                  <c:v>2.52880121346871E-2</c:v>
                </c:pt>
                <c:pt idx="321">
                  <c:v>-1.1071563146553555E-2</c:v>
                </c:pt>
                <c:pt idx="322">
                  <c:v>1.6535475101042592E-2</c:v>
                </c:pt>
                <c:pt idx="323">
                  <c:v>-1.1063791003012921E-2</c:v>
                </c:pt>
                <c:pt idx="324">
                  <c:v>6.7319527917599469E-3</c:v>
                </c:pt>
                <c:pt idx="325">
                  <c:v>-1.2976141828124082E-2</c:v>
                </c:pt>
                <c:pt idx="326">
                  <c:v>-3.0701836866518411E-3</c:v>
                </c:pt>
                <c:pt idx="327">
                  <c:v>3.8426886249862268E-3</c:v>
                </c:pt>
                <c:pt idx="328">
                  <c:v>1.9360817434082481E-2</c:v>
                </c:pt>
                <c:pt idx="329">
                  <c:v>-5.2646963664253659E-3</c:v>
                </c:pt>
                <c:pt idx="330">
                  <c:v>-4.5798456503628555E-3</c:v>
                </c:pt>
                <c:pt idx="331">
                  <c:v>-3.5943917317947317E-3</c:v>
                </c:pt>
                <c:pt idx="332">
                  <c:v>-2.3591731436789064E-3</c:v>
                </c:pt>
                <c:pt idx="333">
                  <c:v>-2.6574953540643973E-3</c:v>
                </c:pt>
                <c:pt idx="334">
                  <c:v>1.7546836626408631E-3</c:v>
                </c:pt>
                <c:pt idx="335">
                  <c:v>-1.2993748959315387E-2</c:v>
                </c:pt>
                <c:pt idx="336">
                  <c:v>-3.9438217740923945E-2</c:v>
                </c:pt>
                <c:pt idx="337">
                  <c:v>7.0294865724858319E-3</c:v>
                </c:pt>
                <c:pt idx="338">
                  <c:v>-1.0016566169461262E-2</c:v>
                </c:pt>
                <c:pt idx="339">
                  <c:v>1.5237395582941549E-3</c:v>
                </c:pt>
                <c:pt idx="340">
                  <c:v>-5.0007566856614762E-2</c:v>
                </c:pt>
                <c:pt idx="341">
                  <c:v>1.666686595177103E-2</c:v>
                </c:pt>
                <c:pt idx="342">
                  <c:v>7.5507702557037135E-3</c:v>
                </c:pt>
                <c:pt idx="343">
                  <c:v>2.3362158066929282E-2</c:v>
                </c:pt>
                <c:pt idx="344">
                  <c:v>3.4140725167579856E-3</c:v>
                </c:pt>
                <c:pt idx="345">
                  <c:v>-6.3010449052720175E-3</c:v>
                </c:pt>
                <c:pt idx="346">
                  <c:v>1.6752715206867528E-2</c:v>
                </c:pt>
                <c:pt idx="347">
                  <c:v>-1.6781162410761434E-2</c:v>
                </c:pt>
                <c:pt idx="348">
                  <c:v>-6.3412738637352757E-3</c:v>
                </c:pt>
                <c:pt idx="349">
                  <c:v>1.2332710243757384E-2</c:v>
                </c:pt>
                <c:pt idx="350">
                  <c:v>-5.6293007742271984E-5</c:v>
                </c:pt>
                <c:pt idx="351">
                  <c:v>-1.7281105049668542E-2</c:v>
                </c:pt>
                <c:pt idx="352">
                  <c:v>3.0629411916060058E-3</c:v>
                </c:pt>
                <c:pt idx="353">
                  <c:v>-2.3891843170412597E-2</c:v>
                </c:pt>
                <c:pt idx="354">
                  <c:v>-7.9941224875605572E-3</c:v>
                </c:pt>
                <c:pt idx="355">
                  <c:v>1.6766751259103194E-2</c:v>
                </c:pt>
                <c:pt idx="356">
                  <c:v>1.1912933125801233E-2</c:v>
                </c:pt>
                <c:pt idx="357">
                  <c:v>5.4048591945058885E-3</c:v>
                </c:pt>
                <c:pt idx="358">
                  <c:v>8.6890270041882801E-3</c:v>
                </c:pt>
                <c:pt idx="359">
                  <c:v>2.825591667290482E-4</c:v>
                </c:pt>
                <c:pt idx="360">
                  <c:v>-1.2714737271516724E-2</c:v>
                </c:pt>
                <c:pt idx="361">
                  <c:v>-6.6057980473284515E-3</c:v>
                </c:pt>
                <c:pt idx="362">
                  <c:v>5.2594267755109161E-3</c:v>
                </c:pt>
                <c:pt idx="363">
                  <c:v>-4.884888259096931E-3</c:v>
                </c:pt>
                <c:pt idx="364">
                  <c:v>2.205028957588151E-2</c:v>
                </c:pt>
                <c:pt idx="365">
                  <c:v>5.2312776592576424E-2</c:v>
                </c:pt>
                <c:pt idx="366">
                  <c:v>-1.4545268668852791E-2</c:v>
                </c:pt>
                <c:pt idx="367">
                  <c:v>1.7002436665100411E-2</c:v>
                </c:pt>
                <c:pt idx="368">
                  <c:v>-8.1423630191541068E-3</c:v>
                </c:pt>
                <c:pt idx="369">
                  <c:v>5.7653716343010553E-3</c:v>
                </c:pt>
                <c:pt idx="370">
                  <c:v>-1.2565584482201079E-2</c:v>
                </c:pt>
                <c:pt idx="371">
                  <c:v>1.5102526462732734E-2</c:v>
                </c:pt>
                <c:pt idx="372">
                  <c:v>-2.9557180543745887E-2</c:v>
                </c:pt>
                <c:pt idx="373">
                  <c:v>-2.7482893578584047E-5</c:v>
                </c:pt>
                <c:pt idx="374">
                  <c:v>-2.0959224832291082E-2</c:v>
                </c:pt>
                <c:pt idx="375">
                  <c:v>-6.4732384134148554E-3</c:v>
                </c:pt>
                <c:pt idx="376">
                  <c:v>8.7482552219630895E-4</c:v>
                </c:pt>
                <c:pt idx="377">
                  <c:v>3.9136573210073215E-3</c:v>
                </c:pt>
                <c:pt idx="378">
                  <c:v>-1.3409273688197321E-2</c:v>
                </c:pt>
                <c:pt idx="379">
                  <c:v>5.5950080508766252E-3</c:v>
                </c:pt>
                <c:pt idx="380">
                  <c:v>-2.2400170602776786E-3</c:v>
                </c:pt>
                <c:pt idx="381">
                  <c:v>1.8839369606217439E-2</c:v>
                </c:pt>
                <c:pt idx="382">
                  <c:v>1.7478663190547482E-2</c:v>
                </c:pt>
                <c:pt idx="383">
                  <c:v>-1.0234786058284285E-2</c:v>
                </c:pt>
                <c:pt idx="384">
                  <c:v>3.1475936340010927E-3</c:v>
                </c:pt>
                <c:pt idx="385">
                  <c:v>1.849104596219658E-2</c:v>
                </c:pt>
                <c:pt idx="386">
                  <c:v>-2.3022370702924823E-2</c:v>
                </c:pt>
                <c:pt idx="387">
                  <c:v>4.4017022922627325E-2</c:v>
                </c:pt>
                <c:pt idx="388">
                  <c:v>-1.0495647943068417E-2</c:v>
                </c:pt>
                <c:pt idx="389">
                  <c:v>-9.3776239899571036E-4</c:v>
                </c:pt>
                <c:pt idx="390">
                  <c:v>-3.1697762322266773E-2</c:v>
                </c:pt>
                <c:pt idx="391">
                  <c:v>-3.7607278247182185E-2</c:v>
                </c:pt>
                <c:pt idx="392">
                  <c:v>-8.9166765793665392E-3</c:v>
                </c:pt>
                <c:pt idx="393">
                  <c:v>-1.3981423359011454E-2</c:v>
                </c:pt>
                <c:pt idx="394">
                  <c:v>2.1086507385319194E-2</c:v>
                </c:pt>
                <c:pt idx="395">
                  <c:v>-1.8239369879851697E-2</c:v>
                </c:pt>
                <c:pt idx="396">
                  <c:v>-2.0401288460027703E-2</c:v>
                </c:pt>
                <c:pt idx="397">
                  <c:v>1.5641816113260626E-2</c:v>
                </c:pt>
                <c:pt idx="398">
                  <c:v>-2.5351116446709308E-2</c:v>
                </c:pt>
                <c:pt idx="399">
                  <c:v>4.1900087110054943E-3</c:v>
                </c:pt>
                <c:pt idx="400">
                  <c:v>-3.2237895181675205E-3</c:v>
                </c:pt>
                <c:pt idx="401">
                  <c:v>2.1107176207272503E-2</c:v>
                </c:pt>
                <c:pt idx="402">
                  <c:v>3.5613407087076178E-3</c:v>
                </c:pt>
                <c:pt idx="403">
                  <c:v>-1.375137437118493E-2</c:v>
                </c:pt>
                <c:pt idx="404">
                  <c:v>-2.4032935075144973E-4</c:v>
                </c:pt>
                <c:pt idx="405">
                  <c:v>-3.8089359999907389E-2</c:v>
                </c:pt>
                <c:pt idx="406">
                  <c:v>2.3380992016641663E-2</c:v>
                </c:pt>
                <c:pt idx="407">
                  <c:v>7.4418740371817154E-3</c:v>
                </c:pt>
                <c:pt idx="408">
                  <c:v>1.0026571591660857E-2</c:v>
                </c:pt>
                <c:pt idx="409">
                  <c:v>-6.1003313994157683E-3</c:v>
                </c:pt>
                <c:pt idx="410">
                  <c:v>2.4534525683526705E-2</c:v>
                </c:pt>
                <c:pt idx="411">
                  <c:v>4.1538179692938174E-2</c:v>
                </c:pt>
                <c:pt idx="412">
                  <c:v>4.504446438170954E-3</c:v>
                </c:pt>
                <c:pt idx="413">
                  <c:v>8.4749680683127004E-3</c:v>
                </c:pt>
                <c:pt idx="414">
                  <c:v>-1.207684635841976E-2</c:v>
                </c:pt>
                <c:pt idx="415">
                  <c:v>1.4663719547290158E-2</c:v>
                </c:pt>
                <c:pt idx="416">
                  <c:v>7.6656284222828839E-3</c:v>
                </c:pt>
                <c:pt idx="417">
                  <c:v>3.7147626439129524E-3</c:v>
                </c:pt>
                <c:pt idx="418">
                  <c:v>-2.6918360984813355E-2</c:v>
                </c:pt>
                <c:pt idx="419">
                  <c:v>5.9356697349463574E-3</c:v>
                </c:pt>
                <c:pt idx="420">
                  <c:v>1.0518525325375264E-2</c:v>
                </c:pt>
                <c:pt idx="421">
                  <c:v>7.4659004317105329E-3</c:v>
                </c:pt>
                <c:pt idx="422">
                  <c:v>-1.1693485899965297E-2</c:v>
                </c:pt>
                <c:pt idx="423">
                  <c:v>2.9414249580261655E-2</c:v>
                </c:pt>
                <c:pt idx="424">
                  <c:v>3.575473328772158E-2</c:v>
                </c:pt>
                <c:pt idx="425">
                  <c:v>-1.9273720482489903E-2</c:v>
                </c:pt>
                <c:pt idx="426">
                  <c:v>1.093486967695277E-2</c:v>
                </c:pt>
                <c:pt idx="427">
                  <c:v>-2.3991653326421985E-3</c:v>
                </c:pt>
                <c:pt idx="428">
                  <c:v>1.4022917321286381E-2</c:v>
                </c:pt>
                <c:pt idx="429">
                  <c:v>5.7357909083138991E-3</c:v>
                </c:pt>
                <c:pt idx="430">
                  <c:v>-5.1112646308199613E-3</c:v>
                </c:pt>
                <c:pt idx="431">
                  <c:v>-1.3223011168057356E-2</c:v>
                </c:pt>
                <c:pt idx="432">
                  <c:v>-6.2400145576008235E-3</c:v>
                </c:pt>
                <c:pt idx="433">
                  <c:v>1.2179229623350324E-2</c:v>
                </c:pt>
                <c:pt idx="434">
                  <c:v>1.1851437674728819E-2</c:v>
                </c:pt>
                <c:pt idx="435">
                  <c:v>1.7850623836585897E-3</c:v>
                </c:pt>
                <c:pt idx="436">
                  <c:v>-1.0471077982656694E-2</c:v>
                </c:pt>
                <c:pt idx="437">
                  <c:v>-6.262086895318885E-3</c:v>
                </c:pt>
                <c:pt idx="438">
                  <c:v>-1.4641308301757663E-2</c:v>
                </c:pt>
                <c:pt idx="439">
                  <c:v>-2.042373626493197E-2</c:v>
                </c:pt>
                <c:pt idx="440">
                  <c:v>1.2739775435340444E-2</c:v>
                </c:pt>
                <c:pt idx="441">
                  <c:v>9.7090038568113934E-3</c:v>
                </c:pt>
                <c:pt idx="442">
                  <c:v>2.2332849385015979E-3</c:v>
                </c:pt>
                <c:pt idx="443">
                  <c:v>-6.5011512319234008E-3</c:v>
                </c:pt>
                <c:pt idx="444">
                  <c:v>2.2961897358366699E-3</c:v>
                </c:pt>
                <c:pt idx="445">
                  <c:v>-1.0617259425109656E-2</c:v>
                </c:pt>
                <c:pt idx="446">
                  <c:v>1.0510609998127991E-2</c:v>
                </c:pt>
                <c:pt idx="447">
                  <c:v>-4.651855076482342E-3</c:v>
                </c:pt>
                <c:pt idx="448">
                  <c:v>-5.9666273217790942E-3</c:v>
                </c:pt>
                <c:pt idx="449">
                  <c:v>3.9549253460289336E-3</c:v>
                </c:pt>
                <c:pt idx="450">
                  <c:v>-9.089859423953189E-3</c:v>
                </c:pt>
                <c:pt idx="451">
                  <c:v>-7.031756325379368E-2</c:v>
                </c:pt>
                <c:pt idx="452">
                  <c:v>-3.8342171688338228E-2</c:v>
                </c:pt>
                <c:pt idx="453">
                  <c:v>1.7783388301841976E-2</c:v>
                </c:pt>
                <c:pt idx="454">
                  <c:v>1.033217913604691E-2</c:v>
                </c:pt>
                <c:pt idx="455">
                  <c:v>1.1824085862998081E-2</c:v>
                </c:pt>
                <c:pt idx="456">
                  <c:v>-1.3793713113771014E-2</c:v>
                </c:pt>
                <c:pt idx="457">
                  <c:v>3.0849759140512095E-3</c:v>
                </c:pt>
                <c:pt idx="458">
                  <c:v>2.3340833873232141E-2</c:v>
                </c:pt>
                <c:pt idx="459">
                  <c:v>-8.2591115807841061E-3</c:v>
                </c:pt>
                <c:pt idx="460">
                  <c:v>-1.7931297495334068E-2</c:v>
                </c:pt>
                <c:pt idx="461">
                  <c:v>1.5414127472379385E-2</c:v>
                </c:pt>
                <c:pt idx="462">
                  <c:v>1.6947552165376769E-2</c:v>
                </c:pt>
                <c:pt idx="463">
                  <c:v>2.0300163955479393E-2</c:v>
                </c:pt>
                <c:pt idx="464">
                  <c:v>-1.1509195844519622E-2</c:v>
                </c:pt>
                <c:pt idx="465">
                  <c:v>1.4589089230973075E-2</c:v>
                </c:pt>
                <c:pt idx="466">
                  <c:v>-1.7817516148849001E-2</c:v>
                </c:pt>
                <c:pt idx="467">
                  <c:v>4.4466616946851133E-2</c:v>
                </c:pt>
                <c:pt idx="468">
                  <c:v>-1.1180674677204324E-2</c:v>
                </c:pt>
                <c:pt idx="469">
                  <c:v>-1.0477088302032833E-3</c:v>
                </c:pt>
                <c:pt idx="470">
                  <c:v>1.3535605990250197E-2</c:v>
                </c:pt>
                <c:pt idx="471">
                  <c:v>1.1473178602960453E-2</c:v>
                </c:pt>
                <c:pt idx="472">
                  <c:v>-5.9908113477583486E-3</c:v>
                </c:pt>
                <c:pt idx="473">
                  <c:v>-6.680590381686208E-3</c:v>
                </c:pt>
                <c:pt idx="474">
                  <c:v>1.0597591343472173E-2</c:v>
                </c:pt>
                <c:pt idx="475">
                  <c:v>-1.2124678278481633E-2</c:v>
                </c:pt>
                <c:pt idx="476">
                  <c:v>1.3283323750224419E-2</c:v>
                </c:pt>
                <c:pt idx="477">
                  <c:v>4.808815500704537E-3</c:v>
                </c:pt>
                <c:pt idx="478">
                  <c:v>1.0178787889465149E-3</c:v>
                </c:pt>
                <c:pt idx="479">
                  <c:v>-1.4861856006458811E-2</c:v>
                </c:pt>
                <c:pt idx="480">
                  <c:v>-4.9579208174050839E-3</c:v>
                </c:pt>
                <c:pt idx="481">
                  <c:v>-3.0500300441735396E-2</c:v>
                </c:pt>
                <c:pt idx="482">
                  <c:v>-8.7662806528237703E-3</c:v>
                </c:pt>
                <c:pt idx="483">
                  <c:v>-9.2451129520325168E-3</c:v>
                </c:pt>
                <c:pt idx="484">
                  <c:v>-9.0998320456468062E-3</c:v>
                </c:pt>
                <c:pt idx="485">
                  <c:v>2.4037629698154546E-2</c:v>
                </c:pt>
                <c:pt idx="486">
                  <c:v>-8.1668139245880123E-3</c:v>
                </c:pt>
                <c:pt idx="487">
                  <c:v>-9.46920141616589E-3</c:v>
                </c:pt>
                <c:pt idx="488">
                  <c:v>6.0180908542365802E-3</c:v>
                </c:pt>
                <c:pt idx="489">
                  <c:v>-1.0656559042931989E-2</c:v>
                </c:pt>
                <c:pt idx="490">
                  <c:v>-1.3431235362645831E-2</c:v>
                </c:pt>
                <c:pt idx="491">
                  <c:v>-4.3885241600759121E-2</c:v>
                </c:pt>
                <c:pt idx="492">
                  <c:v>0</c:v>
                </c:pt>
                <c:pt idx="493">
                  <c:v>1.1190967899766324E-2</c:v>
                </c:pt>
                <c:pt idx="494">
                  <c:v>8.4917038115731105E-3</c:v>
                </c:pt>
                <c:pt idx="495">
                  <c:v>-1.6629250994029513E-2</c:v>
                </c:pt>
                <c:pt idx="496">
                  <c:v>2.87000806495743E-2</c:v>
                </c:pt>
                <c:pt idx="497">
                  <c:v>-1.3571193785171562E-2</c:v>
                </c:pt>
                <c:pt idx="498">
                  <c:v>-9.2922427880135963E-3</c:v>
                </c:pt>
                <c:pt idx="499">
                  <c:v>6.666676088227417E-4</c:v>
                </c:pt>
                <c:pt idx="500">
                  <c:v>-1.1393230033354662E-2</c:v>
                </c:pt>
                <c:pt idx="501">
                  <c:v>-1.9626636772451765E-3</c:v>
                </c:pt>
                <c:pt idx="502">
                  <c:v>2.2941991522695E-2</c:v>
                </c:pt>
                <c:pt idx="503">
                  <c:v>-1.6814291040984611E-3</c:v>
                </c:pt>
                <c:pt idx="504">
                  <c:v>2.9406715353197149E-3</c:v>
                </c:pt>
                <c:pt idx="505">
                  <c:v>1.0551230376136955E-2</c:v>
                </c:pt>
                <c:pt idx="506">
                  <c:v>-1.7677917785756805E-2</c:v>
                </c:pt>
                <c:pt idx="507">
                  <c:v>1.4887002135065608E-2</c:v>
                </c:pt>
                <c:pt idx="508">
                  <c:v>-1.9272322577584697E-2</c:v>
                </c:pt>
                <c:pt idx="509">
                  <c:v>9.0887486855762648E-4</c:v>
                </c:pt>
                <c:pt idx="510">
                  <c:v>6.429528242001584E-3</c:v>
                </c:pt>
                <c:pt idx="511">
                  <c:v>-7.7022021702197142E-3</c:v>
                </c:pt>
                <c:pt idx="512">
                  <c:v>6.6485373166129567E-3</c:v>
                </c:pt>
                <c:pt idx="513">
                  <c:v>-2.3928557069292509E-2</c:v>
                </c:pt>
                <c:pt idx="514">
                  <c:v>-3.3821790404963012E-2</c:v>
                </c:pt>
                <c:pt idx="515">
                  <c:v>-1.4043302625014201E-2</c:v>
                </c:pt>
                <c:pt idx="516">
                  <c:v>2.8049495586571032E-2</c:v>
                </c:pt>
                <c:pt idx="517">
                  <c:v>1.6416298659429392E-2</c:v>
                </c:pt>
                <c:pt idx="518">
                  <c:v>-2.016791070362323E-2</c:v>
                </c:pt>
                <c:pt idx="519">
                  <c:v>-1.2635220934699499E-4</c:v>
                </c:pt>
                <c:pt idx="520">
                  <c:v>1.710075222147794E-2</c:v>
                </c:pt>
                <c:pt idx="521">
                  <c:v>3.9670313750179804E-3</c:v>
                </c:pt>
                <c:pt idx="522">
                  <c:v>-1.5680587659317725E-2</c:v>
                </c:pt>
                <c:pt idx="523">
                  <c:v>-7.1578243311048641E-3</c:v>
                </c:pt>
                <c:pt idx="524">
                  <c:v>6.1204790015961857E-3</c:v>
                </c:pt>
                <c:pt idx="525">
                  <c:v>3.5865366620547172E-2</c:v>
                </c:pt>
                <c:pt idx="526">
                  <c:v>3.5414644964965894E-2</c:v>
                </c:pt>
                <c:pt idx="527">
                  <c:v>-1.3801843271571631E-2</c:v>
                </c:pt>
                <c:pt idx="528">
                  <c:v>2.3246656189790403E-2</c:v>
                </c:pt>
                <c:pt idx="529">
                  <c:v>-7.2563440736812194E-4</c:v>
                </c:pt>
                <c:pt idx="530">
                  <c:v>8.758943886221086E-3</c:v>
                </c:pt>
                <c:pt idx="531">
                  <c:v>-7.4831990448370189E-3</c:v>
                </c:pt>
                <c:pt idx="532">
                  <c:v>-6.819821284550164E-3</c:v>
                </c:pt>
                <c:pt idx="533">
                  <c:v>-4.7396500457124275E-3</c:v>
                </c:pt>
                <c:pt idx="534">
                  <c:v>-1.7130368523397385E-3</c:v>
                </c:pt>
                <c:pt idx="535">
                  <c:v>-5.9888970218034791E-3</c:v>
                </c:pt>
                <c:pt idx="536">
                  <c:v>-1.770062103230121E-2</c:v>
                </c:pt>
                <c:pt idx="537">
                  <c:v>-3.8506673218185378E-2</c:v>
                </c:pt>
                <c:pt idx="538">
                  <c:v>-4.4248678011192914E-2</c:v>
                </c:pt>
                <c:pt idx="539">
                  <c:v>4.7561501227453926E-3</c:v>
                </c:pt>
                <c:pt idx="540">
                  <c:v>-6.011748701590014E-2</c:v>
                </c:pt>
                <c:pt idx="541">
                  <c:v>-4.4955870974297853E-2</c:v>
                </c:pt>
                <c:pt idx="542">
                  <c:v>5.0189506831224313E-2</c:v>
                </c:pt>
                <c:pt idx="543">
                  <c:v>-3.035904684731559E-2</c:v>
                </c:pt>
                <c:pt idx="544">
                  <c:v>8.8693952286915609E-3</c:v>
                </c:pt>
                <c:pt idx="545">
                  <c:v>-8.3767141256030034E-2</c:v>
                </c:pt>
                <c:pt idx="546">
                  <c:v>7.4995265115348209E-3</c:v>
                </c:pt>
                <c:pt idx="547">
                  <c:v>-0.14390457656120673</c:v>
                </c:pt>
                <c:pt idx="548">
                  <c:v>1.6762350912861854E-2</c:v>
                </c:pt>
                <c:pt idx="549">
                  <c:v>-0.20029076148144287</c:v>
                </c:pt>
                <c:pt idx="550">
                  <c:v>-0.19977791662623981</c:v>
                </c:pt>
                <c:pt idx="551">
                  <c:v>9.4581898636622599E-2</c:v>
                </c:pt>
                <c:pt idx="552">
                  <c:v>-0.27244424936221384</c:v>
                </c:pt>
                <c:pt idx="553">
                  <c:v>-4.3119996220652497E-2</c:v>
                </c:pt>
                <c:pt idx="554">
                  <c:v>-0.1975161627583972</c:v>
                </c:pt>
                <c:pt idx="555">
                  <c:v>-4.1889892449803338E-2</c:v>
                </c:pt>
                <c:pt idx="556">
                  <c:v>-2.8021727452811018E-2</c:v>
                </c:pt>
                <c:pt idx="557">
                  <c:v>0.10586560541342437</c:v>
                </c:pt>
                <c:pt idx="558">
                  <c:v>0.18967935801900065</c:v>
                </c:pt>
                <c:pt idx="559">
                  <c:v>0.21767748668262579</c:v>
                </c:pt>
                <c:pt idx="560">
                  <c:v>0.12880314395523798</c:v>
                </c:pt>
                <c:pt idx="561">
                  <c:v>-0.10841142910697846</c:v>
                </c:pt>
                <c:pt idx="562">
                  <c:v>-6.1875410284938044E-2</c:v>
                </c:pt>
                <c:pt idx="563">
                  <c:v>-2.0835469536906643E-2</c:v>
                </c:pt>
                <c:pt idx="564">
                  <c:v>-0.13198085773369164</c:v>
                </c:pt>
                <c:pt idx="565">
                  <c:v>-5.8527550450241529E-2</c:v>
                </c:pt>
                <c:pt idx="566">
                  <c:v>1.0089274254285721E-2</c:v>
                </c:pt>
                <c:pt idx="567">
                  <c:v>0.17793519457540125</c:v>
                </c:pt>
                <c:pt idx="568">
                  <c:v>-4.9536573583960929E-2</c:v>
                </c:pt>
                <c:pt idx="569">
                  <c:v>3.6682865249726172E-2</c:v>
                </c:pt>
                <c:pt idx="570">
                  <c:v>3.3279500796039786E-2</c:v>
                </c:pt>
                <c:pt idx="571">
                  <c:v>-3.0152326223867335E-2</c:v>
                </c:pt>
                <c:pt idx="572">
                  <c:v>-4.3915091916062354E-2</c:v>
                </c:pt>
                <c:pt idx="573">
                  <c:v>3.4709708244303826E-2</c:v>
                </c:pt>
                <c:pt idx="574">
                  <c:v>-8.3840318656854401E-2</c:v>
                </c:pt>
                <c:pt idx="575">
                  <c:v>0.13732332244801157</c:v>
                </c:pt>
                <c:pt idx="576">
                  <c:v>-6.9851303377798407E-2</c:v>
                </c:pt>
                <c:pt idx="577">
                  <c:v>-5.2022867167507182E-2</c:v>
                </c:pt>
                <c:pt idx="578">
                  <c:v>-1.0025892938079204E-2</c:v>
                </c:pt>
                <c:pt idx="579">
                  <c:v>2.0315347486582921E-2</c:v>
                </c:pt>
                <c:pt idx="580">
                  <c:v>-6.5710563847156664E-2</c:v>
                </c:pt>
                <c:pt idx="581">
                  <c:v>-2.3286745973545571E-3</c:v>
                </c:pt>
                <c:pt idx="582">
                  <c:v>2.0156156184872823E-2</c:v>
                </c:pt>
                <c:pt idx="583">
                  <c:v>5.6989128973502806E-2</c:v>
                </c:pt>
                <c:pt idx="584">
                  <c:v>1.4427819524973337E-2</c:v>
                </c:pt>
                <c:pt idx="585">
                  <c:v>-5.5774569511053029E-2</c:v>
                </c:pt>
                <c:pt idx="586">
                  <c:v>-1.4424507061047101E-2</c:v>
                </c:pt>
                <c:pt idx="587">
                  <c:v>-4.7194031935781491E-2</c:v>
                </c:pt>
                <c:pt idx="588">
                  <c:v>-2.8635791121297108E-2</c:v>
                </c:pt>
                <c:pt idx="589">
                  <c:v>5.4222639063099952E-2</c:v>
                </c:pt>
                <c:pt idx="590">
                  <c:v>3.6556461508859578E-2</c:v>
                </c:pt>
                <c:pt idx="591">
                  <c:v>-3.4537436114032899E-2</c:v>
                </c:pt>
                <c:pt idx="592">
                  <c:v>-2.9042319181304139E-2</c:v>
                </c:pt>
                <c:pt idx="593">
                  <c:v>-3.0157935522505907E-2</c:v>
                </c:pt>
                <c:pt idx="594">
                  <c:v>8.3599946981729213E-3</c:v>
                </c:pt>
                <c:pt idx="595">
                  <c:v>-2.0782514696730033E-2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9693144"/>
        <c:axId val="379691184"/>
      </c:lineChart>
      <c:dateAx>
        <c:axId val="37969314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79691184"/>
        <c:crosses val="autoZero"/>
        <c:auto val="1"/>
        <c:lblOffset val="100"/>
        <c:baseTimeUnit val="days"/>
      </c:dateAx>
      <c:valAx>
        <c:axId val="37969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79693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1</xdr:row>
      <xdr:rowOff>47625</xdr:rowOff>
    </xdr:from>
    <xdr:to>
      <xdr:col>12</xdr:col>
      <xdr:colOff>400050</xdr:colOff>
      <xdr:row>15</xdr:row>
      <xdr:rowOff>123825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104775</xdr:colOff>
      <xdr:row>17</xdr:row>
      <xdr:rowOff>152400</xdr:rowOff>
    </xdr:from>
    <xdr:to>
      <xdr:col>13</xdr:col>
      <xdr:colOff>104775</xdr:colOff>
      <xdr:row>32</xdr:row>
      <xdr:rowOff>38100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228599</xdr:colOff>
      <xdr:row>2</xdr:row>
      <xdr:rowOff>28575</xdr:rowOff>
    </xdr:from>
    <xdr:to>
      <xdr:col>16</xdr:col>
      <xdr:colOff>200024</xdr:colOff>
      <xdr:row>19</xdr:row>
      <xdr:rowOff>9525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676275</xdr:colOff>
      <xdr:row>1</xdr:row>
      <xdr:rowOff>9525</xdr:rowOff>
    </xdr:from>
    <xdr:to>
      <xdr:col>10</xdr:col>
      <xdr:colOff>676275</xdr:colOff>
      <xdr:row>15</xdr:row>
      <xdr:rowOff>85725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3</xdr:row>
      <xdr:rowOff>95250</xdr:rowOff>
    </xdr:from>
    <xdr:to>
      <xdr:col>4</xdr:col>
      <xdr:colOff>64991</xdr:colOff>
      <xdr:row>4</xdr:row>
      <xdr:rowOff>178835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3"/>
            <xdr:cNvSpPr txBox="1"/>
          </xdr:nvSpPr>
          <xdr:spPr>
            <a:xfrm>
              <a:off x="2228850" y="647700"/>
              <a:ext cx="1141316" cy="26456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l-G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Δ</m:t>
                    </m:r>
                    <m:sSub>
                      <m:sSubPr>
                        <m:ctrlPr>
                          <a:rPr lang="el-G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2" name="CuadroTexto 3"/>
            <xdr:cNvSpPr txBox="1"/>
          </xdr:nvSpPr>
          <xdr:spPr>
            <a:xfrm>
              <a:off x="2228850" y="647700"/>
              <a:ext cx="1141316" cy="26456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Δ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𝑃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𝑡</a:t>
              </a:r>
              <a:r>
                <a:rPr lang="es-MX" sz="1100" b="0" i="0">
                  <a:latin typeface="Cambria Math" panose="02040503050406030204" pitchFamily="18" charset="0"/>
                </a:rPr>
                <a:t>=𝑃_𝑡−𝑃_(𝑡−1)</a:t>
              </a:r>
              <a:endParaRPr lang="es-MX" sz="1100"/>
            </a:p>
          </xdr:txBody>
        </xdr:sp>
      </mc:Fallback>
    </mc:AlternateContent>
    <xdr:clientData/>
  </xdr:twoCellAnchor>
  <xdr:twoCellAnchor>
    <xdr:from>
      <xdr:col>4</xdr:col>
      <xdr:colOff>38100</xdr:colOff>
      <xdr:row>3</xdr:row>
      <xdr:rowOff>85725</xdr:rowOff>
    </xdr:from>
    <xdr:to>
      <xdr:col>4</xdr:col>
      <xdr:colOff>1057275</xdr:colOff>
      <xdr:row>4</xdr:row>
      <xdr:rowOff>169310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4"/>
            <xdr:cNvSpPr txBox="1"/>
          </xdr:nvSpPr>
          <xdr:spPr>
            <a:xfrm>
              <a:off x="3343275" y="638175"/>
              <a:ext cx="1019175" cy="26456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bSup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s-MX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Δ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3" name="CuadroTexto 4"/>
            <xdr:cNvSpPr txBox="1"/>
          </xdr:nvSpPr>
          <xdr:spPr>
            <a:xfrm>
              <a:off x="3343275" y="638175"/>
              <a:ext cx="1019175" cy="26456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𝑃_𝑖^∗=𝑃_0+〖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Δ</a:t>
              </a:r>
              <a:r>
                <a:rPr lang="es-MX" sz="1100" b="0" i="0">
                  <a:latin typeface="Cambria Math" panose="02040503050406030204" pitchFamily="18" charset="0"/>
                </a:rPr>
                <a:t>𝑃〗_𝑖</a:t>
              </a:r>
              <a:endParaRPr lang="es-MX" sz="1100"/>
            </a:p>
          </xdr:txBody>
        </xdr:sp>
      </mc:Fallback>
    </mc:AlternateContent>
    <xdr:clientData/>
  </xdr:twoCellAnchor>
  <xdr:twoCellAnchor>
    <xdr:from>
      <xdr:col>5</xdr:col>
      <xdr:colOff>9525</xdr:colOff>
      <xdr:row>2</xdr:row>
      <xdr:rowOff>85725</xdr:rowOff>
    </xdr:from>
    <xdr:to>
      <xdr:col>5</xdr:col>
      <xdr:colOff>990600</xdr:colOff>
      <xdr:row>4</xdr:row>
      <xdr:rowOff>173450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6"/>
            <xdr:cNvSpPr txBox="1"/>
          </xdr:nvSpPr>
          <xdr:spPr>
            <a:xfrm>
              <a:off x="4410075" y="447675"/>
              <a:ext cx="981075" cy="45920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bSup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lang="es-MX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e>
                          <m:sub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  <m:sup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∗</m:t>
                            </m:r>
                          </m:sup>
                        </m:sSub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s-MX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e>
                          <m:sub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s-MX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e>
                          <m:sub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4" name="CuadroTexto 6"/>
            <xdr:cNvSpPr txBox="1"/>
          </xdr:nvSpPr>
          <xdr:spPr>
            <a:xfrm>
              <a:off x="4410075" y="447675"/>
              <a:ext cx="981075" cy="45920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𝑅_𝑖^∗=(𝑃_𝑖^∗−𝑃_0)/𝑃_0 </a:t>
              </a:r>
              <a:endParaRPr lang="es-MX" sz="1100"/>
            </a:p>
          </xdr:txBody>
        </xdr:sp>
      </mc:Fallback>
    </mc:AlternateContent>
    <xdr:clientData/>
  </xdr:twoCellAnchor>
  <xdr:twoCellAnchor>
    <xdr:from>
      <xdr:col>6</xdr:col>
      <xdr:colOff>38100</xdr:colOff>
      <xdr:row>2</xdr:row>
      <xdr:rowOff>57150</xdr:rowOff>
    </xdr:from>
    <xdr:to>
      <xdr:col>7</xdr:col>
      <xdr:colOff>0</xdr:colOff>
      <xdr:row>4</xdr:row>
      <xdr:rowOff>167894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3"/>
            <xdr:cNvSpPr txBox="1"/>
          </xdr:nvSpPr>
          <xdr:spPr>
            <a:xfrm>
              <a:off x="5476875" y="419100"/>
              <a:ext cx="1504950" cy="48221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𝑅𝑒𝑛𝑑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s-MX" sz="1100" b="0" i="0">
                            <a:latin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d>
                          <m:dPr>
                            <m:ctrlPr>
                              <a:rPr lang="es-MX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s-MX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s-MX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MX" sz="1100" b="0" i="1">
                                        <a:latin typeface="Cambria Math" panose="02040503050406030204" pitchFamily="18" charset="0"/>
                                      </a:rPr>
                                      <m:t>𝑃</m:t>
                                    </m:r>
                                  </m:e>
                                  <m:sub>
                                    <m:r>
                                      <a:rPr lang="es-MX" sz="1100" b="0" i="1">
                                        <a:latin typeface="Cambria Math" panose="02040503050406030204" pitchFamily="18" charset="0"/>
                                      </a:rPr>
                                      <m:t>𝑡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es-MX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MX" sz="1100" b="0" i="1">
                                        <a:latin typeface="Cambria Math" panose="02040503050406030204" pitchFamily="18" charset="0"/>
                                      </a:rPr>
                                      <m:t>𝑃</m:t>
                                    </m:r>
                                  </m:e>
                                  <m:sub>
                                    <m:r>
                                      <a:rPr lang="es-MX" sz="1100" b="0" i="1">
                                        <a:latin typeface="Cambria Math" panose="02040503050406030204" pitchFamily="18" charset="0"/>
                                      </a:rPr>
                                      <m:t>𝑡</m:t>
                                    </m:r>
                                    <m:r>
                                      <a:rPr lang="es-MX" sz="1100" b="0" i="1">
                                        <a:latin typeface="Cambria Math" panose="02040503050406030204" pitchFamily="18" charset="0"/>
                                      </a:rPr>
                                      <m:t>−1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</m:func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5" name="CuadroTexto 3"/>
            <xdr:cNvSpPr txBox="1"/>
          </xdr:nvSpPr>
          <xdr:spPr>
            <a:xfrm>
              <a:off x="5476875" y="419100"/>
              <a:ext cx="1504950" cy="48221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𝑅𝑒𝑛𝑑=ln⁡(𝑃_𝑡/𝑃_(𝑡−1) )</a:t>
              </a:r>
              <a:endParaRPr lang="es-MX" sz="1100"/>
            </a:p>
          </xdr:txBody>
        </xdr:sp>
      </mc:Fallback>
    </mc:AlternateContent>
    <xdr:clientData/>
  </xdr:twoCellAnchor>
  <xdr:twoCellAnchor>
    <xdr:from>
      <xdr:col>6</xdr:col>
      <xdr:colOff>1428750</xdr:colOff>
      <xdr:row>2</xdr:row>
      <xdr:rowOff>123825</xdr:rowOff>
    </xdr:from>
    <xdr:to>
      <xdr:col>7</xdr:col>
      <xdr:colOff>1438275</xdr:colOff>
      <xdr:row>4</xdr:row>
      <xdr:rowOff>26435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4"/>
            <xdr:cNvSpPr txBox="1"/>
          </xdr:nvSpPr>
          <xdr:spPr>
            <a:xfrm>
              <a:off x="6867525" y="485775"/>
              <a:ext cx="1543050" cy="274085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s-MX" sz="11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1+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𝑟𝑒𝑛𝑑</m:t>
                        </m:r>
                      </m:e>
                    </m:d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6" name="CuadroTexto 4"/>
            <xdr:cNvSpPr txBox="1"/>
          </xdr:nvSpPr>
          <xdr:spPr>
            <a:xfrm>
              <a:off x="6867525" y="485775"/>
              <a:ext cx="1543050" cy="274085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𝑃^∗=𝑃_0∗(1+𝑟𝑒𝑛𝑑)</a:t>
              </a:r>
              <a:endParaRPr lang="es-MX" sz="1100"/>
            </a:p>
          </xdr:txBody>
        </xdr:sp>
      </mc:Fallback>
    </mc:AlternateContent>
    <xdr:clientData/>
  </xdr:twoCellAnchor>
  <xdr:twoCellAnchor>
    <xdr:from>
      <xdr:col>8</xdr:col>
      <xdr:colOff>57150</xdr:colOff>
      <xdr:row>2</xdr:row>
      <xdr:rowOff>142875</xdr:rowOff>
    </xdr:from>
    <xdr:to>
      <xdr:col>8</xdr:col>
      <xdr:colOff>714375</xdr:colOff>
      <xdr:row>4</xdr:row>
      <xdr:rowOff>45485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7"/>
            <xdr:cNvSpPr txBox="1"/>
          </xdr:nvSpPr>
          <xdr:spPr>
            <a:xfrm>
              <a:off x="8467725" y="504825"/>
              <a:ext cx="657225" cy="274085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  <m:sSup>
                      <m:sSup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7" name="CuadroTexto 7"/>
            <xdr:cNvSpPr txBox="1"/>
          </xdr:nvSpPr>
          <xdr:spPr>
            <a:xfrm>
              <a:off x="8467725" y="504825"/>
              <a:ext cx="657225" cy="274085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𝑃_0−𝑃^∗</a:t>
              </a:r>
              <a:endParaRPr lang="es-MX" sz="1100"/>
            </a:p>
          </xdr:txBody>
        </xdr:sp>
      </mc:Fallback>
    </mc:AlternateContent>
    <xdr:clientData/>
  </xdr:twoCellAnchor>
  <xdr:twoCellAnchor>
    <xdr:from>
      <xdr:col>8</xdr:col>
      <xdr:colOff>733425</xdr:colOff>
      <xdr:row>2</xdr:row>
      <xdr:rowOff>57150</xdr:rowOff>
    </xdr:from>
    <xdr:to>
      <xdr:col>9</xdr:col>
      <xdr:colOff>1219200</xdr:colOff>
      <xdr:row>4</xdr:row>
      <xdr:rowOff>133012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3"/>
            <xdr:cNvSpPr txBox="1"/>
          </xdr:nvSpPr>
          <xdr:spPr>
            <a:xfrm>
              <a:off x="9144000" y="419100"/>
              <a:ext cx="1247775" cy="447337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𝑅𝑒𝑛𝑑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MX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e>
                          <m:sub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s-MX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e>
                          <m:sub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s-MX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e>
                          <m:sub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8" name="CuadroTexto 3"/>
            <xdr:cNvSpPr txBox="1"/>
          </xdr:nvSpPr>
          <xdr:spPr>
            <a:xfrm>
              <a:off x="9144000" y="419100"/>
              <a:ext cx="1247775" cy="447337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𝑅𝑒𝑛𝑑=(𝑃_𝑡−𝑃_(𝑡−1))/𝑃_(𝑡−1) </a:t>
              </a:r>
              <a:endParaRPr lang="es-MX" sz="1100"/>
            </a:p>
          </xdr:txBody>
        </xdr:sp>
      </mc:Fallback>
    </mc:AlternateContent>
    <xdr:clientData/>
  </xdr:twoCellAnchor>
  <xdr:twoCellAnchor>
    <xdr:from>
      <xdr:col>10</xdr:col>
      <xdr:colOff>0</xdr:colOff>
      <xdr:row>2</xdr:row>
      <xdr:rowOff>133350</xdr:rowOff>
    </xdr:from>
    <xdr:to>
      <xdr:col>10</xdr:col>
      <xdr:colOff>1447800</xdr:colOff>
      <xdr:row>4</xdr:row>
      <xdr:rowOff>35960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4"/>
            <xdr:cNvSpPr txBox="1"/>
          </xdr:nvSpPr>
          <xdr:spPr>
            <a:xfrm>
              <a:off x="10487025" y="495300"/>
              <a:ext cx="1447800" cy="274085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s-MX" sz="11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1+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𝑟𝑒𝑛𝑑</m:t>
                        </m:r>
                      </m:e>
                    </m:d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9" name="CuadroTexto 4"/>
            <xdr:cNvSpPr txBox="1"/>
          </xdr:nvSpPr>
          <xdr:spPr>
            <a:xfrm>
              <a:off x="10487025" y="495300"/>
              <a:ext cx="1447800" cy="274085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𝑃^∗=𝑃_0∗(1+𝑟𝑒𝑛𝑑)</a:t>
              </a:r>
              <a:endParaRPr lang="es-MX" sz="1100"/>
            </a:p>
          </xdr:txBody>
        </xdr:sp>
      </mc:Fallback>
    </mc:AlternateContent>
    <xdr:clientData/>
  </xdr:twoCellAnchor>
  <xdr:twoCellAnchor>
    <xdr:from>
      <xdr:col>11</xdr:col>
      <xdr:colOff>57150</xdr:colOff>
      <xdr:row>2</xdr:row>
      <xdr:rowOff>133350</xdr:rowOff>
    </xdr:from>
    <xdr:to>
      <xdr:col>11</xdr:col>
      <xdr:colOff>714375</xdr:colOff>
      <xdr:row>4</xdr:row>
      <xdr:rowOff>35960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7"/>
            <xdr:cNvSpPr txBox="1"/>
          </xdr:nvSpPr>
          <xdr:spPr>
            <a:xfrm>
              <a:off x="12011025" y="495300"/>
              <a:ext cx="657225" cy="274085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  <m:sSup>
                      <m:sSup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10" name="CuadroTexto 7"/>
            <xdr:cNvSpPr txBox="1"/>
          </xdr:nvSpPr>
          <xdr:spPr>
            <a:xfrm>
              <a:off x="12011025" y="495300"/>
              <a:ext cx="657225" cy="274085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𝑃_0−𝑃^∗</a:t>
              </a:r>
              <a:endParaRPr lang="es-MX" sz="1100"/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DIMINISTRACION,%20proyecto%20final_estimacion%20volatilida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imación de la volatilidad "/>
      <sheetName val="Volatilidad dinámica a un día "/>
      <sheetName val="Volatilidad a 2 días"/>
      <sheetName val="Volatilidad a 3 días"/>
      <sheetName val="Volatilidad a 4 días"/>
      <sheetName val="Volatilidad a 5 días"/>
      <sheetName val="Volatilidad a 6 días"/>
      <sheetName val="Volatilidad a 7 días"/>
      <sheetName val="Volatilidad a 8 días"/>
      <sheetName val="Volatilidad a 9 días"/>
      <sheetName val="Volatilidad a 10 días"/>
      <sheetName val="Volatilidad a 11 días"/>
    </sheetNames>
    <sheetDataSet>
      <sheetData sheetId="0" refreshError="1"/>
      <sheetData sheetId="1">
        <row r="7">
          <cell r="G7">
            <v>6.8848695593189013E-2</v>
          </cell>
        </row>
      </sheetData>
      <sheetData sheetId="2">
        <row r="9">
          <cell r="N9">
            <v>5.1725277501830556E-2</v>
          </cell>
        </row>
      </sheetData>
      <sheetData sheetId="3">
        <row r="9">
          <cell r="N9">
            <v>4.656750617550888E-2</v>
          </cell>
        </row>
      </sheetData>
      <sheetData sheetId="4">
        <row r="9">
          <cell r="N9">
            <v>4.0893410326333805E-2</v>
          </cell>
        </row>
      </sheetData>
      <sheetData sheetId="5">
        <row r="9">
          <cell r="N9">
            <v>4.6260365981404331E-2</v>
          </cell>
        </row>
      </sheetData>
      <sheetData sheetId="6">
        <row r="9">
          <cell r="N9">
            <v>3.0076880095333068E-2</v>
          </cell>
        </row>
      </sheetData>
      <sheetData sheetId="7">
        <row r="9">
          <cell r="N9">
            <v>3.0875199047733524E-2</v>
          </cell>
        </row>
      </sheetData>
      <sheetData sheetId="8">
        <row r="9">
          <cell r="N9">
            <v>3.2916414502576659E-2</v>
          </cell>
        </row>
      </sheetData>
      <sheetData sheetId="9">
        <row r="9">
          <cell r="N9">
            <v>1.8657041342363612E-2</v>
          </cell>
        </row>
      </sheetData>
      <sheetData sheetId="10">
        <row r="9">
          <cell r="N9">
            <v>3.1371394667902321E-2</v>
          </cell>
        </row>
      </sheetData>
      <sheetData sheetId="11">
        <row r="9">
          <cell r="N9">
            <v>1.6127131934650554E-2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Azul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8"/>
  <sheetViews>
    <sheetView tabSelected="1" workbookViewId="0">
      <selection activeCell="D11" sqref="D11"/>
    </sheetView>
  </sheetViews>
  <sheetFormatPr baseColWidth="10" defaultRowHeight="15" x14ac:dyDescent="0.25"/>
  <cols>
    <col min="4" max="4" width="12.85546875" style="20" customWidth="1"/>
    <col min="5" max="5" width="14.7109375" style="20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17" t="s">
        <v>3</v>
      </c>
      <c r="E1" s="17" t="s">
        <v>4</v>
      </c>
    </row>
    <row r="2" spans="1:5" x14ac:dyDescent="0.25">
      <c r="A2" s="1">
        <v>43102</v>
      </c>
      <c r="B2" s="4">
        <v>2695.8100589999999</v>
      </c>
      <c r="C2" s="4">
        <v>282.88638300000002</v>
      </c>
      <c r="D2" s="18"/>
      <c r="E2" s="18"/>
    </row>
    <row r="3" spans="1:5" x14ac:dyDescent="0.25">
      <c r="A3" s="1">
        <v>43103</v>
      </c>
      <c r="B3" s="4">
        <v>2713.0600589999999</v>
      </c>
      <c r="C3" s="4">
        <v>283.80123900000001</v>
      </c>
      <c r="D3" s="18">
        <f>LN(B3/B2)</f>
        <v>6.3784332429780467E-3</v>
      </c>
      <c r="E3" s="18">
        <f>LN(C3/C2)</f>
        <v>3.2287869339979241E-3</v>
      </c>
    </row>
    <row r="4" spans="1:5" x14ac:dyDescent="0.25">
      <c r="A4" s="1">
        <v>43104</v>
      </c>
      <c r="B4" s="4">
        <v>2723.98999</v>
      </c>
      <c r="C4" s="4">
        <v>282.72439600000001</v>
      </c>
      <c r="D4" s="18">
        <f t="shared" ref="D4:D67" si="0">LN(B4/B3)</f>
        <v>4.0205426195473347E-3</v>
      </c>
      <c r="E4" s="18">
        <f t="shared" ref="E4:E67" si="1">LN(C4/C3)</f>
        <v>-3.8015730634106239E-3</v>
      </c>
    </row>
    <row r="5" spans="1:5" x14ac:dyDescent="0.25">
      <c r="A5" s="1">
        <v>43105</v>
      </c>
      <c r="B5" s="4">
        <v>2743.1499020000001</v>
      </c>
      <c r="C5" s="4">
        <v>294.32229599999999</v>
      </c>
      <c r="D5" s="18">
        <f t="shared" si="0"/>
        <v>7.0091458493143173E-3</v>
      </c>
      <c r="E5" s="18">
        <f t="shared" si="1"/>
        <v>4.0202854395449981E-2</v>
      </c>
    </row>
    <row r="6" spans="1:5" x14ac:dyDescent="0.25">
      <c r="A6" s="1">
        <v>43108</v>
      </c>
      <c r="B6" s="4">
        <v>2747.709961</v>
      </c>
      <c r="C6" s="4">
        <v>295.57074</v>
      </c>
      <c r="D6" s="18">
        <f t="shared" si="0"/>
        <v>1.660963915355335E-3</v>
      </c>
      <c r="E6" s="18">
        <f t="shared" si="1"/>
        <v>4.2327872606961661E-3</v>
      </c>
    </row>
    <row r="7" spans="1:5" x14ac:dyDescent="0.25">
      <c r="A7" s="1">
        <v>43109</v>
      </c>
      <c r="B7" s="4">
        <v>2751.290039</v>
      </c>
      <c r="C7" s="4">
        <v>303.46151700000001</v>
      </c>
      <c r="D7" s="18">
        <f t="shared" si="0"/>
        <v>1.3020834718354051E-3</v>
      </c>
      <c r="E7" s="18">
        <f t="shared" si="1"/>
        <v>2.6346606036325413E-2</v>
      </c>
    </row>
    <row r="8" spans="1:5" x14ac:dyDescent="0.25">
      <c r="A8" s="1">
        <v>43110</v>
      </c>
      <c r="B8" s="4">
        <v>2748.2299800000001</v>
      </c>
      <c r="C8" s="4">
        <v>305.20550500000002</v>
      </c>
      <c r="D8" s="18">
        <f t="shared" si="0"/>
        <v>-1.1128459593683269E-3</v>
      </c>
      <c r="E8" s="18">
        <f t="shared" si="1"/>
        <v>5.7305315041847301E-3</v>
      </c>
    </row>
    <row r="9" spans="1:5" x14ac:dyDescent="0.25">
      <c r="A9" s="1">
        <v>43111</v>
      </c>
      <c r="B9" s="4">
        <v>2767.5600589999999</v>
      </c>
      <c r="C9" s="4">
        <v>312.69601399999999</v>
      </c>
      <c r="D9" s="18">
        <f t="shared" si="0"/>
        <v>7.0090260862362194E-3</v>
      </c>
      <c r="E9" s="18">
        <f t="shared" si="1"/>
        <v>2.4246180740471551E-2</v>
      </c>
    </row>
    <row r="10" spans="1:5" x14ac:dyDescent="0.25">
      <c r="A10" s="1">
        <v>43112</v>
      </c>
      <c r="B10" s="4">
        <v>2786.23999</v>
      </c>
      <c r="C10" s="4">
        <v>320.40570100000002</v>
      </c>
      <c r="D10" s="18">
        <f t="shared" si="0"/>
        <v>6.7269261681854198E-3</v>
      </c>
      <c r="E10" s="18">
        <f t="shared" si="1"/>
        <v>2.4356491078516663E-2</v>
      </c>
    </row>
    <row r="11" spans="1:5" x14ac:dyDescent="0.25">
      <c r="A11" s="1">
        <v>43116</v>
      </c>
      <c r="B11" s="4">
        <v>2776.419922</v>
      </c>
      <c r="C11" s="4">
        <v>319.40508999999997</v>
      </c>
      <c r="D11" s="18">
        <f t="shared" si="0"/>
        <v>-3.5307131324618969E-3</v>
      </c>
      <c r="E11" s="18">
        <f t="shared" si="1"/>
        <v>-3.127836634997383E-3</v>
      </c>
    </row>
    <row r="12" spans="1:5" x14ac:dyDescent="0.25">
      <c r="A12" s="1">
        <v>43117</v>
      </c>
      <c r="B12" s="4">
        <v>2802.5600589999999</v>
      </c>
      <c r="C12" s="4">
        <v>334.51004</v>
      </c>
      <c r="D12" s="18">
        <f t="shared" si="0"/>
        <v>9.3710063064367261E-3</v>
      </c>
      <c r="E12" s="18">
        <f t="shared" si="1"/>
        <v>4.6206722281349262E-2</v>
      </c>
    </row>
    <row r="13" spans="1:5" x14ac:dyDescent="0.25">
      <c r="A13" s="1">
        <v>43118</v>
      </c>
      <c r="B13" s="4">
        <v>2798.030029</v>
      </c>
      <c r="C13" s="4">
        <v>324.170074</v>
      </c>
      <c r="D13" s="18">
        <f t="shared" si="0"/>
        <v>-1.6176977485318196E-3</v>
      </c>
      <c r="E13" s="18">
        <f t="shared" si="1"/>
        <v>-3.1398596242291195E-2</v>
      </c>
    </row>
    <row r="14" spans="1:5" x14ac:dyDescent="0.25">
      <c r="A14" s="1">
        <v>43119</v>
      </c>
      <c r="B14" s="4">
        <v>2810.3000489999999</v>
      </c>
      <c r="C14" s="4">
        <v>321.854309</v>
      </c>
      <c r="D14" s="18">
        <f t="shared" si="0"/>
        <v>4.3756481542505214E-3</v>
      </c>
      <c r="E14" s="18">
        <f t="shared" si="1"/>
        <v>-7.1693111899040285E-3</v>
      </c>
    </row>
    <row r="15" spans="1:5" x14ac:dyDescent="0.25">
      <c r="A15" s="1">
        <v>43122</v>
      </c>
      <c r="B15" s="4">
        <v>2832.969971</v>
      </c>
      <c r="C15" s="4">
        <v>322.11157200000002</v>
      </c>
      <c r="D15" s="18">
        <f t="shared" si="0"/>
        <v>8.0343644258471826E-3</v>
      </c>
      <c r="E15" s="18">
        <f t="shared" si="1"/>
        <v>7.9899578930121102E-4</v>
      </c>
    </row>
    <row r="16" spans="1:5" x14ac:dyDescent="0.25">
      <c r="A16" s="1">
        <v>43123</v>
      </c>
      <c r="B16" s="4">
        <v>2839.1298830000001</v>
      </c>
      <c r="C16" s="4">
        <v>319.81484999999998</v>
      </c>
      <c r="D16" s="18">
        <f t="shared" si="0"/>
        <v>2.172004929470756E-3</v>
      </c>
      <c r="E16" s="18">
        <f t="shared" si="1"/>
        <v>-7.1557478288177094E-3</v>
      </c>
    </row>
    <row r="17" spans="1:5" x14ac:dyDescent="0.25">
      <c r="A17" s="1">
        <v>43124</v>
      </c>
      <c r="B17" s="4">
        <v>2837.540039</v>
      </c>
      <c r="C17" s="4">
        <v>318.95718399999998</v>
      </c>
      <c r="D17" s="18">
        <f t="shared" si="0"/>
        <v>-5.601326352995111E-4</v>
      </c>
      <c r="E17" s="18">
        <f t="shared" si="1"/>
        <v>-2.6853602529416484E-3</v>
      </c>
    </row>
    <row r="18" spans="1:5" x14ac:dyDescent="0.25">
      <c r="A18" s="1">
        <v>43125</v>
      </c>
      <c r="B18" s="4">
        <v>2839.25</v>
      </c>
      <c r="C18" s="4">
        <v>326.98141500000003</v>
      </c>
      <c r="D18" s="18">
        <f t="shared" si="0"/>
        <v>6.0243942085909743E-4</v>
      </c>
      <c r="E18" s="18">
        <f t="shared" si="1"/>
        <v>2.4846460078832865E-2</v>
      </c>
    </row>
    <row r="19" spans="1:5" x14ac:dyDescent="0.25">
      <c r="A19" s="1">
        <v>43126</v>
      </c>
      <c r="B19" s="4">
        <v>2872.8701169999999</v>
      </c>
      <c r="C19" s="4">
        <v>327.08621199999999</v>
      </c>
      <c r="D19" s="18">
        <f t="shared" si="0"/>
        <v>1.1771638040818483E-2</v>
      </c>
      <c r="E19" s="18">
        <f t="shared" si="1"/>
        <v>3.2044698918177078E-4</v>
      </c>
    </row>
    <row r="20" spans="1:5" x14ac:dyDescent="0.25">
      <c r="A20" s="1">
        <v>43129</v>
      </c>
      <c r="B20" s="4">
        <v>2853.530029</v>
      </c>
      <c r="C20" s="4">
        <v>324.79904199999999</v>
      </c>
      <c r="D20" s="18">
        <f t="shared" si="0"/>
        <v>-6.754736323635129E-3</v>
      </c>
      <c r="E20" s="18">
        <f t="shared" si="1"/>
        <v>-7.0171226331040958E-3</v>
      </c>
    </row>
    <row r="21" spans="1:5" x14ac:dyDescent="0.25">
      <c r="A21" s="1">
        <v>43130</v>
      </c>
      <c r="B21" s="4">
        <v>2822.429932</v>
      </c>
      <c r="C21" s="4">
        <v>321.83523600000001</v>
      </c>
      <c r="D21" s="18">
        <f t="shared" si="0"/>
        <v>-1.0958642573971082E-2</v>
      </c>
      <c r="E21" s="18">
        <f t="shared" si="1"/>
        <v>-9.166933630086322E-3</v>
      </c>
    </row>
    <row r="22" spans="1:5" x14ac:dyDescent="0.25">
      <c r="A22" s="1">
        <v>43131</v>
      </c>
      <c r="B22" s="4">
        <v>2823.8100589999999</v>
      </c>
      <c r="C22" s="4">
        <v>337.71209700000003</v>
      </c>
      <c r="D22" s="18">
        <f t="shared" si="0"/>
        <v>4.8886587523235534E-4</v>
      </c>
      <c r="E22" s="18">
        <f t="shared" si="1"/>
        <v>4.815402333950964E-2</v>
      </c>
    </row>
    <row r="23" spans="1:5" x14ac:dyDescent="0.25">
      <c r="A23" s="1">
        <v>43132</v>
      </c>
      <c r="B23" s="4">
        <v>2821.9799800000001</v>
      </c>
      <c r="C23" s="4">
        <v>340.16128500000002</v>
      </c>
      <c r="D23" s="18">
        <f t="shared" si="0"/>
        <v>-6.4829866199597882E-4</v>
      </c>
      <c r="E23" s="18">
        <f t="shared" si="1"/>
        <v>7.2261242952954153E-3</v>
      </c>
    </row>
    <row r="24" spans="1:5" x14ac:dyDescent="0.25">
      <c r="A24" s="1">
        <v>43133</v>
      </c>
      <c r="B24" s="4">
        <v>2762.1298830000001</v>
      </c>
      <c r="C24" s="4">
        <v>332.50872800000002</v>
      </c>
      <c r="D24" s="18">
        <f t="shared" si="0"/>
        <v>-2.1436680282709664E-2</v>
      </c>
      <c r="E24" s="18">
        <f t="shared" si="1"/>
        <v>-2.2753763405048776E-2</v>
      </c>
    </row>
    <row r="25" spans="1:5" x14ac:dyDescent="0.25">
      <c r="A25" s="1">
        <v>43136</v>
      </c>
      <c r="B25" s="4">
        <v>2648.9399410000001</v>
      </c>
      <c r="C25" s="4">
        <v>313.42031900000001</v>
      </c>
      <c r="D25" s="18">
        <f t="shared" si="0"/>
        <v>-4.1842541159627059E-2</v>
      </c>
      <c r="E25" s="18">
        <f t="shared" si="1"/>
        <v>-5.9120947477315423E-2</v>
      </c>
    </row>
    <row r="26" spans="1:5" x14ac:dyDescent="0.25">
      <c r="A26" s="1">
        <v>43137</v>
      </c>
      <c r="B26" s="4">
        <v>2695.139893</v>
      </c>
      <c r="C26" s="4">
        <v>324.88479599999999</v>
      </c>
      <c r="D26" s="18">
        <f t="shared" si="0"/>
        <v>1.729057365883202E-2</v>
      </c>
      <c r="E26" s="18">
        <f t="shared" si="1"/>
        <v>3.5925483744740951E-2</v>
      </c>
    </row>
    <row r="27" spans="1:5" x14ac:dyDescent="0.25">
      <c r="A27" s="1">
        <v>43138</v>
      </c>
      <c r="B27" s="4">
        <v>2681.6599120000001</v>
      </c>
      <c r="C27" s="4">
        <v>331.75589000000002</v>
      </c>
      <c r="D27" s="18">
        <f t="shared" si="0"/>
        <v>-5.0141384210705929E-3</v>
      </c>
      <c r="E27" s="18">
        <f t="shared" si="1"/>
        <v>2.0928781744913725E-2</v>
      </c>
    </row>
    <row r="28" spans="1:5" x14ac:dyDescent="0.25">
      <c r="A28" s="1">
        <v>43139</v>
      </c>
      <c r="B28" s="4">
        <v>2581</v>
      </c>
      <c r="C28" s="4">
        <v>315.71447799999999</v>
      </c>
      <c r="D28" s="18">
        <f t="shared" si="0"/>
        <v>-3.8259052205015347E-2</v>
      </c>
      <c r="E28" s="18">
        <f t="shared" si="1"/>
        <v>-4.9561172881719316E-2</v>
      </c>
    </row>
    <row r="29" spans="1:5" x14ac:dyDescent="0.25">
      <c r="A29" s="1">
        <v>43140</v>
      </c>
      <c r="B29" s="4">
        <v>2619.5500489999999</v>
      </c>
      <c r="C29" s="4">
        <v>318.75030500000003</v>
      </c>
      <c r="D29" s="18">
        <f t="shared" si="0"/>
        <v>1.4825645265136861E-2</v>
      </c>
      <c r="E29" s="18">
        <f t="shared" si="1"/>
        <v>9.5697988288498924E-3</v>
      </c>
    </row>
    <row r="30" spans="1:5" x14ac:dyDescent="0.25">
      <c r="A30" s="1">
        <v>43143</v>
      </c>
      <c r="B30" s="4">
        <v>2656</v>
      </c>
      <c r="C30" s="4">
        <v>329.25622600000003</v>
      </c>
      <c r="D30" s="18">
        <f t="shared" si="0"/>
        <v>1.3818665612573789E-2</v>
      </c>
      <c r="E30" s="18">
        <f t="shared" si="1"/>
        <v>3.2428196752810536E-2</v>
      </c>
    </row>
    <row r="31" spans="1:5" x14ac:dyDescent="0.25">
      <c r="A31" s="1">
        <v>43144</v>
      </c>
      <c r="B31" s="4">
        <v>2662.9399410000001</v>
      </c>
      <c r="C31" s="4">
        <v>328.64334100000002</v>
      </c>
      <c r="D31" s="18">
        <f t="shared" si="0"/>
        <v>2.6095218277205311E-3</v>
      </c>
      <c r="E31" s="18">
        <f t="shared" si="1"/>
        <v>-1.8631572599746248E-3</v>
      </c>
    </row>
    <row r="32" spans="1:5" x14ac:dyDescent="0.25">
      <c r="A32" s="1">
        <v>43145</v>
      </c>
      <c r="B32" s="4">
        <v>2698.6298830000001</v>
      </c>
      <c r="C32" s="4">
        <v>330.261841</v>
      </c>
      <c r="D32" s="18">
        <f t="shared" si="0"/>
        <v>1.331344003093363E-2</v>
      </c>
      <c r="E32" s="18">
        <f t="shared" si="1"/>
        <v>4.9127045874766606E-3</v>
      </c>
    </row>
    <row r="33" spans="1:5" x14ac:dyDescent="0.25">
      <c r="A33" s="1">
        <v>43146</v>
      </c>
      <c r="B33" s="4">
        <v>2731.1999510000001</v>
      </c>
      <c r="C33" s="4">
        <v>341.38079800000003</v>
      </c>
      <c r="D33" s="18">
        <f t="shared" si="0"/>
        <v>1.1996861644365414E-2</v>
      </c>
      <c r="E33" s="18">
        <f t="shared" si="1"/>
        <v>3.3112766489254097E-2</v>
      </c>
    </row>
    <row r="34" spans="1:5" x14ac:dyDescent="0.25">
      <c r="A34" s="1">
        <v>43147</v>
      </c>
      <c r="B34" s="4">
        <v>2732.219971</v>
      </c>
      <c r="C34" s="4">
        <v>340.02081299999998</v>
      </c>
      <c r="D34" s="18">
        <f t="shared" si="0"/>
        <v>3.7339982150897137E-4</v>
      </c>
      <c r="E34" s="18">
        <f t="shared" si="1"/>
        <v>-3.9917334619442918E-3</v>
      </c>
    </row>
    <row r="35" spans="1:5" x14ac:dyDescent="0.25">
      <c r="A35" s="1">
        <v>43151</v>
      </c>
      <c r="B35" s="4">
        <v>2716.26001</v>
      </c>
      <c r="C35" s="4">
        <v>338.40231299999999</v>
      </c>
      <c r="D35" s="18">
        <f t="shared" si="0"/>
        <v>-5.8585171292084527E-3</v>
      </c>
      <c r="E35" s="18">
        <f t="shared" si="1"/>
        <v>-4.7713676274538175E-3</v>
      </c>
    </row>
    <row r="36" spans="1:5" x14ac:dyDescent="0.25">
      <c r="A36" s="1">
        <v>43152</v>
      </c>
      <c r="B36" s="4">
        <v>2701.330078</v>
      </c>
      <c r="C36" s="4">
        <v>337.46374500000002</v>
      </c>
      <c r="D36" s="18">
        <f t="shared" si="0"/>
        <v>-5.51166461587029E-3</v>
      </c>
      <c r="E36" s="18">
        <f t="shared" si="1"/>
        <v>-2.7773804949097879E-3</v>
      </c>
    </row>
    <row r="37" spans="1:5" x14ac:dyDescent="0.25">
      <c r="A37" s="1">
        <v>43153</v>
      </c>
      <c r="B37" s="4">
        <v>2703.959961</v>
      </c>
      <c r="C37" s="4">
        <v>340.863586</v>
      </c>
      <c r="D37" s="18">
        <f t="shared" si="0"/>
        <v>9.7307755496563826E-4</v>
      </c>
      <c r="E37" s="18">
        <f t="shared" si="1"/>
        <v>1.0024273869846761E-2</v>
      </c>
    </row>
    <row r="38" spans="1:5" x14ac:dyDescent="0.25">
      <c r="A38" s="1">
        <v>43154</v>
      </c>
      <c r="B38" s="4">
        <v>2747.3000489999999</v>
      </c>
      <c r="C38" s="4">
        <v>341.57229599999999</v>
      </c>
      <c r="D38" s="18">
        <f t="shared" si="0"/>
        <v>1.5901278284568242E-2</v>
      </c>
      <c r="E38" s="18">
        <f t="shared" si="1"/>
        <v>2.0770017329699983E-3</v>
      </c>
    </row>
    <row r="39" spans="1:5" x14ac:dyDescent="0.25">
      <c r="A39" s="1">
        <v>43157</v>
      </c>
      <c r="B39" s="4">
        <v>2779.6000979999999</v>
      </c>
      <c r="C39" s="4">
        <v>348.10376000000002</v>
      </c>
      <c r="D39" s="18">
        <f t="shared" si="0"/>
        <v>1.1688438681734836E-2</v>
      </c>
      <c r="E39" s="18">
        <f t="shared" si="1"/>
        <v>1.8941238329882391E-2</v>
      </c>
    </row>
    <row r="40" spans="1:5" x14ac:dyDescent="0.25">
      <c r="A40" s="1">
        <v>43158</v>
      </c>
      <c r="B40" s="4">
        <v>2744.280029</v>
      </c>
      <c r="C40" s="4">
        <v>349.21469100000002</v>
      </c>
      <c r="D40" s="18">
        <f t="shared" si="0"/>
        <v>-1.2788311673315955E-2</v>
      </c>
      <c r="E40" s="18">
        <f t="shared" si="1"/>
        <v>3.1862972743650583E-3</v>
      </c>
    </row>
    <row r="41" spans="1:5" x14ac:dyDescent="0.25">
      <c r="A41" s="1">
        <v>43159</v>
      </c>
      <c r="B41" s="4">
        <v>2713.830078</v>
      </c>
      <c r="C41" s="4">
        <v>346.887451</v>
      </c>
      <c r="D41" s="18">
        <f t="shared" si="0"/>
        <v>-1.1157806021536957E-2</v>
      </c>
      <c r="E41" s="18">
        <f t="shared" si="1"/>
        <v>-6.6865148959744372E-3</v>
      </c>
    </row>
    <row r="42" spans="1:5" x14ac:dyDescent="0.25">
      <c r="A42" s="1">
        <v>43160</v>
      </c>
      <c r="B42" s="4">
        <v>2677.669922</v>
      </c>
      <c r="C42" s="4">
        <v>334.89712500000002</v>
      </c>
      <c r="D42" s="18">
        <f t="shared" si="0"/>
        <v>-1.3413965762133684E-2</v>
      </c>
      <c r="E42" s="18">
        <f t="shared" si="1"/>
        <v>-3.5176983520096079E-2</v>
      </c>
    </row>
    <row r="43" spans="1:5" x14ac:dyDescent="0.25">
      <c r="A43" s="1">
        <v>43161</v>
      </c>
      <c r="B43" s="4">
        <v>2691.25</v>
      </c>
      <c r="C43" s="4">
        <v>330.08950800000002</v>
      </c>
      <c r="D43" s="18">
        <f t="shared" si="0"/>
        <v>5.0587854385161684E-3</v>
      </c>
      <c r="E43" s="18">
        <f t="shared" si="1"/>
        <v>-1.4459541064945585E-2</v>
      </c>
    </row>
    <row r="44" spans="1:5" x14ac:dyDescent="0.25">
      <c r="A44" s="1">
        <v>43164</v>
      </c>
      <c r="B44" s="4">
        <v>2720.9399410000001</v>
      </c>
      <c r="C44" s="4">
        <v>337.82763699999998</v>
      </c>
      <c r="D44" s="18">
        <f t="shared" si="0"/>
        <v>1.0971617461221566E-2</v>
      </c>
      <c r="E44" s="18">
        <f t="shared" si="1"/>
        <v>2.3171961664075379E-2</v>
      </c>
    </row>
    <row r="45" spans="1:5" x14ac:dyDescent="0.25">
      <c r="A45" s="1">
        <v>43165</v>
      </c>
      <c r="B45" s="4">
        <v>2728.1201169999999</v>
      </c>
      <c r="C45" s="4">
        <v>334.15969799999999</v>
      </c>
      <c r="D45" s="18">
        <f t="shared" si="0"/>
        <v>2.6353830125731121E-3</v>
      </c>
      <c r="E45" s="18">
        <f t="shared" si="1"/>
        <v>-1.0916799280472511E-2</v>
      </c>
    </row>
    <row r="46" spans="1:5" x14ac:dyDescent="0.25">
      <c r="A46" s="1">
        <v>43166</v>
      </c>
      <c r="B46" s="4">
        <v>2726.8000489999999</v>
      </c>
      <c r="C46" s="4">
        <v>332.35922199999999</v>
      </c>
      <c r="D46" s="18">
        <f t="shared" si="0"/>
        <v>-4.8399169395596596E-4</v>
      </c>
      <c r="E46" s="18">
        <f t="shared" si="1"/>
        <v>-5.4026384710310921E-3</v>
      </c>
    </row>
    <row r="47" spans="1:5" x14ac:dyDescent="0.25">
      <c r="A47" s="1">
        <v>43167</v>
      </c>
      <c r="B47" s="4">
        <v>2738.969971</v>
      </c>
      <c r="C47" s="4">
        <v>333.97775300000001</v>
      </c>
      <c r="D47" s="18">
        <f t="shared" si="0"/>
        <v>4.4531482542421938E-3</v>
      </c>
      <c r="E47" s="18">
        <f t="shared" si="1"/>
        <v>4.8580050150703689E-3</v>
      </c>
    </row>
    <row r="48" spans="1:5" x14ac:dyDescent="0.25">
      <c r="A48" s="1">
        <v>43168</v>
      </c>
      <c r="B48" s="4">
        <v>2786.570068</v>
      </c>
      <c r="C48" s="4">
        <v>339.52282700000001</v>
      </c>
      <c r="D48" s="18">
        <f t="shared" si="0"/>
        <v>1.7229546503851501E-2</v>
      </c>
      <c r="E48" s="18">
        <f t="shared" si="1"/>
        <v>1.6466798877967159E-2</v>
      </c>
    </row>
    <row r="49" spans="1:5" x14ac:dyDescent="0.25">
      <c r="A49" s="1">
        <v>43171</v>
      </c>
      <c r="B49" s="4">
        <v>2783.0200199999999</v>
      </c>
      <c r="C49" s="4">
        <v>329.62982199999999</v>
      </c>
      <c r="D49" s="18">
        <f t="shared" si="0"/>
        <v>-1.2747970405995702E-3</v>
      </c>
      <c r="E49" s="18">
        <f t="shared" si="1"/>
        <v>-2.9570908540602129E-2</v>
      </c>
    </row>
    <row r="50" spans="1:5" x14ac:dyDescent="0.25">
      <c r="A50" s="1">
        <v>43172</v>
      </c>
      <c r="B50" s="4">
        <v>2765.3100589999999</v>
      </c>
      <c r="C50" s="4">
        <v>324.34329200000002</v>
      </c>
      <c r="D50" s="18">
        <f t="shared" si="0"/>
        <v>-6.3839104358374464E-3</v>
      </c>
      <c r="E50" s="18">
        <f t="shared" si="1"/>
        <v>-1.6167775228760766E-2</v>
      </c>
    </row>
    <row r="51" spans="1:5" x14ac:dyDescent="0.25">
      <c r="A51" s="1">
        <v>43173</v>
      </c>
      <c r="B51" s="4">
        <v>2749.4799800000001</v>
      </c>
      <c r="C51" s="4">
        <v>316.289063</v>
      </c>
      <c r="D51" s="18">
        <f t="shared" si="0"/>
        <v>-5.7409701425848447E-3</v>
      </c>
      <c r="E51" s="18">
        <f t="shared" si="1"/>
        <v>-2.5145946301046676E-2</v>
      </c>
    </row>
    <row r="52" spans="1:5" x14ac:dyDescent="0.25">
      <c r="A52" s="1">
        <v>43174</v>
      </c>
      <c r="B52" s="4">
        <v>2747.330078</v>
      </c>
      <c r="C52" s="4">
        <v>316.02093500000001</v>
      </c>
      <c r="D52" s="18">
        <f t="shared" si="0"/>
        <v>-7.8223627410849855E-4</v>
      </c>
      <c r="E52" s="18">
        <f t="shared" si="1"/>
        <v>-8.480903889521639E-4</v>
      </c>
    </row>
    <row r="53" spans="1:5" x14ac:dyDescent="0.25">
      <c r="A53" s="1">
        <v>43175</v>
      </c>
      <c r="B53" s="4">
        <v>2752.01001</v>
      </c>
      <c r="C53" s="4">
        <v>316.49017300000003</v>
      </c>
      <c r="D53" s="18">
        <f t="shared" si="0"/>
        <v>1.7019980778953542E-3</v>
      </c>
      <c r="E53" s="18">
        <f t="shared" si="1"/>
        <v>1.4837307365801391E-3</v>
      </c>
    </row>
    <row r="54" spans="1:5" x14ac:dyDescent="0.25">
      <c r="A54" s="1">
        <v>43178</v>
      </c>
      <c r="B54" s="4">
        <v>2712.919922</v>
      </c>
      <c r="C54" s="4">
        <v>317.725616</v>
      </c>
      <c r="D54" s="18">
        <f t="shared" si="0"/>
        <v>-1.4306040580462488E-2</v>
      </c>
      <c r="E54" s="18">
        <f t="shared" si="1"/>
        <v>3.8959754207359763E-3</v>
      </c>
    </row>
    <row r="55" spans="1:5" x14ac:dyDescent="0.25">
      <c r="A55" s="1">
        <v>43179</v>
      </c>
      <c r="B55" s="4">
        <v>2716.9399410000001</v>
      </c>
      <c r="C55" s="4">
        <v>323.34728999999999</v>
      </c>
      <c r="D55" s="18">
        <f t="shared" si="0"/>
        <v>1.4807084661183528E-3</v>
      </c>
      <c r="E55" s="18">
        <f t="shared" si="1"/>
        <v>1.7538779296398875E-2</v>
      </c>
    </row>
    <row r="56" spans="1:5" x14ac:dyDescent="0.25">
      <c r="A56" s="1">
        <v>43180</v>
      </c>
      <c r="B56" s="4">
        <v>2711.929932</v>
      </c>
      <c r="C56" s="4">
        <v>322.83972199999999</v>
      </c>
      <c r="D56" s="18">
        <f t="shared" si="0"/>
        <v>-1.8456918435882967E-3</v>
      </c>
      <c r="E56" s="18">
        <f t="shared" si="1"/>
        <v>-1.5709634980614197E-3</v>
      </c>
    </row>
    <row r="57" spans="1:5" x14ac:dyDescent="0.25">
      <c r="A57" s="1">
        <v>43181</v>
      </c>
      <c r="B57" s="4">
        <v>2643.6899410000001</v>
      </c>
      <c r="C57" s="4">
        <v>306.089539</v>
      </c>
      <c r="D57" s="18">
        <f t="shared" si="0"/>
        <v>-2.5484887259038472E-2</v>
      </c>
      <c r="E57" s="18">
        <f t="shared" si="1"/>
        <v>-5.327831308692129E-2</v>
      </c>
    </row>
    <row r="58" spans="1:5" x14ac:dyDescent="0.25">
      <c r="A58" s="1">
        <v>43182</v>
      </c>
      <c r="B58" s="4">
        <v>2588.26001</v>
      </c>
      <c r="C58" s="4">
        <v>307.42077599999999</v>
      </c>
      <c r="D58" s="18">
        <f t="shared" si="0"/>
        <v>-2.1189807067529817E-2</v>
      </c>
      <c r="E58" s="18">
        <f t="shared" si="1"/>
        <v>4.3397447663371148E-3</v>
      </c>
    </row>
    <row r="59" spans="1:5" x14ac:dyDescent="0.25">
      <c r="A59" s="1">
        <v>43185</v>
      </c>
      <c r="B59" s="4">
        <v>2658.5500489999999</v>
      </c>
      <c r="C59" s="4">
        <v>315.05361900000003</v>
      </c>
      <c r="D59" s="18">
        <f t="shared" si="0"/>
        <v>2.6795040680132134E-2</v>
      </c>
      <c r="E59" s="18">
        <f t="shared" si="1"/>
        <v>2.4525428360086594E-2</v>
      </c>
    </row>
    <row r="60" spans="1:5" x14ac:dyDescent="0.25">
      <c r="A60" s="1">
        <v>43186</v>
      </c>
      <c r="B60" s="4">
        <v>2612.6201169999999</v>
      </c>
      <c r="C60" s="4">
        <v>307.53573599999999</v>
      </c>
      <c r="D60" s="18">
        <f t="shared" si="0"/>
        <v>-1.7427285781738779E-2</v>
      </c>
      <c r="E60" s="18">
        <f t="shared" si="1"/>
        <v>-2.4151548259312448E-2</v>
      </c>
    </row>
    <row r="61" spans="1:5" x14ac:dyDescent="0.25">
      <c r="A61" s="1">
        <v>43187</v>
      </c>
      <c r="B61" s="4">
        <v>2605</v>
      </c>
      <c r="C61" s="4">
        <v>306.48220800000001</v>
      </c>
      <c r="D61" s="18">
        <f t="shared" si="0"/>
        <v>-2.9209188276955976E-3</v>
      </c>
      <c r="E61" s="18">
        <f t="shared" si="1"/>
        <v>-3.4315903766012979E-3</v>
      </c>
    </row>
    <row r="62" spans="1:5" x14ac:dyDescent="0.25">
      <c r="A62" s="1">
        <v>43188</v>
      </c>
      <c r="B62" s="4">
        <v>2640.8701169999999</v>
      </c>
      <c r="C62" s="4">
        <v>314.00976600000001</v>
      </c>
      <c r="D62" s="18">
        <f t="shared" si="0"/>
        <v>1.3675777422843996E-2</v>
      </c>
      <c r="E62" s="18">
        <f t="shared" si="1"/>
        <v>2.4264382583706886E-2</v>
      </c>
    </row>
    <row r="63" spans="1:5" x14ac:dyDescent="0.25">
      <c r="A63" s="1">
        <v>43192</v>
      </c>
      <c r="B63" s="4">
        <v>2581.8798830000001</v>
      </c>
      <c r="C63" s="4">
        <v>308.79986600000001</v>
      </c>
      <c r="D63" s="18">
        <f t="shared" si="0"/>
        <v>-2.2590682199874954E-2</v>
      </c>
      <c r="E63" s="18">
        <f t="shared" si="1"/>
        <v>-1.6730703122723865E-2</v>
      </c>
    </row>
    <row r="64" spans="1:5" x14ac:dyDescent="0.25">
      <c r="A64" s="1">
        <v>43193</v>
      </c>
      <c r="B64" s="4">
        <v>2614.4499510000001</v>
      </c>
      <c r="C64" s="4">
        <v>316.82540899999998</v>
      </c>
      <c r="D64" s="18">
        <f t="shared" si="0"/>
        <v>1.2535961177379224E-2</v>
      </c>
      <c r="E64" s="18">
        <f t="shared" si="1"/>
        <v>2.5657477688072139E-2</v>
      </c>
    </row>
    <row r="65" spans="1:5" x14ac:dyDescent="0.25">
      <c r="A65" s="1">
        <v>43194</v>
      </c>
      <c r="B65" s="4">
        <v>2644.6899410000001</v>
      </c>
      <c r="C65" s="4">
        <v>313.58837899999997</v>
      </c>
      <c r="D65" s="18">
        <f t="shared" si="0"/>
        <v>1.150010225857756E-2</v>
      </c>
      <c r="E65" s="18">
        <f t="shared" si="1"/>
        <v>-1.0269630871345319E-2</v>
      </c>
    </row>
    <row r="66" spans="1:5" x14ac:dyDescent="0.25">
      <c r="A66" s="1">
        <v>43195</v>
      </c>
      <c r="B66" s="4">
        <v>2662.8400879999999</v>
      </c>
      <c r="C66" s="4">
        <v>322.16931199999999</v>
      </c>
      <c r="D66" s="18">
        <f t="shared" si="0"/>
        <v>6.8394215963354203E-3</v>
      </c>
      <c r="E66" s="18">
        <f t="shared" si="1"/>
        <v>2.6995989988009554E-2</v>
      </c>
    </row>
    <row r="67" spans="1:5" x14ac:dyDescent="0.25">
      <c r="A67" s="1">
        <v>43196</v>
      </c>
      <c r="B67" s="4">
        <v>2604.469971</v>
      </c>
      <c r="C67" s="4">
        <v>312.32421900000003</v>
      </c>
      <c r="D67" s="18">
        <f t="shared" si="0"/>
        <v>-2.216406698415278E-2</v>
      </c>
      <c r="E67" s="18">
        <f t="shared" si="1"/>
        <v>-3.1035409303009163E-2</v>
      </c>
    </row>
    <row r="68" spans="1:5" x14ac:dyDescent="0.25">
      <c r="A68" s="1">
        <v>43199</v>
      </c>
      <c r="B68" s="4">
        <v>2613.1599120000001</v>
      </c>
      <c r="C68" s="4">
        <v>308.838165</v>
      </c>
      <c r="D68" s="18">
        <f t="shared" ref="D68:D131" si="2">LN(B68/B67)</f>
        <v>3.3309948117507698E-3</v>
      </c>
      <c r="E68" s="18">
        <f t="shared" ref="E68:E131" si="3">LN(C68/C67)</f>
        <v>-1.1224409879343748E-2</v>
      </c>
    </row>
    <row r="69" spans="1:5" x14ac:dyDescent="0.25">
      <c r="A69" s="1">
        <v>43200</v>
      </c>
      <c r="B69" s="4">
        <v>2656.8701169999999</v>
      </c>
      <c r="C69" s="4">
        <v>320.66574100000003</v>
      </c>
      <c r="D69" s="18">
        <f t="shared" si="2"/>
        <v>1.658859896759754E-2</v>
      </c>
      <c r="E69" s="18">
        <f t="shared" si="3"/>
        <v>3.7581873463957145E-2</v>
      </c>
    </row>
    <row r="70" spans="1:5" x14ac:dyDescent="0.25">
      <c r="A70" s="1">
        <v>43201</v>
      </c>
      <c r="B70" s="4">
        <v>2642.1899410000001</v>
      </c>
      <c r="C70" s="4">
        <v>313.51174900000001</v>
      </c>
      <c r="D70" s="18">
        <f t="shared" si="2"/>
        <v>-5.5406858556443965E-3</v>
      </c>
      <c r="E70" s="18">
        <f t="shared" si="3"/>
        <v>-2.2562439054305578E-2</v>
      </c>
    </row>
    <row r="71" spans="1:5" x14ac:dyDescent="0.25">
      <c r="A71" s="1">
        <v>43202</v>
      </c>
      <c r="B71" s="4">
        <v>2663.98999</v>
      </c>
      <c r="C71" s="4">
        <v>323.203644</v>
      </c>
      <c r="D71" s="18">
        <f t="shared" si="2"/>
        <v>8.2168987634330705E-3</v>
      </c>
      <c r="E71" s="18">
        <f t="shared" si="3"/>
        <v>3.0445765091117825E-2</v>
      </c>
    </row>
    <row r="72" spans="1:5" x14ac:dyDescent="0.25">
      <c r="A72" s="1">
        <v>43203</v>
      </c>
      <c r="B72" s="4">
        <v>2656.3000489999999</v>
      </c>
      <c r="C72" s="4">
        <v>315.350525</v>
      </c>
      <c r="D72" s="18">
        <f t="shared" si="2"/>
        <v>-2.8907996740231202E-3</v>
      </c>
      <c r="E72" s="18">
        <f t="shared" si="3"/>
        <v>-2.4597803410711404E-2</v>
      </c>
    </row>
    <row r="73" spans="1:5" x14ac:dyDescent="0.25">
      <c r="A73" s="1">
        <v>43206</v>
      </c>
      <c r="B73" s="4">
        <v>2677.8400879999999</v>
      </c>
      <c r="C73" s="4">
        <v>317.73516799999999</v>
      </c>
      <c r="D73" s="18">
        <f t="shared" si="2"/>
        <v>8.076336777702902E-3</v>
      </c>
      <c r="E73" s="18">
        <f t="shared" si="3"/>
        <v>7.5334328488205924E-3</v>
      </c>
    </row>
    <row r="74" spans="1:5" x14ac:dyDescent="0.25">
      <c r="A74" s="1">
        <v>43207</v>
      </c>
      <c r="B74" s="4">
        <v>2706.389893</v>
      </c>
      <c r="C74" s="4">
        <v>322.47579999999999</v>
      </c>
      <c r="D74" s="18">
        <f t="shared" si="2"/>
        <v>1.0605071728903286E-2</v>
      </c>
      <c r="E74" s="18">
        <f t="shared" si="3"/>
        <v>1.4809863886623515E-2</v>
      </c>
    </row>
    <row r="75" spans="1:5" x14ac:dyDescent="0.25">
      <c r="A75" s="1">
        <v>43208</v>
      </c>
      <c r="B75" s="4">
        <v>2708.639893</v>
      </c>
      <c r="C75" s="4">
        <v>326.57476800000001</v>
      </c>
      <c r="D75" s="18">
        <f t="shared" si="2"/>
        <v>8.3102040742370005E-4</v>
      </c>
      <c r="E75" s="18">
        <f t="shared" si="3"/>
        <v>1.2630826308356416E-2</v>
      </c>
    </row>
    <row r="76" spans="1:5" x14ac:dyDescent="0.25">
      <c r="A76" s="1">
        <v>43209</v>
      </c>
      <c r="B76" s="4">
        <v>2693.1298830000001</v>
      </c>
      <c r="C76" s="4">
        <v>326.23001099999999</v>
      </c>
      <c r="D76" s="18">
        <f t="shared" si="2"/>
        <v>-5.7425818819625924E-3</v>
      </c>
      <c r="E76" s="18">
        <f t="shared" si="3"/>
        <v>-1.056233174578942E-3</v>
      </c>
    </row>
    <row r="77" spans="1:5" x14ac:dyDescent="0.25">
      <c r="A77" s="1">
        <v>43210</v>
      </c>
      <c r="B77" s="4">
        <v>2670.139893</v>
      </c>
      <c r="C77" s="4">
        <v>324.34329200000002</v>
      </c>
      <c r="D77" s="18">
        <f t="shared" si="2"/>
        <v>-8.5731770999769308E-3</v>
      </c>
      <c r="E77" s="18">
        <f t="shared" si="3"/>
        <v>-5.8001897118895264E-3</v>
      </c>
    </row>
    <row r="78" spans="1:5" x14ac:dyDescent="0.25">
      <c r="A78" s="1">
        <v>43213</v>
      </c>
      <c r="B78" s="4">
        <v>2670.290039</v>
      </c>
      <c r="C78" s="4">
        <v>324.50610399999999</v>
      </c>
      <c r="D78" s="18">
        <f t="shared" si="2"/>
        <v>5.6229929781411334E-5</v>
      </c>
      <c r="E78" s="18">
        <f t="shared" si="3"/>
        <v>5.0184836241107614E-4</v>
      </c>
    </row>
    <row r="79" spans="1:5" x14ac:dyDescent="0.25">
      <c r="A79" s="1">
        <v>43214</v>
      </c>
      <c r="B79" s="4">
        <v>2634.5600589999999</v>
      </c>
      <c r="C79" s="4">
        <v>315.13980099999998</v>
      </c>
      <c r="D79" s="18">
        <f t="shared" si="2"/>
        <v>-1.34708878288692E-2</v>
      </c>
      <c r="E79" s="18">
        <f t="shared" si="3"/>
        <v>-2.9287993376568185E-2</v>
      </c>
    </row>
    <row r="80" spans="1:5" x14ac:dyDescent="0.25">
      <c r="A80" s="1">
        <v>43215</v>
      </c>
      <c r="B80" s="4">
        <v>2639.3999020000001</v>
      </c>
      <c r="C80" s="4">
        <v>328.35601800000001</v>
      </c>
      <c r="D80" s="18">
        <f t="shared" si="2"/>
        <v>1.835373948385443E-3</v>
      </c>
      <c r="E80" s="18">
        <f t="shared" si="3"/>
        <v>4.1082087404360826E-2</v>
      </c>
    </row>
    <row r="81" spans="1:5" x14ac:dyDescent="0.25">
      <c r="A81" s="1">
        <v>43216</v>
      </c>
      <c r="B81" s="4">
        <v>2666.9399410000001</v>
      </c>
      <c r="C81" s="4">
        <v>328.28903200000002</v>
      </c>
      <c r="D81" s="18">
        <f t="shared" si="2"/>
        <v>1.0380144165286856E-2</v>
      </c>
      <c r="E81" s="18">
        <f t="shared" si="3"/>
        <v>-2.0402499107347068E-4</v>
      </c>
    </row>
    <row r="82" spans="1:5" x14ac:dyDescent="0.25">
      <c r="A82" s="1">
        <v>43217</v>
      </c>
      <c r="B82" s="4">
        <v>2669.9099120000001</v>
      </c>
      <c r="C82" s="4">
        <v>326.45980800000001</v>
      </c>
      <c r="D82" s="18">
        <f t="shared" si="2"/>
        <v>1.1130053827261748E-3</v>
      </c>
      <c r="E82" s="18">
        <f t="shared" si="3"/>
        <v>-5.5875738830734401E-3</v>
      </c>
    </row>
    <row r="83" spans="1:5" x14ac:dyDescent="0.25">
      <c r="A83" s="1">
        <v>43220</v>
      </c>
      <c r="B83" s="4">
        <v>2648.0500489999999</v>
      </c>
      <c r="C83" s="4">
        <v>319.44946299999998</v>
      </c>
      <c r="D83" s="18">
        <f t="shared" si="2"/>
        <v>-8.221192443049306E-3</v>
      </c>
      <c r="E83" s="18">
        <f t="shared" si="3"/>
        <v>-2.1707755565837497E-2</v>
      </c>
    </row>
    <row r="84" spans="1:5" x14ac:dyDescent="0.25">
      <c r="A84" s="1">
        <v>43221</v>
      </c>
      <c r="B84" s="4">
        <v>2654.8000489999999</v>
      </c>
      <c r="C84" s="4">
        <v>315.59954800000003</v>
      </c>
      <c r="D84" s="18">
        <f t="shared" si="2"/>
        <v>2.54580217086239E-3</v>
      </c>
      <c r="E84" s="18">
        <f t="shared" si="3"/>
        <v>-1.2124929254651324E-2</v>
      </c>
    </row>
    <row r="85" spans="1:5" x14ac:dyDescent="0.25">
      <c r="A85" s="1">
        <v>43222</v>
      </c>
      <c r="B85" s="4">
        <v>2635.669922</v>
      </c>
      <c r="C85" s="4">
        <v>310.47586100000001</v>
      </c>
      <c r="D85" s="18">
        <f t="shared" si="2"/>
        <v>-7.2319512187172617E-3</v>
      </c>
      <c r="E85" s="18">
        <f t="shared" si="3"/>
        <v>-1.6368000777651177E-2</v>
      </c>
    </row>
    <row r="86" spans="1:5" x14ac:dyDescent="0.25">
      <c r="A86" s="1">
        <v>43223</v>
      </c>
      <c r="B86" s="4">
        <v>2629.7299800000001</v>
      </c>
      <c r="C86" s="4">
        <v>316.70086700000002</v>
      </c>
      <c r="D86" s="18">
        <f t="shared" si="2"/>
        <v>-2.256217810740562E-3</v>
      </c>
      <c r="E86" s="18">
        <f t="shared" si="3"/>
        <v>1.9851535147021062E-2</v>
      </c>
    </row>
    <row r="87" spans="1:5" x14ac:dyDescent="0.25">
      <c r="A87" s="1">
        <v>43224</v>
      </c>
      <c r="B87" s="4">
        <v>2663.419922</v>
      </c>
      <c r="C87" s="4">
        <v>320.28265399999998</v>
      </c>
      <c r="D87" s="18">
        <f t="shared" si="2"/>
        <v>1.2729810253517449E-2</v>
      </c>
      <c r="E87" s="18">
        <f t="shared" si="3"/>
        <v>1.1246208521998568E-2</v>
      </c>
    </row>
    <row r="88" spans="1:5" x14ac:dyDescent="0.25">
      <c r="A88" s="1">
        <v>43227</v>
      </c>
      <c r="B88" s="4">
        <v>2672.6298830000001</v>
      </c>
      <c r="C88" s="4">
        <v>326.028839</v>
      </c>
      <c r="D88" s="18">
        <f t="shared" si="2"/>
        <v>3.4519805782134557E-3</v>
      </c>
      <c r="E88" s="18">
        <f t="shared" si="3"/>
        <v>1.778194097484128E-2</v>
      </c>
    </row>
    <row r="89" spans="1:5" x14ac:dyDescent="0.25">
      <c r="A89" s="1">
        <v>43228</v>
      </c>
      <c r="B89" s="4">
        <v>2671.919922</v>
      </c>
      <c r="C89" s="4">
        <v>324.05599999999998</v>
      </c>
      <c r="D89" s="18">
        <f t="shared" si="2"/>
        <v>-2.6567663510656126E-4</v>
      </c>
      <c r="E89" s="18">
        <f t="shared" si="3"/>
        <v>-6.0695002807788379E-3</v>
      </c>
    </row>
    <row r="90" spans="1:5" x14ac:dyDescent="0.25">
      <c r="A90" s="1">
        <v>43229</v>
      </c>
      <c r="B90" s="4">
        <v>2697.790039</v>
      </c>
      <c r="C90" s="4">
        <v>329.92666600000001</v>
      </c>
      <c r="D90" s="18">
        <f t="shared" si="2"/>
        <v>9.6356478649187744E-3</v>
      </c>
      <c r="E90" s="18">
        <f t="shared" si="3"/>
        <v>1.795406515916036E-2</v>
      </c>
    </row>
    <row r="91" spans="1:5" x14ac:dyDescent="0.25">
      <c r="A91" s="1">
        <v>43230</v>
      </c>
      <c r="B91" s="4">
        <v>2723.070068</v>
      </c>
      <c r="C91" s="4">
        <v>331.158661</v>
      </c>
      <c r="D91" s="18">
        <f t="shared" si="2"/>
        <v>9.3270114950413738E-3</v>
      </c>
      <c r="E91" s="18">
        <f t="shared" si="3"/>
        <v>3.7271933770697068E-3</v>
      </c>
    </row>
    <row r="92" spans="1:5" x14ac:dyDescent="0.25">
      <c r="A92" s="1">
        <v>43231</v>
      </c>
      <c r="B92" s="4">
        <v>2727.719971</v>
      </c>
      <c r="C92" s="4">
        <v>329.60906999999997</v>
      </c>
      <c r="D92" s="18">
        <f t="shared" si="2"/>
        <v>1.7061395117717584E-3</v>
      </c>
      <c r="E92" s="18">
        <f t="shared" si="3"/>
        <v>-4.6902830391244597E-3</v>
      </c>
    </row>
    <row r="93" spans="1:5" x14ac:dyDescent="0.25">
      <c r="A93" s="1">
        <v>43234</v>
      </c>
      <c r="B93" s="4">
        <v>2730.1298830000001</v>
      </c>
      <c r="C93" s="4">
        <v>331.65914900000001</v>
      </c>
      <c r="D93" s="18">
        <f t="shared" si="2"/>
        <v>8.8309946996841199E-4</v>
      </c>
      <c r="E93" s="18">
        <f t="shared" si="3"/>
        <v>6.2004660413584193E-3</v>
      </c>
    </row>
    <row r="94" spans="1:5" x14ac:dyDescent="0.25">
      <c r="A94" s="1">
        <v>43235</v>
      </c>
      <c r="B94" s="4">
        <v>2711.4499510000001</v>
      </c>
      <c r="C94" s="4">
        <v>329.28183000000001</v>
      </c>
      <c r="D94" s="18">
        <f t="shared" si="2"/>
        <v>-6.8656551760573987E-3</v>
      </c>
      <c r="E94" s="18">
        <f t="shared" si="3"/>
        <v>-7.1937716915232118E-3</v>
      </c>
    </row>
    <row r="95" spans="1:5" x14ac:dyDescent="0.25">
      <c r="A95" s="1">
        <v>43236</v>
      </c>
      <c r="B95" s="4">
        <v>2722.459961</v>
      </c>
      <c r="C95" s="4">
        <v>328.17495700000001</v>
      </c>
      <c r="D95" s="18">
        <f t="shared" si="2"/>
        <v>4.0523399338602221E-3</v>
      </c>
      <c r="E95" s="18">
        <f t="shared" si="3"/>
        <v>-3.3671385486068951E-3</v>
      </c>
    </row>
    <row r="96" spans="1:5" x14ac:dyDescent="0.25">
      <c r="A96" s="1">
        <v>43237</v>
      </c>
      <c r="B96" s="4">
        <v>2720.1298830000001</v>
      </c>
      <c r="C96" s="4">
        <v>331.22598299999999</v>
      </c>
      <c r="D96" s="18">
        <f t="shared" si="2"/>
        <v>-8.5623874263671856E-4</v>
      </c>
      <c r="E96" s="18">
        <f t="shared" si="3"/>
        <v>9.2539988591258393E-3</v>
      </c>
    </row>
    <row r="97" spans="1:5" x14ac:dyDescent="0.25">
      <c r="A97" s="1">
        <v>43238</v>
      </c>
      <c r="B97" s="4">
        <v>2712.969971</v>
      </c>
      <c r="C97" s="4">
        <v>338.04992700000003</v>
      </c>
      <c r="D97" s="18">
        <f t="shared" si="2"/>
        <v>-2.6356652140528051E-3</v>
      </c>
      <c r="E97" s="18">
        <f t="shared" si="3"/>
        <v>2.0392727071341123E-2</v>
      </c>
    </row>
    <row r="98" spans="1:5" x14ac:dyDescent="0.25">
      <c r="A98" s="1">
        <v>43241</v>
      </c>
      <c r="B98" s="4">
        <v>2733.01001</v>
      </c>
      <c r="C98" s="4">
        <v>350.26379400000002</v>
      </c>
      <c r="D98" s="18">
        <f t="shared" si="2"/>
        <v>7.3596045242624092E-3</v>
      </c>
      <c r="E98" s="18">
        <f t="shared" si="3"/>
        <v>3.5492970146982515E-2</v>
      </c>
    </row>
    <row r="99" spans="1:5" x14ac:dyDescent="0.25">
      <c r="A99" s="1">
        <v>43242</v>
      </c>
      <c r="B99" s="4">
        <v>2724.4399410000001</v>
      </c>
      <c r="C99" s="4">
        <v>341.69775399999997</v>
      </c>
      <c r="D99" s="18">
        <f t="shared" si="2"/>
        <v>-3.1406888277453991E-3</v>
      </c>
      <c r="E99" s="18">
        <f t="shared" si="3"/>
        <v>-2.4759981656882226E-2</v>
      </c>
    </row>
    <row r="100" spans="1:5" x14ac:dyDescent="0.25">
      <c r="A100" s="1">
        <v>43243</v>
      </c>
      <c r="B100" s="4">
        <v>2733.290039</v>
      </c>
      <c r="C100" s="4">
        <v>345.73049900000001</v>
      </c>
      <c r="D100" s="18">
        <f t="shared" si="2"/>
        <v>3.2431453331457786E-3</v>
      </c>
      <c r="E100" s="18">
        <f t="shared" si="3"/>
        <v>1.1732980847252194E-2</v>
      </c>
    </row>
    <row r="101" spans="1:5" x14ac:dyDescent="0.25">
      <c r="A101" s="1">
        <v>43244</v>
      </c>
      <c r="B101" s="4">
        <v>2727.76001</v>
      </c>
      <c r="C101" s="4">
        <v>345.52838100000002</v>
      </c>
      <c r="D101" s="18">
        <f t="shared" si="2"/>
        <v>-2.0252628489341846E-3</v>
      </c>
      <c r="E101" s="18">
        <f t="shared" si="3"/>
        <v>-5.8478237779700511E-4</v>
      </c>
    </row>
    <row r="102" spans="1:5" x14ac:dyDescent="0.25">
      <c r="A102" s="1">
        <v>43245</v>
      </c>
      <c r="B102" s="4">
        <v>2721.330078</v>
      </c>
      <c r="C102" s="4">
        <v>346.57748400000003</v>
      </c>
      <c r="D102" s="18">
        <f t="shared" si="2"/>
        <v>-2.3600031860415097E-3</v>
      </c>
      <c r="E102" s="18">
        <f t="shared" si="3"/>
        <v>3.0316281267323245E-3</v>
      </c>
    </row>
    <row r="103" spans="1:5" x14ac:dyDescent="0.25">
      <c r="A103" s="1">
        <v>43249</v>
      </c>
      <c r="B103" s="4">
        <v>2689.860107</v>
      </c>
      <c r="C103" s="4">
        <v>339.25302099999999</v>
      </c>
      <c r="D103" s="18">
        <f t="shared" si="2"/>
        <v>-1.1631572622697848E-2</v>
      </c>
      <c r="E103" s="18">
        <f t="shared" si="3"/>
        <v>-2.1360209065872975E-2</v>
      </c>
    </row>
    <row r="104" spans="1:5" x14ac:dyDescent="0.25">
      <c r="A104" s="1">
        <v>43250</v>
      </c>
      <c r="B104" s="4">
        <v>2724.01001</v>
      </c>
      <c r="C104" s="4">
        <v>344.74877900000001</v>
      </c>
      <c r="D104" s="18">
        <f t="shared" si="2"/>
        <v>1.2615875594803282E-2</v>
      </c>
      <c r="E104" s="18">
        <f t="shared" si="3"/>
        <v>1.6069771357565939E-2</v>
      </c>
    </row>
    <row r="105" spans="1:5" x14ac:dyDescent="0.25">
      <c r="A105" s="1">
        <v>43251</v>
      </c>
      <c r="B105" s="4">
        <v>2705.2700199999999</v>
      </c>
      <c r="C105" s="4">
        <v>338.94503800000001</v>
      </c>
      <c r="D105" s="18">
        <f t="shared" si="2"/>
        <v>-6.9033331562017184E-3</v>
      </c>
      <c r="E105" s="18">
        <f t="shared" si="3"/>
        <v>-1.69780105277734E-2</v>
      </c>
    </row>
    <row r="106" spans="1:5" x14ac:dyDescent="0.25">
      <c r="A106" s="1">
        <v>43252</v>
      </c>
      <c r="B106" s="4">
        <v>2734.6201169999999</v>
      </c>
      <c r="C106" s="4">
        <v>343.33392300000003</v>
      </c>
      <c r="D106" s="18">
        <f t="shared" si="2"/>
        <v>1.0790799467401633E-2</v>
      </c>
      <c r="E106" s="18">
        <f t="shared" si="3"/>
        <v>1.2865545587340845E-2</v>
      </c>
    </row>
    <row r="107" spans="1:5" x14ac:dyDescent="0.25">
      <c r="A107" s="1">
        <v>43255</v>
      </c>
      <c r="B107" s="4">
        <v>2746.8701169999999</v>
      </c>
      <c r="C107" s="4">
        <v>347.19348100000002</v>
      </c>
      <c r="D107" s="18">
        <f t="shared" si="2"/>
        <v>4.4695948986579392E-3</v>
      </c>
      <c r="E107" s="18">
        <f t="shared" si="3"/>
        <v>1.1178696658441187E-2</v>
      </c>
    </row>
    <row r="108" spans="1:5" x14ac:dyDescent="0.25">
      <c r="A108" s="1">
        <v>43256</v>
      </c>
      <c r="B108" s="4">
        <v>2748.8000489999999</v>
      </c>
      <c r="C108" s="4">
        <v>346.58709700000003</v>
      </c>
      <c r="D108" s="18">
        <f t="shared" si="2"/>
        <v>7.0234640036242536E-4</v>
      </c>
      <c r="E108" s="18">
        <f t="shared" si="3"/>
        <v>-1.7480574511293001E-3</v>
      </c>
    </row>
    <row r="109" spans="1:5" x14ac:dyDescent="0.25">
      <c r="A109" s="1">
        <v>43257</v>
      </c>
      <c r="B109" s="4">
        <v>2772.3500979999999</v>
      </c>
      <c r="C109" s="4">
        <v>357.61703499999999</v>
      </c>
      <c r="D109" s="18">
        <f t="shared" si="2"/>
        <v>8.5309006987769002E-3</v>
      </c>
      <c r="E109" s="18">
        <f t="shared" si="3"/>
        <v>3.1328529952223447E-2</v>
      </c>
    </row>
    <row r="110" spans="1:5" x14ac:dyDescent="0.25">
      <c r="A110" s="1">
        <v>43258</v>
      </c>
      <c r="B110" s="4">
        <v>2770.3701169999999</v>
      </c>
      <c r="C110" s="4">
        <v>354.70077500000002</v>
      </c>
      <c r="D110" s="18">
        <f t="shared" si="2"/>
        <v>-7.1444381365731767E-4</v>
      </c>
      <c r="E110" s="18">
        <f t="shared" si="3"/>
        <v>-8.1881324671473146E-3</v>
      </c>
    </row>
    <row r="111" spans="1:5" x14ac:dyDescent="0.25">
      <c r="A111" s="1">
        <v>43259</v>
      </c>
      <c r="B111" s="4">
        <v>2779.030029</v>
      </c>
      <c r="C111" s="4">
        <v>355.63430799999998</v>
      </c>
      <c r="D111" s="18">
        <f t="shared" si="2"/>
        <v>3.1210288686051267E-3</v>
      </c>
      <c r="E111" s="18">
        <f t="shared" si="3"/>
        <v>2.6284314538196764E-3</v>
      </c>
    </row>
    <row r="112" spans="1:5" x14ac:dyDescent="0.25">
      <c r="A112" s="1">
        <v>43262</v>
      </c>
      <c r="B112" s="4">
        <v>2782</v>
      </c>
      <c r="C112" s="4">
        <v>357.02032500000001</v>
      </c>
      <c r="D112" s="18">
        <f t="shared" si="2"/>
        <v>1.0681371137670548E-3</v>
      </c>
      <c r="E112" s="18">
        <f t="shared" si="3"/>
        <v>3.8897347561065369E-3</v>
      </c>
    </row>
    <row r="113" spans="1:5" x14ac:dyDescent="0.25">
      <c r="A113" s="1">
        <v>43263</v>
      </c>
      <c r="B113" s="4">
        <v>2786.8500979999999</v>
      </c>
      <c r="C113" s="4">
        <v>356.71234099999998</v>
      </c>
      <c r="D113" s="18">
        <f t="shared" si="2"/>
        <v>1.7418674020510782E-3</v>
      </c>
      <c r="E113" s="18">
        <f t="shared" si="3"/>
        <v>-8.6302346463104195E-4</v>
      </c>
    </row>
    <row r="114" spans="1:5" x14ac:dyDescent="0.25">
      <c r="A114" s="1">
        <v>43264</v>
      </c>
      <c r="B114" s="4">
        <v>2775.6298830000001</v>
      </c>
      <c r="C114" s="4">
        <v>350.19638099999997</v>
      </c>
      <c r="D114" s="18">
        <f t="shared" si="2"/>
        <v>-4.0342545972063088E-3</v>
      </c>
      <c r="E114" s="18">
        <f t="shared" si="3"/>
        <v>-1.8435603763957271E-2</v>
      </c>
    </row>
    <row r="115" spans="1:5" x14ac:dyDescent="0.25">
      <c r="A115" s="1">
        <v>43265</v>
      </c>
      <c r="B115" s="4">
        <v>2782.48999</v>
      </c>
      <c r="C115" s="4">
        <v>348.82009900000003</v>
      </c>
      <c r="D115" s="18">
        <f t="shared" si="2"/>
        <v>2.4685003707192116E-3</v>
      </c>
      <c r="E115" s="18">
        <f t="shared" si="3"/>
        <v>-3.9377720490675391E-3</v>
      </c>
    </row>
    <row r="116" spans="1:5" x14ac:dyDescent="0.25">
      <c r="A116" s="1">
        <v>43266</v>
      </c>
      <c r="B116" s="4">
        <v>2779.6599120000001</v>
      </c>
      <c r="C116" s="4">
        <v>344.45040899999998</v>
      </c>
      <c r="D116" s="18">
        <f t="shared" si="2"/>
        <v>-1.0176202706102954E-3</v>
      </c>
      <c r="E116" s="18">
        <f t="shared" si="3"/>
        <v>-1.2606184215780742E-2</v>
      </c>
    </row>
    <row r="117" spans="1:5" x14ac:dyDescent="0.25">
      <c r="A117" s="1">
        <v>43269</v>
      </c>
      <c r="B117" s="4">
        <v>2773.75</v>
      </c>
      <c r="C117" s="4">
        <v>341.42819200000002</v>
      </c>
      <c r="D117" s="18">
        <f t="shared" si="2"/>
        <v>-2.1283911415382649E-3</v>
      </c>
      <c r="E117" s="18">
        <f t="shared" si="3"/>
        <v>-8.8127448661485565E-3</v>
      </c>
    </row>
    <row r="118" spans="1:5" x14ac:dyDescent="0.25">
      <c r="A118" s="1">
        <v>43270</v>
      </c>
      <c r="B118" s="4">
        <v>2762.5900879999999</v>
      </c>
      <c r="C118" s="4">
        <v>328.31933600000002</v>
      </c>
      <c r="D118" s="18">
        <f t="shared" si="2"/>
        <v>-4.0315179117998779E-3</v>
      </c>
      <c r="E118" s="18">
        <f t="shared" si="3"/>
        <v>-3.915066444940344E-2</v>
      </c>
    </row>
    <row r="119" spans="1:5" x14ac:dyDescent="0.25">
      <c r="A119" s="1">
        <v>43271</v>
      </c>
      <c r="B119" s="4">
        <v>2767.320068</v>
      </c>
      <c r="C119" s="4">
        <v>329.83038299999998</v>
      </c>
      <c r="D119" s="18">
        <f t="shared" si="2"/>
        <v>1.710690054657128E-3</v>
      </c>
      <c r="E119" s="18">
        <f t="shared" si="3"/>
        <v>4.5918112896761037E-3</v>
      </c>
    </row>
    <row r="120" spans="1:5" x14ac:dyDescent="0.25">
      <c r="A120" s="1">
        <v>43272</v>
      </c>
      <c r="B120" s="4">
        <v>2749.76001</v>
      </c>
      <c r="C120" s="4">
        <v>324.98916600000001</v>
      </c>
      <c r="D120" s="18">
        <f t="shared" si="2"/>
        <v>-6.3657286281216608E-3</v>
      </c>
      <c r="E120" s="18">
        <f t="shared" si="3"/>
        <v>-1.4786685023341167E-2</v>
      </c>
    </row>
    <row r="121" spans="1:5" x14ac:dyDescent="0.25">
      <c r="A121" s="1">
        <v>43273</v>
      </c>
      <c r="B121" s="4">
        <v>2754.8798830000001</v>
      </c>
      <c r="C121" s="4">
        <v>326.19226099999997</v>
      </c>
      <c r="D121" s="18">
        <f t="shared" si="2"/>
        <v>1.860203237960289E-3</v>
      </c>
      <c r="E121" s="18">
        <f t="shared" si="3"/>
        <v>3.6951188072246156E-3</v>
      </c>
    </row>
    <row r="122" spans="1:5" x14ac:dyDescent="0.25">
      <c r="A122" s="1">
        <v>43276</v>
      </c>
      <c r="B122" s="4">
        <v>2717.070068</v>
      </c>
      <c r="C122" s="4">
        <v>318.77160600000002</v>
      </c>
      <c r="D122" s="18">
        <f t="shared" si="2"/>
        <v>-1.3819723168097358E-2</v>
      </c>
      <c r="E122" s="18">
        <f t="shared" si="3"/>
        <v>-2.3012087491862274E-2</v>
      </c>
    </row>
    <row r="123" spans="1:5" x14ac:dyDescent="0.25">
      <c r="A123" s="1">
        <v>43277</v>
      </c>
      <c r="B123" s="4">
        <v>2723.0600589999999</v>
      </c>
      <c r="C123" s="4">
        <v>318.86785900000001</v>
      </c>
      <c r="D123" s="18">
        <f t="shared" si="2"/>
        <v>2.2021507871512656E-3</v>
      </c>
      <c r="E123" s="18">
        <f t="shared" si="3"/>
        <v>3.0190415121526847E-4</v>
      </c>
    </row>
    <row r="124" spans="1:5" x14ac:dyDescent="0.25">
      <c r="A124" s="1">
        <v>43278</v>
      </c>
      <c r="B124" s="4">
        <v>2699.6298830000001</v>
      </c>
      <c r="C124" s="4">
        <v>317.44342</v>
      </c>
      <c r="D124" s="18">
        <f t="shared" si="2"/>
        <v>-8.6415863928759502E-3</v>
      </c>
      <c r="E124" s="18">
        <f t="shared" si="3"/>
        <v>-4.477184128074985E-3</v>
      </c>
    </row>
    <row r="125" spans="1:5" x14ac:dyDescent="0.25">
      <c r="A125" s="1">
        <v>43279</v>
      </c>
      <c r="B125" s="4">
        <v>2716.3100589999999</v>
      </c>
      <c r="C125" s="4">
        <v>322.09213299999999</v>
      </c>
      <c r="D125" s="18">
        <f t="shared" si="2"/>
        <v>6.1596800991367559E-3</v>
      </c>
      <c r="E125" s="18">
        <f t="shared" si="3"/>
        <v>1.4538034218994788E-2</v>
      </c>
    </row>
    <row r="126" spans="1:5" x14ac:dyDescent="0.25">
      <c r="A126" s="1">
        <v>43280</v>
      </c>
      <c r="B126" s="4">
        <v>2718.3701169999999</v>
      </c>
      <c r="C126" s="4">
        <v>322.91982999999999</v>
      </c>
      <c r="D126" s="18">
        <f t="shared" si="2"/>
        <v>7.5811566898234637E-4</v>
      </c>
      <c r="E126" s="18">
        <f t="shared" si="3"/>
        <v>2.5664561335143271E-3</v>
      </c>
    </row>
    <row r="127" spans="1:5" x14ac:dyDescent="0.25">
      <c r="A127" s="1">
        <v>43283</v>
      </c>
      <c r="B127" s="4">
        <v>2726.709961</v>
      </c>
      <c r="C127" s="4">
        <v>323.46847500000001</v>
      </c>
      <c r="D127" s="18">
        <f t="shared" si="2"/>
        <v>3.0632609261900135E-3</v>
      </c>
      <c r="E127" s="18">
        <f t="shared" si="3"/>
        <v>1.697571343759833E-3</v>
      </c>
    </row>
    <row r="128" spans="1:5" x14ac:dyDescent="0.25">
      <c r="A128" s="1">
        <v>43284</v>
      </c>
      <c r="B128" s="4">
        <v>2713.219971</v>
      </c>
      <c r="C128" s="4">
        <v>320.43667599999998</v>
      </c>
      <c r="D128" s="18">
        <f t="shared" si="2"/>
        <v>-4.9596291940371519E-3</v>
      </c>
      <c r="E128" s="18">
        <f t="shared" si="3"/>
        <v>-9.4169813679431964E-3</v>
      </c>
    </row>
    <row r="129" spans="1:5" x14ac:dyDescent="0.25">
      <c r="A129" s="1">
        <v>43286</v>
      </c>
      <c r="B129" s="4">
        <v>2736.610107</v>
      </c>
      <c r="C129" s="4">
        <v>320.67730699999998</v>
      </c>
      <c r="D129" s="18">
        <f t="shared" si="2"/>
        <v>8.5838564819602902E-3</v>
      </c>
      <c r="E129" s="18">
        <f t="shared" si="3"/>
        <v>7.5066530345688828E-4</v>
      </c>
    </row>
    <row r="130" spans="1:5" x14ac:dyDescent="0.25">
      <c r="A130" s="1">
        <v>43287</v>
      </c>
      <c r="B130" s="4">
        <v>2759.820068</v>
      </c>
      <c r="C130" s="4">
        <v>322.082581</v>
      </c>
      <c r="D130" s="18">
        <f t="shared" si="2"/>
        <v>8.4455176245228913E-3</v>
      </c>
      <c r="E130" s="18">
        <f t="shared" si="3"/>
        <v>4.3726320366114062E-3</v>
      </c>
    </row>
    <row r="131" spans="1:5" x14ac:dyDescent="0.25">
      <c r="A131" s="1">
        <v>43290</v>
      </c>
      <c r="B131" s="4">
        <v>2784.169922</v>
      </c>
      <c r="C131" s="4">
        <v>329.08935500000001</v>
      </c>
      <c r="D131" s="18">
        <f t="shared" si="2"/>
        <v>8.7842909604549466E-3</v>
      </c>
      <c r="E131" s="18">
        <f t="shared" si="3"/>
        <v>2.1521334238222507E-2</v>
      </c>
    </row>
    <row r="132" spans="1:5" x14ac:dyDescent="0.25">
      <c r="A132" s="1">
        <v>43291</v>
      </c>
      <c r="B132" s="4">
        <v>2793.8400879999999</v>
      </c>
      <c r="C132" s="4">
        <v>334.13262900000001</v>
      </c>
      <c r="D132" s="18">
        <f t="shared" ref="D132:D195" si="4">LN(B132/B131)</f>
        <v>3.4672493130737708E-3</v>
      </c>
      <c r="E132" s="18">
        <f t="shared" ref="E132:E195" si="5">LN(C132/C131)</f>
        <v>1.5208697335980161E-2</v>
      </c>
    </row>
    <row r="133" spans="1:5" x14ac:dyDescent="0.25">
      <c r="A133" s="1">
        <v>43292</v>
      </c>
      <c r="B133" s="4">
        <v>2774.0200199999999</v>
      </c>
      <c r="C133" s="4">
        <v>327.818848</v>
      </c>
      <c r="D133" s="18">
        <f t="shared" si="4"/>
        <v>-7.1194862420864667E-3</v>
      </c>
      <c r="E133" s="18">
        <f t="shared" si="5"/>
        <v>-1.9076843839150367E-2</v>
      </c>
    </row>
    <row r="134" spans="1:5" x14ac:dyDescent="0.25">
      <c r="A134" s="1">
        <v>43293</v>
      </c>
      <c r="B134" s="4">
        <v>2798.290039</v>
      </c>
      <c r="C134" s="4">
        <v>333.045074</v>
      </c>
      <c r="D134" s="18">
        <f t="shared" si="4"/>
        <v>8.7109913888583079E-3</v>
      </c>
      <c r="E134" s="18">
        <f t="shared" si="5"/>
        <v>1.5816675046385512E-2</v>
      </c>
    </row>
    <row r="135" spans="1:5" x14ac:dyDescent="0.25">
      <c r="A135" s="1">
        <v>43294</v>
      </c>
      <c r="B135" s="4">
        <v>2801.3100589999999</v>
      </c>
      <c r="C135" s="4">
        <v>337.626465</v>
      </c>
      <c r="D135" s="18">
        <f t="shared" si="4"/>
        <v>1.0786557039651253E-3</v>
      </c>
      <c r="E135" s="18">
        <f t="shared" si="5"/>
        <v>1.3662313059199105E-2</v>
      </c>
    </row>
    <row r="136" spans="1:5" x14ac:dyDescent="0.25">
      <c r="A136" s="1">
        <v>43297</v>
      </c>
      <c r="B136" s="4">
        <v>2798.429932</v>
      </c>
      <c r="C136" s="4">
        <v>342.73718300000002</v>
      </c>
      <c r="D136" s="18">
        <f t="shared" si="4"/>
        <v>-1.028664637499674E-3</v>
      </c>
      <c r="E136" s="18">
        <f t="shared" si="5"/>
        <v>1.5023771903728523E-2</v>
      </c>
    </row>
    <row r="137" spans="1:5" x14ac:dyDescent="0.25">
      <c r="A137" s="1">
        <v>43298</v>
      </c>
      <c r="B137" s="4">
        <v>2809.5500489999999</v>
      </c>
      <c r="C137" s="4">
        <v>343.48794600000002</v>
      </c>
      <c r="D137" s="18">
        <f t="shared" si="4"/>
        <v>3.965824276198425E-3</v>
      </c>
      <c r="E137" s="18">
        <f t="shared" si="5"/>
        <v>2.1880962028707758E-3</v>
      </c>
    </row>
    <row r="138" spans="1:5" x14ac:dyDescent="0.25">
      <c r="A138" s="1">
        <v>43299</v>
      </c>
      <c r="B138" s="4">
        <v>2815.6201169999999</v>
      </c>
      <c r="C138" s="4">
        <v>346.71224999999998</v>
      </c>
      <c r="D138" s="18">
        <f t="shared" si="4"/>
        <v>2.1581819489692655E-3</v>
      </c>
      <c r="E138" s="18">
        <f t="shared" si="5"/>
        <v>9.3431658642020073E-3</v>
      </c>
    </row>
    <row r="139" spans="1:5" x14ac:dyDescent="0.25">
      <c r="A139" s="1">
        <v>43300</v>
      </c>
      <c r="B139" s="4">
        <v>2804.48999</v>
      </c>
      <c r="C139" s="4">
        <v>341.99609400000003</v>
      </c>
      <c r="D139" s="18">
        <f t="shared" si="4"/>
        <v>-3.9608268660280945E-3</v>
      </c>
      <c r="E139" s="18">
        <f t="shared" si="5"/>
        <v>-1.3695869263068164E-2</v>
      </c>
    </row>
    <row r="140" spans="1:5" x14ac:dyDescent="0.25">
      <c r="A140" s="1">
        <v>43301</v>
      </c>
      <c r="B140" s="4">
        <v>2801.830078</v>
      </c>
      <c r="C140" s="4">
        <v>341.58221400000002</v>
      </c>
      <c r="D140" s="18">
        <f t="shared" si="4"/>
        <v>-9.4889773231677382E-4</v>
      </c>
      <c r="E140" s="18">
        <f t="shared" si="5"/>
        <v>-1.2109221305887682E-3</v>
      </c>
    </row>
    <row r="141" spans="1:5" x14ac:dyDescent="0.25">
      <c r="A141" s="1">
        <v>43304</v>
      </c>
      <c r="B141" s="4">
        <v>2806.9799800000001</v>
      </c>
      <c r="C141" s="4">
        <v>340.01336700000002</v>
      </c>
      <c r="D141" s="18">
        <f t="shared" si="4"/>
        <v>1.8363622208507574E-3</v>
      </c>
      <c r="E141" s="18">
        <f t="shared" si="5"/>
        <v>-4.6034622708774663E-3</v>
      </c>
    </row>
    <row r="142" spans="1:5" x14ac:dyDescent="0.25">
      <c r="A142" s="1">
        <v>43305</v>
      </c>
      <c r="B142" s="4">
        <v>2820.3999020000001</v>
      </c>
      <c r="C142" s="4">
        <v>344.82574499999998</v>
      </c>
      <c r="D142" s="18">
        <f t="shared" si="4"/>
        <v>4.7695189311680571E-3</v>
      </c>
      <c r="E142" s="18">
        <f t="shared" si="5"/>
        <v>1.4054270932166808E-2</v>
      </c>
    </row>
    <row r="143" spans="1:5" x14ac:dyDescent="0.25">
      <c r="A143" s="1">
        <v>43306</v>
      </c>
      <c r="B143" s="4">
        <v>2846.070068</v>
      </c>
      <c r="C143" s="4">
        <v>342.56393400000002</v>
      </c>
      <c r="D143" s="18">
        <f t="shared" si="4"/>
        <v>9.0604350659817777E-3</v>
      </c>
      <c r="E143" s="18">
        <f t="shared" si="5"/>
        <v>-6.5808935804524604E-3</v>
      </c>
    </row>
    <row r="144" spans="1:5" x14ac:dyDescent="0.25">
      <c r="A144" s="1">
        <v>43307</v>
      </c>
      <c r="B144" s="4">
        <v>2837.4399410000001</v>
      </c>
      <c r="C144" s="4">
        <v>345.83633400000002</v>
      </c>
      <c r="D144" s="18">
        <f t="shared" si="4"/>
        <v>-3.0369027657715817E-3</v>
      </c>
      <c r="E144" s="18">
        <f t="shared" si="5"/>
        <v>9.5073311306069341E-3</v>
      </c>
    </row>
    <row r="145" spans="1:5" x14ac:dyDescent="0.25">
      <c r="A145" s="1">
        <v>43308</v>
      </c>
      <c r="B145" s="4">
        <v>2818.820068</v>
      </c>
      <c r="C145" s="4">
        <v>347.11645499999997</v>
      </c>
      <c r="D145" s="18">
        <f t="shared" si="4"/>
        <v>-6.5838346291620022E-3</v>
      </c>
      <c r="E145" s="18">
        <f t="shared" si="5"/>
        <v>3.6946888057466576E-3</v>
      </c>
    </row>
    <row r="146" spans="1:5" x14ac:dyDescent="0.25">
      <c r="A146" s="1">
        <v>43311</v>
      </c>
      <c r="B146" s="4">
        <v>2802.6000979999999</v>
      </c>
      <c r="C146" s="4">
        <v>337.88632200000001</v>
      </c>
      <c r="D146" s="18">
        <f t="shared" si="4"/>
        <v>-5.7707890654419306E-3</v>
      </c>
      <c r="E146" s="18">
        <f t="shared" si="5"/>
        <v>-2.695081536220939E-2</v>
      </c>
    </row>
    <row r="147" spans="1:5" x14ac:dyDescent="0.25">
      <c r="A147" s="1">
        <v>43312</v>
      </c>
      <c r="B147" s="4">
        <v>2816.290039</v>
      </c>
      <c r="C147" s="4">
        <v>342.929688</v>
      </c>
      <c r="D147" s="18">
        <f t="shared" si="4"/>
        <v>4.8728370744568371E-3</v>
      </c>
      <c r="E147" s="18">
        <f t="shared" si="5"/>
        <v>1.4815921429571277E-2</v>
      </c>
    </row>
    <row r="148" spans="1:5" x14ac:dyDescent="0.25">
      <c r="A148" s="1">
        <v>43313</v>
      </c>
      <c r="B148" s="4">
        <v>2813.360107</v>
      </c>
      <c r="C148" s="4">
        <v>339.522583</v>
      </c>
      <c r="D148" s="18">
        <f t="shared" si="4"/>
        <v>-1.0408931953329581E-3</v>
      </c>
      <c r="E148" s="18">
        <f t="shared" si="5"/>
        <v>-9.9849717027916153E-3</v>
      </c>
    </row>
    <row r="149" spans="1:5" x14ac:dyDescent="0.25">
      <c r="A149" s="1">
        <v>43314</v>
      </c>
      <c r="B149" s="4">
        <v>2827.219971</v>
      </c>
      <c r="C149" s="4">
        <v>336.60623199999998</v>
      </c>
      <c r="D149" s="18">
        <f t="shared" si="4"/>
        <v>4.9143498371688119E-3</v>
      </c>
      <c r="E149" s="18">
        <f t="shared" si="5"/>
        <v>-8.6266670532738395E-3</v>
      </c>
    </row>
    <row r="150" spans="1:5" x14ac:dyDescent="0.25">
      <c r="A150" s="1">
        <v>43315</v>
      </c>
      <c r="B150" s="4">
        <v>2840.3500979999999</v>
      </c>
      <c r="C150" s="4">
        <v>335.36465500000003</v>
      </c>
      <c r="D150" s="18">
        <f t="shared" si="4"/>
        <v>4.6334320813658366E-3</v>
      </c>
      <c r="E150" s="18">
        <f t="shared" si="5"/>
        <v>-3.695333940447357E-3</v>
      </c>
    </row>
    <row r="151" spans="1:5" x14ac:dyDescent="0.25">
      <c r="A151" s="1">
        <v>43318</v>
      </c>
      <c r="B151" s="4">
        <v>2850.3999020000001</v>
      </c>
      <c r="C151" s="4">
        <v>333.56478900000002</v>
      </c>
      <c r="D151" s="18">
        <f t="shared" si="4"/>
        <v>3.5319824091807187E-3</v>
      </c>
      <c r="E151" s="18">
        <f t="shared" si="5"/>
        <v>-5.3813458494046968E-3</v>
      </c>
    </row>
    <row r="152" spans="1:5" x14ac:dyDescent="0.25">
      <c r="A152" s="1">
        <v>43319</v>
      </c>
      <c r="B152" s="4">
        <v>2858.4499510000001</v>
      </c>
      <c r="C152" s="4">
        <v>337.59756499999997</v>
      </c>
      <c r="D152" s="18">
        <f t="shared" si="4"/>
        <v>2.8202018069540436E-3</v>
      </c>
      <c r="E152" s="18">
        <f t="shared" si="5"/>
        <v>1.2017433665266008E-2</v>
      </c>
    </row>
    <row r="153" spans="1:5" x14ac:dyDescent="0.25">
      <c r="A153" s="1">
        <v>43320</v>
      </c>
      <c r="B153" s="4">
        <v>2857.6999510000001</v>
      </c>
      <c r="C153" s="4">
        <v>334.72943099999998</v>
      </c>
      <c r="D153" s="18">
        <f t="shared" si="4"/>
        <v>-2.6241439331087723E-4</v>
      </c>
      <c r="E153" s="18">
        <f t="shared" si="5"/>
        <v>-8.5320131897732281E-3</v>
      </c>
    </row>
    <row r="154" spans="1:5" x14ac:dyDescent="0.25">
      <c r="A154" s="1">
        <v>43321</v>
      </c>
      <c r="B154" s="4">
        <v>2853.580078</v>
      </c>
      <c r="C154" s="4">
        <v>332.45642099999998</v>
      </c>
      <c r="D154" s="18">
        <f t="shared" si="4"/>
        <v>-1.4427146607000002E-3</v>
      </c>
      <c r="E154" s="18">
        <f t="shared" si="5"/>
        <v>-6.8137499837608905E-3</v>
      </c>
    </row>
    <row r="155" spans="1:5" x14ac:dyDescent="0.25">
      <c r="A155" s="1">
        <v>43322</v>
      </c>
      <c r="B155" s="4">
        <v>2833.280029</v>
      </c>
      <c r="C155" s="4">
        <v>328.28765900000002</v>
      </c>
      <c r="D155" s="18">
        <f t="shared" si="4"/>
        <v>-7.1393123242211578E-3</v>
      </c>
      <c r="E155" s="18">
        <f t="shared" si="5"/>
        <v>-1.261855366186611E-2</v>
      </c>
    </row>
    <row r="156" spans="1:5" x14ac:dyDescent="0.25">
      <c r="A156" s="1">
        <v>43325</v>
      </c>
      <c r="B156" s="4">
        <v>2821.929932</v>
      </c>
      <c r="C156" s="4">
        <v>327.27209499999998</v>
      </c>
      <c r="D156" s="18">
        <f t="shared" si="4"/>
        <v>-4.0140374338481786E-3</v>
      </c>
      <c r="E156" s="18">
        <f t="shared" si="5"/>
        <v>-3.0983134831450319E-3</v>
      </c>
    </row>
    <row r="157" spans="1:5" x14ac:dyDescent="0.25">
      <c r="A157" s="1">
        <v>43326</v>
      </c>
      <c r="B157" s="4">
        <v>2839.959961</v>
      </c>
      <c r="C157" s="4">
        <v>328.02648900000003</v>
      </c>
      <c r="D157" s="18">
        <f t="shared" si="4"/>
        <v>6.3689299110739591E-3</v>
      </c>
      <c r="E157" s="18">
        <f t="shared" si="5"/>
        <v>2.3024445701207751E-3</v>
      </c>
    </row>
    <row r="158" spans="1:5" x14ac:dyDescent="0.25">
      <c r="A158" s="1">
        <v>43327</v>
      </c>
      <c r="B158" s="4">
        <v>2818.3701169999999</v>
      </c>
      <c r="C158" s="4">
        <v>320.88836700000002</v>
      </c>
      <c r="D158" s="18">
        <f t="shared" si="4"/>
        <v>-7.6312086699139242E-3</v>
      </c>
      <c r="E158" s="18">
        <f t="shared" si="5"/>
        <v>-2.2001067979507582E-2</v>
      </c>
    </row>
    <row r="159" spans="1:5" x14ac:dyDescent="0.25">
      <c r="A159" s="1">
        <v>43328</v>
      </c>
      <c r="B159" s="4">
        <v>2840.6899410000001</v>
      </c>
      <c r="C159" s="4">
        <v>334.64236499999998</v>
      </c>
      <c r="D159" s="18">
        <f t="shared" si="4"/>
        <v>7.8882144761550296E-3</v>
      </c>
      <c r="E159" s="18">
        <f t="shared" si="5"/>
        <v>4.1969098115035214E-2</v>
      </c>
    </row>
    <row r="160" spans="1:5" x14ac:dyDescent="0.25">
      <c r="A160" s="1">
        <v>43329</v>
      </c>
      <c r="B160" s="4">
        <v>2850.1298830000001</v>
      </c>
      <c r="C160" s="4">
        <v>335.04858400000001</v>
      </c>
      <c r="D160" s="18">
        <f t="shared" si="4"/>
        <v>3.3176065840605441E-3</v>
      </c>
      <c r="E160" s="18">
        <f t="shared" si="5"/>
        <v>1.2131537701902458E-3</v>
      </c>
    </row>
    <row r="161" spans="1:5" x14ac:dyDescent="0.25">
      <c r="A161" s="1">
        <v>43332</v>
      </c>
      <c r="B161" s="4">
        <v>2857.0500489999999</v>
      </c>
      <c r="C161" s="4">
        <v>339.24633799999998</v>
      </c>
      <c r="D161" s="18">
        <f t="shared" si="4"/>
        <v>2.4250748965000154E-3</v>
      </c>
      <c r="E161" s="18">
        <f t="shared" si="5"/>
        <v>1.245095608194916E-2</v>
      </c>
    </row>
    <row r="162" spans="1:5" x14ac:dyDescent="0.25">
      <c r="A162" s="1">
        <v>43333</v>
      </c>
      <c r="B162" s="4">
        <v>2862.959961</v>
      </c>
      <c r="C162" s="4">
        <v>342.17709400000001</v>
      </c>
      <c r="D162" s="18">
        <f t="shared" si="4"/>
        <v>2.0663999162995063E-3</v>
      </c>
      <c r="E162" s="18">
        <f t="shared" si="5"/>
        <v>8.601917496901439E-3</v>
      </c>
    </row>
    <row r="163" spans="1:5" x14ac:dyDescent="0.25">
      <c r="A163" s="1">
        <v>43334</v>
      </c>
      <c r="B163" s="4">
        <v>2861.820068</v>
      </c>
      <c r="C163" s="4">
        <v>338.55963100000002</v>
      </c>
      <c r="D163" s="18">
        <f t="shared" si="4"/>
        <v>-3.9823120164966298E-4</v>
      </c>
      <c r="E163" s="18">
        <f t="shared" si="5"/>
        <v>-1.0628182435131389E-2</v>
      </c>
    </row>
    <row r="164" spans="1:5" x14ac:dyDescent="0.25">
      <c r="A164" s="1">
        <v>43335</v>
      </c>
      <c r="B164" s="4">
        <v>2856.9799800000001</v>
      </c>
      <c r="C164" s="4">
        <v>336.09320100000002</v>
      </c>
      <c r="D164" s="18">
        <f t="shared" si="4"/>
        <v>-1.6926939620312493E-3</v>
      </c>
      <c r="E164" s="18">
        <f t="shared" si="5"/>
        <v>-7.3117338911115265E-3</v>
      </c>
    </row>
    <row r="165" spans="1:5" x14ac:dyDescent="0.25">
      <c r="A165" s="1">
        <v>43336</v>
      </c>
      <c r="B165" s="4">
        <v>2874.6899410000001</v>
      </c>
      <c r="C165" s="4">
        <v>337.930969</v>
      </c>
      <c r="D165" s="18">
        <f t="shared" si="4"/>
        <v>6.1797059510375384E-3</v>
      </c>
      <c r="E165" s="18">
        <f t="shared" si="5"/>
        <v>5.4531354686937431E-3</v>
      </c>
    </row>
    <row r="166" spans="1:5" x14ac:dyDescent="0.25">
      <c r="A166" s="1">
        <v>43339</v>
      </c>
      <c r="B166" s="4">
        <v>2896.73999</v>
      </c>
      <c r="C166" s="4">
        <v>342.14807100000002</v>
      </c>
      <c r="D166" s="18">
        <f t="shared" si="4"/>
        <v>7.6411414675201612E-3</v>
      </c>
      <c r="E166" s="18">
        <f t="shared" si="5"/>
        <v>1.2401958607829895E-2</v>
      </c>
    </row>
    <row r="167" spans="1:5" x14ac:dyDescent="0.25">
      <c r="A167" s="1">
        <v>43340</v>
      </c>
      <c r="B167" s="4">
        <v>2897.5200199999999</v>
      </c>
      <c r="C167" s="4">
        <v>339.70095800000001</v>
      </c>
      <c r="D167" s="18">
        <f t="shared" si="4"/>
        <v>2.6924232028460157E-4</v>
      </c>
      <c r="E167" s="18">
        <f t="shared" si="5"/>
        <v>-7.1779042065149446E-3</v>
      </c>
    </row>
    <row r="168" spans="1:5" x14ac:dyDescent="0.25">
      <c r="A168" s="1">
        <v>43341</v>
      </c>
      <c r="B168" s="4">
        <v>2914.040039</v>
      </c>
      <c r="C168" s="4">
        <v>338.71441700000003</v>
      </c>
      <c r="D168" s="18">
        <f t="shared" si="4"/>
        <v>5.6852422856874876E-3</v>
      </c>
      <c r="E168" s="18">
        <f t="shared" si="5"/>
        <v>-2.908370687789489E-3</v>
      </c>
    </row>
    <row r="169" spans="1:5" x14ac:dyDescent="0.25">
      <c r="A169" s="1">
        <v>43342</v>
      </c>
      <c r="B169" s="4">
        <v>2901.1298830000001</v>
      </c>
      <c r="C169" s="4">
        <v>335.53222699999998</v>
      </c>
      <c r="D169" s="18">
        <f t="shared" si="4"/>
        <v>-4.4401719583801614E-3</v>
      </c>
      <c r="E169" s="18">
        <f t="shared" si="5"/>
        <v>-9.43931617969959E-3</v>
      </c>
    </row>
    <row r="170" spans="1:5" x14ac:dyDescent="0.25">
      <c r="A170" s="1">
        <v>43343</v>
      </c>
      <c r="B170" s="4">
        <v>2901.5200199999999</v>
      </c>
      <c r="C170" s="4">
        <v>331.556915</v>
      </c>
      <c r="D170" s="18">
        <f t="shared" si="4"/>
        <v>1.3446856422812315E-4</v>
      </c>
      <c r="E170" s="18">
        <f t="shared" si="5"/>
        <v>-1.1918524250387585E-2</v>
      </c>
    </row>
    <row r="171" spans="1:5" x14ac:dyDescent="0.25">
      <c r="A171" s="1">
        <v>43347</v>
      </c>
      <c r="B171" s="4">
        <v>2896.719971</v>
      </c>
      <c r="C171" s="4">
        <v>334.903503</v>
      </c>
      <c r="D171" s="18">
        <f t="shared" si="4"/>
        <v>-1.6556921079459639E-3</v>
      </c>
      <c r="E171" s="18">
        <f t="shared" si="5"/>
        <v>1.0042955404114271E-2</v>
      </c>
    </row>
    <row r="172" spans="1:5" x14ac:dyDescent="0.25">
      <c r="A172" s="1">
        <v>43348</v>
      </c>
      <c r="B172" s="4">
        <v>2888.6000979999999</v>
      </c>
      <c r="C172" s="4">
        <v>335.31939699999998</v>
      </c>
      <c r="D172" s="18">
        <f t="shared" si="4"/>
        <v>-2.8070627847504065E-3</v>
      </c>
      <c r="E172" s="18">
        <f t="shared" si="5"/>
        <v>1.2410619015887005E-3</v>
      </c>
    </row>
    <row r="173" spans="1:5" x14ac:dyDescent="0.25">
      <c r="A173" s="1">
        <v>43349</v>
      </c>
      <c r="B173" s="4">
        <v>2878.0500489999999</v>
      </c>
      <c r="C173" s="4">
        <v>339.75900300000001</v>
      </c>
      <c r="D173" s="18">
        <f t="shared" si="4"/>
        <v>-3.658991095901207E-3</v>
      </c>
      <c r="E173" s="18">
        <f t="shared" si="5"/>
        <v>1.3153050090608905E-2</v>
      </c>
    </row>
    <row r="174" spans="1:5" x14ac:dyDescent="0.25">
      <c r="A174" s="1">
        <v>43350</v>
      </c>
      <c r="B174" s="4">
        <v>2871.679932</v>
      </c>
      <c r="C174" s="4">
        <v>337.83422899999999</v>
      </c>
      <c r="D174" s="18">
        <f t="shared" si="4"/>
        <v>-2.2157978295892274E-3</v>
      </c>
      <c r="E174" s="18">
        <f t="shared" si="5"/>
        <v>-5.6812231472974876E-3</v>
      </c>
    </row>
    <row r="175" spans="1:5" x14ac:dyDescent="0.25">
      <c r="A175" s="1">
        <v>43353</v>
      </c>
      <c r="B175" s="4">
        <v>2877.1298830000001</v>
      </c>
      <c r="C175" s="4">
        <v>330.65731799999998</v>
      </c>
      <c r="D175" s="18">
        <f t="shared" si="4"/>
        <v>1.8960281547179359E-3</v>
      </c>
      <c r="E175" s="18">
        <f t="shared" si="5"/>
        <v>-2.1472782389435195E-2</v>
      </c>
    </row>
    <row r="176" spans="1:5" x14ac:dyDescent="0.25">
      <c r="A176" s="1">
        <v>43354</v>
      </c>
      <c r="B176" s="4">
        <v>2887.889893</v>
      </c>
      <c r="C176" s="4">
        <v>333.93627900000001</v>
      </c>
      <c r="D176" s="18">
        <f t="shared" si="4"/>
        <v>3.7328657706305157E-3</v>
      </c>
      <c r="E176" s="18">
        <f t="shared" si="5"/>
        <v>9.8676472988031786E-3</v>
      </c>
    </row>
    <row r="177" spans="1:5" x14ac:dyDescent="0.25">
      <c r="A177" s="1">
        <v>43355</v>
      </c>
      <c r="B177" s="4">
        <v>2888.919922</v>
      </c>
      <c r="C177" s="4">
        <v>341.82888800000001</v>
      </c>
      <c r="D177" s="18">
        <f t="shared" si="4"/>
        <v>3.5660824707827452E-4</v>
      </c>
      <c r="E177" s="18">
        <f t="shared" si="5"/>
        <v>2.336009103318307E-2</v>
      </c>
    </row>
    <row r="178" spans="1:5" x14ac:dyDescent="0.25">
      <c r="A178" s="1">
        <v>43356</v>
      </c>
      <c r="B178" s="4">
        <v>2904.179932</v>
      </c>
      <c r="C178" s="4">
        <v>343.81173699999999</v>
      </c>
      <c r="D178" s="18">
        <f t="shared" si="4"/>
        <v>5.2683522398666409E-3</v>
      </c>
      <c r="E178" s="18">
        <f t="shared" si="5"/>
        <v>5.783947028683129E-3</v>
      </c>
    </row>
    <row r="179" spans="1:5" x14ac:dyDescent="0.25">
      <c r="A179" s="1">
        <v>43357</v>
      </c>
      <c r="B179" s="4">
        <v>2904.9799800000001</v>
      </c>
      <c r="C179" s="4">
        <v>348.00945999999999</v>
      </c>
      <c r="D179" s="18">
        <f t="shared" si="4"/>
        <v>2.754436156614643E-4</v>
      </c>
      <c r="E179" s="18">
        <f t="shared" si="5"/>
        <v>1.2135431912696934E-2</v>
      </c>
    </row>
    <row r="180" spans="1:5" x14ac:dyDescent="0.25">
      <c r="A180" s="1">
        <v>43360</v>
      </c>
      <c r="B180" s="4">
        <v>2888.8000489999999</v>
      </c>
      <c r="C180" s="4">
        <v>344.29531900000001</v>
      </c>
      <c r="D180" s="18">
        <f t="shared" si="4"/>
        <v>-5.5852907706914409E-3</v>
      </c>
      <c r="E180" s="18">
        <f t="shared" si="5"/>
        <v>-1.0729888762412003E-2</v>
      </c>
    </row>
    <row r="181" spans="1:5" x14ac:dyDescent="0.25">
      <c r="A181" s="1">
        <v>43361</v>
      </c>
      <c r="B181" s="4">
        <v>2904.3100589999999</v>
      </c>
      <c r="C181" s="4">
        <v>351.66561899999999</v>
      </c>
      <c r="D181" s="18">
        <f t="shared" si="4"/>
        <v>5.3546529480065826E-3</v>
      </c>
      <c r="E181" s="18">
        <f t="shared" si="5"/>
        <v>2.1181003540067588E-2</v>
      </c>
    </row>
    <row r="182" spans="1:5" x14ac:dyDescent="0.25">
      <c r="A182" s="1">
        <v>43362</v>
      </c>
      <c r="B182" s="4">
        <v>2907.9499510000001</v>
      </c>
      <c r="C182" s="4">
        <v>353.25186200000002</v>
      </c>
      <c r="D182" s="18">
        <f t="shared" si="4"/>
        <v>1.252487834188515E-3</v>
      </c>
      <c r="E182" s="18">
        <f t="shared" si="5"/>
        <v>4.5005145145389164E-3</v>
      </c>
    </row>
    <row r="183" spans="1:5" x14ac:dyDescent="0.25">
      <c r="A183" s="1">
        <v>43363</v>
      </c>
      <c r="B183" s="4">
        <v>2930.75</v>
      </c>
      <c r="C183" s="4">
        <v>355.41848800000002</v>
      </c>
      <c r="D183" s="18">
        <f t="shared" si="4"/>
        <v>7.8100142444342121E-3</v>
      </c>
      <c r="E183" s="18">
        <f t="shared" si="5"/>
        <v>6.114642021168573E-3</v>
      </c>
    </row>
    <row r="184" spans="1:5" x14ac:dyDescent="0.25">
      <c r="A184" s="1">
        <v>43364</v>
      </c>
      <c r="B184" s="4">
        <v>2929.669922</v>
      </c>
      <c r="C184" s="4">
        <v>360.03222699999998</v>
      </c>
      <c r="D184" s="18">
        <f t="shared" si="4"/>
        <v>-3.6860089434010866E-4</v>
      </c>
      <c r="E184" s="18">
        <f t="shared" si="5"/>
        <v>1.2897612261566197E-2</v>
      </c>
    </row>
    <row r="185" spans="1:5" x14ac:dyDescent="0.25">
      <c r="A185" s="1">
        <v>43367</v>
      </c>
      <c r="B185" s="4">
        <v>2919.3701169999999</v>
      </c>
      <c r="C185" s="4">
        <v>355.93112200000002</v>
      </c>
      <c r="D185" s="18">
        <f t="shared" si="4"/>
        <v>-3.5218824209070024E-3</v>
      </c>
      <c r="E185" s="18">
        <f t="shared" si="5"/>
        <v>-1.1456312283224582E-2</v>
      </c>
    </row>
    <row r="186" spans="1:5" x14ac:dyDescent="0.25">
      <c r="A186" s="1">
        <v>43368</v>
      </c>
      <c r="B186" s="4">
        <v>2915.5600589999999</v>
      </c>
      <c r="C186" s="4">
        <v>355.19601399999999</v>
      </c>
      <c r="D186" s="18">
        <f t="shared" si="4"/>
        <v>-1.3059482895532303E-3</v>
      </c>
      <c r="E186" s="18">
        <f t="shared" si="5"/>
        <v>-2.0674453965464573E-3</v>
      </c>
    </row>
    <row r="187" spans="1:5" x14ac:dyDescent="0.25">
      <c r="A187" s="1">
        <v>43369</v>
      </c>
      <c r="B187" s="4">
        <v>2905.969971</v>
      </c>
      <c r="C187" s="4">
        <v>353.06811499999998</v>
      </c>
      <c r="D187" s="18">
        <f t="shared" si="4"/>
        <v>-3.2946997183381445E-3</v>
      </c>
      <c r="E187" s="18">
        <f t="shared" si="5"/>
        <v>-6.0087905494146015E-3</v>
      </c>
    </row>
    <row r="188" spans="1:5" x14ac:dyDescent="0.25">
      <c r="A188" s="1">
        <v>43370</v>
      </c>
      <c r="B188" s="4">
        <v>2914</v>
      </c>
      <c r="C188" s="4">
        <v>355.35076900000001</v>
      </c>
      <c r="D188" s="18">
        <f t="shared" si="4"/>
        <v>2.7594761263509742E-3</v>
      </c>
      <c r="E188" s="18">
        <f t="shared" si="5"/>
        <v>6.4443846753737795E-3</v>
      </c>
    </row>
    <row r="189" spans="1:5" x14ac:dyDescent="0.25">
      <c r="A189" s="1">
        <v>43371</v>
      </c>
      <c r="B189" s="4">
        <v>2913.9799800000001</v>
      </c>
      <c r="C189" s="4">
        <v>359.71295199999997</v>
      </c>
      <c r="D189" s="18">
        <f t="shared" si="4"/>
        <v>-6.8703050006089367E-6</v>
      </c>
      <c r="E189" s="18">
        <f t="shared" si="5"/>
        <v>1.220097450341626E-2</v>
      </c>
    </row>
    <row r="190" spans="1:5" x14ac:dyDescent="0.25">
      <c r="A190" s="1">
        <v>43374</v>
      </c>
      <c r="B190" s="4">
        <v>2924.5900879999999</v>
      </c>
      <c r="C190" s="4">
        <v>369.76251200000002</v>
      </c>
      <c r="D190" s="18">
        <f t="shared" si="4"/>
        <v>3.6344925404594428E-3</v>
      </c>
      <c r="E190" s="18">
        <f t="shared" si="5"/>
        <v>2.7554582261262093E-2</v>
      </c>
    </row>
    <row r="191" spans="1:5" x14ac:dyDescent="0.25">
      <c r="A191" s="1">
        <v>43375</v>
      </c>
      <c r="B191" s="4">
        <v>2923.429932</v>
      </c>
      <c r="C191" s="4">
        <v>373.70880099999999</v>
      </c>
      <c r="D191" s="18">
        <f t="shared" si="4"/>
        <v>-3.9676882474820732E-4</v>
      </c>
      <c r="E191" s="18">
        <f t="shared" si="5"/>
        <v>1.0615947091997474E-2</v>
      </c>
    </row>
    <row r="192" spans="1:5" x14ac:dyDescent="0.25">
      <c r="A192" s="1">
        <v>43376</v>
      </c>
      <c r="B192" s="4">
        <v>2925.51001</v>
      </c>
      <c r="C192" s="4">
        <v>379.44448899999998</v>
      </c>
      <c r="D192" s="18">
        <f t="shared" si="4"/>
        <v>7.1126669390333031E-4</v>
      </c>
      <c r="E192" s="18">
        <f t="shared" si="5"/>
        <v>1.5231424900959838E-2</v>
      </c>
    </row>
    <row r="193" spans="1:5" x14ac:dyDescent="0.25">
      <c r="A193" s="1">
        <v>43377</v>
      </c>
      <c r="B193" s="4">
        <v>2901.610107</v>
      </c>
      <c r="C193" s="4">
        <v>377.21017499999999</v>
      </c>
      <c r="D193" s="18">
        <f t="shared" si="4"/>
        <v>-8.2030356465175158E-3</v>
      </c>
      <c r="E193" s="18">
        <f t="shared" si="5"/>
        <v>-5.905786616782452E-3</v>
      </c>
    </row>
    <row r="194" spans="1:5" x14ac:dyDescent="0.25">
      <c r="A194" s="1">
        <v>43378</v>
      </c>
      <c r="B194" s="4">
        <v>2885.570068</v>
      </c>
      <c r="C194" s="4">
        <v>373.805542</v>
      </c>
      <c r="D194" s="18">
        <f t="shared" si="4"/>
        <v>-5.5433145637709116E-3</v>
      </c>
      <c r="E194" s="18">
        <f t="shared" si="5"/>
        <v>-9.0668044532387065E-3</v>
      </c>
    </row>
    <row r="195" spans="1:5" x14ac:dyDescent="0.25">
      <c r="A195" s="1">
        <v>43381</v>
      </c>
      <c r="B195" s="4">
        <v>2884.429932</v>
      </c>
      <c r="C195" s="4">
        <v>373.12847900000003</v>
      </c>
      <c r="D195" s="18">
        <f t="shared" si="4"/>
        <v>-3.9519445921624638E-4</v>
      </c>
      <c r="E195" s="18">
        <f t="shared" si="5"/>
        <v>-1.8129129652784618E-3</v>
      </c>
    </row>
    <row r="196" spans="1:5" x14ac:dyDescent="0.25">
      <c r="A196" s="1">
        <v>43382</v>
      </c>
      <c r="B196" s="4">
        <v>2880.3400879999999</v>
      </c>
      <c r="C196" s="4">
        <v>372.80926499999998</v>
      </c>
      <c r="D196" s="18">
        <f t="shared" ref="D196:D259" si="6">LN(B196/B195)</f>
        <v>-1.4189099207727028E-3</v>
      </c>
      <c r="E196" s="18">
        <f t="shared" ref="E196:E259" si="7">LN(C196/C195)</f>
        <v>-8.5587308606788572E-4</v>
      </c>
    </row>
    <row r="197" spans="1:5" x14ac:dyDescent="0.25">
      <c r="A197" s="1">
        <v>43383</v>
      </c>
      <c r="B197" s="4">
        <v>2785.679932</v>
      </c>
      <c r="C197" s="4">
        <v>355.42816199999999</v>
      </c>
      <c r="D197" s="18">
        <f t="shared" si="6"/>
        <v>-3.3416388951566928E-2</v>
      </c>
      <c r="E197" s="18">
        <f t="shared" si="7"/>
        <v>-4.7743782096596958E-2</v>
      </c>
    </row>
    <row r="198" spans="1:5" x14ac:dyDescent="0.25">
      <c r="A198" s="1">
        <v>43384</v>
      </c>
      <c r="B198" s="4">
        <v>2728.3701169999999</v>
      </c>
      <c r="C198" s="4">
        <v>346.37484699999999</v>
      </c>
      <c r="D198" s="18">
        <f t="shared" si="6"/>
        <v>-2.0787580170271859E-2</v>
      </c>
      <c r="E198" s="18">
        <f t="shared" si="7"/>
        <v>-2.5801591408579329E-2</v>
      </c>
    </row>
    <row r="199" spans="1:5" x14ac:dyDescent="0.25">
      <c r="A199" s="1">
        <v>43385</v>
      </c>
      <c r="B199" s="4">
        <v>2767.1298830000001</v>
      </c>
      <c r="C199" s="4">
        <v>348.309326</v>
      </c>
      <c r="D199" s="18">
        <f t="shared" si="6"/>
        <v>1.4106235544858447E-2</v>
      </c>
      <c r="E199" s="18">
        <f t="shared" si="7"/>
        <v>5.5693913162536439E-3</v>
      </c>
    </row>
    <row r="200" spans="1:5" x14ac:dyDescent="0.25">
      <c r="A200" s="1">
        <v>43388</v>
      </c>
      <c r="B200" s="4">
        <v>2750.790039</v>
      </c>
      <c r="C200" s="4">
        <v>347.11968999999999</v>
      </c>
      <c r="D200" s="18">
        <f t="shared" si="6"/>
        <v>-5.922482381780606E-3</v>
      </c>
      <c r="E200" s="18">
        <f t="shared" si="7"/>
        <v>-3.4213043547283674E-3</v>
      </c>
    </row>
    <row r="201" spans="1:5" x14ac:dyDescent="0.25">
      <c r="A201" s="1">
        <v>43389</v>
      </c>
      <c r="B201" s="4">
        <v>2809.919922</v>
      </c>
      <c r="C201" s="4">
        <v>356.18258700000001</v>
      </c>
      <c r="D201" s="18">
        <f t="shared" si="6"/>
        <v>2.1267828102107277E-2</v>
      </c>
      <c r="E201" s="18">
        <f t="shared" si="7"/>
        <v>2.5773835776241583E-2</v>
      </c>
    </row>
    <row r="202" spans="1:5" x14ac:dyDescent="0.25">
      <c r="A202" s="1">
        <v>43390</v>
      </c>
      <c r="B202" s="4">
        <v>2809.209961</v>
      </c>
      <c r="C202" s="4">
        <v>353.52267499999999</v>
      </c>
      <c r="D202" s="18">
        <f t="shared" si="6"/>
        <v>-2.5269428490193947E-4</v>
      </c>
      <c r="E202" s="18">
        <f t="shared" si="7"/>
        <v>-7.4958566519786564E-3</v>
      </c>
    </row>
    <row r="203" spans="1:5" x14ac:dyDescent="0.25">
      <c r="A203" s="1">
        <v>43391</v>
      </c>
      <c r="B203" s="4">
        <v>2768.780029</v>
      </c>
      <c r="C203" s="4">
        <v>347.57424900000001</v>
      </c>
      <c r="D203" s="18">
        <f t="shared" si="6"/>
        <v>-1.4496490704811661E-2</v>
      </c>
      <c r="E203" s="18">
        <f t="shared" si="7"/>
        <v>-1.6969319182513216E-2</v>
      </c>
    </row>
    <row r="204" spans="1:5" x14ac:dyDescent="0.25">
      <c r="A204" s="1">
        <v>43392</v>
      </c>
      <c r="B204" s="4">
        <v>2767.780029</v>
      </c>
      <c r="C204" s="4">
        <v>344.58548000000002</v>
      </c>
      <c r="D204" s="18">
        <f t="shared" si="6"/>
        <v>-3.6123513531813989E-4</v>
      </c>
      <c r="E204" s="18">
        <f t="shared" si="7"/>
        <v>-8.6361209720717032E-3</v>
      </c>
    </row>
    <row r="205" spans="1:5" x14ac:dyDescent="0.25">
      <c r="A205" s="1">
        <v>43395</v>
      </c>
      <c r="B205" s="4">
        <v>2755.8798830000001</v>
      </c>
      <c r="C205" s="4">
        <v>344.31469700000002</v>
      </c>
      <c r="D205" s="18">
        <f t="shared" si="6"/>
        <v>-4.3087969211804593E-3</v>
      </c>
      <c r="E205" s="18">
        <f t="shared" si="7"/>
        <v>-7.8613135251200941E-4</v>
      </c>
    </row>
    <row r="206" spans="1:5" x14ac:dyDescent="0.25">
      <c r="A206" s="1">
        <v>43396</v>
      </c>
      <c r="B206" s="4">
        <v>2740.6899410000001</v>
      </c>
      <c r="C206" s="4">
        <v>338.578979</v>
      </c>
      <c r="D206" s="18">
        <f t="shared" si="6"/>
        <v>-5.5270763969595856E-3</v>
      </c>
      <c r="E206" s="18">
        <f t="shared" si="7"/>
        <v>-1.679867037485944E-2</v>
      </c>
    </row>
    <row r="207" spans="1:5" x14ac:dyDescent="0.25">
      <c r="A207" s="1">
        <v>43397</v>
      </c>
      <c r="B207" s="4">
        <v>2656.1000979999999</v>
      </c>
      <c r="C207" s="4">
        <v>343.02822900000001</v>
      </c>
      <c r="D207" s="18">
        <f t="shared" si="6"/>
        <v>-3.1350773583492739E-2</v>
      </c>
      <c r="E207" s="18">
        <f t="shared" si="7"/>
        <v>1.3055358401916607E-2</v>
      </c>
    </row>
    <row r="208" spans="1:5" x14ac:dyDescent="0.25">
      <c r="A208" s="1">
        <v>43398</v>
      </c>
      <c r="B208" s="4">
        <v>2705.570068</v>
      </c>
      <c r="C208" s="4">
        <v>351.84939600000001</v>
      </c>
      <c r="D208" s="18">
        <f t="shared" si="6"/>
        <v>1.8453717716467321E-2</v>
      </c>
      <c r="E208" s="18">
        <f t="shared" si="7"/>
        <v>2.5390487699468712E-2</v>
      </c>
    </row>
    <row r="209" spans="1:5" x14ac:dyDescent="0.25">
      <c r="A209" s="1">
        <v>43399</v>
      </c>
      <c r="B209" s="4">
        <v>2658.6899410000001</v>
      </c>
      <c r="C209" s="4">
        <v>347.496826</v>
      </c>
      <c r="D209" s="18">
        <f t="shared" si="6"/>
        <v>-1.7479138029976107E-2</v>
      </c>
      <c r="E209" s="18">
        <f t="shared" si="7"/>
        <v>-1.2447700620286961E-2</v>
      </c>
    </row>
    <row r="210" spans="1:5" x14ac:dyDescent="0.25">
      <c r="A210" s="1">
        <v>43402</v>
      </c>
      <c r="B210" s="4">
        <v>2641.25</v>
      </c>
      <c r="C210" s="4">
        <v>324.59283399999998</v>
      </c>
      <c r="D210" s="18">
        <f t="shared" si="6"/>
        <v>-6.5812081423931952E-3</v>
      </c>
      <c r="E210" s="18">
        <f t="shared" si="7"/>
        <v>-6.8183952715105411E-2</v>
      </c>
    </row>
    <row r="211" spans="1:5" x14ac:dyDescent="0.25">
      <c r="A211" s="1">
        <v>43403</v>
      </c>
      <c r="B211" s="4">
        <v>2682.6298830000001</v>
      </c>
      <c r="C211" s="4">
        <v>338.44357300000001</v>
      </c>
      <c r="D211" s="18">
        <f t="shared" si="6"/>
        <v>1.554532304177168E-2</v>
      </c>
      <c r="E211" s="18">
        <f t="shared" si="7"/>
        <v>4.1785802828229253E-2</v>
      </c>
    </row>
    <row r="212" spans="1:5" x14ac:dyDescent="0.25">
      <c r="A212" s="1">
        <v>43404</v>
      </c>
      <c r="B212" s="4">
        <v>2711.73999</v>
      </c>
      <c r="C212" s="4">
        <v>343.23132299999997</v>
      </c>
      <c r="D212" s="18">
        <f t="shared" si="6"/>
        <v>1.0792878598247372E-2</v>
      </c>
      <c r="E212" s="18">
        <f t="shared" si="7"/>
        <v>1.4047249668393786E-2</v>
      </c>
    </row>
    <row r="213" spans="1:5" x14ac:dyDescent="0.25">
      <c r="A213" s="1">
        <v>43405</v>
      </c>
      <c r="B213" s="4">
        <v>2740.3701169999999</v>
      </c>
      <c r="C213" s="4">
        <v>351.17236300000002</v>
      </c>
      <c r="D213" s="18">
        <f t="shared" si="6"/>
        <v>1.0502498886537631E-2</v>
      </c>
      <c r="E213" s="18">
        <f t="shared" si="7"/>
        <v>2.2872534680407824E-2</v>
      </c>
    </row>
    <row r="214" spans="1:5" x14ac:dyDescent="0.25">
      <c r="A214" s="1">
        <v>43406</v>
      </c>
      <c r="B214" s="4">
        <v>2723.0600589999999</v>
      </c>
      <c r="C214" s="4">
        <v>346.02667200000002</v>
      </c>
      <c r="D214" s="18">
        <f t="shared" si="6"/>
        <v>-6.3367208382695854E-3</v>
      </c>
      <c r="E214" s="18">
        <f t="shared" si="7"/>
        <v>-1.4761306820209893E-2</v>
      </c>
    </row>
    <row r="215" spans="1:5" x14ac:dyDescent="0.25">
      <c r="A215" s="1">
        <v>43409</v>
      </c>
      <c r="B215" s="4">
        <v>2738.3100589999999</v>
      </c>
      <c r="C215" s="4">
        <v>350.11807299999998</v>
      </c>
      <c r="D215" s="18">
        <f t="shared" si="6"/>
        <v>5.584693696363217E-3</v>
      </c>
      <c r="E215" s="18">
        <f t="shared" si="7"/>
        <v>1.1754590229932652E-2</v>
      </c>
    </row>
    <row r="216" spans="1:5" x14ac:dyDescent="0.25">
      <c r="A216" s="1">
        <v>43410</v>
      </c>
      <c r="B216" s="4">
        <v>2755.4499510000001</v>
      </c>
      <c r="C216" s="4">
        <v>354.460938</v>
      </c>
      <c r="D216" s="18">
        <f t="shared" si="6"/>
        <v>6.239787533674419E-3</v>
      </c>
      <c r="E216" s="18">
        <f t="shared" si="7"/>
        <v>1.2327701880506955E-2</v>
      </c>
    </row>
    <row r="217" spans="1:5" x14ac:dyDescent="0.25">
      <c r="A217" s="1">
        <v>43411</v>
      </c>
      <c r="B217" s="4">
        <v>2813.889893</v>
      </c>
      <c r="C217" s="4">
        <v>359.82904100000002</v>
      </c>
      <c r="D217" s="18">
        <f t="shared" si="6"/>
        <v>2.0987078773076134E-2</v>
      </c>
      <c r="E217" s="18">
        <f t="shared" si="7"/>
        <v>1.5030881642585413E-2</v>
      </c>
    </row>
    <row r="218" spans="1:5" x14ac:dyDescent="0.25">
      <c r="A218" s="1">
        <v>43412</v>
      </c>
      <c r="B218" s="4">
        <v>2806.830078</v>
      </c>
      <c r="C218" s="4">
        <v>360.27596999999997</v>
      </c>
      <c r="D218" s="18">
        <f t="shared" si="6"/>
        <v>-2.5120691829516244E-3</v>
      </c>
      <c r="E218" s="18">
        <f t="shared" si="7"/>
        <v>1.2412885636357853E-3</v>
      </c>
    </row>
    <row r="219" spans="1:5" x14ac:dyDescent="0.25">
      <c r="A219" s="1">
        <v>43413</v>
      </c>
      <c r="B219" s="4">
        <v>2781.01001</v>
      </c>
      <c r="C219" s="4">
        <v>358.88647500000002</v>
      </c>
      <c r="D219" s="18">
        <f t="shared" si="6"/>
        <v>-9.241585786561252E-3</v>
      </c>
      <c r="E219" s="18">
        <f t="shared" si="7"/>
        <v>-3.8642082568888085E-3</v>
      </c>
    </row>
    <row r="220" spans="1:5" x14ac:dyDescent="0.25">
      <c r="A220" s="1">
        <v>43416</v>
      </c>
      <c r="B220" s="4">
        <v>2726.219971</v>
      </c>
      <c r="C220" s="4">
        <v>346.92489599999999</v>
      </c>
      <c r="D220" s="18">
        <f t="shared" si="6"/>
        <v>-1.9898150960848206E-2</v>
      </c>
      <c r="E220" s="18">
        <f t="shared" si="7"/>
        <v>-3.3897794371250838E-2</v>
      </c>
    </row>
    <row r="221" spans="1:5" x14ac:dyDescent="0.25">
      <c r="A221" s="1">
        <v>43417</v>
      </c>
      <c r="B221" s="4">
        <v>2722.179932</v>
      </c>
      <c r="C221" s="4">
        <v>339.61773699999998</v>
      </c>
      <c r="D221" s="18">
        <f t="shared" si="6"/>
        <v>-1.4830187990527641E-3</v>
      </c>
      <c r="E221" s="18">
        <f t="shared" si="7"/>
        <v>-2.1287636314069207E-2</v>
      </c>
    </row>
    <row r="222" spans="1:5" x14ac:dyDescent="0.25">
      <c r="A222" s="1">
        <v>43418</v>
      </c>
      <c r="B222" s="4">
        <v>2701.580078</v>
      </c>
      <c r="C222" s="4">
        <v>334.96331800000002</v>
      </c>
      <c r="D222" s="18">
        <f t="shared" si="6"/>
        <v>-7.5961889967371783E-3</v>
      </c>
      <c r="E222" s="18">
        <f t="shared" si="7"/>
        <v>-1.3799654844146679E-2</v>
      </c>
    </row>
    <row r="223" spans="1:5" x14ac:dyDescent="0.25">
      <c r="A223" s="1">
        <v>43419</v>
      </c>
      <c r="B223" s="4">
        <v>2730.1999510000001</v>
      </c>
      <c r="C223" s="4">
        <v>331.902466</v>
      </c>
      <c r="D223" s="18">
        <f t="shared" si="6"/>
        <v>1.0538032725957951E-2</v>
      </c>
      <c r="E223" s="18">
        <f t="shared" si="7"/>
        <v>-9.1798786750978446E-3</v>
      </c>
    </row>
    <row r="224" spans="1:5" x14ac:dyDescent="0.25">
      <c r="A224" s="1">
        <v>43420</v>
      </c>
      <c r="B224" s="4">
        <v>2736.2700199999999</v>
      </c>
      <c r="C224" s="4">
        <v>326.44155899999998</v>
      </c>
      <c r="D224" s="18">
        <f t="shared" si="6"/>
        <v>2.2208377717471144E-3</v>
      </c>
      <c r="E224" s="18">
        <f t="shared" si="7"/>
        <v>-1.6590208294694434E-2</v>
      </c>
    </row>
    <row r="225" spans="1:5" x14ac:dyDescent="0.25">
      <c r="A225" s="1">
        <v>43423</v>
      </c>
      <c r="B225" s="4">
        <v>2690.7299800000001</v>
      </c>
      <c r="C225" s="4">
        <v>311.85638399999999</v>
      </c>
      <c r="D225" s="18">
        <f t="shared" si="6"/>
        <v>-1.6783161581240495E-2</v>
      </c>
      <c r="E225" s="18">
        <f t="shared" si="7"/>
        <v>-4.5708166209345202E-2</v>
      </c>
    </row>
    <row r="226" spans="1:5" x14ac:dyDescent="0.25">
      <c r="A226" s="1">
        <v>43424</v>
      </c>
      <c r="B226" s="4">
        <v>2641.889893</v>
      </c>
      <c r="C226" s="4">
        <v>308.708099</v>
      </c>
      <c r="D226" s="18">
        <f t="shared" si="6"/>
        <v>-1.8317995222689919E-2</v>
      </c>
      <c r="E226" s="18">
        <f t="shared" si="7"/>
        <v>-1.0146607151442354E-2</v>
      </c>
    </row>
    <row r="227" spans="1:5" x14ac:dyDescent="0.25">
      <c r="A227" s="1">
        <v>43425</v>
      </c>
      <c r="B227" s="4">
        <v>2649.929932</v>
      </c>
      <c r="C227" s="4">
        <v>308.33880599999998</v>
      </c>
      <c r="D227" s="18">
        <f t="shared" si="6"/>
        <v>3.0386692866970996E-3</v>
      </c>
      <c r="E227" s="18">
        <f t="shared" si="7"/>
        <v>-1.1969691156350978E-3</v>
      </c>
    </row>
    <row r="228" spans="1:5" x14ac:dyDescent="0.25">
      <c r="A228" s="1">
        <v>43427</v>
      </c>
      <c r="B228" s="4">
        <v>2632.5600589999999</v>
      </c>
      <c r="C228" s="4">
        <v>303.48031600000002</v>
      </c>
      <c r="D228" s="18">
        <f t="shared" si="6"/>
        <v>-6.5764196931550074E-3</v>
      </c>
      <c r="E228" s="18">
        <f t="shared" si="7"/>
        <v>-1.5882446151879684E-2</v>
      </c>
    </row>
    <row r="229" spans="1:5" x14ac:dyDescent="0.25">
      <c r="A229" s="1">
        <v>43430</v>
      </c>
      <c r="B229" s="4">
        <v>2673.4499510000001</v>
      </c>
      <c r="C229" s="4">
        <v>307.40600599999999</v>
      </c>
      <c r="D229" s="18">
        <f t="shared" si="6"/>
        <v>1.5412975626759496E-2</v>
      </c>
      <c r="E229" s="18">
        <f t="shared" si="7"/>
        <v>1.2852617250678232E-2</v>
      </c>
    </row>
    <row r="230" spans="1:5" x14ac:dyDescent="0.25">
      <c r="A230" s="1">
        <v>43431</v>
      </c>
      <c r="B230" s="4">
        <v>2682.169922</v>
      </c>
      <c r="C230" s="4">
        <v>309.02877799999999</v>
      </c>
      <c r="D230" s="18">
        <f t="shared" si="6"/>
        <v>3.2563844755063892E-3</v>
      </c>
      <c r="E230" s="18">
        <f t="shared" si="7"/>
        <v>5.2650362724619964E-3</v>
      </c>
    </row>
    <row r="231" spans="1:5" x14ac:dyDescent="0.25">
      <c r="A231" s="1">
        <v>43432</v>
      </c>
      <c r="B231" s="4">
        <v>2743.790039</v>
      </c>
      <c r="C231" s="4">
        <v>324.06085200000001</v>
      </c>
      <c r="D231" s="18">
        <f t="shared" si="6"/>
        <v>2.2714051233730995E-2</v>
      </c>
      <c r="E231" s="18">
        <f t="shared" si="7"/>
        <v>4.7496907724899791E-2</v>
      </c>
    </row>
    <row r="232" spans="1:5" x14ac:dyDescent="0.25">
      <c r="A232" s="1">
        <v>43433</v>
      </c>
      <c r="B232" s="4">
        <v>2737.8000489999999</v>
      </c>
      <c r="C232" s="4">
        <v>332.86447099999998</v>
      </c>
      <c r="D232" s="18">
        <f t="shared" si="6"/>
        <v>-2.185494459836184E-3</v>
      </c>
      <c r="E232" s="18">
        <f t="shared" si="7"/>
        <v>2.6804100169765345E-2</v>
      </c>
    </row>
    <row r="233" spans="1:5" x14ac:dyDescent="0.25">
      <c r="A233" s="1">
        <v>43434</v>
      </c>
      <c r="B233" s="4">
        <v>2760.169922</v>
      </c>
      <c r="C233" s="4">
        <v>336.94561800000002</v>
      </c>
      <c r="D233" s="18">
        <f t="shared" si="6"/>
        <v>8.1375476991261391E-3</v>
      </c>
      <c r="E233" s="18">
        <f t="shared" si="7"/>
        <v>1.2186133268877464E-2</v>
      </c>
    </row>
    <row r="234" spans="1:5" x14ac:dyDescent="0.25">
      <c r="A234" s="1">
        <v>43437</v>
      </c>
      <c r="B234" s="4">
        <v>2790.3701169999999</v>
      </c>
      <c r="C234" s="4">
        <v>349.771973</v>
      </c>
      <c r="D234" s="18">
        <f t="shared" si="6"/>
        <v>1.0882001681880114E-2</v>
      </c>
      <c r="E234" s="18">
        <f t="shared" si="7"/>
        <v>3.7359890036308727E-2</v>
      </c>
    </row>
    <row r="235" spans="1:5" x14ac:dyDescent="0.25">
      <c r="A235" s="1">
        <v>43438</v>
      </c>
      <c r="B235" s="4">
        <v>2700.0600589999999</v>
      </c>
      <c r="C235" s="4">
        <v>332.806152</v>
      </c>
      <c r="D235" s="18">
        <f t="shared" si="6"/>
        <v>-3.2900228620901091E-2</v>
      </c>
      <c r="E235" s="18">
        <f t="shared" si="7"/>
        <v>-4.9721242093981002E-2</v>
      </c>
    </row>
    <row r="236" spans="1:5" x14ac:dyDescent="0.25">
      <c r="A236" s="1">
        <v>43440</v>
      </c>
      <c r="B236" s="4">
        <v>2695.9499510000001</v>
      </c>
      <c r="C236" s="4">
        <v>322.50619499999999</v>
      </c>
      <c r="D236" s="18">
        <f t="shared" si="6"/>
        <v>-1.52338812835683E-3</v>
      </c>
      <c r="E236" s="18">
        <f t="shared" si="7"/>
        <v>-3.1437848999463995E-2</v>
      </c>
    </row>
    <row r="237" spans="1:5" x14ac:dyDescent="0.25">
      <c r="A237" s="1">
        <v>43441</v>
      </c>
      <c r="B237" s="4">
        <v>2633.080078</v>
      </c>
      <c r="C237" s="4">
        <v>314.07183800000001</v>
      </c>
      <c r="D237" s="18">
        <f t="shared" si="6"/>
        <v>-2.3596335440042082E-2</v>
      </c>
      <c r="E237" s="18">
        <f t="shared" si="7"/>
        <v>-2.6500602172852668E-2</v>
      </c>
    </row>
    <row r="238" spans="1:5" x14ac:dyDescent="0.25">
      <c r="A238" s="1">
        <v>43444</v>
      </c>
      <c r="B238" s="4">
        <v>2637.719971</v>
      </c>
      <c r="C238" s="4">
        <v>317.11328099999997</v>
      </c>
      <c r="D238" s="18">
        <f t="shared" si="6"/>
        <v>1.7606033829389957E-3</v>
      </c>
      <c r="E238" s="18">
        <f t="shared" si="7"/>
        <v>9.6373201732921493E-3</v>
      </c>
    </row>
    <row r="239" spans="1:5" x14ac:dyDescent="0.25">
      <c r="A239" s="1">
        <v>43445</v>
      </c>
      <c r="B239" s="4">
        <v>2636.780029</v>
      </c>
      <c r="C239" s="4">
        <v>312.91549700000002</v>
      </c>
      <c r="D239" s="18">
        <f t="shared" si="6"/>
        <v>-3.564099004455318E-4</v>
      </c>
      <c r="E239" s="18">
        <f t="shared" si="7"/>
        <v>-1.3325886900247925E-2</v>
      </c>
    </row>
    <row r="240" spans="1:5" x14ac:dyDescent="0.25">
      <c r="A240" s="1">
        <v>43446</v>
      </c>
      <c r="B240" s="4">
        <v>2651.070068</v>
      </c>
      <c r="C240" s="4">
        <v>317.44360399999999</v>
      </c>
      <c r="D240" s="18">
        <f t="shared" si="6"/>
        <v>5.4048709873826383E-3</v>
      </c>
      <c r="E240" s="18">
        <f t="shared" si="7"/>
        <v>1.436700090482434E-2</v>
      </c>
    </row>
    <row r="241" spans="1:5" x14ac:dyDescent="0.25">
      <c r="A241" s="1">
        <v>43447</v>
      </c>
      <c r="B241" s="4">
        <v>2650.540039</v>
      </c>
      <c r="C241" s="4">
        <v>316.25817899999998</v>
      </c>
      <c r="D241" s="18">
        <f t="shared" si="6"/>
        <v>-1.9995020043665106E-4</v>
      </c>
      <c r="E241" s="18">
        <f t="shared" si="7"/>
        <v>-3.7412752007768609E-3</v>
      </c>
    </row>
    <row r="242" spans="1:5" x14ac:dyDescent="0.25">
      <c r="A242" s="1">
        <v>43448</v>
      </c>
      <c r="B242" s="4">
        <v>2599.9499510000001</v>
      </c>
      <c r="C242" s="4">
        <v>309.728363</v>
      </c>
      <c r="D242" s="18">
        <f t="shared" si="6"/>
        <v>-1.9271212311226697E-2</v>
      </c>
      <c r="E242" s="18">
        <f t="shared" si="7"/>
        <v>-2.0863237195830164E-2</v>
      </c>
    </row>
    <row r="243" spans="1:5" x14ac:dyDescent="0.25">
      <c r="A243" s="1">
        <v>43451</v>
      </c>
      <c r="B243" s="4">
        <v>2545.9399410000001</v>
      </c>
      <c r="C243" s="4">
        <v>307.182526</v>
      </c>
      <c r="D243" s="18">
        <f t="shared" si="6"/>
        <v>-2.0992284922037387E-2</v>
      </c>
      <c r="E243" s="18">
        <f t="shared" si="7"/>
        <v>-8.2535468167793374E-3</v>
      </c>
    </row>
    <row r="244" spans="1:5" x14ac:dyDescent="0.25">
      <c r="A244" s="1">
        <v>43452</v>
      </c>
      <c r="B244" s="4">
        <v>2546.1599120000001</v>
      </c>
      <c r="C244" s="4">
        <v>318.77484099999998</v>
      </c>
      <c r="D244" s="18">
        <f t="shared" si="6"/>
        <v>8.6396970399963853E-5</v>
      </c>
      <c r="E244" s="18">
        <f t="shared" si="7"/>
        <v>3.7042907839786067E-2</v>
      </c>
    </row>
    <row r="245" spans="1:5" x14ac:dyDescent="0.25">
      <c r="A245" s="1">
        <v>43453</v>
      </c>
      <c r="B245" s="4">
        <v>2506.959961</v>
      </c>
      <c r="C245" s="4">
        <v>310.50570699999997</v>
      </c>
      <c r="D245" s="18">
        <f t="shared" si="6"/>
        <v>-1.5515459108049429E-2</v>
      </c>
      <c r="E245" s="18">
        <f t="shared" si="7"/>
        <v>-2.6282744748243384E-2</v>
      </c>
    </row>
    <row r="246" spans="1:5" x14ac:dyDescent="0.25">
      <c r="A246" s="1">
        <v>43454</v>
      </c>
      <c r="B246" s="4">
        <v>2467.419922</v>
      </c>
      <c r="C246" s="4">
        <v>304.18966699999999</v>
      </c>
      <c r="D246" s="18">
        <f t="shared" si="6"/>
        <v>-1.5897809458374292E-2</v>
      </c>
      <c r="E246" s="18">
        <f t="shared" si="7"/>
        <v>-2.055086977290696E-2</v>
      </c>
    </row>
    <row r="247" spans="1:5" x14ac:dyDescent="0.25">
      <c r="A247" s="1">
        <v>43455</v>
      </c>
      <c r="B247" s="4">
        <v>2416.6201169999999</v>
      </c>
      <c r="C247" s="4">
        <v>295.93026700000001</v>
      </c>
      <c r="D247" s="18">
        <f t="shared" si="6"/>
        <v>-2.0803120626788667E-2</v>
      </c>
      <c r="E247" s="18">
        <f t="shared" si="7"/>
        <v>-2.7527569353698635E-2</v>
      </c>
    </row>
    <row r="248" spans="1:5" x14ac:dyDescent="0.25">
      <c r="A248" s="1">
        <v>43458</v>
      </c>
      <c r="B248" s="4">
        <v>2351.1000979999999</v>
      </c>
      <c r="C248" s="4">
        <v>285.83431999999999</v>
      </c>
      <c r="D248" s="18">
        <f t="shared" si="6"/>
        <v>-2.748657265451852E-2</v>
      </c>
      <c r="E248" s="18">
        <f t="shared" si="7"/>
        <v>-3.4711499849151922E-2</v>
      </c>
    </row>
    <row r="249" spans="1:5" x14ac:dyDescent="0.25">
      <c r="A249" s="1">
        <v>43460</v>
      </c>
      <c r="B249" s="4">
        <v>2467.6999510000001</v>
      </c>
      <c r="C249" s="4">
        <v>305.04476899999997</v>
      </c>
      <c r="D249" s="18">
        <f t="shared" si="6"/>
        <v>4.8403177454947023E-2</v>
      </c>
      <c r="E249" s="18">
        <f t="shared" si="7"/>
        <v>6.5046207181238089E-2</v>
      </c>
    </row>
    <row r="250" spans="1:5" x14ac:dyDescent="0.25">
      <c r="A250" s="1">
        <v>43461</v>
      </c>
      <c r="B250" s="4">
        <v>2488.830078</v>
      </c>
      <c r="C250" s="4">
        <v>308.16390999999999</v>
      </c>
      <c r="D250" s="18">
        <f t="shared" si="6"/>
        <v>8.5262289882423199E-3</v>
      </c>
      <c r="E250" s="18">
        <f t="shared" si="7"/>
        <v>1.0173267300871409E-2</v>
      </c>
    </row>
    <row r="251" spans="1:5" x14ac:dyDescent="0.25">
      <c r="A251" s="1">
        <v>43462</v>
      </c>
      <c r="B251" s="4">
        <v>2485.73999</v>
      </c>
      <c r="C251" s="4">
        <v>307.42544600000002</v>
      </c>
      <c r="D251" s="18">
        <f t="shared" si="6"/>
        <v>-1.2423539542946662E-3</v>
      </c>
      <c r="E251" s="18">
        <f t="shared" si="7"/>
        <v>-2.3992109253741663E-3</v>
      </c>
    </row>
    <row r="252" spans="1:5" x14ac:dyDescent="0.25">
      <c r="A252" s="1">
        <v>43465</v>
      </c>
      <c r="B252" s="4">
        <v>2506.8500979999999</v>
      </c>
      <c r="C252" s="4">
        <v>313.37222300000002</v>
      </c>
      <c r="D252" s="18">
        <f t="shared" si="6"/>
        <v>8.4566260936189287E-3</v>
      </c>
      <c r="E252" s="18">
        <f t="shared" si="7"/>
        <v>1.9159089033831921E-2</v>
      </c>
    </row>
    <row r="253" spans="1:5" x14ac:dyDescent="0.25">
      <c r="A253" s="1">
        <v>43467</v>
      </c>
      <c r="B253" s="4">
        <v>2510.030029</v>
      </c>
      <c r="C253" s="4">
        <v>314.64514200000002</v>
      </c>
      <c r="D253" s="18">
        <f t="shared" si="6"/>
        <v>1.2676928072264735E-3</v>
      </c>
      <c r="E253" s="18">
        <f t="shared" si="7"/>
        <v>4.0537756250299288E-3</v>
      </c>
    </row>
    <row r="254" spans="1:5" x14ac:dyDescent="0.25">
      <c r="A254" s="1">
        <v>43468</v>
      </c>
      <c r="B254" s="4">
        <v>2447.889893</v>
      </c>
      <c r="C254" s="4">
        <v>302.10055499999999</v>
      </c>
      <c r="D254" s="18">
        <f t="shared" si="6"/>
        <v>-2.5068331528297301E-2</v>
      </c>
      <c r="E254" s="18">
        <f t="shared" si="7"/>
        <v>-4.0685544945710028E-2</v>
      </c>
    </row>
    <row r="255" spans="1:5" x14ac:dyDescent="0.25">
      <c r="A255" s="1">
        <v>43469</v>
      </c>
      <c r="B255" s="4">
        <v>2531.9399410000001</v>
      </c>
      <c r="C255" s="4">
        <v>317.82260100000002</v>
      </c>
      <c r="D255" s="18">
        <f t="shared" si="6"/>
        <v>3.3759398727554041E-2</v>
      </c>
      <c r="E255" s="18">
        <f t="shared" si="7"/>
        <v>5.0733443097710579E-2</v>
      </c>
    </row>
    <row r="256" spans="1:5" x14ac:dyDescent="0.25">
      <c r="A256" s="1">
        <v>43472</v>
      </c>
      <c r="B256" s="4">
        <v>2549.6899410000001</v>
      </c>
      <c r="C256" s="4">
        <v>318.823395</v>
      </c>
      <c r="D256" s="18">
        <f t="shared" si="6"/>
        <v>6.9859759963468073E-3</v>
      </c>
      <c r="E256" s="18">
        <f t="shared" si="7"/>
        <v>3.143960162001855E-3</v>
      </c>
    </row>
    <row r="257" spans="1:5" x14ac:dyDescent="0.25">
      <c r="A257" s="1">
        <v>43473</v>
      </c>
      <c r="B257" s="4">
        <v>2574.4099120000001</v>
      </c>
      <c r="C257" s="4">
        <v>330.89193699999998</v>
      </c>
      <c r="D257" s="18">
        <f t="shared" si="6"/>
        <v>9.648587453345037E-3</v>
      </c>
      <c r="E257" s="18">
        <f t="shared" si="7"/>
        <v>3.7154518961807118E-2</v>
      </c>
    </row>
    <row r="258" spans="1:5" x14ac:dyDescent="0.25">
      <c r="A258" s="1">
        <v>43474</v>
      </c>
      <c r="B258" s="4">
        <v>2584.959961</v>
      </c>
      <c r="C258" s="4">
        <v>334.09848</v>
      </c>
      <c r="D258" s="18">
        <f t="shared" si="6"/>
        <v>4.0896713994860914E-3</v>
      </c>
      <c r="E258" s="18">
        <f t="shared" si="7"/>
        <v>9.6439520638163297E-3</v>
      </c>
    </row>
    <row r="259" spans="1:5" x14ac:dyDescent="0.25">
      <c r="A259" s="1">
        <v>43475</v>
      </c>
      <c r="B259" s="4">
        <v>2596.639893</v>
      </c>
      <c r="C259" s="4">
        <v>342.63000499999998</v>
      </c>
      <c r="D259" s="18">
        <f t="shared" si="6"/>
        <v>4.508241512753362E-3</v>
      </c>
      <c r="E259" s="18">
        <f t="shared" si="7"/>
        <v>2.5215362507331758E-2</v>
      </c>
    </row>
    <row r="260" spans="1:5" x14ac:dyDescent="0.25">
      <c r="A260" s="1">
        <v>43476</v>
      </c>
      <c r="B260" s="4">
        <v>2596.26001</v>
      </c>
      <c r="C260" s="4">
        <v>342.911835</v>
      </c>
      <c r="D260" s="18">
        <f t="shared" ref="D260:D323" si="8">LN(B260/B259)</f>
        <v>-1.4630861667806389E-4</v>
      </c>
      <c r="E260" s="18">
        <f t="shared" ref="E260:E323" si="9">LN(C260/C259)</f>
        <v>8.2221098533444747E-4</v>
      </c>
    </row>
    <row r="261" spans="1:5" x14ac:dyDescent="0.25">
      <c r="A261" s="1">
        <v>43479</v>
      </c>
      <c r="B261" s="4">
        <v>2582.610107</v>
      </c>
      <c r="C261" s="4">
        <v>340.44369499999999</v>
      </c>
      <c r="D261" s="18">
        <f t="shared" si="8"/>
        <v>-5.2713948408757896E-3</v>
      </c>
      <c r="E261" s="18">
        <f t="shared" si="9"/>
        <v>-7.2236211578784286E-3</v>
      </c>
    </row>
    <row r="262" spans="1:5" x14ac:dyDescent="0.25">
      <c r="A262" s="1">
        <v>43480</v>
      </c>
      <c r="B262" s="4">
        <v>2610.3000489999999</v>
      </c>
      <c r="C262" s="4">
        <v>342.27050800000001</v>
      </c>
      <c r="D262" s="18">
        <f t="shared" si="8"/>
        <v>1.0664619108958094E-2</v>
      </c>
      <c r="E262" s="18">
        <f t="shared" si="9"/>
        <v>5.3516313325774377E-3</v>
      </c>
    </row>
    <row r="263" spans="1:5" x14ac:dyDescent="0.25">
      <c r="A263" s="1">
        <v>43481</v>
      </c>
      <c r="B263" s="4">
        <v>2616.1000979999999</v>
      </c>
      <c r="C263" s="4">
        <v>342.095551</v>
      </c>
      <c r="D263" s="18">
        <f t="shared" si="8"/>
        <v>2.2195205946412646E-3</v>
      </c>
      <c r="E263" s="18">
        <f t="shared" si="9"/>
        <v>-5.1129655397335141E-4</v>
      </c>
    </row>
    <row r="264" spans="1:5" x14ac:dyDescent="0.25">
      <c r="A264" s="1">
        <v>43482</v>
      </c>
      <c r="B264" s="4">
        <v>2635.959961</v>
      </c>
      <c r="C264" s="4">
        <v>348.92663599999997</v>
      </c>
      <c r="D264" s="18">
        <f t="shared" si="8"/>
        <v>7.5627305985484852E-3</v>
      </c>
      <c r="E264" s="18">
        <f t="shared" si="9"/>
        <v>1.9771601140710197E-2</v>
      </c>
    </row>
    <row r="265" spans="1:5" x14ac:dyDescent="0.25">
      <c r="A265" s="1">
        <v>43483</v>
      </c>
      <c r="B265" s="4">
        <v>2670.709961</v>
      </c>
      <c r="C265" s="4">
        <v>354.40701300000001</v>
      </c>
      <c r="D265" s="18">
        <f t="shared" si="8"/>
        <v>1.3096912839547208E-2</v>
      </c>
      <c r="E265" s="18">
        <f t="shared" si="9"/>
        <v>1.5584318839459889E-2</v>
      </c>
    </row>
    <row r="266" spans="1:5" x14ac:dyDescent="0.25">
      <c r="A266" s="1">
        <v>43487</v>
      </c>
      <c r="B266" s="4">
        <v>2632.8999020000001</v>
      </c>
      <c r="C266" s="4">
        <v>347.77032500000001</v>
      </c>
      <c r="D266" s="18">
        <f t="shared" si="8"/>
        <v>-1.4258476981933848E-2</v>
      </c>
      <c r="E266" s="18">
        <f t="shared" si="9"/>
        <v>-1.8903730653956511E-2</v>
      </c>
    </row>
    <row r="267" spans="1:5" x14ac:dyDescent="0.25">
      <c r="A267" s="1">
        <v>43488</v>
      </c>
      <c r="B267" s="4">
        <v>2638.6999510000001</v>
      </c>
      <c r="C267" s="4">
        <v>348.46020499999997</v>
      </c>
      <c r="D267" s="18">
        <f t="shared" si="8"/>
        <v>2.2004899848740785E-3</v>
      </c>
      <c r="E267" s="18">
        <f t="shared" si="9"/>
        <v>1.9817580415044207E-3</v>
      </c>
    </row>
    <row r="268" spans="1:5" x14ac:dyDescent="0.25">
      <c r="A268" s="1">
        <v>43489</v>
      </c>
      <c r="B268" s="4">
        <v>2642.330078</v>
      </c>
      <c r="C268" s="4">
        <v>348.12982199999999</v>
      </c>
      <c r="D268" s="18">
        <f t="shared" si="8"/>
        <v>1.3747801288069672E-3</v>
      </c>
      <c r="E268" s="18">
        <f t="shared" si="9"/>
        <v>-9.4857236528570561E-4</v>
      </c>
    </row>
    <row r="269" spans="1:5" x14ac:dyDescent="0.25">
      <c r="A269" s="1">
        <v>43490</v>
      </c>
      <c r="B269" s="4">
        <v>2664.76001</v>
      </c>
      <c r="C269" s="4">
        <v>353.89196800000002</v>
      </c>
      <c r="D269" s="18">
        <f t="shared" si="8"/>
        <v>8.4528678357782758E-3</v>
      </c>
      <c r="E269" s="18">
        <f t="shared" si="9"/>
        <v>1.6416229485003635E-2</v>
      </c>
    </row>
    <row r="270" spans="1:5" x14ac:dyDescent="0.25">
      <c r="A270" s="1">
        <v>43493</v>
      </c>
      <c r="B270" s="4">
        <v>2643.8500979999999</v>
      </c>
      <c r="C270" s="4">
        <v>352.696777</v>
      </c>
      <c r="D270" s="18">
        <f t="shared" si="8"/>
        <v>-7.8777758066437605E-3</v>
      </c>
      <c r="E270" s="18">
        <f t="shared" si="9"/>
        <v>-3.3829922945547313E-3</v>
      </c>
    </row>
    <row r="271" spans="1:5" x14ac:dyDescent="0.25">
      <c r="A271" s="1">
        <v>43494</v>
      </c>
      <c r="B271" s="4">
        <v>2640</v>
      </c>
      <c r="C271" s="4">
        <v>354.581909</v>
      </c>
      <c r="D271" s="18">
        <f t="shared" si="8"/>
        <v>-1.457308065133547E-3</v>
      </c>
      <c r="E271" s="18">
        <f t="shared" si="9"/>
        <v>5.3306751675698113E-3</v>
      </c>
    </row>
    <row r="272" spans="1:5" x14ac:dyDescent="0.25">
      <c r="A272" s="1">
        <v>43495</v>
      </c>
      <c r="B272" s="4">
        <v>2681.0500489999999</v>
      </c>
      <c r="C272" s="4">
        <v>376.74627700000002</v>
      </c>
      <c r="D272" s="18">
        <f t="shared" si="8"/>
        <v>1.5429609955667367E-2</v>
      </c>
      <c r="E272" s="18">
        <f t="shared" si="9"/>
        <v>6.0632581283102602E-2</v>
      </c>
    </row>
    <row r="273" spans="1:5" x14ac:dyDescent="0.25">
      <c r="A273" s="1">
        <v>43496</v>
      </c>
      <c r="B273" s="4">
        <v>2704.1000979999999</v>
      </c>
      <c r="C273" s="4">
        <v>374.70568800000001</v>
      </c>
      <c r="D273" s="18">
        <f t="shared" si="8"/>
        <v>8.5606488727822672E-3</v>
      </c>
      <c r="E273" s="18">
        <f t="shared" si="9"/>
        <v>-5.4310697447001307E-3</v>
      </c>
    </row>
    <row r="274" spans="1:5" x14ac:dyDescent="0.25">
      <c r="A274" s="1">
        <v>43497</v>
      </c>
      <c r="B274" s="4">
        <v>2706.530029</v>
      </c>
      <c r="C274" s="4">
        <v>376.46450800000002</v>
      </c>
      <c r="D274" s="18">
        <f t="shared" si="8"/>
        <v>8.9820634799684632E-4</v>
      </c>
      <c r="E274" s="18">
        <f t="shared" si="9"/>
        <v>4.6828887075847118E-3</v>
      </c>
    </row>
    <row r="275" spans="1:5" x14ac:dyDescent="0.25">
      <c r="A275" s="1">
        <v>43500</v>
      </c>
      <c r="B275" s="4">
        <v>2724.8701169999999</v>
      </c>
      <c r="C275" s="4">
        <v>385.76364100000001</v>
      </c>
      <c r="D275" s="18">
        <f t="shared" si="8"/>
        <v>6.7533811583575356E-3</v>
      </c>
      <c r="E275" s="18">
        <f t="shared" si="9"/>
        <v>2.4401078363185214E-2</v>
      </c>
    </row>
    <row r="276" spans="1:5" x14ac:dyDescent="0.25">
      <c r="A276" s="1">
        <v>43501</v>
      </c>
      <c r="B276" s="4">
        <v>2737.6999510000001</v>
      </c>
      <c r="C276" s="4">
        <v>398.57055700000001</v>
      </c>
      <c r="D276" s="18">
        <f t="shared" si="8"/>
        <v>4.6973704433800733E-3</v>
      </c>
      <c r="E276" s="18">
        <f t="shared" si="9"/>
        <v>3.2659686120045994E-2</v>
      </c>
    </row>
    <row r="277" spans="1:5" x14ac:dyDescent="0.25">
      <c r="A277" s="1">
        <v>43502</v>
      </c>
      <c r="B277" s="4">
        <v>2731.610107</v>
      </c>
      <c r="C277" s="4">
        <v>399.474243</v>
      </c>
      <c r="D277" s="18">
        <f t="shared" si="8"/>
        <v>-2.2269158091698551E-3</v>
      </c>
      <c r="E277" s="18">
        <f t="shared" si="9"/>
        <v>2.2647510171301499E-3</v>
      </c>
    </row>
    <row r="278" spans="1:5" x14ac:dyDescent="0.25">
      <c r="A278" s="1">
        <v>43503</v>
      </c>
      <c r="B278" s="4">
        <v>2706.0500489999999</v>
      </c>
      <c r="C278" s="4">
        <v>395.68026700000001</v>
      </c>
      <c r="D278" s="18">
        <f t="shared" si="8"/>
        <v>-9.4011929842732732E-3</v>
      </c>
      <c r="E278" s="18">
        <f t="shared" si="9"/>
        <v>-9.542811475900333E-3</v>
      </c>
    </row>
    <row r="279" spans="1:5" x14ac:dyDescent="0.25">
      <c r="A279" s="1">
        <v>43504</v>
      </c>
      <c r="B279" s="4">
        <v>2707.8798830000001</v>
      </c>
      <c r="C279" s="4">
        <v>395.42636099999999</v>
      </c>
      <c r="D279" s="18">
        <f t="shared" si="8"/>
        <v>6.7597257174002051E-4</v>
      </c>
      <c r="E279" s="18">
        <f t="shared" si="9"/>
        <v>-6.4190085061010486E-4</v>
      </c>
    </row>
    <row r="280" spans="1:5" x14ac:dyDescent="0.25">
      <c r="A280" s="1">
        <v>43507</v>
      </c>
      <c r="B280" s="4">
        <v>2709.8000489999999</v>
      </c>
      <c r="C280" s="4">
        <v>394.48886099999999</v>
      </c>
      <c r="D280" s="18">
        <f t="shared" si="8"/>
        <v>7.0885179800317334E-4</v>
      </c>
      <c r="E280" s="18">
        <f t="shared" si="9"/>
        <v>-2.3736735641275461E-3</v>
      </c>
    </row>
    <row r="281" spans="1:5" x14ac:dyDescent="0.25">
      <c r="A281" s="1">
        <v>43508</v>
      </c>
      <c r="B281" s="4">
        <v>2744.7299800000001</v>
      </c>
      <c r="C281" s="4">
        <v>401.10031099999998</v>
      </c>
      <c r="D281" s="18">
        <f t="shared" si="8"/>
        <v>1.2807852668629596E-2</v>
      </c>
      <c r="E281" s="18">
        <f t="shared" si="9"/>
        <v>1.6620643997597235E-2</v>
      </c>
    </row>
    <row r="282" spans="1:5" x14ac:dyDescent="0.25">
      <c r="A282" s="1">
        <v>43509</v>
      </c>
      <c r="B282" s="4">
        <v>2753.030029</v>
      </c>
      <c r="C282" s="4">
        <v>400.963593</v>
      </c>
      <c r="D282" s="18">
        <f t="shared" si="8"/>
        <v>3.0194316566570117E-3</v>
      </c>
      <c r="E282" s="18">
        <f t="shared" si="9"/>
        <v>-3.4091548227589073E-4</v>
      </c>
    </row>
    <row r="283" spans="1:5" x14ac:dyDescent="0.25">
      <c r="A283" s="1">
        <v>43510</v>
      </c>
      <c r="B283" s="4">
        <v>2745.7299800000001</v>
      </c>
      <c r="C283" s="4">
        <v>400.22134399999999</v>
      </c>
      <c r="D283" s="18">
        <f t="shared" si="8"/>
        <v>-2.6551634465824207E-3</v>
      </c>
      <c r="E283" s="18">
        <f t="shared" si="9"/>
        <v>-1.8528786003746277E-3</v>
      </c>
    </row>
    <row r="284" spans="1:5" x14ac:dyDescent="0.25">
      <c r="A284" s="1">
        <v>43511</v>
      </c>
      <c r="B284" s="4">
        <v>2775.6000979999999</v>
      </c>
      <c r="C284" s="4">
        <v>408.18051100000002</v>
      </c>
      <c r="D284" s="18">
        <f t="shared" si="8"/>
        <v>1.0820004959524163E-2</v>
      </c>
      <c r="E284" s="18">
        <f t="shared" si="9"/>
        <v>1.9691751422118351E-2</v>
      </c>
    </row>
    <row r="285" spans="1:5" x14ac:dyDescent="0.25">
      <c r="A285" s="1">
        <v>43515</v>
      </c>
      <c r="B285" s="4">
        <v>2779.76001</v>
      </c>
      <c r="C285" s="4">
        <v>406.51052900000002</v>
      </c>
      <c r="D285" s="18">
        <f t="shared" si="8"/>
        <v>1.4976212870598132E-3</v>
      </c>
      <c r="E285" s="18">
        <f t="shared" si="9"/>
        <v>-4.0996752314723418E-3</v>
      </c>
    </row>
    <row r="286" spans="1:5" x14ac:dyDescent="0.25">
      <c r="A286" s="1">
        <v>43516</v>
      </c>
      <c r="B286" s="4">
        <v>2784.6999510000001</v>
      </c>
      <c r="C286" s="4">
        <v>411.67663599999997</v>
      </c>
      <c r="D286" s="18">
        <f t="shared" si="8"/>
        <v>1.7755334147048199E-3</v>
      </c>
      <c r="E286" s="18">
        <f t="shared" si="9"/>
        <v>1.2628346853348746E-2</v>
      </c>
    </row>
    <row r="287" spans="1:5" x14ac:dyDescent="0.25">
      <c r="A287" s="1">
        <v>43517</v>
      </c>
      <c r="B287" s="4">
        <v>2774.8798830000001</v>
      </c>
      <c r="C287" s="4">
        <v>407.799622</v>
      </c>
      <c r="D287" s="18">
        <f t="shared" si="8"/>
        <v>-3.5326691965497301E-3</v>
      </c>
      <c r="E287" s="18">
        <f t="shared" si="9"/>
        <v>-9.4622458898274853E-3</v>
      </c>
    </row>
    <row r="288" spans="1:5" x14ac:dyDescent="0.25">
      <c r="A288" s="1">
        <v>43518</v>
      </c>
      <c r="B288" s="4">
        <v>2792.669922</v>
      </c>
      <c r="C288" s="4">
        <v>414.11807299999998</v>
      </c>
      <c r="D288" s="18">
        <f t="shared" si="8"/>
        <v>6.3906386718998974E-3</v>
      </c>
      <c r="E288" s="18">
        <f t="shared" si="9"/>
        <v>1.5375202431517269E-2</v>
      </c>
    </row>
    <row r="289" spans="1:5" x14ac:dyDescent="0.25">
      <c r="A289" s="1">
        <v>43521</v>
      </c>
      <c r="B289" s="4">
        <v>2796.110107</v>
      </c>
      <c r="C289" s="4">
        <v>416.87204000000003</v>
      </c>
      <c r="D289" s="18">
        <f t="shared" si="8"/>
        <v>1.2311042541125103E-3</v>
      </c>
      <c r="E289" s="18">
        <f t="shared" si="9"/>
        <v>6.6281825484253423E-3</v>
      </c>
    </row>
    <row r="290" spans="1:5" x14ac:dyDescent="0.25">
      <c r="A290" s="1">
        <v>43522</v>
      </c>
      <c r="B290" s="4">
        <v>2793.8999020000001</v>
      </c>
      <c r="C290" s="4">
        <v>416.77435300000002</v>
      </c>
      <c r="D290" s="18">
        <f t="shared" si="8"/>
        <v>-7.9076964499687761E-4</v>
      </c>
      <c r="E290" s="18">
        <f t="shared" si="9"/>
        <v>-2.3436075839206521E-4</v>
      </c>
    </row>
    <row r="291" spans="1:5" x14ac:dyDescent="0.25">
      <c r="A291" s="1">
        <v>43523</v>
      </c>
      <c r="B291" s="4">
        <v>2792.3798830000001</v>
      </c>
      <c r="C291" s="4">
        <v>425.24130200000002</v>
      </c>
      <c r="D291" s="18">
        <f t="shared" si="8"/>
        <v>-5.4419724611520835E-4</v>
      </c>
      <c r="E291" s="18">
        <f t="shared" si="9"/>
        <v>2.0111821779599585E-2</v>
      </c>
    </row>
    <row r="292" spans="1:5" x14ac:dyDescent="0.25">
      <c r="A292" s="1">
        <v>43524</v>
      </c>
      <c r="B292" s="4">
        <v>2784.48999</v>
      </c>
      <c r="C292" s="4">
        <v>429.65542599999998</v>
      </c>
      <c r="D292" s="18">
        <f t="shared" si="8"/>
        <v>-2.8295077502691829E-3</v>
      </c>
      <c r="E292" s="18">
        <f t="shared" si="9"/>
        <v>1.0326775347351254E-2</v>
      </c>
    </row>
    <row r="293" spans="1:5" x14ac:dyDescent="0.25">
      <c r="A293" s="1">
        <v>43525</v>
      </c>
      <c r="B293" s="4">
        <v>2803.6899410000001</v>
      </c>
      <c r="C293" s="4">
        <v>430.29998799999998</v>
      </c>
      <c r="D293" s="18">
        <f t="shared" si="8"/>
        <v>6.8716565279864465E-3</v>
      </c>
      <c r="E293" s="18">
        <f t="shared" si="9"/>
        <v>1.4990593935695514E-3</v>
      </c>
    </row>
    <row r="294" spans="1:5" x14ac:dyDescent="0.25">
      <c r="A294" s="1">
        <v>43528</v>
      </c>
      <c r="B294" s="4">
        <v>2792.8100589999999</v>
      </c>
      <c r="C294" s="4">
        <v>422.555725</v>
      </c>
      <c r="D294" s="18">
        <f t="shared" si="8"/>
        <v>-3.8881071048939902E-3</v>
      </c>
      <c r="E294" s="18">
        <f t="shared" si="9"/>
        <v>-1.8161280365862221E-2</v>
      </c>
    </row>
    <row r="295" spans="1:5" x14ac:dyDescent="0.25">
      <c r="A295" s="1">
        <v>43529</v>
      </c>
      <c r="B295" s="4">
        <v>2789.6499020000001</v>
      </c>
      <c r="C295" s="4">
        <v>420.04589800000002</v>
      </c>
      <c r="D295" s="18">
        <f t="shared" si="8"/>
        <v>-1.1321737583929806E-3</v>
      </c>
      <c r="E295" s="18">
        <f t="shared" si="9"/>
        <v>-5.9573453321042896E-3</v>
      </c>
    </row>
    <row r="296" spans="1:5" x14ac:dyDescent="0.25">
      <c r="A296" s="1">
        <v>43530</v>
      </c>
      <c r="B296" s="4">
        <v>2771.4499510000001</v>
      </c>
      <c r="C296" s="4">
        <v>414.518463</v>
      </c>
      <c r="D296" s="18">
        <f t="shared" si="8"/>
        <v>-6.5454735429180165E-3</v>
      </c>
      <c r="E296" s="18">
        <f t="shared" si="9"/>
        <v>-1.3246469853041148E-2</v>
      </c>
    </row>
    <row r="297" spans="1:5" x14ac:dyDescent="0.25">
      <c r="A297" s="1">
        <v>43531</v>
      </c>
      <c r="B297" s="4">
        <v>2748.929932</v>
      </c>
      <c r="C297" s="4">
        <v>412.66296399999999</v>
      </c>
      <c r="D297" s="18">
        <f t="shared" si="8"/>
        <v>-8.1589109455821977E-3</v>
      </c>
      <c r="E297" s="18">
        <f t="shared" si="9"/>
        <v>-4.4863244061961807E-3</v>
      </c>
    </row>
    <row r="298" spans="1:5" x14ac:dyDescent="0.25">
      <c r="A298" s="1">
        <v>43532</v>
      </c>
      <c r="B298" s="4">
        <v>2743.070068</v>
      </c>
      <c r="C298" s="4">
        <v>412.643463</v>
      </c>
      <c r="D298" s="18">
        <f t="shared" si="8"/>
        <v>-2.1339643931983471E-3</v>
      </c>
      <c r="E298" s="18">
        <f t="shared" si="9"/>
        <v>-4.7257598791587987E-5</v>
      </c>
    </row>
    <row r="299" spans="1:5" x14ac:dyDescent="0.25">
      <c r="A299" s="1">
        <v>43535</v>
      </c>
      <c r="B299" s="4">
        <v>2783.3000489999999</v>
      </c>
      <c r="C299" s="4">
        <v>390.641144</v>
      </c>
      <c r="D299" s="18">
        <f t="shared" si="8"/>
        <v>1.4559535756253676E-2</v>
      </c>
      <c r="E299" s="18">
        <f t="shared" si="9"/>
        <v>-5.4794586124376501E-2</v>
      </c>
    </row>
    <row r="300" spans="1:5" x14ac:dyDescent="0.25">
      <c r="A300" s="1">
        <v>43536</v>
      </c>
      <c r="B300" s="4">
        <v>2791.5200199999999</v>
      </c>
      <c r="C300" s="4">
        <v>366.61730999999997</v>
      </c>
      <c r="D300" s="18">
        <f t="shared" si="8"/>
        <v>2.9489658339722198E-3</v>
      </c>
      <c r="E300" s="18">
        <f t="shared" si="9"/>
        <v>-6.3470796309835001E-2</v>
      </c>
    </row>
    <row r="301" spans="1:5" x14ac:dyDescent="0.25">
      <c r="A301" s="1">
        <v>43537</v>
      </c>
      <c r="B301" s="4">
        <v>2810.919922</v>
      </c>
      <c r="C301" s="4">
        <v>368.30682400000001</v>
      </c>
      <c r="D301" s="18">
        <f t="shared" si="8"/>
        <v>6.9255466335695331E-3</v>
      </c>
      <c r="E301" s="18">
        <f t="shared" si="9"/>
        <v>4.597799686153637E-3</v>
      </c>
    </row>
    <row r="302" spans="1:5" x14ac:dyDescent="0.25">
      <c r="A302" s="1">
        <v>43538</v>
      </c>
      <c r="B302" s="4">
        <v>2808.4799800000001</v>
      </c>
      <c r="C302" s="4">
        <v>364.55670199999997</v>
      </c>
      <c r="D302" s="18">
        <f t="shared" si="8"/>
        <v>-8.6839954297083632E-4</v>
      </c>
      <c r="E302" s="18">
        <f t="shared" si="9"/>
        <v>-1.0234251260107413E-2</v>
      </c>
    </row>
    <row r="303" spans="1:5" x14ac:dyDescent="0.25">
      <c r="A303" s="1">
        <v>43539</v>
      </c>
      <c r="B303" s="4">
        <v>2822.4799800000001</v>
      </c>
      <c r="C303" s="4">
        <v>370.11343399999998</v>
      </c>
      <c r="D303" s="18">
        <f t="shared" si="8"/>
        <v>4.9725194092585948E-3</v>
      </c>
      <c r="E303" s="18">
        <f t="shared" si="9"/>
        <v>1.512743663822781E-2</v>
      </c>
    </row>
    <row r="304" spans="1:5" x14ac:dyDescent="0.25">
      <c r="A304" s="1">
        <v>43542</v>
      </c>
      <c r="B304" s="4">
        <v>2832.9399410000001</v>
      </c>
      <c r="C304" s="4">
        <v>363.56063799999998</v>
      </c>
      <c r="D304" s="18">
        <f t="shared" si="8"/>
        <v>3.6990968215831286E-3</v>
      </c>
      <c r="E304" s="18">
        <f t="shared" si="9"/>
        <v>-1.7863436913548129E-2</v>
      </c>
    </row>
    <row r="305" spans="1:5" x14ac:dyDescent="0.25">
      <c r="A305" s="1">
        <v>43543</v>
      </c>
      <c r="B305" s="4">
        <v>2832.570068</v>
      </c>
      <c r="C305" s="4">
        <v>364.68368500000003</v>
      </c>
      <c r="D305" s="18">
        <f t="shared" si="8"/>
        <v>-1.3057006339693318E-4</v>
      </c>
      <c r="E305" s="18">
        <f t="shared" si="9"/>
        <v>3.0842612974665961E-3</v>
      </c>
    </row>
    <row r="306" spans="1:5" x14ac:dyDescent="0.25">
      <c r="A306" s="1">
        <v>43544</v>
      </c>
      <c r="B306" s="4">
        <v>2824.2299800000001</v>
      </c>
      <c r="C306" s="4">
        <v>367.349762</v>
      </c>
      <c r="D306" s="18">
        <f t="shared" si="8"/>
        <v>-2.9486967798716163E-3</v>
      </c>
      <c r="E306" s="18">
        <f t="shared" si="9"/>
        <v>7.2840627675678331E-3</v>
      </c>
    </row>
    <row r="307" spans="1:5" x14ac:dyDescent="0.25">
      <c r="A307" s="1">
        <v>43545</v>
      </c>
      <c r="B307" s="4">
        <v>2854.8798830000001</v>
      </c>
      <c r="C307" s="4">
        <v>363.97079500000001</v>
      </c>
      <c r="D307" s="18">
        <f t="shared" si="8"/>
        <v>1.0794015726340716E-2</v>
      </c>
      <c r="E307" s="18">
        <f t="shared" si="9"/>
        <v>-9.2407932812103178E-3</v>
      </c>
    </row>
    <row r="308" spans="1:5" x14ac:dyDescent="0.25">
      <c r="A308" s="1">
        <v>43546</v>
      </c>
      <c r="B308" s="4">
        <v>2800.709961</v>
      </c>
      <c r="C308" s="4">
        <v>353.68743899999998</v>
      </c>
      <c r="D308" s="18">
        <f t="shared" si="8"/>
        <v>-1.9156827177634429E-2</v>
      </c>
      <c r="E308" s="18">
        <f t="shared" si="9"/>
        <v>-2.8660048467282755E-2</v>
      </c>
    </row>
    <row r="309" spans="1:5" x14ac:dyDescent="0.25">
      <c r="A309" s="1">
        <v>43549</v>
      </c>
      <c r="B309" s="4">
        <v>2798.360107</v>
      </c>
      <c r="C309" s="4">
        <v>361.78320300000001</v>
      </c>
      <c r="D309" s="18">
        <f t="shared" si="8"/>
        <v>-8.3937300638372073E-4</v>
      </c>
      <c r="E309" s="18">
        <f t="shared" si="9"/>
        <v>2.2631563247049954E-2</v>
      </c>
    </row>
    <row r="310" spans="1:5" x14ac:dyDescent="0.25">
      <c r="A310" s="1">
        <v>43550</v>
      </c>
      <c r="B310" s="4">
        <v>2818.459961</v>
      </c>
      <c r="C310" s="4">
        <v>361.70510899999999</v>
      </c>
      <c r="D310" s="18">
        <f t="shared" si="8"/>
        <v>7.157053120867043E-3</v>
      </c>
      <c r="E310" s="18">
        <f t="shared" si="9"/>
        <v>-2.1588185740674631E-4</v>
      </c>
    </row>
    <row r="311" spans="1:5" x14ac:dyDescent="0.25">
      <c r="A311" s="1">
        <v>43551</v>
      </c>
      <c r="B311" s="4">
        <v>2805.3701169999999</v>
      </c>
      <c r="C311" s="4">
        <v>365.445404</v>
      </c>
      <c r="D311" s="18">
        <f t="shared" si="8"/>
        <v>-4.6551433656102856E-3</v>
      </c>
      <c r="E311" s="18">
        <f t="shared" si="9"/>
        <v>1.0287630747757457E-2</v>
      </c>
    </row>
    <row r="312" spans="1:5" x14ac:dyDescent="0.25">
      <c r="A312" s="1">
        <v>43552</v>
      </c>
      <c r="B312" s="4">
        <v>2815.4399410000001</v>
      </c>
      <c r="C312" s="4">
        <v>365.67004400000002</v>
      </c>
      <c r="D312" s="18">
        <f t="shared" si="8"/>
        <v>3.5830546378041632E-3</v>
      </c>
      <c r="E312" s="18">
        <f t="shared" si="9"/>
        <v>6.145130914240785E-4</v>
      </c>
    </row>
    <row r="313" spans="1:5" x14ac:dyDescent="0.25">
      <c r="A313" s="1">
        <v>43553</v>
      </c>
      <c r="B313" s="4">
        <v>2834.3999020000001</v>
      </c>
      <c r="C313" s="4">
        <v>372.48657200000002</v>
      </c>
      <c r="D313" s="18">
        <f t="shared" si="8"/>
        <v>6.7117060663404718E-3</v>
      </c>
      <c r="E313" s="18">
        <f t="shared" si="9"/>
        <v>1.8469581184791906E-2</v>
      </c>
    </row>
    <row r="314" spans="1:5" x14ac:dyDescent="0.25">
      <c r="A314" s="1">
        <v>43556</v>
      </c>
      <c r="B314" s="4">
        <v>2867.1899410000001</v>
      </c>
      <c r="C314" s="4">
        <v>382.36953699999998</v>
      </c>
      <c r="D314" s="18">
        <f t="shared" si="8"/>
        <v>1.1502195497633143E-2</v>
      </c>
      <c r="E314" s="18">
        <f t="shared" si="9"/>
        <v>2.6186526499394291E-2</v>
      </c>
    </row>
    <row r="315" spans="1:5" x14ac:dyDescent="0.25">
      <c r="A315" s="1">
        <v>43557</v>
      </c>
      <c r="B315" s="4">
        <v>2867.23999</v>
      </c>
      <c r="C315" s="4">
        <v>381.59799199999998</v>
      </c>
      <c r="D315" s="18">
        <f t="shared" si="8"/>
        <v>1.7455614805152729E-5</v>
      </c>
      <c r="E315" s="18">
        <f t="shared" si="9"/>
        <v>-2.0198378413249711E-3</v>
      </c>
    </row>
    <row r="316" spans="1:5" x14ac:dyDescent="0.25">
      <c r="A316" s="1">
        <v>43558</v>
      </c>
      <c r="B316" s="4">
        <v>2873.3999020000001</v>
      </c>
      <c r="C316" s="4">
        <v>375.72876000000002</v>
      </c>
      <c r="D316" s="18">
        <f t="shared" si="8"/>
        <v>2.1460723821998496E-3</v>
      </c>
      <c r="E316" s="18">
        <f t="shared" si="9"/>
        <v>-1.550017741651127E-2</v>
      </c>
    </row>
    <row r="317" spans="1:5" x14ac:dyDescent="0.25">
      <c r="A317" s="1">
        <v>43559</v>
      </c>
      <c r="B317" s="4">
        <v>2879.389893</v>
      </c>
      <c r="C317" s="4">
        <v>386.588348</v>
      </c>
      <c r="D317" s="18">
        <f t="shared" si="8"/>
        <v>2.0824655091414477E-3</v>
      </c>
      <c r="E317" s="18">
        <f t="shared" si="9"/>
        <v>2.8492926551498071E-2</v>
      </c>
    </row>
    <row r="318" spans="1:5" x14ac:dyDescent="0.25">
      <c r="A318" s="1">
        <v>43560</v>
      </c>
      <c r="B318" s="4">
        <v>2892.73999</v>
      </c>
      <c r="C318" s="4">
        <v>382.750336</v>
      </c>
      <c r="D318" s="18">
        <f t="shared" si="8"/>
        <v>4.6257173955618269E-3</v>
      </c>
      <c r="E318" s="18">
        <f t="shared" si="9"/>
        <v>-9.9775142457490078E-3</v>
      </c>
    </row>
    <row r="319" spans="1:5" x14ac:dyDescent="0.25">
      <c r="A319" s="1">
        <v>43563</v>
      </c>
      <c r="B319" s="4">
        <v>2895.7700199999999</v>
      </c>
      <c r="C319" s="4">
        <v>365.74816900000002</v>
      </c>
      <c r="D319" s="18">
        <f t="shared" si="8"/>
        <v>1.0469119934194092E-3</v>
      </c>
      <c r="E319" s="18">
        <f t="shared" si="9"/>
        <v>-4.5437878659057317E-2</v>
      </c>
    </row>
    <row r="320" spans="1:5" x14ac:dyDescent="0.25">
      <c r="A320" s="1">
        <v>43564</v>
      </c>
      <c r="B320" s="4">
        <v>2878.1999510000001</v>
      </c>
      <c r="C320" s="4">
        <v>360.39651500000002</v>
      </c>
      <c r="D320" s="18">
        <f t="shared" si="8"/>
        <v>-6.0859766572597465E-3</v>
      </c>
      <c r="E320" s="18">
        <f t="shared" si="9"/>
        <v>-1.4740177859850667E-2</v>
      </c>
    </row>
    <row r="321" spans="1:5" x14ac:dyDescent="0.25">
      <c r="A321" s="1">
        <v>43565</v>
      </c>
      <c r="B321" s="4">
        <v>2888.209961</v>
      </c>
      <c r="C321" s="4">
        <v>356.392517</v>
      </c>
      <c r="D321" s="18">
        <f t="shared" si="8"/>
        <v>3.4718378358556752E-3</v>
      </c>
      <c r="E321" s="18">
        <f t="shared" si="9"/>
        <v>-1.1172156571704941E-2</v>
      </c>
    </row>
    <row r="322" spans="1:5" x14ac:dyDescent="0.25">
      <c r="A322" s="1">
        <v>43566</v>
      </c>
      <c r="B322" s="4">
        <v>2888.320068</v>
      </c>
      <c r="C322" s="4">
        <v>361.490295</v>
      </c>
      <c r="D322" s="18">
        <f t="shared" si="8"/>
        <v>3.8122194279549383E-5</v>
      </c>
      <c r="E322" s="18">
        <f t="shared" si="9"/>
        <v>1.4202495461013201E-2</v>
      </c>
    </row>
    <row r="323" spans="1:5" x14ac:dyDescent="0.25">
      <c r="A323" s="1">
        <v>43567</v>
      </c>
      <c r="B323" s="4">
        <v>2907.4099120000001</v>
      </c>
      <c r="C323" s="4">
        <v>370.74822999999998</v>
      </c>
      <c r="D323" s="18">
        <f t="shared" si="8"/>
        <v>6.5875784763498937E-3</v>
      </c>
      <c r="E323" s="18">
        <f t="shared" si="9"/>
        <v>2.52880121346871E-2</v>
      </c>
    </row>
    <row r="324" spans="1:5" x14ac:dyDescent="0.25">
      <c r="A324" s="1">
        <v>43570</v>
      </c>
      <c r="B324" s="4">
        <v>2905.580078</v>
      </c>
      <c r="C324" s="4">
        <v>366.66610700000001</v>
      </c>
      <c r="D324" s="18">
        <f t="shared" ref="D324:D387" si="10">LN(B324/B323)</f>
        <v>-6.2956724975841256E-4</v>
      </c>
      <c r="E324" s="18">
        <f t="shared" ref="E324:E387" si="11">LN(C324/C323)</f>
        <v>-1.1071563146553555E-2</v>
      </c>
    </row>
    <row r="325" spans="1:5" x14ac:dyDescent="0.25">
      <c r="A325" s="1">
        <v>43571</v>
      </c>
      <c r="B325" s="4">
        <v>2907.0600589999999</v>
      </c>
      <c r="C325" s="4">
        <v>372.77951000000002</v>
      </c>
      <c r="D325" s="18">
        <f t="shared" si="10"/>
        <v>5.0922850790659593E-4</v>
      </c>
      <c r="E325" s="18">
        <f t="shared" si="11"/>
        <v>1.6535475101042592E-2</v>
      </c>
    </row>
    <row r="326" spans="1:5" x14ac:dyDescent="0.25">
      <c r="A326" s="1">
        <v>43572</v>
      </c>
      <c r="B326" s="4">
        <v>2900.4499510000001</v>
      </c>
      <c r="C326" s="4">
        <v>368.677887</v>
      </c>
      <c r="D326" s="18">
        <f t="shared" si="10"/>
        <v>-2.2764010197428661E-3</v>
      </c>
      <c r="E326" s="18">
        <f t="shared" si="11"/>
        <v>-1.1063791003012921E-2</v>
      </c>
    </row>
    <row r="327" spans="1:5" x14ac:dyDescent="0.25">
      <c r="A327" s="1">
        <v>43573</v>
      </c>
      <c r="B327" s="4">
        <v>2905.030029</v>
      </c>
      <c r="C327" s="4">
        <v>371.168182</v>
      </c>
      <c r="D327" s="18">
        <f t="shared" si="10"/>
        <v>1.5778467813143168E-3</v>
      </c>
      <c r="E327" s="18">
        <f t="shared" si="11"/>
        <v>6.7319527917599469E-3</v>
      </c>
    </row>
    <row r="328" spans="1:5" x14ac:dyDescent="0.25">
      <c r="A328" s="1">
        <v>43577</v>
      </c>
      <c r="B328" s="4">
        <v>2907.969971</v>
      </c>
      <c r="C328" s="4">
        <v>366.38296500000001</v>
      </c>
      <c r="D328" s="18">
        <f t="shared" si="10"/>
        <v>1.0115060212163732E-3</v>
      </c>
      <c r="E328" s="18">
        <f t="shared" si="11"/>
        <v>-1.2976141828124082E-2</v>
      </c>
    </row>
    <row r="329" spans="1:5" x14ac:dyDescent="0.25">
      <c r="A329" s="1">
        <v>43578</v>
      </c>
      <c r="B329" s="4">
        <v>2933.679932</v>
      </c>
      <c r="C329" s="4">
        <v>365.25982699999997</v>
      </c>
      <c r="D329" s="18">
        <f t="shared" si="10"/>
        <v>8.8023511954049213E-3</v>
      </c>
      <c r="E329" s="18">
        <f t="shared" si="11"/>
        <v>-3.0701836866518411E-3</v>
      </c>
    </row>
    <row r="330" spans="1:5" x14ac:dyDescent="0.25">
      <c r="A330" s="1">
        <v>43579</v>
      </c>
      <c r="B330" s="4">
        <v>2927.25</v>
      </c>
      <c r="C330" s="4">
        <v>366.66610700000001</v>
      </c>
      <c r="D330" s="18">
        <f t="shared" si="10"/>
        <v>-2.1941687255359523E-3</v>
      </c>
      <c r="E330" s="18">
        <f t="shared" si="11"/>
        <v>3.8426886249862268E-3</v>
      </c>
    </row>
    <row r="331" spans="1:5" x14ac:dyDescent="0.25">
      <c r="A331" s="1">
        <v>43580</v>
      </c>
      <c r="B331" s="4">
        <v>2926.169922</v>
      </c>
      <c r="C331" s="4">
        <v>373.83422899999999</v>
      </c>
      <c r="D331" s="18">
        <f t="shared" si="10"/>
        <v>-3.6904169755480962E-4</v>
      </c>
      <c r="E331" s="18">
        <f t="shared" si="11"/>
        <v>1.9360817434082481E-2</v>
      </c>
    </row>
    <row r="332" spans="1:5" x14ac:dyDescent="0.25">
      <c r="A332" s="1">
        <v>43581</v>
      </c>
      <c r="B332" s="4">
        <v>2939.8798830000001</v>
      </c>
      <c r="C332" s="4">
        <v>371.87127700000002</v>
      </c>
      <c r="D332" s="18">
        <f t="shared" si="10"/>
        <v>4.6743503443650017E-3</v>
      </c>
      <c r="E332" s="18">
        <f t="shared" si="11"/>
        <v>-5.2646963664253659E-3</v>
      </c>
    </row>
    <row r="333" spans="1:5" x14ac:dyDescent="0.25">
      <c r="A333" s="1">
        <v>43584</v>
      </c>
      <c r="B333" s="4">
        <v>2943.030029</v>
      </c>
      <c r="C333" s="4">
        <v>370.17205799999999</v>
      </c>
      <c r="D333" s="18">
        <f t="shared" si="10"/>
        <v>1.0709483395819413E-3</v>
      </c>
      <c r="E333" s="18">
        <f t="shared" si="11"/>
        <v>-4.5798456503628555E-3</v>
      </c>
    </row>
    <row r="334" spans="1:5" x14ac:dyDescent="0.25">
      <c r="A334" s="1">
        <v>43585</v>
      </c>
      <c r="B334" s="4">
        <v>2945.830078</v>
      </c>
      <c r="C334" s="4">
        <v>368.84390300000001</v>
      </c>
      <c r="D334" s="18">
        <f t="shared" si="10"/>
        <v>9.5096475723260637E-4</v>
      </c>
      <c r="E334" s="18">
        <f t="shared" si="11"/>
        <v>-3.5943917317947317E-3</v>
      </c>
    </row>
    <row r="335" spans="1:5" x14ac:dyDescent="0.25">
      <c r="A335" s="1">
        <v>43586</v>
      </c>
      <c r="B335" s="4">
        <v>2923.7299800000001</v>
      </c>
      <c r="C335" s="4">
        <v>367.974762</v>
      </c>
      <c r="D335" s="18">
        <f t="shared" si="10"/>
        <v>-7.5304459681844182E-3</v>
      </c>
      <c r="E335" s="18">
        <f t="shared" si="11"/>
        <v>-2.3591731436789064E-3</v>
      </c>
    </row>
    <row r="336" spans="1:5" x14ac:dyDescent="0.25">
      <c r="A336" s="1">
        <v>43587</v>
      </c>
      <c r="B336" s="4">
        <v>2917.5200199999999</v>
      </c>
      <c r="C336" s="4">
        <v>366.99816900000002</v>
      </c>
      <c r="D336" s="18">
        <f t="shared" si="10"/>
        <v>-2.1262443276895597E-3</v>
      </c>
      <c r="E336" s="18">
        <f t="shared" si="11"/>
        <v>-2.6574953540643973E-3</v>
      </c>
    </row>
    <row r="337" spans="1:5" x14ac:dyDescent="0.25">
      <c r="A337" s="1">
        <v>43588</v>
      </c>
      <c r="B337" s="4">
        <v>2945.639893</v>
      </c>
      <c r="C337" s="4">
        <v>367.64269999999999</v>
      </c>
      <c r="D337" s="18">
        <f t="shared" si="10"/>
        <v>9.5921274614703886E-3</v>
      </c>
      <c r="E337" s="18">
        <f t="shared" si="11"/>
        <v>1.7546836626408631E-3</v>
      </c>
    </row>
    <row r="338" spans="1:5" x14ac:dyDescent="0.25">
      <c r="A338" s="1">
        <v>43591</v>
      </c>
      <c r="B338" s="4">
        <v>2932.469971</v>
      </c>
      <c r="C338" s="4">
        <v>362.896545</v>
      </c>
      <c r="D338" s="18">
        <f t="shared" si="10"/>
        <v>-4.4810132310555738E-3</v>
      </c>
      <c r="E338" s="18">
        <f t="shared" si="11"/>
        <v>-1.2993748959315387E-2</v>
      </c>
    </row>
    <row r="339" spans="1:5" x14ac:dyDescent="0.25">
      <c r="A339" s="1">
        <v>43592</v>
      </c>
      <c r="B339" s="4">
        <v>2884.0500489999999</v>
      </c>
      <c r="C339" s="4">
        <v>348.86309799999998</v>
      </c>
      <c r="D339" s="18">
        <f t="shared" si="10"/>
        <v>-1.6649488130547674E-2</v>
      </c>
      <c r="E339" s="18">
        <f t="shared" si="11"/>
        <v>-3.9438217740923945E-2</v>
      </c>
    </row>
    <row r="340" spans="1:5" x14ac:dyDescent="0.25">
      <c r="A340" s="1">
        <v>43593</v>
      </c>
      <c r="B340" s="4">
        <v>2879.419922</v>
      </c>
      <c r="C340" s="4">
        <v>351.32406600000002</v>
      </c>
      <c r="D340" s="18">
        <f t="shared" si="10"/>
        <v>-1.6067154056034693E-3</v>
      </c>
      <c r="E340" s="18">
        <f t="shared" si="11"/>
        <v>7.0294865724858319E-3</v>
      </c>
    </row>
    <row r="341" spans="1:5" x14ac:dyDescent="0.25">
      <c r="A341" s="1">
        <v>43594</v>
      </c>
      <c r="B341" s="4">
        <v>2870.719971</v>
      </c>
      <c r="C341" s="4">
        <v>347.82257099999998</v>
      </c>
      <c r="D341" s="18">
        <f t="shared" si="10"/>
        <v>-3.025998601924958E-3</v>
      </c>
      <c r="E341" s="18">
        <f t="shared" si="11"/>
        <v>-1.0016566169461262E-2</v>
      </c>
    </row>
    <row r="342" spans="1:5" x14ac:dyDescent="0.25">
      <c r="A342" s="1">
        <v>43595</v>
      </c>
      <c r="B342" s="4">
        <v>2881.3999020000001</v>
      </c>
      <c r="C342" s="4">
        <v>348.35296599999998</v>
      </c>
      <c r="D342" s="18">
        <f t="shared" si="10"/>
        <v>3.7133938472042397E-3</v>
      </c>
      <c r="E342" s="18">
        <f t="shared" si="11"/>
        <v>1.5237395582941549E-3</v>
      </c>
    </row>
    <row r="343" spans="1:5" x14ac:dyDescent="0.25">
      <c r="A343" s="1">
        <v>43598</v>
      </c>
      <c r="B343" s="4">
        <v>2811.8701169999999</v>
      </c>
      <c r="C343" s="4">
        <v>331.36108400000001</v>
      </c>
      <c r="D343" s="18">
        <f t="shared" si="10"/>
        <v>-2.4426469085879428E-2</v>
      </c>
      <c r="E343" s="18">
        <f t="shared" si="11"/>
        <v>-5.0007566856614762E-2</v>
      </c>
    </row>
    <row r="344" spans="1:5" x14ac:dyDescent="0.25">
      <c r="A344" s="1">
        <v>43599</v>
      </c>
      <c r="B344" s="4">
        <v>2834.4099120000001</v>
      </c>
      <c r="C344" s="4">
        <v>336.930115</v>
      </c>
      <c r="D344" s="18">
        <f t="shared" si="10"/>
        <v>7.983987551309359E-3</v>
      </c>
      <c r="E344" s="18">
        <f t="shared" si="11"/>
        <v>1.666686595177103E-2</v>
      </c>
    </row>
    <row r="345" spans="1:5" x14ac:dyDescent="0.25">
      <c r="A345" s="1">
        <v>43600</v>
      </c>
      <c r="B345" s="4">
        <v>2850.959961</v>
      </c>
      <c r="C345" s="4">
        <v>339.48382600000002</v>
      </c>
      <c r="D345" s="18">
        <f t="shared" si="10"/>
        <v>5.8219943882337147E-3</v>
      </c>
      <c r="E345" s="18">
        <f t="shared" si="11"/>
        <v>7.5507702557037135E-3</v>
      </c>
    </row>
    <row r="346" spans="1:5" x14ac:dyDescent="0.25">
      <c r="A346" s="1">
        <v>43601</v>
      </c>
      <c r="B346" s="4">
        <v>2876.320068</v>
      </c>
      <c r="C346" s="4">
        <v>347.50826999999998</v>
      </c>
      <c r="D346" s="18">
        <f t="shared" si="10"/>
        <v>8.8559569696340171E-3</v>
      </c>
      <c r="E346" s="18">
        <f t="shared" si="11"/>
        <v>2.3362158066929282E-2</v>
      </c>
    </row>
    <row r="347" spans="1:5" x14ac:dyDescent="0.25">
      <c r="A347" s="1">
        <v>43602</v>
      </c>
      <c r="B347" s="4">
        <v>2859.530029</v>
      </c>
      <c r="C347" s="4">
        <v>348.69671599999998</v>
      </c>
      <c r="D347" s="18">
        <f t="shared" si="10"/>
        <v>-5.8544371529206324E-3</v>
      </c>
      <c r="E347" s="18">
        <f t="shared" si="11"/>
        <v>3.4140725167579856E-3</v>
      </c>
    </row>
    <row r="348" spans="1:5" x14ac:dyDescent="0.25">
      <c r="A348" s="1">
        <v>43605</v>
      </c>
      <c r="B348" s="4">
        <v>2840.2299800000001</v>
      </c>
      <c r="C348" s="4">
        <v>346.50646999999998</v>
      </c>
      <c r="D348" s="18">
        <f t="shared" si="10"/>
        <v>-6.7722580366252581E-3</v>
      </c>
      <c r="E348" s="18">
        <f t="shared" si="11"/>
        <v>-6.3010449052720175E-3</v>
      </c>
    </row>
    <row r="349" spans="1:5" x14ac:dyDescent="0.25">
      <c r="A349" s="1">
        <v>43606</v>
      </c>
      <c r="B349" s="4">
        <v>2864.360107</v>
      </c>
      <c r="C349" s="4">
        <v>352.36029100000002</v>
      </c>
      <c r="D349" s="18">
        <f t="shared" si="10"/>
        <v>8.4599491109458805E-3</v>
      </c>
      <c r="E349" s="18">
        <f t="shared" si="11"/>
        <v>1.6752715206867528E-2</v>
      </c>
    </row>
    <row r="350" spans="1:5" x14ac:dyDescent="0.25">
      <c r="A350" s="1">
        <v>43607</v>
      </c>
      <c r="B350" s="4">
        <v>2856.2700199999999</v>
      </c>
      <c r="C350" s="4">
        <v>346.49661300000002</v>
      </c>
      <c r="D350" s="18">
        <f t="shared" si="10"/>
        <v>-2.8283920525026501E-3</v>
      </c>
      <c r="E350" s="18">
        <f t="shared" si="11"/>
        <v>-1.6781162410761434E-2</v>
      </c>
    </row>
    <row r="351" spans="1:5" x14ac:dyDescent="0.25">
      <c r="A351" s="1">
        <v>43608</v>
      </c>
      <c r="B351" s="4">
        <v>2822.23999</v>
      </c>
      <c r="C351" s="4">
        <v>344.30633499999999</v>
      </c>
      <c r="D351" s="18">
        <f t="shared" si="10"/>
        <v>-1.1985692488440291E-2</v>
      </c>
      <c r="E351" s="18">
        <f t="shared" si="11"/>
        <v>-6.3412738637352757E-3</v>
      </c>
    </row>
    <row r="352" spans="1:5" x14ac:dyDescent="0.25">
      <c r="A352" s="1">
        <v>43609</v>
      </c>
      <c r="B352" s="4">
        <v>2826.0600589999999</v>
      </c>
      <c r="C352" s="4">
        <v>348.57885700000003</v>
      </c>
      <c r="D352" s="18">
        <f t="shared" si="10"/>
        <v>1.3526439988342258E-3</v>
      </c>
      <c r="E352" s="18">
        <f t="shared" si="11"/>
        <v>1.2332710243757384E-2</v>
      </c>
    </row>
    <row r="353" spans="1:5" x14ac:dyDescent="0.25">
      <c r="A353" s="1">
        <v>43613</v>
      </c>
      <c r="B353" s="4">
        <v>2802.389893</v>
      </c>
      <c r="C353" s="4">
        <v>348.559235</v>
      </c>
      <c r="D353" s="18">
        <f t="shared" si="10"/>
        <v>-8.4109499934704266E-3</v>
      </c>
      <c r="E353" s="18">
        <f t="shared" si="11"/>
        <v>-5.6293007742271984E-5</v>
      </c>
    </row>
    <row r="354" spans="1:5" x14ac:dyDescent="0.25">
      <c r="A354" s="1">
        <v>43614</v>
      </c>
      <c r="B354" s="4">
        <v>2783.0200199999999</v>
      </c>
      <c r="C354" s="4">
        <v>342.58749399999999</v>
      </c>
      <c r="D354" s="18">
        <f t="shared" si="10"/>
        <v>-6.9359101493404783E-3</v>
      </c>
      <c r="E354" s="18">
        <f t="shared" si="11"/>
        <v>-1.7281105049668542E-2</v>
      </c>
    </row>
    <row r="355" spans="1:5" x14ac:dyDescent="0.25">
      <c r="A355" s="1">
        <v>43615</v>
      </c>
      <c r="B355" s="4">
        <v>2788.860107</v>
      </c>
      <c r="C355" s="4">
        <v>343.63842799999998</v>
      </c>
      <c r="D355" s="18">
        <f t="shared" si="10"/>
        <v>2.0962723552933105E-3</v>
      </c>
      <c r="E355" s="18">
        <f t="shared" si="11"/>
        <v>3.0629411916060058E-3</v>
      </c>
    </row>
    <row r="356" spans="1:5" x14ac:dyDescent="0.25">
      <c r="A356" s="1">
        <v>43616</v>
      </c>
      <c r="B356" s="4">
        <v>2752.0600589999999</v>
      </c>
      <c r="C356" s="4">
        <v>335.52557400000001</v>
      </c>
      <c r="D356" s="18">
        <f t="shared" si="10"/>
        <v>-1.3283204951564839E-2</v>
      </c>
      <c r="E356" s="18">
        <f t="shared" si="11"/>
        <v>-2.3891843170412597E-2</v>
      </c>
    </row>
    <row r="357" spans="1:5" x14ac:dyDescent="0.25">
      <c r="A357" s="1">
        <v>43619</v>
      </c>
      <c r="B357" s="4">
        <v>2744.4499510000001</v>
      </c>
      <c r="C357" s="4">
        <v>332.85403400000001</v>
      </c>
      <c r="D357" s="18">
        <f t="shared" si="10"/>
        <v>-2.7690708645509332E-3</v>
      </c>
      <c r="E357" s="18">
        <f t="shared" si="11"/>
        <v>-7.9941224875605572E-3</v>
      </c>
    </row>
    <row r="358" spans="1:5" x14ac:dyDescent="0.25">
      <c r="A358" s="1">
        <v>43620</v>
      </c>
      <c r="B358" s="4">
        <v>2803.2700199999999</v>
      </c>
      <c r="C358" s="4">
        <v>338.481964</v>
      </c>
      <c r="D358" s="18">
        <f t="shared" si="10"/>
        <v>2.1205927310919484E-2</v>
      </c>
      <c r="E358" s="18">
        <f t="shared" si="11"/>
        <v>1.6766751259103194E-2</v>
      </c>
    </row>
    <row r="359" spans="1:5" x14ac:dyDescent="0.25">
      <c r="A359" s="1">
        <v>43621</v>
      </c>
      <c r="B359" s="4">
        <v>2826.1499020000001</v>
      </c>
      <c r="C359" s="4">
        <v>342.53839099999999</v>
      </c>
      <c r="D359" s="18">
        <f t="shared" si="10"/>
        <v>8.1287266899663837E-3</v>
      </c>
      <c r="E359" s="18">
        <f t="shared" si="11"/>
        <v>1.1912933125801233E-2</v>
      </c>
    </row>
    <row r="360" spans="1:5" x14ac:dyDescent="0.25">
      <c r="A360" s="1">
        <v>43622</v>
      </c>
      <c r="B360" s="4">
        <v>2843.48999</v>
      </c>
      <c r="C360" s="4">
        <v>344.39477499999998</v>
      </c>
      <c r="D360" s="18">
        <f t="shared" si="10"/>
        <v>6.1168407152111942E-3</v>
      </c>
      <c r="E360" s="18">
        <f t="shared" si="11"/>
        <v>5.4048591945058885E-3</v>
      </c>
    </row>
    <row r="361" spans="1:5" x14ac:dyDescent="0.25">
      <c r="A361" s="1">
        <v>43623</v>
      </c>
      <c r="B361" s="4">
        <v>2873.3400879999999</v>
      </c>
      <c r="C361" s="4">
        <v>347.40026899999998</v>
      </c>
      <c r="D361" s="18">
        <f t="shared" si="10"/>
        <v>1.0442979367750647E-2</v>
      </c>
      <c r="E361" s="18">
        <f t="shared" si="11"/>
        <v>8.6890270041882801E-3</v>
      </c>
    </row>
    <row r="362" spans="1:5" x14ac:dyDescent="0.25">
      <c r="A362" s="1">
        <v>43626</v>
      </c>
      <c r="B362" s="4">
        <v>2886.7299800000001</v>
      </c>
      <c r="C362" s="4">
        <v>347.49844400000001</v>
      </c>
      <c r="D362" s="18">
        <f t="shared" si="10"/>
        <v>4.6492198743191201E-3</v>
      </c>
      <c r="E362" s="18">
        <f t="shared" si="11"/>
        <v>2.825591667290482E-4</v>
      </c>
    </row>
    <row r="363" spans="1:5" x14ac:dyDescent="0.25">
      <c r="A363" s="1">
        <v>43627</v>
      </c>
      <c r="B363" s="4">
        <v>2885.719971</v>
      </c>
      <c r="C363" s="4">
        <v>343.10806300000002</v>
      </c>
      <c r="D363" s="18">
        <f t="shared" si="10"/>
        <v>-3.4994119269314317E-4</v>
      </c>
      <c r="E363" s="18">
        <f t="shared" si="11"/>
        <v>-1.2714737271516724E-2</v>
      </c>
    </row>
    <row r="364" spans="1:5" x14ac:dyDescent="0.25">
      <c r="A364" s="1">
        <v>43628</v>
      </c>
      <c r="B364" s="4">
        <v>2879.8400879999999</v>
      </c>
      <c r="C364" s="4">
        <v>340.84903000000003</v>
      </c>
      <c r="D364" s="18">
        <f t="shared" si="10"/>
        <v>-2.0396578921351837E-3</v>
      </c>
      <c r="E364" s="18">
        <f t="shared" si="11"/>
        <v>-6.6057980473284515E-3</v>
      </c>
    </row>
    <row r="365" spans="1:5" x14ac:dyDescent="0.25">
      <c r="A365" s="1">
        <v>43629</v>
      </c>
      <c r="B365" s="4">
        <v>2891.639893</v>
      </c>
      <c r="C365" s="4">
        <v>342.64642300000003</v>
      </c>
      <c r="D365" s="18">
        <f t="shared" si="10"/>
        <v>4.0890106107655654E-3</v>
      </c>
      <c r="E365" s="18">
        <f t="shared" si="11"/>
        <v>5.2594267755109161E-3</v>
      </c>
    </row>
    <row r="366" spans="1:5" x14ac:dyDescent="0.25">
      <c r="A366" s="1">
        <v>43630</v>
      </c>
      <c r="B366" s="4">
        <v>2886.9799800000001</v>
      </c>
      <c r="C366" s="4">
        <v>340.97671500000001</v>
      </c>
      <c r="D366" s="18">
        <f t="shared" si="10"/>
        <v>-1.6128120944145414E-3</v>
      </c>
      <c r="E366" s="18">
        <f t="shared" si="11"/>
        <v>-4.884888259096931E-3</v>
      </c>
    </row>
    <row r="367" spans="1:5" x14ac:dyDescent="0.25">
      <c r="A367" s="1">
        <v>43633</v>
      </c>
      <c r="B367" s="4">
        <v>2889.669922</v>
      </c>
      <c r="C367" s="4">
        <v>348.57885700000003</v>
      </c>
      <c r="D367" s="18">
        <f t="shared" si="10"/>
        <v>9.3131563797728433E-4</v>
      </c>
      <c r="E367" s="18">
        <f t="shared" si="11"/>
        <v>2.205028957588151E-2</v>
      </c>
    </row>
    <row r="368" spans="1:5" x14ac:dyDescent="0.25">
      <c r="A368" s="1">
        <v>43634</v>
      </c>
      <c r="B368" s="4">
        <v>2917.75</v>
      </c>
      <c r="C368" s="4">
        <v>367.29937699999999</v>
      </c>
      <c r="D368" s="18">
        <f t="shared" si="10"/>
        <v>9.6704895497130884E-3</v>
      </c>
      <c r="E368" s="18">
        <f t="shared" si="11"/>
        <v>5.2312776592576424E-2</v>
      </c>
    </row>
    <row r="369" spans="1:5" x14ac:dyDescent="0.25">
      <c r="A369" s="1">
        <v>43635</v>
      </c>
      <c r="B369" s="4">
        <v>2926.459961</v>
      </c>
      <c r="C369" s="4">
        <v>361.99557499999997</v>
      </c>
      <c r="D369" s="18">
        <f t="shared" si="10"/>
        <v>2.9807168143807321E-3</v>
      </c>
      <c r="E369" s="18">
        <f t="shared" si="11"/>
        <v>-1.4545268668852791E-2</v>
      </c>
    </row>
    <row r="370" spans="1:5" x14ac:dyDescent="0.25">
      <c r="A370" s="1">
        <v>43636</v>
      </c>
      <c r="B370" s="4">
        <v>2954.179932</v>
      </c>
      <c r="C370" s="4">
        <v>368.20300300000002</v>
      </c>
      <c r="D370" s="18">
        <f t="shared" si="10"/>
        <v>9.4276054361659405E-3</v>
      </c>
      <c r="E370" s="18">
        <f t="shared" si="11"/>
        <v>1.7002436665100411E-2</v>
      </c>
    </row>
    <row r="371" spans="1:5" x14ac:dyDescent="0.25">
      <c r="A371" s="1">
        <v>43637</v>
      </c>
      <c r="B371" s="4">
        <v>2950.459961</v>
      </c>
      <c r="C371" s="4">
        <v>365.21713299999999</v>
      </c>
      <c r="D371" s="18">
        <f t="shared" si="10"/>
        <v>-1.2600163801944658E-3</v>
      </c>
      <c r="E371" s="18">
        <f t="shared" si="11"/>
        <v>-8.1423630191541068E-3</v>
      </c>
    </row>
    <row r="372" spans="1:5" x14ac:dyDescent="0.25">
      <c r="A372" s="1">
        <v>43640</v>
      </c>
      <c r="B372" s="4">
        <v>2945.3500979999999</v>
      </c>
      <c r="C372" s="4">
        <v>367.32882699999999</v>
      </c>
      <c r="D372" s="18">
        <f t="shared" si="10"/>
        <v>-1.7333883650608661E-3</v>
      </c>
      <c r="E372" s="18">
        <f t="shared" si="11"/>
        <v>5.7653716343010553E-3</v>
      </c>
    </row>
    <row r="373" spans="1:5" x14ac:dyDescent="0.25">
      <c r="A373" s="1">
        <v>43641</v>
      </c>
      <c r="B373" s="4">
        <v>2917.3798830000001</v>
      </c>
      <c r="C373" s="4">
        <v>362.74200400000001</v>
      </c>
      <c r="D373" s="18">
        <f t="shared" si="10"/>
        <v>-9.5417756928268798E-3</v>
      </c>
      <c r="E373" s="18">
        <f t="shared" si="11"/>
        <v>-1.2565584482201079E-2</v>
      </c>
    </row>
    <row r="374" spans="1:5" x14ac:dyDescent="0.25">
      <c r="A374" s="1">
        <v>43642</v>
      </c>
      <c r="B374" s="4">
        <v>2913.780029</v>
      </c>
      <c r="C374" s="4">
        <v>368.26190200000002</v>
      </c>
      <c r="D374" s="18">
        <f t="shared" si="10"/>
        <v>-1.2346958449606107E-3</v>
      </c>
      <c r="E374" s="18">
        <f t="shared" si="11"/>
        <v>1.5102526462732734E-2</v>
      </c>
    </row>
    <row r="375" spans="1:5" x14ac:dyDescent="0.25">
      <c r="A375" s="1">
        <v>43643</v>
      </c>
      <c r="B375" s="4">
        <v>2924.919922</v>
      </c>
      <c r="C375" s="4">
        <v>357.536407</v>
      </c>
      <c r="D375" s="18">
        <f t="shared" si="10"/>
        <v>3.8158859372135782E-3</v>
      </c>
      <c r="E375" s="18">
        <f t="shared" si="11"/>
        <v>-2.9557180543745887E-2</v>
      </c>
    </row>
    <row r="376" spans="1:5" x14ac:dyDescent="0.25">
      <c r="A376" s="1">
        <v>43644</v>
      </c>
      <c r="B376" s="4">
        <v>2941.76001</v>
      </c>
      <c r="C376" s="4">
        <v>357.52658100000002</v>
      </c>
      <c r="D376" s="18">
        <f t="shared" si="10"/>
        <v>5.7409418775350336E-3</v>
      </c>
      <c r="E376" s="18">
        <f t="shared" si="11"/>
        <v>-2.7482893578584047E-5</v>
      </c>
    </row>
    <row r="377" spans="1:5" x14ac:dyDescent="0.25">
      <c r="A377" s="1">
        <v>43647</v>
      </c>
      <c r="B377" s="4">
        <v>2964.330078</v>
      </c>
      <c r="C377" s="4">
        <v>350.11108400000001</v>
      </c>
      <c r="D377" s="18">
        <f t="shared" si="10"/>
        <v>7.6430184891142601E-3</v>
      </c>
      <c r="E377" s="18">
        <f t="shared" si="11"/>
        <v>-2.0959224832291082E-2</v>
      </c>
    </row>
    <row r="378" spans="1:5" x14ac:dyDescent="0.25">
      <c r="A378" s="1">
        <v>43648</v>
      </c>
      <c r="B378" s="4">
        <v>2973.01001</v>
      </c>
      <c r="C378" s="4">
        <v>347.85205100000002</v>
      </c>
      <c r="D378" s="18">
        <f t="shared" si="10"/>
        <v>2.9238473979908671E-3</v>
      </c>
      <c r="E378" s="18">
        <f t="shared" si="11"/>
        <v>-6.4732384134148554E-3</v>
      </c>
    </row>
    <row r="379" spans="1:5" x14ac:dyDescent="0.25">
      <c r="A379" s="1">
        <v>43649</v>
      </c>
      <c r="B379" s="4">
        <v>2995.820068</v>
      </c>
      <c r="C379" s="4">
        <v>348.15649400000001</v>
      </c>
      <c r="D379" s="18">
        <f t="shared" si="10"/>
        <v>7.643095461891165E-3</v>
      </c>
      <c r="E379" s="18">
        <f t="shared" si="11"/>
        <v>8.7482552219630895E-4</v>
      </c>
    </row>
    <row r="380" spans="1:5" x14ac:dyDescent="0.25">
      <c r="A380" s="1">
        <v>43651</v>
      </c>
      <c r="B380" s="4">
        <v>2990.4099120000001</v>
      </c>
      <c r="C380" s="4">
        <v>349.52172899999999</v>
      </c>
      <c r="D380" s="18">
        <f t="shared" si="10"/>
        <v>-1.8075341211651061E-3</v>
      </c>
      <c r="E380" s="18">
        <f t="shared" si="11"/>
        <v>3.9136573210073215E-3</v>
      </c>
    </row>
    <row r="381" spans="1:5" x14ac:dyDescent="0.25">
      <c r="A381" s="1">
        <v>43654</v>
      </c>
      <c r="B381" s="4">
        <v>2975.9499510000001</v>
      </c>
      <c r="C381" s="4">
        <v>344.86617999999999</v>
      </c>
      <c r="D381" s="18">
        <f t="shared" si="10"/>
        <v>-4.8471730313032349E-3</v>
      </c>
      <c r="E381" s="18">
        <f t="shared" si="11"/>
        <v>-1.3409273688197321E-2</v>
      </c>
    </row>
    <row r="382" spans="1:5" x14ac:dyDescent="0.25">
      <c r="A382" s="1">
        <v>43655</v>
      </c>
      <c r="B382" s="4">
        <v>2979.6298830000001</v>
      </c>
      <c r="C382" s="4">
        <v>346.80111699999998</v>
      </c>
      <c r="D382" s="18">
        <f t="shared" si="10"/>
        <v>1.2357931791357835E-3</v>
      </c>
      <c r="E382" s="18">
        <f t="shared" si="11"/>
        <v>5.5950080508766252E-3</v>
      </c>
    </row>
    <row r="383" spans="1:5" x14ac:dyDescent="0.25">
      <c r="A383" s="1">
        <v>43656</v>
      </c>
      <c r="B383" s="4">
        <v>2993.070068</v>
      </c>
      <c r="C383" s="4">
        <v>346.02514600000001</v>
      </c>
      <c r="D383" s="18">
        <f t="shared" si="10"/>
        <v>4.5005467530864277E-3</v>
      </c>
      <c r="E383" s="18">
        <f t="shared" si="11"/>
        <v>-2.2400170602776786E-3</v>
      </c>
    </row>
    <row r="384" spans="1:5" x14ac:dyDescent="0.25">
      <c r="A384" s="1">
        <v>43657</v>
      </c>
      <c r="B384" s="4">
        <v>2999.9099120000001</v>
      </c>
      <c r="C384" s="4">
        <v>352.60583500000001</v>
      </c>
      <c r="D384" s="18">
        <f t="shared" si="10"/>
        <v>2.2826196625582262E-3</v>
      </c>
      <c r="E384" s="18">
        <f t="shared" si="11"/>
        <v>1.8839369606217439E-2</v>
      </c>
    </row>
    <row r="385" spans="1:5" x14ac:dyDescent="0.25">
      <c r="A385" s="1">
        <v>43658</v>
      </c>
      <c r="B385" s="4">
        <v>3013.7700199999999</v>
      </c>
      <c r="C385" s="4">
        <v>358.82308999999998</v>
      </c>
      <c r="D385" s="18">
        <f t="shared" si="10"/>
        <v>4.6095344940618628E-3</v>
      </c>
      <c r="E385" s="18">
        <f t="shared" si="11"/>
        <v>1.7478663190547482E-2</v>
      </c>
    </row>
    <row r="386" spans="1:5" x14ac:dyDescent="0.25">
      <c r="A386" s="1">
        <v>43661</v>
      </c>
      <c r="B386" s="4">
        <v>3014.3000489999999</v>
      </c>
      <c r="C386" s="4">
        <v>355.16934199999997</v>
      </c>
      <c r="D386" s="18">
        <f t="shared" si="10"/>
        <v>1.7585362986783311E-4</v>
      </c>
      <c r="E386" s="18">
        <f t="shared" si="11"/>
        <v>-1.0234786058284285E-2</v>
      </c>
    </row>
    <row r="387" spans="1:5" x14ac:dyDescent="0.25">
      <c r="A387" s="1">
        <v>43662</v>
      </c>
      <c r="B387" s="4">
        <v>3004.040039</v>
      </c>
      <c r="C387" s="4">
        <v>356.28903200000002</v>
      </c>
      <c r="D387" s="18">
        <f t="shared" si="10"/>
        <v>-3.4095846328355182E-3</v>
      </c>
      <c r="E387" s="18">
        <f t="shared" si="11"/>
        <v>3.1475936340010927E-3</v>
      </c>
    </row>
    <row r="388" spans="1:5" x14ac:dyDescent="0.25">
      <c r="A388" s="1">
        <v>43663</v>
      </c>
      <c r="B388" s="4">
        <v>2984.419922</v>
      </c>
      <c r="C388" s="4">
        <v>362.93847699999998</v>
      </c>
      <c r="D388" s="18">
        <f t="shared" ref="D388:D451" si="12">LN(B388/B387)</f>
        <v>-6.5526654034036725E-3</v>
      </c>
      <c r="E388" s="18">
        <f t="shared" ref="E388:E451" si="13">LN(C388/C387)</f>
        <v>1.849104596219658E-2</v>
      </c>
    </row>
    <row r="389" spans="1:5" x14ac:dyDescent="0.25">
      <c r="A389" s="1">
        <v>43664</v>
      </c>
      <c r="B389" s="4">
        <v>2995.110107</v>
      </c>
      <c r="C389" s="4">
        <v>354.678223</v>
      </c>
      <c r="D389" s="18">
        <f t="shared" si="12"/>
        <v>3.5755975260803518E-3</v>
      </c>
      <c r="E389" s="18">
        <f t="shared" si="13"/>
        <v>-2.3022370702924823E-2</v>
      </c>
    </row>
    <row r="390" spans="1:5" x14ac:dyDescent="0.25">
      <c r="A390" s="1">
        <v>43665</v>
      </c>
      <c r="B390" s="4">
        <v>2976.610107</v>
      </c>
      <c r="C390" s="4">
        <v>370.63879400000002</v>
      </c>
      <c r="D390" s="18">
        <f t="shared" si="12"/>
        <v>-6.1958894657200697E-3</v>
      </c>
      <c r="E390" s="18">
        <f t="shared" si="13"/>
        <v>4.4017022922627325E-2</v>
      </c>
    </row>
    <row r="391" spans="1:5" x14ac:dyDescent="0.25">
      <c r="A391" s="1">
        <v>43668</v>
      </c>
      <c r="B391" s="4">
        <v>2985.030029</v>
      </c>
      <c r="C391" s="4">
        <v>366.76904300000001</v>
      </c>
      <c r="D391" s="18">
        <f t="shared" si="12"/>
        <v>2.8247017285257178E-3</v>
      </c>
      <c r="E391" s="18">
        <f t="shared" si="13"/>
        <v>-1.0495647943068417E-2</v>
      </c>
    </row>
    <row r="392" spans="1:5" x14ac:dyDescent="0.25">
      <c r="A392" s="1">
        <v>43669</v>
      </c>
      <c r="B392" s="4">
        <v>3005.469971</v>
      </c>
      <c r="C392" s="4">
        <v>366.42526199999998</v>
      </c>
      <c r="D392" s="18">
        <f t="shared" si="12"/>
        <v>6.8241453375091467E-3</v>
      </c>
      <c r="E392" s="18">
        <f t="shared" si="13"/>
        <v>-9.3776239899571036E-4</v>
      </c>
    </row>
    <row r="393" spans="1:5" x14ac:dyDescent="0.25">
      <c r="A393" s="1">
        <v>43670</v>
      </c>
      <c r="B393" s="4">
        <v>3019.5600589999999</v>
      </c>
      <c r="C393" s="4">
        <v>354.99255399999998</v>
      </c>
      <c r="D393" s="18">
        <f t="shared" si="12"/>
        <v>4.6771928492370975E-3</v>
      </c>
      <c r="E393" s="18">
        <f t="shared" si="13"/>
        <v>-3.1697762322266773E-2</v>
      </c>
    </row>
    <row r="394" spans="1:5" x14ac:dyDescent="0.25">
      <c r="A394" s="1">
        <v>43671</v>
      </c>
      <c r="B394" s="4">
        <v>3003.669922</v>
      </c>
      <c r="C394" s="4">
        <v>341.89016700000002</v>
      </c>
      <c r="D394" s="18">
        <f t="shared" si="12"/>
        <v>-5.2762965765231536E-3</v>
      </c>
      <c r="E394" s="18">
        <f t="shared" si="13"/>
        <v>-3.7607278247182185E-2</v>
      </c>
    </row>
    <row r="395" spans="1:5" x14ac:dyDescent="0.25">
      <c r="A395" s="1">
        <v>43672</v>
      </c>
      <c r="B395" s="4">
        <v>3025.860107</v>
      </c>
      <c r="C395" s="4">
        <v>338.85519399999998</v>
      </c>
      <c r="D395" s="18">
        <f t="shared" si="12"/>
        <v>7.3605355897441655E-3</v>
      </c>
      <c r="E395" s="18">
        <f t="shared" si="13"/>
        <v>-8.9166765793665392E-3</v>
      </c>
    </row>
    <row r="396" spans="1:5" x14ac:dyDescent="0.25">
      <c r="A396" s="1">
        <v>43675</v>
      </c>
      <c r="B396" s="4">
        <v>3020.969971</v>
      </c>
      <c r="C396" s="4">
        <v>334.15048200000001</v>
      </c>
      <c r="D396" s="18">
        <f t="shared" si="12"/>
        <v>-1.6174216913627901E-3</v>
      </c>
      <c r="E396" s="18">
        <f t="shared" si="13"/>
        <v>-1.3981423359011454E-2</v>
      </c>
    </row>
    <row r="397" spans="1:5" x14ac:dyDescent="0.25">
      <c r="A397" s="1">
        <v>43676</v>
      </c>
      <c r="B397" s="4">
        <v>3013.179932</v>
      </c>
      <c r="C397" s="4">
        <v>341.27136200000001</v>
      </c>
      <c r="D397" s="18">
        <f t="shared" si="12"/>
        <v>-2.5819853510480918E-3</v>
      </c>
      <c r="E397" s="18">
        <f t="shared" si="13"/>
        <v>2.1086507385319194E-2</v>
      </c>
    </row>
    <row r="398" spans="1:5" x14ac:dyDescent="0.25">
      <c r="A398" s="1">
        <v>43677</v>
      </c>
      <c r="B398" s="4">
        <v>2980.3798830000001</v>
      </c>
      <c r="C398" s="4">
        <v>335.10320999999999</v>
      </c>
      <c r="D398" s="18">
        <f t="shared" si="12"/>
        <v>-1.0945207008496171E-2</v>
      </c>
      <c r="E398" s="18">
        <f t="shared" si="13"/>
        <v>-1.8239369879851697E-2</v>
      </c>
    </row>
    <row r="399" spans="1:5" x14ac:dyDescent="0.25">
      <c r="A399" s="1">
        <v>43678</v>
      </c>
      <c r="B399" s="4">
        <v>2953.5600589999999</v>
      </c>
      <c r="C399" s="4">
        <v>328.335938</v>
      </c>
      <c r="D399" s="18">
        <f t="shared" si="12"/>
        <v>-9.0395274941716727E-3</v>
      </c>
      <c r="E399" s="18">
        <f t="shared" si="13"/>
        <v>-2.0401288460027703E-2</v>
      </c>
    </row>
    <row r="400" spans="1:5" x14ac:dyDescent="0.25">
      <c r="A400" s="1">
        <v>43679</v>
      </c>
      <c r="B400" s="4">
        <v>2932.0500489999999</v>
      </c>
      <c r="C400" s="4">
        <v>333.51208500000001</v>
      </c>
      <c r="D400" s="18">
        <f t="shared" si="12"/>
        <v>-7.3093886184915644E-3</v>
      </c>
      <c r="E400" s="18">
        <f t="shared" si="13"/>
        <v>1.5641816113260626E-2</v>
      </c>
    </row>
    <row r="401" spans="1:5" x14ac:dyDescent="0.25">
      <c r="A401" s="1">
        <v>43682</v>
      </c>
      <c r="B401" s="4">
        <v>2844.73999</v>
      </c>
      <c r="C401" s="4">
        <v>325.16345200000001</v>
      </c>
      <c r="D401" s="18">
        <f t="shared" si="12"/>
        <v>-3.0230182310703037E-2</v>
      </c>
      <c r="E401" s="18">
        <f t="shared" si="13"/>
        <v>-2.5351116446709308E-2</v>
      </c>
    </row>
    <row r="402" spans="1:5" x14ac:dyDescent="0.25">
      <c r="A402" s="1">
        <v>43683</v>
      </c>
      <c r="B402" s="4">
        <v>2881.7700199999999</v>
      </c>
      <c r="C402" s="4">
        <v>326.52874800000001</v>
      </c>
      <c r="D402" s="18">
        <f t="shared" si="12"/>
        <v>1.2933024156216008E-2</v>
      </c>
      <c r="E402" s="18">
        <f t="shared" si="13"/>
        <v>4.1900087110054943E-3</v>
      </c>
    </row>
    <row r="403" spans="1:5" x14ac:dyDescent="0.25">
      <c r="A403" s="1">
        <v>43684</v>
      </c>
      <c r="B403" s="4">
        <v>2883.9799800000001</v>
      </c>
      <c r="C403" s="4">
        <v>325.47778299999999</v>
      </c>
      <c r="D403" s="18">
        <f t="shared" si="12"/>
        <v>7.665820086625915E-4</v>
      </c>
      <c r="E403" s="18">
        <f t="shared" si="13"/>
        <v>-3.2237895181675205E-3</v>
      </c>
    </row>
    <row r="404" spans="1:5" x14ac:dyDescent="0.25">
      <c r="A404" s="1">
        <v>43685</v>
      </c>
      <c r="B404" s="4">
        <v>2938.0900879999999</v>
      </c>
      <c r="C404" s="4">
        <v>332.42071499999997</v>
      </c>
      <c r="D404" s="18">
        <f t="shared" si="12"/>
        <v>1.8588462666627403E-2</v>
      </c>
      <c r="E404" s="18">
        <f t="shared" si="13"/>
        <v>2.1107176207272503E-2</v>
      </c>
    </row>
    <row r="405" spans="1:5" x14ac:dyDescent="0.25">
      <c r="A405" s="1">
        <v>43686</v>
      </c>
      <c r="B405" s="4">
        <v>2918.6499020000001</v>
      </c>
      <c r="C405" s="4">
        <v>333.60668900000002</v>
      </c>
      <c r="D405" s="18">
        <f t="shared" si="12"/>
        <v>-6.6385932886606509E-3</v>
      </c>
      <c r="E405" s="18">
        <f t="shared" si="13"/>
        <v>3.5613407087076178E-3</v>
      </c>
    </row>
    <row r="406" spans="1:5" x14ac:dyDescent="0.25">
      <c r="A406" s="1">
        <v>43689</v>
      </c>
      <c r="B406" s="4">
        <v>2882.6999510000001</v>
      </c>
      <c r="C406" s="4">
        <v>329.05053700000002</v>
      </c>
      <c r="D406" s="18">
        <f t="shared" si="12"/>
        <v>-1.2393809057761218E-2</v>
      </c>
      <c r="E406" s="18">
        <f t="shared" si="13"/>
        <v>-1.375137437118493E-2</v>
      </c>
    </row>
    <row r="407" spans="1:5" x14ac:dyDescent="0.25">
      <c r="A407" s="1">
        <v>43690</v>
      </c>
      <c r="B407" s="4">
        <v>2926.320068</v>
      </c>
      <c r="C407" s="4">
        <v>328.97146600000002</v>
      </c>
      <c r="D407" s="18">
        <f t="shared" si="12"/>
        <v>1.5018346204117041E-2</v>
      </c>
      <c r="E407" s="18">
        <f t="shared" si="13"/>
        <v>-2.4032935075144973E-4</v>
      </c>
    </row>
    <row r="408" spans="1:5" x14ac:dyDescent="0.25">
      <c r="A408" s="1">
        <v>43691</v>
      </c>
      <c r="B408" s="4">
        <v>2840.6000979999999</v>
      </c>
      <c r="C408" s="4">
        <v>316.67678799999999</v>
      </c>
      <c r="D408" s="18">
        <f t="shared" si="12"/>
        <v>-2.9730352210714808E-2</v>
      </c>
      <c r="E408" s="18">
        <f t="shared" si="13"/>
        <v>-3.8089359999907389E-2</v>
      </c>
    </row>
    <row r="409" spans="1:5" x14ac:dyDescent="0.25">
      <c r="A409" s="1">
        <v>43692</v>
      </c>
      <c r="B409" s="4">
        <v>2847.6000979999999</v>
      </c>
      <c r="C409" s="4">
        <v>324.16824300000002</v>
      </c>
      <c r="D409" s="18">
        <f t="shared" si="12"/>
        <v>2.4612366978827697E-3</v>
      </c>
      <c r="E409" s="18">
        <f t="shared" si="13"/>
        <v>2.3380992016641663E-2</v>
      </c>
    </row>
    <row r="410" spans="1:5" x14ac:dyDescent="0.25">
      <c r="A410" s="1">
        <v>43693</v>
      </c>
      <c r="B410" s="4">
        <v>2888.679932</v>
      </c>
      <c r="C410" s="4">
        <v>326.58966099999998</v>
      </c>
      <c r="D410" s="18">
        <f t="shared" si="12"/>
        <v>1.4323058175937407E-2</v>
      </c>
      <c r="E410" s="18">
        <f t="shared" si="13"/>
        <v>7.4418740371817154E-3</v>
      </c>
    </row>
    <row r="411" spans="1:5" x14ac:dyDescent="0.25">
      <c r="A411" s="1">
        <v>43696</v>
      </c>
      <c r="B411" s="4">
        <v>2923.6499020000001</v>
      </c>
      <c r="C411" s="4">
        <v>329.88070699999997</v>
      </c>
      <c r="D411" s="18">
        <f t="shared" si="12"/>
        <v>1.2033175322413726E-2</v>
      </c>
      <c r="E411" s="18">
        <f t="shared" si="13"/>
        <v>1.0026571591660857E-2</v>
      </c>
    </row>
    <row r="412" spans="1:5" x14ac:dyDescent="0.25">
      <c r="A412" s="1">
        <v>43697</v>
      </c>
      <c r="B412" s="4">
        <v>2900.51001</v>
      </c>
      <c r="C412" s="4">
        <v>327.87445100000002</v>
      </c>
      <c r="D412" s="18">
        <f t="shared" si="12"/>
        <v>-7.9462151137351059E-3</v>
      </c>
      <c r="E412" s="18">
        <f t="shared" si="13"/>
        <v>-6.1003313994157683E-3</v>
      </c>
    </row>
    <row r="413" spans="1:5" x14ac:dyDescent="0.25">
      <c r="A413" s="1">
        <v>43698</v>
      </c>
      <c r="B413" s="4">
        <v>2924.429932</v>
      </c>
      <c r="C413" s="4">
        <v>336.01818800000001</v>
      </c>
      <c r="D413" s="18">
        <f t="shared" si="12"/>
        <v>8.2129795994355052E-3</v>
      </c>
      <c r="E413" s="18">
        <f t="shared" si="13"/>
        <v>2.4534525683526705E-2</v>
      </c>
    </row>
    <row r="414" spans="1:5" x14ac:dyDescent="0.25">
      <c r="A414" s="1">
        <v>43699</v>
      </c>
      <c r="B414" s="4">
        <v>2922.9499510000001</v>
      </c>
      <c r="C414" s="4">
        <v>350.26971400000002</v>
      </c>
      <c r="D414" s="18">
        <f t="shared" si="12"/>
        <v>-5.0620314096755901E-4</v>
      </c>
      <c r="E414" s="18">
        <f t="shared" si="13"/>
        <v>4.1538179692938174E-2</v>
      </c>
    </row>
    <row r="415" spans="1:5" x14ac:dyDescent="0.25">
      <c r="A415" s="1">
        <v>43700</v>
      </c>
      <c r="B415" s="4">
        <v>2847.110107</v>
      </c>
      <c r="C415" s="4">
        <v>351.851044</v>
      </c>
      <c r="D415" s="18">
        <f t="shared" si="12"/>
        <v>-2.6288881212212494E-2</v>
      </c>
      <c r="E415" s="18">
        <f t="shared" si="13"/>
        <v>4.504446438170954E-3</v>
      </c>
    </row>
    <row r="416" spans="1:5" x14ac:dyDescent="0.25">
      <c r="A416" s="1">
        <v>43703</v>
      </c>
      <c r="B416" s="4">
        <v>2878.3798830000001</v>
      </c>
      <c r="C416" s="4">
        <v>354.845642</v>
      </c>
      <c r="D416" s="18">
        <f t="shared" si="12"/>
        <v>1.0923112944115404E-2</v>
      </c>
      <c r="E416" s="18">
        <f t="shared" si="13"/>
        <v>8.4749680683127004E-3</v>
      </c>
    </row>
    <row r="417" spans="1:5" x14ac:dyDescent="0.25">
      <c r="A417" s="1">
        <v>43704</v>
      </c>
      <c r="B417" s="4">
        <v>2869.1599120000001</v>
      </c>
      <c r="C417" s="4">
        <v>350.58599900000002</v>
      </c>
      <c r="D417" s="18">
        <f t="shared" si="12"/>
        <v>-3.20832190381789E-3</v>
      </c>
      <c r="E417" s="18">
        <f t="shared" si="13"/>
        <v>-1.207684635841976E-2</v>
      </c>
    </row>
    <row r="418" spans="1:5" x14ac:dyDescent="0.25">
      <c r="A418" s="1">
        <v>43705</v>
      </c>
      <c r="B418" s="4">
        <v>2887.9399410000001</v>
      </c>
      <c r="C418" s="4">
        <v>355.764771</v>
      </c>
      <c r="D418" s="18">
        <f t="shared" si="12"/>
        <v>6.5241514280121003E-3</v>
      </c>
      <c r="E418" s="18">
        <f t="shared" si="13"/>
        <v>1.4663719547290158E-2</v>
      </c>
    </row>
    <row r="419" spans="1:5" x14ac:dyDescent="0.25">
      <c r="A419" s="1">
        <v>43706</v>
      </c>
      <c r="B419" s="4">
        <v>2924.580078</v>
      </c>
      <c r="C419" s="4">
        <v>358.502411</v>
      </c>
      <c r="D419" s="18">
        <f t="shared" si="12"/>
        <v>1.260748253902438E-2</v>
      </c>
      <c r="E419" s="18">
        <f t="shared" si="13"/>
        <v>7.6656284222828839E-3</v>
      </c>
    </row>
    <row r="420" spans="1:5" x14ac:dyDescent="0.25">
      <c r="A420" s="1">
        <v>43707</v>
      </c>
      <c r="B420" s="4">
        <v>2926.459961</v>
      </c>
      <c r="C420" s="4">
        <v>359.83663899999999</v>
      </c>
      <c r="D420" s="18">
        <f t="shared" si="12"/>
        <v>6.4258082397493387E-4</v>
      </c>
      <c r="E420" s="18">
        <f t="shared" si="13"/>
        <v>3.7147626439129524E-3</v>
      </c>
    </row>
    <row r="421" spans="1:5" x14ac:dyDescent="0.25">
      <c r="A421" s="1">
        <v>43711</v>
      </c>
      <c r="B421" s="4">
        <v>2906.2700199999999</v>
      </c>
      <c r="C421" s="4">
        <v>350.27963299999999</v>
      </c>
      <c r="D421" s="18">
        <f t="shared" si="12"/>
        <v>-6.92300919275306E-3</v>
      </c>
      <c r="E421" s="18">
        <f t="shared" si="13"/>
        <v>-2.6918360984813355E-2</v>
      </c>
    </row>
    <row r="422" spans="1:5" x14ac:dyDescent="0.25">
      <c r="A422" s="1">
        <v>43712</v>
      </c>
      <c r="B422" s="4">
        <v>2937.780029</v>
      </c>
      <c r="C422" s="4">
        <v>352.36496</v>
      </c>
      <c r="D422" s="18">
        <f t="shared" si="12"/>
        <v>1.0783725016077904E-2</v>
      </c>
      <c r="E422" s="18">
        <f t="shared" si="13"/>
        <v>5.9356697349463574E-3</v>
      </c>
    </row>
    <row r="423" spans="1:5" x14ac:dyDescent="0.25">
      <c r="A423" s="1">
        <v>43713</v>
      </c>
      <c r="B423" s="4">
        <v>2976</v>
      </c>
      <c r="C423" s="4">
        <v>356.09088100000002</v>
      </c>
      <c r="D423" s="18">
        <f t="shared" si="12"/>
        <v>1.2925913022813845E-2</v>
      </c>
      <c r="E423" s="18">
        <f t="shared" si="13"/>
        <v>1.0518525325375264E-2</v>
      </c>
    </row>
    <row r="424" spans="1:5" x14ac:dyDescent="0.25">
      <c r="A424" s="1">
        <v>43714</v>
      </c>
      <c r="B424" s="4">
        <v>2978.709961</v>
      </c>
      <c r="C424" s="4">
        <v>358.75936899999999</v>
      </c>
      <c r="D424" s="18">
        <f t="shared" si="12"/>
        <v>9.101908253591022E-4</v>
      </c>
      <c r="E424" s="18">
        <f t="shared" si="13"/>
        <v>7.4659004317105329E-3</v>
      </c>
    </row>
    <row r="425" spans="1:5" x14ac:dyDescent="0.25">
      <c r="A425" s="1">
        <v>43717</v>
      </c>
      <c r="B425" s="4">
        <v>2978.429932</v>
      </c>
      <c r="C425" s="4">
        <v>354.58865400000002</v>
      </c>
      <c r="D425" s="18">
        <f t="shared" si="12"/>
        <v>-9.4014579222948533E-5</v>
      </c>
      <c r="E425" s="18">
        <f t="shared" si="13"/>
        <v>-1.1693485899965297E-2</v>
      </c>
    </row>
    <row r="426" spans="1:5" x14ac:dyDescent="0.25">
      <c r="A426" s="1">
        <v>43718</v>
      </c>
      <c r="B426" s="4">
        <v>2979.389893</v>
      </c>
      <c r="C426" s="4">
        <v>365.17352299999999</v>
      </c>
      <c r="D426" s="18">
        <f t="shared" si="12"/>
        <v>3.2225244686973423E-4</v>
      </c>
      <c r="E426" s="18">
        <f t="shared" si="13"/>
        <v>2.9414249580261655E-2</v>
      </c>
    </row>
    <row r="427" spans="1:5" x14ac:dyDescent="0.25">
      <c r="A427" s="1">
        <v>43719</v>
      </c>
      <c r="B427" s="4">
        <v>3000.929932</v>
      </c>
      <c r="C427" s="4">
        <v>378.466431</v>
      </c>
      <c r="D427" s="18">
        <f t="shared" si="12"/>
        <v>7.2036723045440518E-3</v>
      </c>
      <c r="E427" s="18">
        <f t="shared" si="13"/>
        <v>3.575473328772158E-2</v>
      </c>
    </row>
    <row r="428" spans="1:5" x14ac:dyDescent="0.25">
      <c r="A428" s="1">
        <v>43720</v>
      </c>
      <c r="B428" s="4">
        <v>3009.570068</v>
      </c>
      <c r="C428" s="4">
        <v>371.24182100000002</v>
      </c>
      <c r="D428" s="18">
        <f t="shared" si="12"/>
        <v>2.8750160390679956E-3</v>
      </c>
      <c r="E428" s="18">
        <f t="shared" si="13"/>
        <v>-1.9273720482489903E-2</v>
      </c>
    </row>
    <row r="429" spans="1:5" x14ac:dyDescent="0.25">
      <c r="A429" s="1">
        <v>43721</v>
      </c>
      <c r="B429" s="4">
        <v>3007.389893</v>
      </c>
      <c r="C429" s="4">
        <v>375.323578</v>
      </c>
      <c r="D429" s="18">
        <f t="shared" si="12"/>
        <v>-7.2467661727595176E-4</v>
      </c>
      <c r="E429" s="18">
        <f t="shared" si="13"/>
        <v>1.093486967695277E-2</v>
      </c>
    </row>
    <row r="430" spans="1:5" x14ac:dyDescent="0.25">
      <c r="A430" s="1">
        <v>43724</v>
      </c>
      <c r="B430" s="4">
        <v>2997.959961</v>
      </c>
      <c r="C430" s="4">
        <v>374.424194</v>
      </c>
      <c r="D430" s="18">
        <f t="shared" si="12"/>
        <v>-3.1405130357880207E-3</v>
      </c>
      <c r="E430" s="18">
        <f t="shared" si="13"/>
        <v>-2.3991653326421985E-3</v>
      </c>
    </row>
    <row r="431" spans="1:5" x14ac:dyDescent="0.25">
      <c r="A431" s="1">
        <v>43725</v>
      </c>
      <c r="B431" s="4">
        <v>3005.6999510000001</v>
      </c>
      <c r="C431" s="4">
        <v>379.71170000000001</v>
      </c>
      <c r="D431" s="18">
        <f t="shared" si="12"/>
        <v>2.5784252944315751E-3</v>
      </c>
      <c r="E431" s="18">
        <f t="shared" si="13"/>
        <v>1.4022917321286381E-2</v>
      </c>
    </row>
    <row r="432" spans="1:5" x14ac:dyDescent="0.25">
      <c r="A432" s="1">
        <v>43726</v>
      </c>
      <c r="B432" s="4">
        <v>3006.7299800000001</v>
      </c>
      <c r="C432" s="4">
        <v>381.89590500000003</v>
      </c>
      <c r="D432" s="18">
        <f t="shared" si="12"/>
        <v>3.4263318554979109E-4</v>
      </c>
      <c r="E432" s="18">
        <f t="shared" si="13"/>
        <v>5.7357909083138991E-3</v>
      </c>
    </row>
    <row r="433" spans="1:5" x14ac:dyDescent="0.25">
      <c r="A433" s="1">
        <v>43727</v>
      </c>
      <c r="B433" s="4">
        <v>3006.790039</v>
      </c>
      <c r="C433" s="4">
        <v>379.948914</v>
      </c>
      <c r="D433" s="18">
        <f t="shared" si="12"/>
        <v>1.997465704358366E-5</v>
      </c>
      <c r="E433" s="18">
        <f t="shared" si="13"/>
        <v>-5.1112646308199613E-3</v>
      </c>
    </row>
    <row r="434" spans="1:5" x14ac:dyDescent="0.25">
      <c r="A434" s="1">
        <v>43728</v>
      </c>
      <c r="B434" s="4">
        <v>2992.070068</v>
      </c>
      <c r="C434" s="4">
        <v>374.95791600000001</v>
      </c>
      <c r="D434" s="18">
        <f t="shared" si="12"/>
        <v>-4.9075992042032345E-3</v>
      </c>
      <c r="E434" s="18">
        <f t="shared" si="13"/>
        <v>-1.3223011168057356E-2</v>
      </c>
    </row>
    <row r="435" spans="1:5" x14ac:dyDescent="0.25">
      <c r="A435" s="1">
        <v>43731</v>
      </c>
      <c r="B435" s="4">
        <v>2991.780029</v>
      </c>
      <c r="C435" s="4">
        <v>372.62545799999998</v>
      </c>
      <c r="D435" s="18">
        <f t="shared" si="12"/>
        <v>-9.6940596948634042E-5</v>
      </c>
      <c r="E435" s="18">
        <f t="shared" si="13"/>
        <v>-6.2400145576008235E-3</v>
      </c>
    </row>
    <row r="436" spans="1:5" x14ac:dyDescent="0.25">
      <c r="A436" s="1">
        <v>43732</v>
      </c>
      <c r="B436" s="4">
        <v>2966.6000979999999</v>
      </c>
      <c r="C436" s="4">
        <v>377.19149800000002</v>
      </c>
      <c r="D436" s="18">
        <f t="shared" si="12"/>
        <v>-8.4519887484478164E-3</v>
      </c>
      <c r="E436" s="18">
        <f t="shared" si="13"/>
        <v>1.2179229623350324E-2</v>
      </c>
    </row>
    <row r="437" spans="1:5" x14ac:dyDescent="0.25">
      <c r="A437" s="1">
        <v>43733</v>
      </c>
      <c r="B437" s="4">
        <v>2984.8701169999999</v>
      </c>
      <c r="C437" s="4">
        <v>381.688354</v>
      </c>
      <c r="D437" s="18">
        <f t="shared" si="12"/>
        <v>6.139685063273532E-3</v>
      </c>
      <c r="E437" s="18">
        <f t="shared" si="13"/>
        <v>1.1851437674728819E-2</v>
      </c>
    </row>
    <row r="438" spans="1:5" x14ac:dyDescent="0.25">
      <c r="A438" s="1">
        <v>43734</v>
      </c>
      <c r="B438" s="4">
        <v>2977.6201169999999</v>
      </c>
      <c r="C438" s="4">
        <v>382.37029999999999</v>
      </c>
      <c r="D438" s="18">
        <f t="shared" si="12"/>
        <v>-2.4318710097662182E-3</v>
      </c>
      <c r="E438" s="18">
        <f t="shared" si="13"/>
        <v>1.7850623836585897E-3</v>
      </c>
    </row>
    <row r="439" spans="1:5" x14ac:dyDescent="0.25">
      <c r="A439" s="1">
        <v>43735</v>
      </c>
      <c r="B439" s="4">
        <v>2961.790039</v>
      </c>
      <c r="C439" s="4">
        <v>378.38736</v>
      </c>
      <c r="D439" s="18">
        <f t="shared" si="12"/>
        <v>-5.3305345372608622E-3</v>
      </c>
      <c r="E439" s="18">
        <f t="shared" si="13"/>
        <v>-1.0471077982656694E-2</v>
      </c>
    </row>
    <row r="440" spans="1:5" x14ac:dyDescent="0.25">
      <c r="A440" s="1">
        <v>43738</v>
      </c>
      <c r="B440" s="4">
        <v>2976.73999</v>
      </c>
      <c r="C440" s="4">
        <v>376.02526899999998</v>
      </c>
      <c r="D440" s="18">
        <f t="shared" si="12"/>
        <v>5.0349101576151927E-3</v>
      </c>
      <c r="E440" s="18">
        <f t="shared" si="13"/>
        <v>-6.262086895318885E-3</v>
      </c>
    </row>
    <row r="441" spans="1:5" x14ac:dyDescent="0.25">
      <c r="A441" s="1">
        <v>43739</v>
      </c>
      <c r="B441" s="4">
        <v>2940.25</v>
      </c>
      <c r="C441" s="4">
        <v>370.55987499999998</v>
      </c>
      <c r="D441" s="18">
        <f t="shared" si="12"/>
        <v>-1.2334126866677331E-2</v>
      </c>
      <c r="E441" s="18">
        <f t="shared" si="13"/>
        <v>-1.4641308301757663E-2</v>
      </c>
    </row>
    <row r="442" spans="1:5" x14ac:dyDescent="0.25">
      <c r="A442" s="1">
        <v>43740</v>
      </c>
      <c r="B442" s="4">
        <v>2887.610107</v>
      </c>
      <c r="C442" s="4">
        <v>363.06842</v>
      </c>
      <c r="D442" s="18">
        <f t="shared" si="12"/>
        <v>-1.8065404333742128E-2</v>
      </c>
      <c r="E442" s="18">
        <f t="shared" si="13"/>
        <v>-2.042373626493197E-2</v>
      </c>
    </row>
    <row r="443" spans="1:5" x14ac:dyDescent="0.25">
      <c r="A443" s="1">
        <v>43741</v>
      </c>
      <c r="B443" s="4">
        <v>2910.6298830000001</v>
      </c>
      <c r="C443" s="4">
        <v>367.72341899999998</v>
      </c>
      <c r="D443" s="18">
        <f t="shared" si="12"/>
        <v>7.9403049843841545E-3</v>
      </c>
      <c r="E443" s="18">
        <f t="shared" si="13"/>
        <v>1.2739775435340444E-2</v>
      </c>
    </row>
    <row r="444" spans="1:5" x14ac:dyDescent="0.25">
      <c r="A444" s="1">
        <v>43742</v>
      </c>
      <c r="B444" s="4">
        <v>2952.01001</v>
      </c>
      <c r="C444" s="4">
        <v>371.311035</v>
      </c>
      <c r="D444" s="18">
        <f t="shared" si="12"/>
        <v>1.4116785254235103E-2</v>
      </c>
      <c r="E444" s="18">
        <f t="shared" si="13"/>
        <v>9.7090038568113934E-3</v>
      </c>
    </row>
    <row r="445" spans="1:5" x14ac:dyDescent="0.25">
      <c r="A445" s="1">
        <v>43745</v>
      </c>
      <c r="B445" s="4">
        <v>2938.790039</v>
      </c>
      <c r="C445" s="4">
        <v>372.14120500000001</v>
      </c>
      <c r="D445" s="18">
        <f t="shared" si="12"/>
        <v>-4.4883523743439327E-3</v>
      </c>
      <c r="E445" s="18">
        <f t="shared" si="13"/>
        <v>2.2332849385015979E-3</v>
      </c>
    </row>
    <row r="446" spans="1:5" x14ac:dyDescent="0.25">
      <c r="A446" s="1">
        <v>43746</v>
      </c>
      <c r="B446" s="4">
        <v>2893.0600589999999</v>
      </c>
      <c r="C446" s="4">
        <v>369.72970600000002</v>
      </c>
      <c r="D446" s="18">
        <f t="shared" si="12"/>
        <v>-1.5683159390420455E-2</v>
      </c>
      <c r="E446" s="18">
        <f t="shared" si="13"/>
        <v>-6.5011512319234008E-3</v>
      </c>
    </row>
    <row r="447" spans="1:5" x14ac:dyDescent="0.25">
      <c r="A447" s="1">
        <v>43747</v>
      </c>
      <c r="B447" s="4">
        <v>2919.3999020000001</v>
      </c>
      <c r="C447" s="4">
        <v>370.57965100000001</v>
      </c>
      <c r="D447" s="18">
        <f t="shared" si="12"/>
        <v>9.0632962566768154E-3</v>
      </c>
      <c r="E447" s="18">
        <f t="shared" si="13"/>
        <v>2.2961897358366699E-3</v>
      </c>
    </row>
    <row r="448" spans="1:5" x14ac:dyDescent="0.25">
      <c r="A448" s="1">
        <v>43748</v>
      </c>
      <c r="B448" s="4">
        <v>2938.1298830000001</v>
      </c>
      <c r="C448" s="4">
        <v>366.66592400000002</v>
      </c>
      <c r="D448" s="18">
        <f t="shared" si="12"/>
        <v>6.3952025933453642E-3</v>
      </c>
      <c r="E448" s="18">
        <f t="shared" si="13"/>
        <v>-1.0617259425109656E-2</v>
      </c>
    </row>
    <row r="449" spans="1:5" x14ac:dyDescent="0.25">
      <c r="A449" s="1">
        <v>43749</v>
      </c>
      <c r="B449" s="4">
        <v>2970.2700199999999</v>
      </c>
      <c r="C449" s="4">
        <v>370.54013099999997</v>
      </c>
      <c r="D449" s="18">
        <f t="shared" si="12"/>
        <v>1.0879579767786803E-2</v>
      </c>
      <c r="E449" s="18">
        <f t="shared" si="13"/>
        <v>1.0510609998127991E-2</v>
      </c>
    </row>
    <row r="450" spans="1:5" x14ac:dyDescent="0.25">
      <c r="A450" s="1">
        <v>43752</v>
      </c>
      <c r="B450" s="4">
        <v>2966.1499020000001</v>
      </c>
      <c r="C450" s="4">
        <v>368.82043499999997</v>
      </c>
      <c r="D450" s="18">
        <f t="shared" si="12"/>
        <v>-1.3880819469238928E-3</v>
      </c>
      <c r="E450" s="18">
        <f t="shared" si="13"/>
        <v>-4.651855076482342E-3</v>
      </c>
    </row>
    <row r="451" spans="1:5" x14ac:dyDescent="0.25">
      <c r="A451" s="1">
        <v>43753</v>
      </c>
      <c r="B451" s="4">
        <v>2995.679932</v>
      </c>
      <c r="C451" s="4">
        <v>366.626373</v>
      </c>
      <c r="D451" s="18">
        <f t="shared" si="12"/>
        <v>9.9064456123445291E-3</v>
      </c>
      <c r="E451" s="18">
        <f t="shared" si="13"/>
        <v>-5.9666273217790942E-3</v>
      </c>
    </row>
    <row r="452" spans="1:5" x14ac:dyDescent="0.25">
      <c r="A452" s="1">
        <v>43754</v>
      </c>
      <c r="B452" s="4">
        <v>2989.6899410000001</v>
      </c>
      <c r="C452" s="4">
        <v>368.07922400000001</v>
      </c>
      <c r="D452" s="18">
        <f t="shared" ref="D452:D515" si="14">LN(B452/B451)</f>
        <v>-2.0015448090417308E-3</v>
      </c>
      <c r="E452" s="18">
        <f t="shared" ref="E452:E515" si="15">LN(C452/C451)</f>
        <v>3.9549253460289336E-3</v>
      </c>
    </row>
    <row r="453" spans="1:5" x14ac:dyDescent="0.25">
      <c r="A453" s="1">
        <v>43755</v>
      </c>
      <c r="B453" s="4">
        <v>2997.9499510000001</v>
      </c>
      <c r="C453" s="4">
        <v>364.74859600000002</v>
      </c>
      <c r="D453" s="18">
        <f t="shared" si="14"/>
        <v>2.7590220483281382E-3</v>
      </c>
      <c r="E453" s="18">
        <f t="shared" si="15"/>
        <v>-9.089859423953189E-3</v>
      </c>
    </row>
    <row r="454" spans="1:5" x14ac:dyDescent="0.25">
      <c r="A454" s="1">
        <v>43756</v>
      </c>
      <c r="B454" s="4">
        <v>2986.1999510000001</v>
      </c>
      <c r="C454" s="4">
        <v>339.98135400000001</v>
      </c>
      <c r="D454" s="18">
        <f t="shared" si="14"/>
        <v>-3.927045710025329E-3</v>
      </c>
      <c r="E454" s="18">
        <f t="shared" si="15"/>
        <v>-7.031756325379368E-2</v>
      </c>
    </row>
    <row r="455" spans="1:5" x14ac:dyDescent="0.25">
      <c r="A455" s="1">
        <v>43759</v>
      </c>
      <c r="B455" s="4">
        <v>3006.719971</v>
      </c>
      <c r="C455" s="4">
        <v>327.192474</v>
      </c>
      <c r="D455" s="18">
        <f t="shared" si="14"/>
        <v>6.8481142616272101E-3</v>
      </c>
      <c r="E455" s="18">
        <f t="shared" si="15"/>
        <v>-3.8342171688338228E-2</v>
      </c>
    </row>
    <row r="456" spans="1:5" x14ac:dyDescent="0.25">
      <c r="A456" s="1">
        <v>43760</v>
      </c>
      <c r="B456" s="4">
        <v>2995.98999</v>
      </c>
      <c r="C456" s="4">
        <v>333.06310999999999</v>
      </c>
      <c r="D456" s="18">
        <f t="shared" si="14"/>
        <v>-3.5750494353435419E-3</v>
      </c>
      <c r="E456" s="18">
        <f t="shared" si="15"/>
        <v>1.7783388301841976E-2</v>
      </c>
    </row>
    <row r="457" spans="1:5" x14ac:dyDescent="0.25">
      <c r="A457" s="1">
        <v>43761</v>
      </c>
      <c r="B457" s="4">
        <v>3004.5200199999999</v>
      </c>
      <c r="C457" s="4">
        <v>336.52221700000001</v>
      </c>
      <c r="D457" s="18">
        <f t="shared" si="14"/>
        <v>2.843103580075224E-3</v>
      </c>
      <c r="E457" s="18">
        <f t="shared" si="15"/>
        <v>1.033217913604691E-2</v>
      </c>
    </row>
    <row r="458" spans="1:5" x14ac:dyDescent="0.25">
      <c r="A458" s="1">
        <v>43762</v>
      </c>
      <c r="B458" s="4">
        <v>3010.290039</v>
      </c>
      <c r="C458" s="4">
        <v>340.524902</v>
      </c>
      <c r="D458" s="18">
        <f t="shared" si="14"/>
        <v>1.9186044823943E-3</v>
      </c>
      <c r="E458" s="18">
        <f t="shared" si="15"/>
        <v>1.1824085862998081E-2</v>
      </c>
    </row>
    <row r="459" spans="1:5" x14ac:dyDescent="0.25">
      <c r="A459" s="1">
        <v>43763</v>
      </c>
      <c r="B459" s="4">
        <v>3022.5500489999999</v>
      </c>
      <c r="C459" s="4">
        <v>335.86004600000001</v>
      </c>
      <c r="D459" s="18">
        <f t="shared" si="14"/>
        <v>4.0644295882822203E-3</v>
      </c>
      <c r="E459" s="18">
        <f t="shared" si="15"/>
        <v>-1.3793713113771014E-2</v>
      </c>
    </row>
    <row r="460" spans="1:5" x14ac:dyDescent="0.25">
      <c r="A460" s="1">
        <v>43766</v>
      </c>
      <c r="B460" s="4">
        <v>3039.419922</v>
      </c>
      <c r="C460" s="4">
        <v>336.89776599999999</v>
      </c>
      <c r="D460" s="18">
        <f t="shared" si="14"/>
        <v>5.5658199003797548E-3</v>
      </c>
      <c r="E460" s="18">
        <f t="shared" si="15"/>
        <v>3.0849759140512095E-3</v>
      </c>
    </row>
    <row r="461" spans="1:5" x14ac:dyDescent="0.25">
      <c r="A461" s="1">
        <v>43767</v>
      </c>
      <c r="B461" s="4">
        <v>3036.889893</v>
      </c>
      <c r="C461" s="4">
        <v>344.85372899999999</v>
      </c>
      <c r="D461" s="18">
        <f t="shared" si="14"/>
        <v>-8.3275185869019096E-4</v>
      </c>
      <c r="E461" s="18">
        <f t="shared" si="15"/>
        <v>2.3340833873232141E-2</v>
      </c>
    </row>
    <row r="462" spans="1:5" x14ac:dyDescent="0.25">
      <c r="A462" s="1">
        <v>43768</v>
      </c>
      <c r="B462" s="4">
        <v>3046.7700199999999</v>
      </c>
      <c r="C462" s="4">
        <v>342.01727299999999</v>
      </c>
      <c r="D462" s="18">
        <f t="shared" si="14"/>
        <v>3.2480894157918484E-3</v>
      </c>
      <c r="E462" s="18">
        <f t="shared" si="15"/>
        <v>-8.2591115807841061E-3</v>
      </c>
    </row>
    <row r="463" spans="1:5" x14ac:dyDescent="0.25">
      <c r="A463" s="1">
        <v>43769</v>
      </c>
      <c r="B463" s="4">
        <v>3037.5600589999999</v>
      </c>
      <c r="C463" s="4">
        <v>335.93911700000001</v>
      </c>
      <c r="D463" s="18">
        <f t="shared" si="14"/>
        <v>-3.0274386546482847E-3</v>
      </c>
      <c r="E463" s="18">
        <f t="shared" si="15"/>
        <v>-1.7931297495334068E-2</v>
      </c>
    </row>
    <row r="464" spans="1:5" x14ac:dyDescent="0.25">
      <c r="A464" s="1">
        <v>43770</v>
      </c>
      <c r="B464" s="4">
        <v>3066.9099120000001</v>
      </c>
      <c r="C464" s="4">
        <v>341.15744000000001</v>
      </c>
      <c r="D464" s="18">
        <f t="shared" si="14"/>
        <v>9.6159303902425119E-3</v>
      </c>
      <c r="E464" s="18">
        <f t="shared" si="15"/>
        <v>1.5414127472379385E-2</v>
      </c>
    </row>
    <row r="465" spans="1:5" x14ac:dyDescent="0.25">
      <c r="A465" s="1">
        <v>43773</v>
      </c>
      <c r="B465" s="4">
        <v>3078.2700199999999</v>
      </c>
      <c r="C465" s="4">
        <v>346.988495</v>
      </c>
      <c r="D465" s="18">
        <f t="shared" si="14"/>
        <v>3.6972459932524981E-3</v>
      </c>
      <c r="E465" s="18">
        <f t="shared" si="15"/>
        <v>1.6947552165376769E-2</v>
      </c>
    </row>
    <row r="466" spans="1:5" x14ac:dyDescent="0.25">
      <c r="A466" s="1">
        <v>43774</v>
      </c>
      <c r="B466" s="4">
        <v>3074.6201169999999</v>
      </c>
      <c r="C466" s="4">
        <v>354.104401</v>
      </c>
      <c r="D466" s="18">
        <f t="shared" si="14"/>
        <v>-1.1864029250808047E-3</v>
      </c>
      <c r="E466" s="18">
        <f t="shared" si="15"/>
        <v>2.0300163955479393E-2</v>
      </c>
    </row>
    <row r="467" spans="1:5" x14ac:dyDescent="0.25">
      <c r="A467" s="1">
        <v>43775</v>
      </c>
      <c r="B467" s="4">
        <v>3076.780029</v>
      </c>
      <c r="C467" s="4">
        <v>350.05230699999998</v>
      </c>
      <c r="D467" s="18">
        <f t="shared" si="14"/>
        <v>7.02250556783877E-4</v>
      </c>
      <c r="E467" s="18">
        <f t="shared" si="15"/>
        <v>-1.1509195844519622E-2</v>
      </c>
    </row>
    <row r="468" spans="1:5" x14ac:dyDescent="0.25">
      <c r="A468" s="1">
        <v>43776</v>
      </c>
      <c r="B468" s="4">
        <v>3085.179932</v>
      </c>
      <c r="C468" s="4">
        <v>355.196686</v>
      </c>
      <c r="D468" s="18">
        <f t="shared" si="14"/>
        <v>2.7263754572537358E-3</v>
      </c>
      <c r="E468" s="18">
        <f t="shared" si="15"/>
        <v>1.4589089230973075E-2</v>
      </c>
    </row>
    <row r="469" spans="1:5" x14ac:dyDescent="0.25">
      <c r="A469" s="1">
        <v>43777</v>
      </c>
      <c r="B469" s="4">
        <v>3093.080078</v>
      </c>
      <c r="C469" s="4">
        <v>348.92401100000001</v>
      </c>
      <c r="D469" s="18">
        <f t="shared" si="14"/>
        <v>2.5574029882187502E-3</v>
      </c>
      <c r="E469" s="18">
        <f t="shared" si="15"/>
        <v>-1.7817516148849001E-2</v>
      </c>
    </row>
    <row r="470" spans="1:5" x14ac:dyDescent="0.25">
      <c r="A470" s="1">
        <v>43780</v>
      </c>
      <c r="B470" s="4">
        <v>3087.01001</v>
      </c>
      <c r="C470" s="4">
        <v>364.78961199999998</v>
      </c>
      <c r="D470" s="18">
        <f t="shared" si="14"/>
        <v>-1.9643952970014303E-3</v>
      </c>
      <c r="E470" s="18">
        <f t="shared" si="15"/>
        <v>4.4466616946851133E-2</v>
      </c>
    </row>
    <row r="471" spans="1:5" x14ac:dyDescent="0.25">
      <c r="A471" s="1">
        <v>43781</v>
      </c>
      <c r="B471" s="4">
        <v>3091.8400879999999</v>
      </c>
      <c r="C471" s="4">
        <v>360.73373400000003</v>
      </c>
      <c r="D471" s="18">
        <f t="shared" si="14"/>
        <v>1.5634232607154054E-3</v>
      </c>
      <c r="E471" s="18">
        <f t="shared" si="15"/>
        <v>-1.1180674677204324E-2</v>
      </c>
    </row>
    <row r="472" spans="1:5" x14ac:dyDescent="0.25">
      <c r="A472" s="1">
        <v>43782</v>
      </c>
      <c r="B472" s="4">
        <v>3094.040039</v>
      </c>
      <c r="C472" s="4">
        <v>360.35598800000002</v>
      </c>
      <c r="D472" s="18">
        <f t="shared" si="14"/>
        <v>7.1128151454077123E-4</v>
      </c>
      <c r="E472" s="18">
        <f t="shared" si="15"/>
        <v>-1.0477088302032833E-3</v>
      </c>
    </row>
    <row r="473" spans="1:5" x14ac:dyDescent="0.25">
      <c r="A473" s="1">
        <v>43783</v>
      </c>
      <c r="B473" s="4">
        <v>3096.6298830000001</v>
      </c>
      <c r="C473" s="4">
        <v>365.26678500000003</v>
      </c>
      <c r="D473" s="18">
        <f t="shared" si="14"/>
        <v>8.3669269520652125E-4</v>
      </c>
      <c r="E473" s="18">
        <f t="shared" si="15"/>
        <v>1.3535605990250197E-2</v>
      </c>
    </row>
    <row r="474" spans="1:5" x14ac:dyDescent="0.25">
      <c r="A474" s="1">
        <v>43784</v>
      </c>
      <c r="B474" s="4">
        <v>3120.459961</v>
      </c>
      <c r="C474" s="4">
        <v>369.48168900000002</v>
      </c>
      <c r="D474" s="18">
        <f t="shared" si="14"/>
        <v>7.6660287374525583E-3</v>
      </c>
      <c r="E474" s="18">
        <f t="shared" si="15"/>
        <v>1.1473178602960453E-2</v>
      </c>
    </row>
    <row r="475" spans="1:5" x14ac:dyDescent="0.25">
      <c r="A475" s="1">
        <v>43787</v>
      </c>
      <c r="B475" s="4">
        <v>3122.030029</v>
      </c>
      <c r="C475" s="4">
        <v>367.274811</v>
      </c>
      <c r="D475" s="18">
        <f t="shared" si="14"/>
        <v>5.0302620769013609E-4</v>
      </c>
      <c r="E475" s="18">
        <f t="shared" si="15"/>
        <v>-5.9908113477583486E-3</v>
      </c>
    </row>
    <row r="476" spans="1:5" x14ac:dyDescent="0.25">
      <c r="A476" s="1">
        <v>43788</v>
      </c>
      <c r="B476" s="4">
        <v>3120.179932</v>
      </c>
      <c r="C476" s="4">
        <v>364.82937600000002</v>
      </c>
      <c r="D476" s="18">
        <f t="shared" si="14"/>
        <v>-5.9276988942457527E-4</v>
      </c>
      <c r="E476" s="18">
        <f t="shared" si="15"/>
        <v>-6.680590381686208E-3</v>
      </c>
    </row>
    <row r="477" spans="1:5" x14ac:dyDescent="0.25">
      <c r="A477" s="1">
        <v>43789</v>
      </c>
      <c r="B477" s="4">
        <v>3108.459961</v>
      </c>
      <c r="C477" s="4">
        <v>368.71624800000001</v>
      </c>
      <c r="D477" s="18">
        <f t="shared" si="14"/>
        <v>-3.763256516012298E-3</v>
      </c>
      <c r="E477" s="18">
        <f t="shared" si="15"/>
        <v>1.0597591343472173E-2</v>
      </c>
    </row>
    <row r="478" spans="1:5" x14ac:dyDescent="0.25">
      <c r="A478" s="1">
        <v>43790</v>
      </c>
      <c r="B478" s="4">
        <v>3103.540039</v>
      </c>
      <c r="C478" s="4">
        <v>364.27267499999999</v>
      </c>
      <c r="D478" s="18">
        <f t="shared" si="14"/>
        <v>-1.5840061264341748E-3</v>
      </c>
      <c r="E478" s="18">
        <f t="shared" si="15"/>
        <v>-1.2124678278481633E-2</v>
      </c>
    </row>
    <row r="479" spans="1:5" x14ac:dyDescent="0.25">
      <c r="A479" s="1">
        <v>43791</v>
      </c>
      <c r="B479" s="4">
        <v>3110.290039</v>
      </c>
      <c r="C479" s="4">
        <v>369.14370700000001</v>
      </c>
      <c r="D479" s="18">
        <f t="shared" si="14"/>
        <v>2.1725739424198064E-3</v>
      </c>
      <c r="E479" s="18">
        <f t="shared" si="15"/>
        <v>1.3283323750224419E-2</v>
      </c>
    </row>
    <row r="480" spans="1:5" x14ac:dyDescent="0.25">
      <c r="A480" s="1">
        <v>43794</v>
      </c>
      <c r="B480" s="4">
        <v>3133.639893</v>
      </c>
      <c r="C480" s="4">
        <v>370.92312600000002</v>
      </c>
      <c r="D480" s="18">
        <f t="shared" si="14"/>
        <v>7.479252042189413E-3</v>
      </c>
      <c r="E480" s="18">
        <f t="shared" si="15"/>
        <v>4.808815500704537E-3</v>
      </c>
    </row>
    <row r="481" spans="1:5" x14ac:dyDescent="0.25">
      <c r="A481" s="1">
        <v>43795</v>
      </c>
      <c r="B481" s="4">
        <v>3140.5200199999999</v>
      </c>
      <c r="C481" s="4">
        <v>371.30087300000002</v>
      </c>
      <c r="D481" s="18">
        <f t="shared" si="14"/>
        <v>2.1931636595712636E-3</v>
      </c>
      <c r="E481" s="18">
        <f t="shared" si="15"/>
        <v>1.0178787889465149E-3</v>
      </c>
    </row>
    <row r="482" spans="1:5" x14ac:dyDescent="0.25">
      <c r="A482" s="1">
        <v>43796</v>
      </c>
      <c r="B482" s="4">
        <v>3153.6298830000001</v>
      </c>
      <c r="C482" s="4">
        <v>365.82345600000002</v>
      </c>
      <c r="D482" s="18">
        <f t="shared" si="14"/>
        <v>4.1657355354963125E-3</v>
      </c>
      <c r="E482" s="18">
        <f t="shared" si="15"/>
        <v>-1.4861856006458811E-2</v>
      </c>
    </row>
    <row r="483" spans="1:5" x14ac:dyDescent="0.25">
      <c r="A483" s="1">
        <v>43798</v>
      </c>
      <c r="B483" s="4">
        <v>3140.9799800000001</v>
      </c>
      <c r="C483" s="4">
        <v>364.01422100000002</v>
      </c>
      <c r="D483" s="18">
        <f t="shared" si="14"/>
        <v>-4.0192864386812297E-3</v>
      </c>
      <c r="E483" s="18">
        <f t="shared" si="15"/>
        <v>-4.9579208174050839E-3</v>
      </c>
    </row>
    <row r="484" spans="1:5" x14ac:dyDescent="0.25">
      <c r="A484" s="1">
        <v>43801</v>
      </c>
      <c r="B484" s="4">
        <v>3113.8701169999999</v>
      </c>
      <c r="C484" s="4">
        <v>353.07928500000003</v>
      </c>
      <c r="D484" s="18">
        <f t="shared" si="14"/>
        <v>-8.6684836049412909E-3</v>
      </c>
      <c r="E484" s="18">
        <f t="shared" si="15"/>
        <v>-3.0500300441735396E-2</v>
      </c>
    </row>
    <row r="485" spans="1:5" x14ac:dyDescent="0.25">
      <c r="A485" s="1">
        <v>43802</v>
      </c>
      <c r="B485" s="4">
        <v>3093.1999510000001</v>
      </c>
      <c r="C485" s="4">
        <v>349.99761999999998</v>
      </c>
      <c r="D485" s="18">
        <f t="shared" si="14"/>
        <v>-6.6602252533960928E-3</v>
      </c>
      <c r="E485" s="18">
        <f t="shared" si="15"/>
        <v>-8.7662806528237703E-3</v>
      </c>
    </row>
    <row r="486" spans="1:5" x14ac:dyDescent="0.25">
      <c r="A486" s="1">
        <v>43803</v>
      </c>
      <c r="B486" s="4">
        <v>3112.76001</v>
      </c>
      <c r="C486" s="4">
        <v>346.77676400000001</v>
      </c>
      <c r="D486" s="18">
        <f t="shared" si="14"/>
        <v>6.3036577396302605E-3</v>
      </c>
      <c r="E486" s="18">
        <f t="shared" si="15"/>
        <v>-9.2451129520325168E-3</v>
      </c>
    </row>
    <row r="487" spans="1:5" x14ac:dyDescent="0.25">
      <c r="A487" s="1">
        <v>43804</v>
      </c>
      <c r="B487" s="4">
        <v>3117.429932</v>
      </c>
      <c r="C487" s="4">
        <v>343.635468</v>
      </c>
      <c r="D487" s="18">
        <f t="shared" si="14"/>
        <v>1.4991269666144746E-3</v>
      </c>
      <c r="E487" s="18">
        <f t="shared" si="15"/>
        <v>-9.0998320456468062E-3</v>
      </c>
    </row>
    <row r="488" spans="1:5" x14ac:dyDescent="0.25">
      <c r="A488" s="1">
        <v>43805</v>
      </c>
      <c r="B488" s="4">
        <v>3145.9099120000001</v>
      </c>
      <c r="C488" s="4">
        <v>351.99572799999999</v>
      </c>
      <c r="D488" s="18">
        <f t="shared" si="14"/>
        <v>9.0942458803792529E-3</v>
      </c>
      <c r="E488" s="18">
        <f t="shared" si="15"/>
        <v>2.4037629698154546E-2</v>
      </c>
    </row>
    <row r="489" spans="1:5" x14ac:dyDescent="0.25">
      <c r="A489" s="1">
        <v>43808</v>
      </c>
      <c r="B489" s="4">
        <v>3135.959961</v>
      </c>
      <c r="C489" s="4">
        <v>349.13275099999998</v>
      </c>
      <c r="D489" s="18">
        <f t="shared" si="14"/>
        <v>-3.1678336297769859E-3</v>
      </c>
      <c r="E489" s="18">
        <f t="shared" si="15"/>
        <v>-8.1668139245880123E-3</v>
      </c>
    </row>
    <row r="490" spans="1:5" x14ac:dyDescent="0.25">
      <c r="A490" s="1">
        <v>43809</v>
      </c>
      <c r="B490" s="4">
        <v>3132.5200199999999</v>
      </c>
      <c r="C490" s="4">
        <v>345.84234600000002</v>
      </c>
      <c r="D490" s="18">
        <f t="shared" si="14"/>
        <v>-1.0975360392743783E-3</v>
      </c>
      <c r="E490" s="18">
        <f t="shared" si="15"/>
        <v>-9.46920141616589E-3</v>
      </c>
    </row>
    <row r="491" spans="1:5" x14ac:dyDescent="0.25">
      <c r="A491" s="1">
        <v>43810</v>
      </c>
      <c r="B491" s="4">
        <v>3141.6298830000001</v>
      </c>
      <c r="C491" s="4">
        <v>347.92993200000001</v>
      </c>
      <c r="D491" s="18">
        <f t="shared" si="14"/>
        <v>2.9039374393932159E-3</v>
      </c>
      <c r="E491" s="18">
        <f t="shared" si="15"/>
        <v>6.0180908542365802E-3</v>
      </c>
    </row>
    <row r="492" spans="1:5" x14ac:dyDescent="0.25">
      <c r="A492" s="1">
        <v>43811</v>
      </c>
      <c r="B492" s="4">
        <v>3168.570068</v>
      </c>
      <c r="C492" s="4">
        <v>344.24188199999998</v>
      </c>
      <c r="D492" s="18">
        <f t="shared" si="14"/>
        <v>8.5386672024539822E-3</v>
      </c>
      <c r="E492" s="18">
        <f t="shared" si="15"/>
        <v>-1.0656559042931989E-2</v>
      </c>
    </row>
    <row r="493" spans="1:5" x14ac:dyDescent="0.25">
      <c r="A493" s="1">
        <v>43812</v>
      </c>
      <c r="B493" s="4">
        <v>3168.8000489999999</v>
      </c>
      <c r="C493" s="4">
        <v>339.64920000000001</v>
      </c>
      <c r="D493" s="18">
        <f t="shared" si="14"/>
        <v>7.2579317873283479E-5</v>
      </c>
      <c r="E493" s="18">
        <f t="shared" si="15"/>
        <v>-1.3431235362645831E-2</v>
      </c>
    </row>
    <row r="494" spans="1:5" x14ac:dyDescent="0.25">
      <c r="A494" s="1">
        <v>43815</v>
      </c>
      <c r="B494" s="4">
        <v>3191.4499510000001</v>
      </c>
      <c r="C494" s="4">
        <v>325.06594799999999</v>
      </c>
      <c r="D494" s="18">
        <f t="shared" si="14"/>
        <v>7.122360834448286E-3</v>
      </c>
      <c r="E494" s="18">
        <f t="shared" si="15"/>
        <v>-4.3885241600759121E-2</v>
      </c>
    </row>
    <row r="495" spans="1:5" x14ac:dyDescent="0.25">
      <c r="A495" s="1">
        <v>43816</v>
      </c>
      <c r="B495" s="4">
        <v>3192.5200199999999</v>
      </c>
      <c r="C495" s="4">
        <v>325.06594799999999</v>
      </c>
      <c r="D495" s="18">
        <f t="shared" si="14"/>
        <v>3.3523622914350006E-4</v>
      </c>
      <c r="E495" s="18">
        <f t="shared" si="15"/>
        <v>0</v>
      </c>
    </row>
    <row r="496" spans="1:5" x14ac:dyDescent="0.25">
      <c r="A496" s="1">
        <v>43817</v>
      </c>
      <c r="B496" s="4">
        <v>3191.139893</v>
      </c>
      <c r="C496" s="4">
        <v>328.72418199999998</v>
      </c>
      <c r="D496" s="18">
        <f t="shared" si="14"/>
        <v>-4.3239365514825985E-4</v>
      </c>
      <c r="E496" s="18">
        <f t="shared" si="15"/>
        <v>1.1190967899766324E-2</v>
      </c>
    </row>
    <row r="497" spans="1:5" x14ac:dyDescent="0.25">
      <c r="A497" s="1">
        <v>43818</v>
      </c>
      <c r="B497" s="4">
        <v>3205.3701169999999</v>
      </c>
      <c r="C497" s="4">
        <v>331.52749599999999</v>
      </c>
      <c r="D497" s="18">
        <f t="shared" si="14"/>
        <v>4.4493786311667416E-3</v>
      </c>
      <c r="E497" s="18">
        <f t="shared" si="15"/>
        <v>8.4917038115731105E-3</v>
      </c>
    </row>
    <row r="498" spans="1:5" x14ac:dyDescent="0.25">
      <c r="A498" s="1">
        <v>43819</v>
      </c>
      <c r="B498" s="4">
        <v>3221.219971</v>
      </c>
      <c r="C498" s="4">
        <v>326.06002799999999</v>
      </c>
      <c r="D498" s="18">
        <f t="shared" si="14"/>
        <v>4.9325959549920183E-3</v>
      </c>
      <c r="E498" s="18">
        <f t="shared" si="15"/>
        <v>-1.6629250994029513E-2</v>
      </c>
    </row>
    <row r="499" spans="1:5" x14ac:dyDescent="0.25">
      <c r="A499" s="1">
        <v>43822</v>
      </c>
      <c r="B499" s="4">
        <v>3224.01001</v>
      </c>
      <c r="C499" s="4">
        <v>335.55355800000001</v>
      </c>
      <c r="D499" s="18">
        <f t="shared" si="14"/>
        <v>8.6576869483295522E-4</v>
      </c>
      <c r="E499" s="18">
        <f t="shared" si="15"/>
        <v>2.87000806495743E-2</v>
      </c>
    </row>
    <row r="500" spans="1:5" x14ac:dyDescent="0.25">
      <c r="A500" s="1">
        <v>43823</v>
      </c>
      <c r="B500" s="4">
        <v>3223.3798830000001</v>
      </c>
      <c r="C500" s="4">
        <v>331.03045700000001</v>
      </c>
      <c r="D500" s="18">
        <f t="shared" si="14"/>
        <v>-1.9546731699613876E-4</v>
      </c>
      <c r="E500" s="18">
        <f t="shared" si="15"/>
        <v>-1.3571193785171562E-2</v>
      </c>
    </row>
    <row r="501" spans="1:5" x14ac:dyDescent="0.25">
      <c r="A501" s="1">
        <v>43825</v>
      </c>
      <c r="B501" s="4">
        <v>3239.9099120000001</v>
      </c>
      <c r="C501" s="4">
        <v>327.96868899999998</v>
      </c>
      <c r="D501" s="18">
        <f t="shared" si="14"/>
        <v>5.1150623181264333E-3</v>
      </c>
      <c r="E501" s="18">
        <f t="shared" si="15"/>
        <v>-9.2922427880135963E-3</v>
      </c>
    </row>
    <row r="502" spans="1:5" x14ac:dyDescent="0.25">
      <c r="A502" s="1">
        <v>43826</v>
      </c>
      <c r="B502" s="4">
        <v>3240.0200199999999</v>
      </c>
      <c r="C502" s="4">
        <v>328.187408</v>
      </c>
      <c r="D502" s="18">
        <f t="shared" si="14"/>
        <v>3.398431809157373E-5</v>
      </c>
      <c r="E502" s="18">
        <f t="shared" si="15"/>
        <v>6.666676088227417E-4</v>
      </c>
    </row>
    <row r="503" spans="1:5" x14ac:dyDescent="0.25">
      <c r="A503" s="1">
        <v>43829</v>
      </c>
      <c r="B503" s="4">
        <v>3221.290039</v>
      </c>
      <c r="C503" s="4">
        <v>324.46951300000001</v>
      </c>
      <c r="D503" s="18">
        <f t="shared" si="14"/>
        <v>-5.797596243427139E-3</v>
      </c>
      <c r="E503" s="18">
        <f t="shared" si="15"/>
        <v>-1.1393230033354662E-2</v>
      </c>
    </row>
    <row r="504" spans="1:5" x14ac:dyDescent="0.25">
      <c r="A504" s="1">
        <v>43830</v>
      </c>
      <c r="B504" s="4">
        <v>3230.780029</v>
      </c>
      <c r="C504" s="4">
        <v>323.83331299999998</v>
      </c>
      <c r="D504" s="18">
        <f t="shared" si="14"/>
        <v>2.9416905717033117E-3</v>
      </c>
      <c r="E504" s="18">
        <f t="shared" si="15"/>
        <v>-1.9626636772451765E-3</v>
      </c>
    </row>
    <row r="505" spans="1:5" x14ac:dyDescent="0.25">
      <c r="A505" s="1">
        <v>43832</v>
      </c>
      <c r="B505" s="4">
        <v>3257.8500979999999</v>
      </c>
      <c r="C505" s="4">
        <v>331.34857199999999</v>
      </c>
      <c r="D505" s="18">
        <f t="shared" si="14"/>
        <v>8.3438955597205794E-3</v>
      </c>
      <c r="E505" s="18">
        <f t="shared" si="15"/>
        <v>2.2941991522695E-2</v>
      </c>
    </row>
    <row r="506" spans="1:5" x14ac:dyDescent="0.25">
      <c r="A506" s="1">
        <v>43833</v>
      </c>
      <c r="B506" s="4">
        <v>3234.8500979999999</v>
      </c>
      <c r="C506" s="4">
        <v>330.791901</v>
      </c>
      <c r="D506" s="18">
        <f t="shared" si="14"/>
        <v>-7.0849093642042964E-3</v>
      </c>
      <c r="E506" s="18">
        <f t="shared" si="15"/>
        <v>-1.6814291040984611E-3</v>
      </c>
    </row>
    <row r="507" spans="1:5" x14ac:dyDescent="0.25">
      <c r="A507" s="1">
        <v>43836</v>
      </c>
      <c r="B507" s="4">
        <v>3246.280029</v>
      </c>
      <c r="C507" s="4">
        <v>331.76608299999998</v>
      </c>
      <c r="D507" s="18">
        <f t="shared" si="14"/>
        <v>3.5271449965572142E-3</v>
      </c>
      <c r="E507" s="18">
        <f t="shared" si="15"/>
        <v>2.9406715353197149E-3</v>
      </c>
    </row>
    <row r="508" spans="1:5" x14ac:dyDescent="0.25">
      <c r="A508" s="1">
        <v>43837</v>
      </c>
      <c r="B508" s="4">
        <v>3237.179932</v>
      </c>
      <c r="C508" s="4">
        <v>335.28515599999997</v>
      </c>
      <c r="D508" s="18">
        <f t="shared" si="14"/>
        <v>-2.8071748821291158E-3</v>
      </c>
      <c r="E508" s="18">
        <f t="shared" si="15"/>
        <v>1.0551230376136955E-2</v>
      </c>
    </row>
    <row r="509" spans="1:5" x14ac:dyDescent="0.25">
      <c r="A509" s="1">
        <v>43838</v>
      </c>
      <c r="B509" s="4">
        <v>3253.0500489999999</v>
      </c>
      <c r="C509" s="4">
        <v>329.41009500000001</v>
      </c>
      <c r="D509" s="18">
        <f t="shared" si="14"/>
        <v>4.8904734274613417E-3</v>
      </c>
      <c r="E509" s="18">
        <f t="shared" si="15"/>
        <v>-1.7677917785756805E-2</v>
      </c>
    </row>
    <row r="510" spans="1:5" x14ac:dyDescent="0.25">
      <c r="A510" s="1">
        <v>43839</v>
      </c>
      <c r="B510" s="4">
        <v>3274.6999510000001</v>
      </c>
      <c r="C510" s="4">
        <v>334.350708</v>
      </c>
      <c r="D510" s="18">
        <f t="shared" si="14"/>
        <v>6.6332140115857923E-3</v>
      </c>
      <c r="E510" s="18">
        <f t="shared" si="15"/>
        <v>1.4887002135065608E-2</v>
      </c>
    </row>
    <row r="511" spans="1:5" x14ac:dyDescent="0.25">
      <c r="A511" s="1">
        <v>43840</v>
      </c>
      <c r="B511" s="4">
        <v>3265.3500979999999</v>
      </c>
      <c r="C511" s="4">
        <v>327.96868899999998</v>
      </c>
      <c r="D511" s="18">
        <f t="shared" si="14"/>
        <v>-2.8592623297471966E-3</v>
      </c>
      <c r="E511" s="18">
        <f t="shared" si="15"/>
        <v>-1.9272322577584697E-2</v>
      </c>
    </row>
    <row r="512" spans="1:5" x14ac:dyDescent="0.25">
      <c r="A512" s="1">
        <v>43843</v>
      </c>
      <c r="B512" s="4">
        <v>3288.1298830000001</v>
      </c>
      <c r="C512" s="4">
        <v>328.266907</v>
      </c>
      <c r="D512" s="18">
        <f t="shared" si="14"/>
        <v>6.9519939976844915E-3</v>
      </c>
      <c r="E512" s="18">
        <f t="shared" si="15"/>
        <v>9.0887486855762648E-4</v>
      </c>
    </row>
    <row r="513" spans="1:5" x14ac:dyDescent="0.25">
      <c r="A513" s="1">
        <v>43844</v>
      </c>
      <c r="B513" s="4">
        <v>3283.1499020000001</v>
      </c>
      <c r="C513" s="4">
        <v>330.38430799999998</v>
      </c>
      <c r="D513" s="18">
        <f t="shared" si="14"/>
        <v>-1.5156809986203762E-3</v>
      </c>
      <c r="E513" s="18">
        <f t="shared" si="15"/>
        <v>6.429528242001584E-3</v>
      </c>
    </row>
    <row r="514" spans="1:5" x14ac:dyDescent="0.25">
      <c r="A514" s="1">
        <v>43845</v>
      </c>
      <c r="B514" s="4">
        <v>3289.290039</v>
      </c>
      <c r="C514" s="4">
        <v>327.84939600000001</v>
      </c>
      <c r="D514" s="18">
        <f t="shared" si="14"/>
        <v>1.8684503293881162E-3</v>
      </c>
      <c r="E514" s="18">
        <f t="shared" si="15"/>
        <v>-7.7022021702197142E-3</v>
      </c>
    </row>
    <row r="515" spans="1:5" x14ac:dyDescent="0.25">
      <c r="A515" s="1">
        <v>43846</v>
      </c>
      <c r="B515" s="4">
        <v>3316.8100589999999</v>
      </c>
      <c r="C515" s="4">
        <v>330.03637700000002</v>
      </c>
      <c r="D515" s="18">
        <f t="shared" si="14"/>
        <v>8.3317475637150612E-3</v>
      </c>
      <c r="E515" s="18">
        <f t="shared" si="15"/>
        <v>6.6485373166129567E-3</v>
      </c>
    </row>
    <row r="516" spans="1:5" x14ac:dyDescent="0.25">
      <c r="A516" s="1">
        <v>43847</v>
      </c>
      <c r="B516" s="4">
        <v>3329.6201169999999</v>
      </c>
      <c r="C516" s="4">
        <v>322.23281900000001</v>
      </c>
      <c r="D516" s="18">
        <f t="shared" ref="D516:D579" si="16">LN(B516/B515)</f>
        <v>3.8547230686901417E-3</v>
      </c>
      <c r="E516" s="18">
        <f t="shared" ref="E516:E579" si="17">LN(C516/C515)</f>
        <v>-2.3928557069292509E-2</v>
      </c>
    </row>
    <row r="517" spans="1:5" x14ac:dyDescent="0.25">
      <c r="A517" s="1">
        <v>43851</v>
      </c>
      <c r="B517" s="4">
        <v>3320.790039</v>
      </c>
      <c r="C517" s="4">
        <v>311.516571</v>
      </c>
      <c r="D517" s="18">
        <f t="shared" si="16"/>
        <v>-2.6555003320934225E-3</v>
      </c>
      <c r="E517" s="18">
        <f t="shared" si="17"/>
        <v>-3.3821790404963012E-2</v>
      </c>
    </row>
    <row r="518" spans="1:5" x14ac:dyDescent="0.25">
      <c r="A518" s="1">
        <v>43852</v>
      </c>
      <c r="B518" s="4">
        <v>3321.75</v>
      </c>
      <c r="C518" s="4">
        <v>307.17242399999998</v>
      </c>
      <c r="D518" s="18">
        <f t="shared" si="16"/>
        <v>2.8903431550190799E-4</v>
      </c>
      <c r="E518" s="18">
        <f t="shared" si="17"/>
        <v>-1.4043302625014201E-2</v>
      </c>
    </row>
    <row r="519" spans="1:5" x14ac:dyDescent="0.25">
      <c r="A519" s="1">
        <v>43853</v>
      </c>
      <c r="B519" s="4">
        <v>3325.540039</v>
      </c>
      <c r="C519" s="4">
        <v>315.91043100000002</v>
      </c>
      <c r="D519" s="18">
        <f t="shared" si="16"/>
        <v>1.1403261745642909E-3</v>
      </c>
      <c r="E519" s="18">
        <f t="shared" si="17"/>
        <v>2.8049495586571032E-2</v>
      </c>
    </row>
    <row r="520" spans="1:5" x14ac:dyDescent="0.25">
      <c r="A520" s="1">
        <v>43854</v>
      </c>
      <c r="B520" s="4">
        <v>3295.469971</v>
      </c>
      <c r="C520" s="4">
        <v>321.13931300000002</v>
      </c>
      <c r="D520" s="18">
        <f t="shared" si="16"/>
        <v>-9.0832893173140306E-3</v>
      </c>
      <c r="E520" s="18">
        <f t="shared" si="17"/>
        <v>1.6416298659429392E-2</v>
      </c>
    </row>
    <row r="521" spans="1:5" x14ac:dyDescent="0.25">
      <c r="A521" s="1">
        <v>43857</v>
      </c>
      <c r="B521" s="4">
        <v>3243.6298830000001</v>
      </c>
      <c r="C521" s="4">
        <v>314.72747800000002</v>
      </c>
      <c r="D521" s="18">
        <f t="shared" si="16"/>
        <v>-1.5855752389124188E-2</v>
      </c>
      <c r="E521" s="18">
        <f t="shared" si="17"/>
        <v>-2.016791070362323E-2</v>
      </c>
    </row>
    <row r="522" spans="1:5" x14ac:dyDescent="0.25">
      <c r="A522" s="1">
        <v>43858</v>
      </c>
      <c r="B522" s="4">
        <v>3276.23999</v>
      </c>
      <c r="C522" s="4">
        <v>314.68771400000003</v>
      </c>
      <c r="D522" s="18">
        <f t="shared" si="16"/>
        <v>1.0003383371009162E-2</v>
      </c>
      <c r="E522" s="18">
        <f t="shared" si="17"/>
        <v>-1.2635220934699499E-4</v>
      </c>
    </row>
    <row r="523" spans="1:5" x14ac:dyDescent="0.25">
      <c r="A523" s="1">
        <v>43859</v>
      </c>
      <c r="B523" s="4">
        <v>3273.3999020000001</v>
      </c>
      <c r="C523" s="4">
        <v>320.115387</v>
      </c>
      <c r="D523" s="18">
        <f t="shared" si="16"/>
        <v>-8.6725017705989612E-4</v>
      </c>
      <c r="E523" s="18">
        <f t="shared" si="17"/>
        <v>1.710075222147794E-2</v>
      </c>
    </row>
    <row r="524" spans="1:5" x14ac:dyDescent="0.25">
      <c r="A524" s="1">
        <v>43860</v>
      </c>
      <c r="B524" s="4">
        <v>3283.6599120000001</v>
      </c>
      <c r="C524" s="4">
        <v>321.38781699999998</v>
      </c>
      <c r="D524" s="18">
        <f t="shared" si="16"/>
        <v>3.1294570019154417E-3</v>
      </c>
      <c r="E524" s="18">
        <f t="shared" si="17"/>
        <v>3.9670313750179804E-3</v>
      </c>
    </row>
    <row r="525" spans="1:5" x14ac:dyDescent="0.25">
      <c r="A525" s="1">
        <v>43861</v>
      </c>
      <c r="B525" s="4">
        <v>3225.5200199999999</v>
      </c>
      <c r="C525" s="4">
        <v>316.38757299999997</v>
      </c>
      <c r="D525" s="18">
        <f t="shared" si="16"/>
        <v>-1.7864443392728784E-2</v>
      </c>
      <c r="E525" s="18">
        <f t="shared" si="17"/>
        <v>-1.5680587659317725E-2</v>
      </c>
    </row>
    <row r="526" spans="1:5" x14ac:dyDescent="0.25">
      <c r="A526" s="1">
        <v>43864</v>
      </c>
      <c r="B526" s="4">
        <v>3248.919922</v>
      </c>
      <c r="C526" s="4">
        <v>314.131012</v>
      </c>
      <c r="D526" s="18">
        <f t="shared" si="16"/>
        <v>7.2284256543816159E-3</v>
      </c>
      <c r="E526" s="18">
        <f t="shared" si="17"/>
        <v>-7.1578243311048641E-3</v>
      </c>
    </row>
    <row r="527" spans="1:5" x14ac:dyDescent="0.25">
      <c r="A527" s="1">
        <v>43865</v>
      </c>
      <c r="B527" s="4">
        <v>3297.5900879999999</v>
      </c>
      <c r="C527" s="4">
        <v>316.05954000000003</v>
      </c>
      <c r="D527" s="18">
        <f t="shared" si="16"/>
        <v>1.486931591219986E-2</v>
      </c>
      <c r="E527" s="18">
        <f t="shared" si="17"/>
        <v>6.1204790015961857E-3</v>
      </c>
    </row>
    <row r="528" spans="1:5" x14ac:dyDescent="0.25">
      <c r="A528" s="1">
        <v>43866</v>
      </c>
      <c r="B528" s="4">
        <v>3334.6899410000001</v>
      </c>
      <c r="C528" s="4">
        <v>327.60086100000001</v>
      </c>
      <c r="D528" s="18">
        <f t="shared" si="16"/>
        <v>1.1187778503979414E-2</v>
      </c>
      <c r="E528" s="18">
        <f t="shared" si="17"/>
        <v>3.5865366620547172E-2</v>
      </c>
    </row>
    <row r="529" spans="1:5" x14ac:dyDescent="0.25">
      <c r="A529" s="1">
        <v>43867</v>
      </c>
      <c r="B529" s="4">
        <v>3345.780029</v>
      </c>
      <c r="C529" s="4">
        <v>339.41061400000001</v>
      </c>
      <c r="D529" s="18">
        <f t="shared" si="16"/>
        <v>3.3201550900961913E-3</v>
      </c>
      <c r="E529" s="18">
        <f t="shared" si="17"/>
        <v>3.5414644964965894E-2</v>
      </c>
    </row>
    <row r="530" spans="1:5" x14ac:dyDescent="0.25">
      <c r="A530" s="1">
        <v>43868</v>
      </c>
      <c r="B530" s="4">
        <v>3327.709961</v>
      </c>
      <c r="C530" s="4">
        <v>334.75830100000002</v>
      </c>
      <c r="D530" s="18">
        <f t="shared" si="16"/>
        <v>-5.41549090194545E-3</v>
      </c>
      <c r="E530" s="18">
        <f t="shared" si="17"/>
        <v>-1.3801843271571631E-2</v>
      </c>
    </row>
    <row r="531" spans="1:5" x14ac:dyDescent="0.25">
      <c r="A531" s="1">
        <v>43871</v>
      </c>
      <c r="B531" s="4">
        <v>3352.0900879999999</v>
      </c>
      <c r="C531" s="4">
        <v>342.63146999999998</v>
      </c>
      <c r="D531" s="18">
        <f t="shared" si="16"/>
        <v>7.2996901344203769E-3</v>
      </c>
      <c r="E531" s="18">
        <f t="shared" si="17"/>
        <v>2.3246656189790403E-2</v>
      </c>
    </row>
    <row r="532" spans="1:5" x14ac:dyDescent="0.25">
      <c r="A532" s="1">
        <v>43872</v>
      </c>
      <c r="B532" s="4">
        <v>3357.75</v>
      </c>
      <c r="C532" s="4">
        <v>342.38293499999997</v>
      </c>
      <c r="D532" s="18">
        <f t="shared" si="16"/>
        <v>1.687048653373355E-3</v>
      </c>
      <c r="E532" s="18">
        <f t="shared" si="17"/>
        <v>-7.2563440736812194E-4</v>
      </c>
    </row>
    <row r="533" spans="1:5" x14ac:dyDescent="0.25">
      <c r="A533" s="1">
        <v>43873</v>
      </c>
      <c r="B533" s="4">
        <v>3379.4499510000001</v>
      </c>
      <c r="C533" s="4">
        <v>345.39501999999999</v>
      </c>
      <c r="D533" s="18">
        <f t="shared" si="16"/>
        <v>6.4418530543442504E-3</v>
      </c>
      <c r="E533" s="18">
        <f t="shared" si="17"/>
        <v>8.758943886221086E-3</v>
      </c>
    </row>
    <row r="534" spans="1:5" x14ac:dyDescent="0.25">
      <c r="A534" s="1">
        <v>43874</v>
      </c>
      <c r="B534" s="4">
        <v>3373.9399410000001</v>
      </c>
      <c r="C534" s="4">
        <v>342.82000699999998</v>
      </c>
      <c r="D534" s="18">
        <f t="shared" si="16"/>
        <v>-1.631776429537957E-3</v>
      </c>
      <c r="E534" s="18">
        <f t="shared" si="17"/>
        <v>-7.4831990448370189E-3</v>
      </c>
    </row>
    <row r="535" spans="1:5" x14ac:dyDescent="0.25">
      <c r="A535" s="1">
        <v>43875</v>
      </c>
      <c r="B535" s="4">
        <v>3380.1599120000001</v>
      </c>
      <c r="C535" s="4">
        <v>340.48998999999998</v>
      </c>
      <c r="D535" s="18">
        <f t="shared" si="16"/>
        <v>1.8418361865356393E-3</v>
      </c>
      <c r="E535" s="18">
        <f t="shared" si="17"/>
        <v>-6.819821284550164E-3</v>
      </c>
    </row>
    <row r="536" spans="1:5" x14ac:dyDescent="0.25">
      <c r="A536" s="1">
        <v>43879</v>
      </c>
      <c r="B536" s="4">
        <v>3370.290039</v>
      </c>
      <c r="C536" s="4">
        <v>338.88000499999998</v>
      </c>
      <c r="D536" s="18">
        <f t="shared" si="16"/>
        <v>-2.9242139723342853E-3</v>
      </c>
      <c r="E536" s="18">
        <f t="shared" si="17"/>
        <v>-4.7396500457124275E-3</v>
      </c>
    </row>
    <row r="537" spans="1:5" x14ac:dyDescent="0.25">
      <c r="A537" s="1">
        <v>43880</v>
      </c>
      <c r="B537" s="4">
        <v>3386.1499020000001</v>
      </c>
      <c r="C537" s="4">
        <v>338.29998799999998</v>
      </c>
      <c r="D537" s="18">
        <f t="shared" si="16"/>
        <v>4.6947482013129449E-3</v>
      </c>
      <c r="E537" s="18">
        <f t="shared" si="17"/>
        <v>-1.7130368523397385E-3</v>
      </c>
    </row>
    <row r="538" spans="1:5" x14ac:dyDescent="0.25">
      <c r="A538" s="1">
        <v>43881</v>
      </c>
      <c r="B538" s="4">
        <v>3373.2299800000001</v>
      </c>
      <c r="C538" s="4">
        <v>336.27999899999998</v>
      </c>
      <c r="D538" s="18">
        <f t="shared" si="16"/>
        <v>-3.8228174654427851E-3</v>
      </c>
      <c r="E538" s="18">
        <f t="shared" si="17"/>
        <v>-5.9888970218034791E-3</v>
      </c>
    </row>
    <row r="539" spans="1:5" x14ac:dyDescent="0.25">
      <c r="A539" s="1">
        <v>43882</v>
      </c>
      <c r="B539" s="4">
        <v>3337.75</v>
      </c>
      <c r="C539" s="4">
        <v>330.38000499999998</v>
      </c>
      <c r="D539" s="18">
        <f t="shared" si="16"/>
        <v>-1.0573809093858041E-2</v>
      </c>
      <c r="E539" s="18">
        <f t="shared" si="17"/>
        <v>-1.770062103230121E-2</v>
      </c>
    </row>
    <row r="540" spans="1:5" x14ac:dyDescent="0.25">
      <c r="A540" s="1">
        <v>43885</v>
      </c>
      <c r="B540" s="4">
        <v>3225.889893</v>
      </c>
      <c r="C540" s="4">
        <v>317.89999399999999</v>
      </c>
      <c r="D540" s="18">
        <f t="shared" si="16"/>
        <v>-3.4088079289662898E-2</v>
      </c>
      <c r="E540" s="18">
        <f t="shared" si="17"/>
        <v>-3.8506673218185378E-2</v>
      </c>
    </row>
    <row r="541" spans="1:5" x14ac:dyDescent="0.25">
      <c r="A541" s="1">
        <v>43886</v>
      </c>
      <c r="B541" s="4">
        <v>3128.209961</v>
      </c>
      <c r="C541" s="4">
        <v>304.14001500000001</v>
      </c>
      <c r="D541" s="18">
        <f t="shared" si="16"/>
        <v>-3.0747904486151584E-2</v>
      </c>
      <c r="E541" s="18">
        <f t="shared" si="17"/>
        <v>-4.4248678011192914E-2</v>
      </c>
    </row>
    <row r="542" spans="1:5" x14ac:dyDescent="0.25">
      <c r="A542" s="1">
        <v>43887</v>
      </c>
      <c r="B542" s="4">
        <v>3116.389893</v>
      </c>
      <c r="C542" s="4">
        <v>305.58999599999999</v>
      </c>
      <c r="D542" s="18">
        <f t="shared" si="16"/>
        <v>-3.785697208136523E-3</v>
      </c>
      <c r="E542" s="18">
        <f t="shared" si="17"/>
        <v>4.7561501227453926E-3</v>
      </c>
    </row>
    <row r="543" spans="1:5" x14ac:dyDescent="0.25">
      <c r="A543" s="1">
        <v>43888</v>
      </c>
      <c r="B543" s="4">
        <v>2978.76001</v>
      </c>
      <c r="C543" s="4">
        <v>287.76001000000002</v>
      </c>
      <c r="D543" s="18">
        <f t="shared" si="16"/>
        <v>-4.5168136408952134E-2</v>
      </c>
      <c r="E543" s="18">
        <f t="shared" si="17"/>
        <v>-6.011748701590014E-2</v>
      </c>
    </row>
    <row r="544" spans="1:5" x14ac:dyDescent="0.25">
      <c r="A544" s="1">
        <v>43889</v>
      </c>
      <c r="B544" s="4">
        <v>2954.219971</v>
      </c>
      <c r="C544" s="4">
        <v>275.10998499999999</v>
      </c>
      <c r="D544" s="18">
        <f t="shared" si="16"/>
        <v>-8.2724630878432594E-3</v>
      </c>
      <c r="E544" s="18">
        <f t="shared" si="17"/>
        <v>-4.4955870974297853E-2</v>
      </c>
    </row>
    <row r="545" spans="1:5" x14ac:dyDescent="0.25">
      <c r="A545" s="1">
        <v>43892</v>
      </c>
      <c r="B545" s="4">
        <v>3090.2299800000001</v>
      </c>
      <c r="C545" s="4">
        <v>289.26998900000001</v>
      </c>
      <c r="D545" s="18">
        <f t="shared" si="16"/>
        <v>4.5010868517233696E-2</v>
      </c>
      <c r="E545" s="18">
        <f t="shared" si="17"/>
        <v>5.0189506831224313E-2</v>
      </c>
    </row>
    <row r="546" spans="1:5" x14ac:dyDescent="0.25">
      <c r="A546" s="1">
        <v>43893</v>
      </c>
      <c r="B546" s="4">
        <v>3003.3701169999999</v>
      </c>
      <c r="C546" s="4">
        <v>280.61999500000002</v>
      </c>
      <c r="D546" s="18">
        <f t="shared" si="16"/>
        <v>-2.8510484833656792E-2</v>
      </c>
      <c r="E546" s="18">
        <f t="shared" si="17"/>
        <v>-3.035904684731559E-2</v>
      </c>
    </row>
    <row r="547" spans="1:5" x14ac:dyDescent="0.25">
      <c r="A547" s="1">
        <v>43894</v>
      </c>
      <c r="B547" s="4">
        <v>3130.1201169999999</v>
      </c>
      <c r="C547" s="4">
        <v>283.11999500000002</v>
      </c>
      <c r="D547" s="18">
        <f t="shared" si="16"/>
        <v>4.1336349363161225E-2</v>
      </c>
      <c r="E547" s="18">
        <f t="shared" si="17"/>
        <v>8.8693952286915609E-3</v>
      </c>
    </row>
    <row r="548" spans="1:5" x14ac:dyDescent="0.25">
      <c r="A548" s="1">
        <v>43895</v>
      </c>
      <c r="B548" s="4">
        <v>3023.9399410000001</v>
      </c>
      <c r="C548" s="4">
        <v>260.36999500000002</v>
      </c>
      <c r="D548" s="18">
        <f t="shared" si="16"/>
        <v>-3.4510782514423737E-2</v>
      </c>
      <c r="E548" s="18">
        <f t="shared" si="17"/>
        <v>-8.3767141256030034E-2</v>
      </c>
    </row>
    <row r="549" spans="1:5" x14ac:dyDescent="0.25">
      <c r="A549" s="1">
        <v>43896</v>
      </c>
      <c r="B549" s="4">
        <v>2972.3701169999999</v>
      </c>
      <c r="C549" s="4">
        <v>262.32998700000002</v>
      </c>
      <c r="D549" s="18">
        <f t="shared" si="16"/>
        <v>-1.7200943581122549E-2</v>
      </c>
      <c r="E549" s="18">
        <f t="shared" si="17"/>
        <v>7.4995265115348209E-3</v>
      </c>
    </row>
    <row r="550" spans="1:5" x14ac:dyDescent="0.25">
      <c r="A550" s="1">
        <v>43899</v>
      </c>
      <c r="B550" s="4">
        <v>2746.5600589999999</v>
      </c>
      <c r="C550" s="4">
        <v>227.16999799999999</v>
      </c>
      <c r="D550" s="18">
        <f t="shared" si="16"/>
        <v>-7.901041272937824E-2</v>
      </c>
      <c r="E550" s="18">
        <f t="shared" si="17"/>
        <v>-0.14390457656120673</v>
      </c>
    </row>
    <row r="551" spans="1:5" x14ac:dyDescent="0.25">
      <c r="A551" s="1">
        <v>43900</v>
      </c>
      <c r="B551" s="4">
        <v>2882.2299800000001</v>
      </c>
      <c r="C551" s="4">
        <v>231.009995</v>
      </c>
      <c r="D551" s="18">
        <f t="shared" si="16"/>
        <v>4.8215052115312323E-2</v>
      </c>
      <c r="E551" s="18">
        <f t="shared" si="17"/>
        <v>1.6762350912861854E-2</v>
      </c>
    </row>
    <row r="552" spans="1:5" x14ac:dyDescent="0.25">
      <c r="A552" s="1">
        <v>43901</v>
      </c>
      <c r="B552" s="4">
        <v>2741.3798830000001</v>
      </c>
      <c r="C552" s="4">
        <v>189.08000200000001</v>
      </c>
      <c r="D552" s="18">
        <f t="shared" si="16"/>
        <v>-5.0102892577574741E-2</v>
      </c>
      <c r="E552" s="18">
        <f t="shared" si="17"/>
        <v>-0.20029076148144287</v>
      </c>
    </row>
    <row r="553" spans="1:5" x14ac:dyDescent="0.25">
      <c r="A553" s="1">
        <v>43902</v>
      </c>
      <c r="B553" s="4">
        <v>2480.639893</v>
      </c>
      <c r="C553" s="4">
        <v>154.83999600000001</v>
      </c>
      <c r="D553" s="18">
        <f t="shared" si="16"/>
        <v>-9.9944852300802703E-2</v>
      </c>
      <c r="E553" s="18">
        <f t="shared" si="17"/>
        <v>-0.19977791662623981</v>
      </c>
    </row>
    <row r="554" spans="1:5" x14ac:dyDescent="0.25">
      <c r="A554" s="1">
        <v>43903</v>
      </c>
      <c r="B554" s="4">
        <v>2711.0200199999999</v>
      </c>
      <c r="C554" s="4">
        <v>170.199997</v>
      </c>
      <c r="D554" s="18">
        <f t="shared" si="16"/>
        <v>8.8808406952074301E-2</v>
      </c>
      <c r="E554" s="18">
        <f t="shared" si="17"/>
        <v>9.4581898636622599E-2</v>
      </c>
    </row>
    <row r="555" spans="1:5" x14ac:dyDescent="0.25">
      <c r="A555" s="1">
        <v>43906</v>
      </c>
      <c r="B555" s="4">
        <v>2386.1298830000001</v>
      </c>
      <c r="C555" s="4">
        <v>129.61000100000001</v>
      </c>
      <c r="D555" s="18">
        <f t="shared" si="16"/>
        <v>-0.12765219756714355</v>
      </c>
      <c r="E555" s="18">
        <f t="shared" si="17"/>
        <v>-0.27244424936221384</v>
      </c>
    </row>
    <row r="556" spans="1:5" x14ac:dyDescent="0.25">
      <c r="A556" s="1">
        <v>43907</v>
      </c>
      <c r="B556" s="4">
        <v>2529.1899410000001</v>
      </c>
      <c r="C556" s="4">
        <v>124.139999</v>
      </c>
      <c r="D556" s="18">
        <f t="shared" si="16"/>
        <v>5.8226312396488164E-2</v>
      </c>
      <c r="E556" s="18">
        <f t="shared" si="17"/>
        <v>-4.3119996220652497E-2</v>
      </c>
    </row>
    <row r="557" spans="1:5" x14ac:dyDescent="0.25">
      <c r="A557" s="1">
        <v>43908</v>
      </c>
      <c r="B557" s="4">
        <v>2398.1000979999999</v>
      </c>
      <c r="C557" s="4">
        <v>101.889999</v>
      </c>
      <c r="D557" s="18">
        <f t="shared" si="16"/>
        <v>-5.3222272028113173E-2</v>
      </c>
      <c r="E557" s="18">
        <f t="shared" si="17"/>
        <v>-0.1975161627583972</v>
      </c>
    </row>
    <row r="558" spans="1:5" x14ac:dyDescent="0.25">
      <c r="A558" s="1">
        <v>43909</v>
      </c>
      <c r="B558" s="4">
        <v>2409.389893</v>
      </c>
      <c r="C558" s="4">
        <v>97.709998999999996</v>
      </c>
      <c r="D558" s="18">
        <f t="shared" si="16"/>
        <v>4.6967610021547094E-3</v>
      </c>
      <c r="E558" s="18">
        <f t="shared" si="17"/>
        <v>-4.1889892449803338E-2</v>
      </c>
    </row>
    <row r="559" spans="1:5" x14ac:dyDescent="0.25">
      <c r="A559" s="1">
        <v>43910</v>
      </c>
      <c r="B559" s="4">
        <v>2304.919922</v>
      </c>
      <c r="C559" s="4">
        <v>95.010002</v>
      </c>
      <c r="D559" s="18">
        <f t="shared" si="16"/>
        <v>-4.432762417423116E-2</v>
      </c>
      <c r="E559" s="18">
        <f t="shared" si="17"/>
        <v>-2.8021727452811018E-2</v>
      </c>
    </row>
    <row r="560" spans="1:5" x14ac:dyDescent="0.25">
      <c r="A560" s="1">
        <v>43913</v>
      </c>
      <c r="B560" s="4">
        <v>2237.3999020000001</v>
      </c>
      <c r="C560" s="4">
        <v>105.620003</v>
      </c>
      <c r="D560" s="18">
        <f t="shared" si="16"/>
        <v>-2.9731501217446697E-2</v>
      </c>
      <c r="E560" s="18">
        <f t="shared" si="17"/>
        <v>0.10586560541342437</v>
      </c>
    </row>
    <row r="561" spans="1:5" x14ac:dyDescent="0.25">
      <c r="A561" s="1">
        <v>43914</v>
      </c>
      <c r="B561" s="4">
        <v>2447.330078</v>
      </c>
      <c r="C561" s="4">
        <v>127.68</v>
      </c>
      <c r="D561" s="18">
        <f t="shared" si="16"/>
        <v>8.9683232620525244E-2</v>
      </c>
      <c r="E561" s="18">
        <f t="shared" si="17"/>
        <v>0.18967935801900065</v>
      </c>
    </row>
    <row r="562" spans="1:5" x14ac:dyDescent="0.25">
      <c r="A562" s="1">
        <v>43915</v>
      </c>
      <c r="B562" s="4">
        <v>2475.5600589999999</v>
      </c>
      <c r="C562" s="4">
        <v>158.729996</v>
      </c>
      <c r="D562" s="18">
        <f t="shared" si="16"/>
        <v>1.1468990636002671E-2</v>
      </c>
      <c r="E562" s="18">
        <f t="shared" si="17"/>
        <v>0.21767748668262579</v>
      </c>
    </row>
    <row r="563" spans="1:5" x14ac:dyDescent="0.25">
      <c r="A563" s="1">
        <v>43916</v>
      </c>
      <c r="B563" s="4">
        <v>2630.070068</v>
      </c>
      <c r="C563" s="4">
        <v>180.550003</v>
      </c>
      <c r="D563" s="18">
        <f t="shared" si="16"/>
        <v>6.0543830773501353E-2</v>
      </c>
      <c r="E563" s="18">
        <f t="shared" si="17"/>
        <v>0.12880314395523798</v>
      </c>
    </row>
    <row r="564" spans="1:5" x14ac:dyDescent="0.25">
      <c r="A564" s="1">
        <v>43917</v>
      </c>
      <c r="B564" s="4">
        <v>2541.469971</v>
      </c>
      <c r="C564" s="4">
        <v>162</v>
      </c>
      <c r="D564" s="18">
        <f t="shared" si="16"/>
        <v>-3.426784528817315E-2</v>
      </c>
      <c r="E564" s="18">
        <f t="shared" si="17"/>
        <v>-0.10841142910697846</v>
      </c>
    </row>
    <row r="565" spans="1:5" x14ac:dyDescent="0.25">
      <c r="A565" s="1">
        <v>43920</v>
      </c>
      <c r="B565" s="4">
        <v>2626.6499020000001</v>
      </c>
      <c r="C565" s="4">
        <v>152.279999</v>
      </c>
      <c r="D565" s="18">
        <f t="shared" si="16"/>
        <v>3.296659032229244E-2</v>
      </c>
      <c r="E565" s="18">
        <f t="shared" si="17"/>
        <v>-6.1875410284938044E-2</v>
      </c>
    </row>
    <row r="566" spans="1:5" x14ac:dyDescent="0.25">
      <c r="A566" s="1">
        <v>43921</v>
      </c>
      <c r="B566" s="4">
        <v>2584.5900879999999</v>
      </c>
      <c r="C566" s="4">
        <v>149.13999899999999</v>
      </c>
      <c r="D566" s="18">
        <f t="shared" si="16"/>
        <v>-1.6142310615227612E-2</v>
      </c>
      <c r="E566" s="18">
        <f t="shared" si="17"/>
        <v>-2.0835469536906643E-2</v>
      </c>
    </row>
    <row r="567" spans="1:5" x14ac:dyDescent="0.25">
      <c r="A567" s="1">
        <v>43922</v>
      </c>
      <c r="B567" s="4">
        <v>2470.5</v>
      </c>
      <c r="C567" s="4">
        <v>130.699997</v>
      </c>
      <c r="D567" s="18">
        <f t="shared" si="16"/>
        <v>-4.5146362775105017E-2</v>
      </c>
      <c r="E567" s="18">
        <f t="shared" si="17"/>
        <v>-0.13198085773369164</v>
      </c>
    </row>
    <row r="568" spans="1:5" x14ac:dyDescent="0.25">
      <c r="A568" s="1">
        <v>43923</v>
      </c>
      <c r="B568" s="4">
        <v>2526.8999020000001</v>
      </c>
      <c r="C568" s="4">
        <v>123.269997</v>
      </c>
      <c r="D568" s="18">
        <f t="shared" si="16"/>
        <v>2.2572656920924174E-2</v>
      </c>
      <c r="E568" s="18">
        <f t="shared" si="17"/>
        <v>-5.8527550450241529E-2</v>
      </c>
    </row>
    <row r="569" spans="1:5" x14ac:dyDescent="0.25">
      <c r="A569" s="1">
        <v>43924</v>
      </c>
      <c r="B569" s="4">
        <v>2488.6499020000001</v>
      </c>
      <c r="C569" s="4">
        <v>124.519997</v>
      </c>
      <c r="D569" s="18">
        <f t="shared" si="16"/>
        <v>-1.5252860828035191E-2</v>
      </c>
      <c r="E569" s="18">
        <f t="shared" si="17"/>
        <v>1.0089274254285721E-2</v>
      </c>
    </row>
    <row r="570" spans="1:5" x14ac:dyDescent="0.25">
      <c r="A570" s="1">
        <v>43927</v>
      </c>
      <c r="B570" s="4">
        <v>2663.679932</v>
      </c>
      <c r="C570" s="4">
        <v>148.770004</v>
      </c>
      <c r="D570" s="18">
        <f t="shared" si="16"/>
        <v>6.7968244417874163E-2</v>
      </c>
      <c r="E570" s="18">
        <f t="shared" si="17"/>
        <v>0.17793519457540125</v>
      </c>
    </row>
    <row r="571" spans="1:5" x14ac:dyDescent="0.25">
      <c r="A571" s="1">
        <v>43928</v>
      </c>
      <c r="B571" s="4">
        <v>2659.4099120000001</v>
      </c>
      <c r="C571" s="4">
        <v>141.58000200000001</v>
      </c>
      <c r="D571" s="18">
        <f t="shared" si="16"/>
        <v>-1.6043392244067388E-3</v>
      </c>
      <c r="E571" s="18">
        <f t="shared" si="17"/>
        <v>-4.9536573583960929E-2</v>
      </c>
    </row>
    <row r="572" spans="1:5" x14ac:dyDescent="0.25">
      <c r="A572" s="1">
        <v>43929</v>
      </c>
      <c r="B572" s="4">
        <v>2749.9799800000001</v>
      </c>
      <c r="C572" s="4">
        <v>146.86999499999999</v>
      </c>
      <c r="D572" s="18">
        <f t="shared" si="16"/>
        <v>3.3489371061956562E-2</v>
      </c>
      <c r="E572" s="18">
        <f t="shared" si="17"/>
        <v>3.6682865249726172E-2</v>
      </c>
    </row>
    <row r="573" spans="1:5" x14ac:dyDescent="0.25">
      <c r="A573" s="1">
        <v>43930</v>
      </c>
      <c r="B573" s="4">
        <v>2789.820068</v>
      </c>
      <c r="C573" s="4">
        <v>151.83999600000001</v>
      </c>
      <c r="D573" s="18">
        <f t="shared" si="16"/>
        <v>1.4383470345338526E-2</v>
      </c>
      <c r="E573" s="18">
        <f t="shared" si="17"/>
        <v>3.3279500796039786E-2</v>
      </c>
    </row>
    <row r="574" spans="1:5" x14ac:dyDescent="0.25">
      <c r="A574" s="1">
        <v>43934</v>
      </c>
      <c r="B574" s="4">
        <v>2761.6298830000001</v>
      </c>
      <c r="C574" s="4">
        <v>147.33000200000001</v>
      </c>
      <c r="D574" s="18">
        <f t="shared" si="16"/>
        <v>-1.0156059247965839E-2</v>
      </c>
      <c r="E574" s="18">
        <f t="shared" si="17"/>
        <v>-3.0152326223867335E-2</v>
      </c>
    </row>
    <row r="575" spans="1:5" x14ac:dyDescent="0.25">
      <c r="A575" s="1">
        <v>43935</v>
      </c>
      <c r="B575" s="4">
        <v>2846.0600589999999</v>
      </c>
      <c r="C575" s="4">
        <v>141</v>
      </c>
      <c r="D575" s="18">
        <f t="shared" si="16"/>
        <v>3.0114559647154059E-2</v>
      </c>
      <c r="E575" s="18">
        <f t="shared" si="17"/>
        <v>-4.3915091916062354E-2</v>
      </c>
    </row>
    <row r="576" spans="1:5" x14ac:dyDescent="0.25">
      <c r="A576" s="1">
        <v>43936</v>
      </c>
      <c r="B576" s="4">
        <v>2783.360107</v>
      </c>
      <c r="C576" s="4">
        <v>145.979996</v>
      </c>
      <c r="D576" s="18">
        <f t="shared" si="16"/>
        <v>-2.2276732966680823E-2</v>
      </c>
      <c r="E576" s="18">
        <f t="shared" si="17"/>
        <v>3.4709708244303826E-2</v>
      </c>
    </row>
    <row r="577" spans="1:5" x14ac:dyDescent="0.25">
      <c r="A577" s="1">
        <v>43937</v>
      </c>
      <c r="B577" s="4">
        <v>2799.5500489999999</v>
      </c>
      <c r="C577" s="4">
        <v>134.240005</v>
      </c>
      <c r="D577" s="18">
        <f t="shared" si="16"/>
        <v>5.7998380525054192E-3</v>
      </c>
      <c r="E577" s="18">
        <f t="shared" si="17"/>
        <v>-8.3840318656854401E-2</v>
      </c>
    </row>
    <row r="578" spans="1:5" x14ac:dyDescent="0.25">
      <c r="A578" s="1">
        <v>43938</v>
      </c>
      <c r="B578" s="4">
        <v>2874.5600589999999</v>
      </c>
      <c r="C578" s="4">
        <v>154</v>
      </c>
      <c r="D578" s="18">
        <f t="shared" si="16"/>
        <v>2.6440932101252809E-2</v>
      </c>
      <c r="E578" s="18">
        <f t="shared" si="17"/>
        <v>0.13732332244801157</v>
      </c>
    </row>
    <row r="579" spans="1:5" x14ac:dyDescent="0.25">
      <c r="A579" s="1">
        <v>43941</v>
      </c>
      <c r="B579" s="4">
        <v>2823.1599120000001</v>
      </c>
      <c r="C579" s="4">
        <v>143.61000100000001</v>
      </c>
      <c r="D579" s="18">
        <f t="shared" si="16"/>
        <v>-1.8042845795415784E-2</v>
      </c>
      <c r="E579" s="18">
        <f t="shared" si="17"/>
        <v>-6.9851303377798407E-2</v>
      </c>
    </row>
    <row r="580" spans="1:5" x14ac:dyDescent="0.25">
      <c r="A580" s="1">
        <v>43942</v>
      </c>
      <c r="B580" s="4">
        <v>2736.5600589999999</v>
      </c>
      <c r="C580" s="4">
        <v>136.33000200000001</v>
      </c>
      <c r="D580" s="18">
        <f t="shared" ref="D580:D598" si="18">LN(B580/B579)</f>
        <v>-3.1155115049135873E-2</v>
      </c>
      <c r="E580" s="18">
        <f t="shared" ref="E580:E598" si="19">LN(C580/C579)</f>
        <v>-5.2022867167507182E-2</v>
      </c>
    </row>
    <row r="581" spans="1:5" x14ac:dyDescent="0.25">
      <c r="A581" s="1">
        <v>43943</v>
      </c>
      <c r="B581" s="4">
        <v>2799.3100589999999</v>
      </c>
      <c r="C581" s="4">
        <v>134.970001</v>
      </c>
      <c r="D581" s="18">
        <f t="shared" si="18"/>
        <v>2.267130057880911E-2</v>
      </c>
      <c r="E581" s="18">
        <f t="shared" si="19"/>
        <v>-1.0025892938079204E-2</v>
      </c>
    </row>
    <row r="582" spans="1:5" x14ac:dyDescent="0.25">
      <c r="A582" s="1">
        <v>43944</v>
      </c>
      <c r="B582" s="4">
        <v>2797.8000489999999</v>
      </c>
      <c r="C582" s="4">
        <v>137.740005</v>
      </c>
      <c r="D582" s="18">
        <f t="shared" si="18"/>
        <v>-5.3956774388849748E-4</v>
      </c>
      <c r="E582" s="18">
        <f t="shared" si="19"/>
        <v>2.0315347486582921E-2</v>
      </c>
    </row>
    <row r="583" spans="1:5" x14ac:dyDescent="0.25">
      <c r="A583" s="1">
        <v>43945</v>
      </c>
      <c r="B583" s="4">
        <v>2836.73999</v>
      </c>
      <c r="C583" s="4">
        <v>128.979996</v>
      </c>
      <c r="D583" s="18">
        <f t="shared" si="18"/>
        <v>1.3822090422785883E-2</v>
      </c>
      <c r="E583" s="18">
        <f t="shared" si="19"/>
        <v>-6.5710563847156664E-2</v>
      </c>
    </row>
    <row r="584" spans="1:5" x14ac:dyDescent="0.25">
      <c r="A584" s="1">
        <v>43948</v>
      </c>
      <c r="B584" s="4">
        <v>2878.4799800000001</v>
      </c>
      <c r="C584" s="4">
        <v>128.679993</v>
      </c>
      <c r="D584" s="18">
        <f t="shared" si="18"/>
        <v>1.4606868101510885E-2</v>
      </c>
      <c r="E584" s="18">
        <f t="shared" si="19"/>
        <v>-2.3286745973545571E-3</v>
      </c>
    </row>
    <row r="585" spans="1:5" x14ac:dyDescent="0.25">
      <c r="A585" s="1">
        <v>43949</v>
      </c>
      <c r="B585" s="4">
        <v>2863.389893</v>
      </c>
      <c r="C585" s="4">
        <v>131.300003</v>
      </c>
      <c r="D585" s="18">
        <f t="shared" si="18"/>
        <v>-5.2561698803032658E-3</v>
      </c>
      <c r="E585" s="18">
        <f t="shared" si="19"/>
        <v>2.0156156184872823E-2</v>
      </c>
    </row>
    <row r="586" spans="1:5" x14ac:dyDescent="0.25">
      <c r="A586" s="1">
        <v>43950</v>
      </c>
      <c r="B586" s="4">
        <v>2939.51001</v>
      </c>
      <c r="C586" s="4">
        <v>139</v>
      </c>
      <c r="D586" s="18">
        <f t="shared" si="18"/>
        <v>2.6236703977471479E-2</v>
      </c>
      <c r="E586" s="18">
        <f t="shared" si="19"/>
        <v>5.6989128973502806E-2</v>
      </c>
    </row>
    <row r="587" spans="1:5" x14ac:dyDescent="0.25">
      <c r="A587" s="1">
        <v>43951</v>
      </c>
      <c r="B587" s="4">
        <v>2912.429932</v>
      </c>
      <c r="C587" s="4">
        <v>141.020004</v>
      </c>
      <c r="D587" s="18">
        <f t="shared" si="18"/>
        <v>-9.2551432753939979E-3</v>
      </c>
      <c r="E587" s="18">
        <f t="shared" si="19"/>
        <v>1.4427819524973337E-2</v>
      </c>
    </row>
    <row r="588" spans="1:5" x14ac:dyDescent="0.25">
      <c r="A588" s="1">
        <v>43952</v>
      </c>
      <c r="B588" s="4">
        <v>2830.709961</v>
      </c>
      <c r="C588" s="4">
        <v>133.36999499999999</v>
      </c>
      <c r="D588" s="18">
        <f t="shared" si="18"/>
        <v>-2.8460211116090185E-2</v>
      </c>
      <c r="E588" s="18">
        <f t="shared" si="19"/>
        <v>-5.5774569511053029E-2</v>
      </c>
    </row>
    <row r="589" spans="1:5" x14ac:dyDescent="0.25">
      <c r="A589" s="1">
        <v>43955</v>
      </c>
      <c r="B589" s="4">
        <v>2842.73999</v>
      </c>
      <c r="C589" s="4">
        <v>131.46000699999999</v>
      </c>
      <c r="D589" s="18">
        <f t="shared" si="18"/>
        <v>4.2408224743233644E-3</v>
      </c>
      <c r="E589" s="18">
        <f t="shared" si="19"/>
        <v>-1.4424507061047101E-2</v>
      </c>
    </row>
    <row r="590" spans="1:5" x14ac:dyDescent="0.25">
      <c r="A590" s="1">
        <v>43956</v>
      </c>
      <c r="B590" s="4">
        <v>2868.4399410000001</v>
      </c>
      <c r="C590" s="4">
        <v>125.400002</v>
      </c>
      <c r="D590" s="18">
        <f t="shared" si="18"/>
        <v>8.9999351385992611E-3</v>
      </c>
      <c r="E590" s="18">
        <f t="shared" si="19"/>
        <v>-4.7194031935781491E-2</v>
      </c>
    </row>
    <row r="591" spans="1:5" x14ac:dyDescent="0.25">
      <c r="A591" s="1">
        <v>43957</v>
      </c>
      <c r="B591" s="4">
        <v>2848.419922</v>
      </c>
      <c r="C591" s="4">
        <v>121.860001</v>
      </c>
      <c r="D591" s="18">
        <f t="shared" si="18"/>
        <v>-7.0038802135311854E-3</v>
      </c>
      <c r="E591" s="18">
        <f t="shared" si="19"/>
        <v>-2.8635791121297108E-2</v>
      </c>
    </row>
    <row r="592" spans="1:5" x14ac:dyDescent="0.25">
      <c r="A592" s="1">
        <v>43958</v>
      </c>
      <c r="B592" s="4">
        <v>2881.1899410000001</v>
      </c>
      <c r="C592" s="4">
        <v>128.64999399999999</v>
      </c>
      <c r="D592" s="18">
        <f t="shared" si="18"/>
        <v>1.1438955570006097E-2</v>
      </c>
      <c r="E592" s="18">
        <f t="shared" si="19"/>
        <v>5.4222639063099952E-2</v>
      </c>
    </row>
    <row r="593" spans="1:5" x14ac:dyDescent="0.25">
      <c r="A593" s="1">
        <v>43959</v>
      </c>
      <c r="B593" s="4">
        <v>2929.8000489999999</v>
      </c>
      <c r="C593" s="4">
        <v>133.44000199999999</v>
      </c>
      <c r="D593" s="18">
        <f t="shared" si="18"/>
        <v>1.6730795264891397E-2</v>
      </c>
      <c r="E593" s="18">
        <f t="shared" si="19"/>
        <v>3.6556461508859578E-2</v>
      </c>
    </row>
    <row r="594" spans="1:5" x14ac:dyDescent="0.25">
      <c r="A594" s="1">
        <v>43962</v>
      </c>
      <c r="B594" s="4">
        <v>2930.1899410000001</v>
      </c>
      <c r="C594" s="4">
        <v>128.91000399999999</v>
      </c>
      <c r="D594" s="18">
        <f t="shared" si="18"/>
        <v>1.3306916948353881E-4</v>
      </c>
      <c r="E594" s="18">
        <f t="shared" si="19"/>
        <v>-3.4537436114032899E-2</v>
      </c>
    </row>
    <row r="595" spans="1:5" x14ac:dyDescent="0.25">
      <c r="A595" s="1">
        <v>43963</v>
      </c>
      <c r="B595" s="4">
        <v>2870.1201169999999</v>
      </c>
      <c r="C595" s="4">
        <v>125.220001</v>
      </c>
      <c r="D595" s="18">
        <f t="shared" si="18"/>
        <v>-2.0713365698733076E-2</v>
      </c>
      <c r="E595" s="18">
        <f t="shared" si="19"/>
        <v>-2.9042319181304139E-2</v>
      </c>
    </row>
    <row r="596" spans="1:5" x14ac:dyDescent="0.25">
      <c r="A596" s="1">
        <v>43964</v>
      </c>
      <c r="B596" s="4">
        <v>2820</v>
      </c>
      <c r="C596" s="4">
        <v>121.5</v>
      </c>
      <c r="D596" s="18">
        <f t="shared" si="18"/>
        <v>-1.761699655895169E-2</v>
      </c>
      <c r="E596" s="18">
        <f t="shared" si="19"/>
        <v>-3.0157935522505907E-2</v>
      </c>
    </row>
    <row r="597" spans="1:5" x14ac:dyDescent="0.25">
      <c r="A597" s="1">
        <v>43965</v>
      </c>
      <c r="B597" s="4">
        <v>2852.5</v>
      </c>
      <c r="C597" s="4">
        <v>122.519997</v>
      </c>
      <c r="D597" s="18">
        <f t="shared" si="18"/>
        <v>1.1458917804071491E-2</v>
      </c>
      <c r="E597" s="18">
        <f t="shared" si="19"/>
        <v>8.3599946981729213E-3</v>
      </c>
    </row>
    <row r="598" spans="1:5" x14ac:dyDescent="0.25">
      <c r="A598" s="2">
        <v>43966</v>
      </c>
      <c r="B598" s="5">
        <v>2863.6999510000001</v>
      </c>
      <c r="C598" s="5">
        <v>120</v>
      </c>
      <c r="D598" s="19">
        <f t="shared" si="18"/>
        <v>3.9186751437044372E-3</v>
      </c>
      <c r="E598" s="19">
        <f t="shared" si="19"/>
        <v>-2.0782514696730033E-2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0"/>
  <sheetViews>
    <sheetView workbookViewId="0">
      <selection activeCell="D19" sqref="D19"/>
    </sheetView>
  </sheetViews>
  <sheetFormatPr baseColWidth="10" defaultRowHeight="15" x14ac:dyDescent="0.25"/>
  <cols>
    <col min="1" max="1" width="31.5703125" customWidth="1"/>
    <col min="2" max="2" width="17.7109375" bestFit="1" customWidth="1"/>
    <col min="3" max="3" width="19" bestFit="1" customWidth="1"/>
    <col min="4" max="4" width="25.42578125" bestFit="1" customWidth="1"/>
    <col min="6" max="6" width="15.85546875" bestFit="1" customWidth="1"/>
  </cols>
  <sheetData>
    <row r="1" spans="1:9" x14ac:dyDescent="0.25">
      <c r="A1" t="s">
        <v>23</v>
      </c>
    </row>
    <row r="2" spans="1:9" ht="15.75" thickBot="1" x14ac:dyDescent="0.3"/>
    <row r="3" spans="1:9" x14ac:dyDescent="0.25">
      <c r="A3" s="16" t="s">
        <v>24</v>
      </c>
      <c r="B3" s="16"/>
    </row>
    <row r="4" spans="1:9" x14ac:dyDescent="0.25">
      <c r="A4" s="6" t="s">
        <v>25</v>
      </c>
      <c r="B4" s="6">
        <v>0.68780398518493802</v>
      </c>
    </row>
    <row r="5" spans="1:9" x14ac:dyDescent="0.25">
      <c r="A5" s="6" t="s">
        <v>26</v>
      </c>
      <c r="B5" s="6">
        <v>0.47307432203628247</v>
      </c>
    </row>
    <row r="6" spans="1:9" x14ac:dyDescent="0.25">
      <c r="A6" s="6" t="s">
        <v>27</v>
      </c>
      <c r="B6" s="6">
        <v>0.47218724177035026</v>
      </c>
    </row>
    <row r="7" spans="1:9" x14ac:dyDescent="0.25">
      <c r="A7" s="6" t="s">
        <v>6</v>
      </c>
      <c r="B7" s="6">
        <v>2.4601415321534877E-2</v>
      </c>
    </row>
    <row r="8" spans="1:9" ht="15.75" thickBot="1" x14ac:dyDescent="0.3">
      <c r="A8" s="7" t="s">
        <v>28</v>
      </c>
      <c r="B8" s="7">
        <v>596</v>
      </c>
    </row>
    <row r="10" spans="1:9" ht="15.75" thickBot="1" x14ac:dyDescent="0.3">
      <c r="A10" t="s">
        <v>29</v>
      </c>
    </row>
    <row r="11" spans="1:9" x14ac:dyDescent="0.25">
      <c r="A11" s="15"/>
      <c r="B11" s="15" t="s">
        <v>34</v>
      </c>
      <c r="C11" s="15" t="s">
        <v>35</v>
      </c>
      <c r="D11" s="15" t="s">
        <v>36</v>
      </c>
      <c r="E11" s="15" t="s">
        <v>37</v>
      </c>
      <c r="F11" s="15" t="s">
        <v>38</v>
      </c>
    </row>
    <row r="12" spans="1:9" x14ac:dyDescent="0.25">
      <c r="A12" s="6" t="s">
        <v>30</v>
      </c>
      <c r="B12" s="6">
        <v>1</v>
      </c>
      <c r="C12" s="6">
        <v>0.32276515512628395</v>
      </c>
      <c r="D12" s="6">
        <v>0.32276515512628395</v>
      </c>
      <c r="E12" s="6">
        <v>533.29370543392076</v>
      </c>
      <c r="F12" s="6">
        <v>1.0868066453368685E-84</v>
      </c>
    </row>
    <row r="13" spans="1:9" x14ac:dyDescent="0.25">
      <c r="A13" s="6" t="s">
        <v>31</v>
      </c>
      <c r="B13" s="6">
        <v>594</v>
      </c>
      <c r="C13" s="6">
        <v>0.35950640367865466</v>
      </c>
      <c r="D13" s="6">
        <v>6.0522963582265092E-4</v>
      </c>
      <c r="E13" s="6"/>
      <c r="F13" s="6"/>
    </row>
    <row r="14" spans="1:9" ht="15.75" thickBot="1" x14ac:dyDescent="0.3">
      <c r="A14" s="7" t="s">
        <v>32</v>
      </c>
      <c r="B14" s="7">
        <v>595</v>
      </c>
      <c r="C14" s="7">
        <v>0.68227155880493862</v>
      </c>
      <c r="D14" s="7"/>
      <c r="E14" s="7"/>
      <c r="F14" s="7"/>
    </row>
    <row r="15" spans="1:9" ht="15.75" thickBot="1" x14ac:dyDescent="0.3"/>
    <row r="16" spans="1:9" x14ac:dyDescent="0.25">
      <c r="A16" s="15"/>
      <c r="B16" s="15" t="s">
        <v>39</v>
      </c>
      <c r="C16" s="15" t="s">
        <v>6</v>
      </c>
      <c r="D16" s="15" t="s">
        <v>40</v>
      </c>
      <c r="E16" s="15" t="s">
        <v>41</v>
      </c>
      <c r="F16" s="15" t="s">
        <v>42</v>
      </c>
      <c r="G16" s="15" t="s">
        <v>43</v>
      </c>
      <c r="H16" s="15" t="s">
        <v>44</v>
      </c>
      <c r="I16" s="15" t="s">
        <v>45</v>
      </c>
    </row>
    <row r="17" spans="1:9" x14ac:dyDescent="0.25">
      <c r="A17" s="6" t="s">
        <v>33</v>
      </c>
      <c r="B17" s="6">
        <v>-1.5917970873842741E-3</v>
      </c>
      <c r="C17" s="6">
        <v>1.0077350008251015E-3</v>
      </c>
      <c r="D17" s="6">
        <v>-1.5795790421896243</v>
      </c>
      <c r="E17" s="6">
        <v>0.11473563612864048</v>
      </c>
      <c r="F17" s="6">
        <v>-3.5709540826606898E-3</v>
      </c>
      <c r="G17" s="6">
        <v>3.8735990789214155E-4</v>
      </c>
      <c r="H17" s="6">
        <v>-3.5709540826606898E-3</v>
      </c>
      <c r="I17" s="6">
        <v>3.8735990789214155E-4</v>
      </c>
    </row>
    <row r="18" spans="1:9" ht="15.75" thickBot="1" x14ac:dyDescent="0.3">
      <c r="A18" s="7" t="s">
        <v>46</v>
      </c>
      <c r="B18" s="7">
        <v>1.5088363230163189</v>
      </c>
      <c r="C18" s="7">
        <v>6.5336956682783345E-2</v>
      </c>
      <c r="D18" s="7">
        <v>23.09315278245743</v>
      </c>
      <c r="E18" s="7">
        <v>1.0868066453366521E-84</v>
      </c>
      <c r="F18" s="7">
        <v>1.3805167799192486</v>
      </c>
      <c r="G18" s="7">
        <v>1.6371558661133891</v>
      </c>
      <c r="H18" s="7">
        <v>1.3805167799192486</v>
      </c>
      <c r="I18" s="7">
        <v>1.6371558661133891</v>
      </c>
    </row>
    <row r="22" spans="1:9" x14ac:dyDescent="0.25">
      <c r="A22" t="s">
        <v>47</v>
      </c>
    </row>
    <row r="23" spans="1:9" ht="15.75" thickBot="1" x14ac:dyDescent="0.3"/>
    <row r="24" spans="1:9" x14ac:dyDescent="0.25">
      <c r="A24" s="15" t="s">
        <v>48</v>
      </c>
      <c r="B24" s="15" t="s">
        <v>49</v>
      </c>
      <c r="C24" s="15" t="s">
        <v>31</v>
      </c>
    </row>
    <row r="25" spans="1:9" x14ac:dyDescent="0.25">
      <c r="A25" s="6">
        <v>1</v>
      </c>
      <c r="B25" s="6">
        <v>8.0322146735557765E-3</v>
      </c>
      <c r="C25" s="6">
        <v>-4.8034277395578523E-3</v>
      </c>
    </row>
    <row r="26" spans="1:9" x14ac:dyDescent="0.25">
      <c r="A26" s="6">
        <v>2</v>
      </c>
      <c r="B26" s="6">
        <v>4.4745436552239247E-3</v>
      </c>
      <c r="C26" s="6">
        <v>-8.2761167186345477E-3</v>
      </c>
    </row>
    <row r="27" spans="1:9" x14ac:dyDescent="0.25">
      <c r="A27" s="6">
        <v>3</v>
      </c>
      <c r="B27" s="6">
        <v>8.9838567633802342E-3</v>
      </c>
      <c r="C27" s="6">
        <v>3.1218997632069749E-2</v>
      </c>
    </row>
    <row r="28" spans="1:9" x14ac:dyDescent="0.25">
      <c r="A28" s="6">
        <v>4</v>
      </c>
      <c r="B28" s="6">
        <v>9.1432559932325781E-4</v>
      </c>
      <c r="C28" s="6">
        <v>3.3184616613729082E-3</v>
      </c>
    </row>
    <row r="29" spans="1:9" x14ac:dyDescent="0.25">
      <c r="A29" s="6">
        <v>5</v>
      </c>
      <c r="B29" s="6">
        <v>3.7283375052018109E-4</v>
      </c>
      <c r="C29" s="6">
        <v>2.5973772285805233E-2</v>
      </c>
    </row>
    <row r="30" spans="1:9" x14ac:dyDescent="0.25">
      <c r="A30" s="6">
        <v>6</v>
      </c>
      <c r="B30" s="6">
        <v>-3.2708994928011483E-3</v>
      </c>
      <c r="C30" s="6">
        <v>9.0014309969858788E-3</v>
      </c>
    </row>
    <row r="31" spans="1:9" x14ac:dyDescent="0.25">
      <c r="A31" s="6">
        <v>7</v>
      </c>
      <c r="B31" s="6">
        <v>8.983676060497844E-3</v>
      </c>
      <c r="C31" s="6">
        <v>1.5262504679973707E-2</v>
      </c>
    </row>
    <row r="32" spans="1:9" x14ac:dyDescent="0.25">
      <c r="A32" s="6">
        <v>8</v>
      </c>
      <c r="B32" s="6">
        <v>8.55803345742287E-3</v>
      </c>
      <c r="C32" s="6">
        <v>1.5798457621093793E-2</v>
      </c>
    </row>
    <row r="33" spans="1:3" x14ac:dyDescent="0.25">
      <c r="A33" s="6">
        <v>9</v>
      </c>
      <c r="B33" s="6">
        <v>-6.9190653077935114E-3</v>
      </c>
      <c r="C33" s="6">
        <v>3.7912286727961285E-3</v>
      </c>
    </row>
    <row r="34" spans="1:3" x14ac:dyDescent="0.25">
      <c r="A34" s="6">
        <v>10</v>
      </c>
      <c r="B34" s="6">
        <v>1.2547517610982451E-2</v>
      </c>
      <c r="C34" s="6">
        <v>3.3659204670366809E-2</v>
      </c>
    </row>
    <row r="35" spans="1:3" x14ac:dyDescent="0.25">
      <c r="A35" s="6">
        <v>11</v>
      </c>
      <c r="B35" s="6">
        <v>-4.0326382100308025E-3</v>
      </c>
      <c r="C35" s="6">
        <v>-2.7365958032260392E-2</v>
      </c>
    </row>
    <row r="36" spans="1:3" x14ac:dyDescent="0.25">
      <c r="A36" s="6">
        <v>12</v>
      </c>
      <c r="B36" s="6">
        <v>5.0103397844882252E-3</v>
      </c>
      <c r="C36" s="6">
        <v>-1.2179650974392255E-2</v>
      </c>
    </row>
    <row r="37" spans="1:3" x14ac:dyDescent="0.25">
      <c r="A37" s="6">
        <v>13</v>
      </c>
      <c r="B37" s="6">
        <v>1.0530743790684107E-2</v>
      </c>
      <c r="C37" s="6">
        <v>-9.7317480013828957E-3</v>
      </c>
    </row>
    <row r="38" spans="1:3" x14ac:dyDescent="0.25">
      <c r="A38" s="6">
        <v>14</v>
      </c>
      <c r="B38" s="6">
        <v>1.6854028439717002E-3</v>
      </c>
      <c r="C38" s="6">
        <v>-8.84115067278941E-3</v>
      </c>
    </row>
    <row r="39" spans="1:3" x14ac:dyDescent="0.25">
      <c r="A39" s="6">
        <v>15</v>
      </c>
      <c r="B39" s="6">
        <v>-2.436945553231029E-3</v>
      </c>
      <c r="C39" s="6">
        <v>-2.4841469971061949E-4</v>
      </c>
    </row>
    <row r="40" spans="1:3" x14ac:dyDescent="0.25">
      <c r="A40" s="6">
        <v>16</v>
      </c>
      <c r="B40" s="6">
        <v>-6.8281460677515292E-4</v>
      </c>
      <c r="C40" s="6">
        <v>2.5529274685608016E-2</v>
      </c>
    </row>
    <row r="41" spans="1:3" x14ac:dyDescent="0.25">
      <c r="A41" s="6">
        <v>17</v>
      </c>
      <c r="B41" s="6">
        <v>1.6169677970003307E-2</v>
      </c>
      <c r="C41" s="6">
        <v>-1.5849230980821537E-2</v>
      </c>
    </row>
    <row r="42" spans="1:3" x14ac:dyDescent="0.25">
      <c r="A42" s="6">
        <v>18</v>
      </c>
      <c r="B42" s="6">
        <v>-1.1783588604882669E-2</v>
      </c>
      <c r="C42" s="6">
        <v>4.7664659717785735E-3</v>
      </c>
    </row>
    <row r="43" spans="1:3" x14ac:dyDescent="0.25">
      <c r="A43" s="6">
        <v>19</v>
      </c>
      <c r="B43" s="6">
        <v>-1.8126595053944893E-2</v>
      </c>
      <c r="C43" s="6">
        <v>8.9596614238585705E-3</v>
      </c>
    </row>
    <row r="44" spans="1:3" x14ac:dyDescent="0.25">
      <c r="A44" s="6">
        <v>20</v>
      </c>
      <c r="B44" s="6">
        <v>-8.5417849775053256E-4</v>
      </c>
      <c r="C44" s="6">
        <v>4.9008201837260172E-2</v>
      </c>
    </row>
    <row r="45" spans="1:3" x14ac:dyDescent="0.25">
      <c r="A45" s="6">
        <v>21</v>
      </c>
      <c r="B45" s="6">
        <v>-2.5699736567666859E-3</v>
      </c>
      <c r="C45" s="6">
        <v>9.7960979520621012E-3</v>
      </c>
    </row>
    <row r="46" spans="1:3" x14ac:dyDescent="0.25">
      <c r="A46" s="6">
        <v>22</v>
      </c>
      <c r="B46" s="6">
        <v>-3.3936238942824347E-2</v>
      </c>
      <c r="C46" s="6">
        <v>1.1182475537775571E-2</v>
      </c>
    </row>
    <row r="47" spans="1:3" x14ac:dyDescent="0.25">
      <c r="A47" s="6">
        <v>23</v>
      </c>
      <c r="B47" s="6">
        <v>-6.472534303633494E-2</v>
      </c>
      <c r="C47" s="6">
        <v>5.6043955590195163E-3</v>
      </c>
    </row>
    <row r="48" spans="1:3" x14ac:dyDescent="0.25">
      <c r="A48" s="6">
        <v>24</v>
      </c>
      <c r="B48" s="6">
        <v>2.4496848494850648E-2</v>
      </c>
      <c r="C48" s="6">
        <v>1.1428635249890302E-2</v>
      </c>
    </row>
    <row r="49" spans="1:3" x14ac:dyDescent="0.25">
      <c r="A49" s="6">
        <v>25</v>
      </c>
      <c r="B49" s="6">
        <v>-9.1573112657272783E-3</v>
      </c>
      <c r="C49" s="6">
        <v>3.0086093010641003E-2</v>
      </c>
    </row>
    <row r="50" spans="1:3" x14ac:dyDescent="0.25">
      <c r="A50" s="6">
        <v>26</v>
      </c>
      <c r="B50" s="6">
        <v>-5.9318444738489018E-2</v>
      </c>
      <c r="C50" s="6">
        <v>9.7572718567697017E-3</v>
      </c>
    </row>
    <row r="51" spans="1:3" x14ac:dyDescent="0.25">
      <c r="A51" s="6">
        <v>27</v>
      </c>
      <c r="B51" s="6">
        <v>2.0777675000809126E-2</v>
      </c>
      <c r="C51" s="6">
        <v>-1.1207876171959234E-2</v>
      </c>
    </row>
    <row r="52" spans="1:3" x14ac:dyDescent="0.25">
      <c r="A52" s="6">
        <v>28</v>
      </c>
      <c r="B52" s="6">
        <v>1.9258307524483612E-2</v>
      </c>
      <c r="C52" s="6">
        <v>1.3169889228326924E-2</v>
      </c>
    </row>
    <row r="53" spans="1:3" x14ac:dyDescent="0.25">
      <c r="A53" s="6">
        <v>29</v>
      </c>
      <c r="B53" s="6">
        <v>2.3455442319843959E-3</v>
      </c>
      <c r="C53" s="6">
        <v>-4.2087014919590209E-3</v>
      </c>
    </row>
    <row r="54" spans="1:3" x14ac:dyDescent="0.25">
      <c r="A54" s="6">
        <v>30</v>
      </c>
      <c r="B54" s="6">
        <v>1.8496004815587892E-2</v>
      </c>
      <c r="C54" s="6">
        <v>-1.3583300228111231E-2</v>
      </c>
    </row>
    <row r="55" spans="1:3" x14ac:dyDescent="0.25">
      <c r="A55" s="6">
        <v>31</v>
      </c>
      <c r="B55" s="6">
        <v>1.6509503523835546E-2</v>
      </c>
      <c r="C55" s="6">
        <v>1.6603262965418551E-2</v>
      </c>
    </row>
    <row r="56" spans="1:3" x14ac:dyDescent="0.25">
      <c r="A56" s="6">
        <v>32</v>
      </c>
      <c r="B56" s="6">
        <v>-1.0283978736837281E-3</v>
      </c>
      <c r="C56" s="6">
        <v>-2.9633355882605636E-3</v>
      </c>
    </row>
    <row r="57" spans="1:3" x14ac:dyDescent="0.25">
      <c r="A57" s="6">
        <v>33</v>
      </c>
      <c r="B57" s="6">
        <v>-1.0431340530947276E-2</v>
      </c>
      <c r="C57" s="6">
        <v>5.659972903493459E-3</v>
      </c>
    </row>
    <row r="58" spans="1:3" x14ac:dyDescent="0.25">
      <c r="A58" s="6">
        <v>34</v>
      </c>
      <c r="B58" s="6">
        <v>-9.9079968600931535E-3</v>
      </c>
      <c r="C58" s="6">
        <v>7.1306163651833655E-3</v>
      </c>
    </row>
    <row r="59" spans="1:3" x14ac:dyDescent="0.25">
      <c r="A59" s="6">
        <v>35</v>
      </c>
      <c r="B59" s="6">
        <v>-1.2358232734021061E-4</v>
      </c>
      <c r="C59" s="6">
        <v>1.0147856197186972E-2</v>
      </c>
    </row>
    <row r="60" spans="1:3" x14ac:dyDescent="0.25">
      <c r="A60" s="6">
        <v>36</v>
      </c>
      <c r="B60" s="6">
        <v>2.2400629170762909E-2</v>
      </c>
      <c r="C60" s="6">
        <v>-2.032362743779291E-2</v>
      </c>
    </row>
    <row r="61" spans="1:3" x14ac:dyDescent="0.25">
      <c r="A61" s="6">
        <v>37</v>
      </c>
      <c r="B61" s="6">
        <v>1.6044143754966225E-2</v>
      </c>
      <c r="C61" s="6">
        <v>2.8970945749161661E-3</v>
      </c>
    </row>
    <row r="62" spans="1:3" x14ac:dyDescent="0.25">
      <c r="A62" s="6">
        <v>38</v>
      </c>
      <c r="B62" s="6">
        <v>-2.0887266250136989E-2</v>
      </c>
      <c r="C62" s="6">
        <v>2.4073563524502049E-2</v>
      </c>
    </row>
    <row r="63" spans="1:3" x14ac:dyDescent="0.25">
      <c r="A63" s="6">
        <v>39</v>
      </c>
      <c r="B63" s="6">
        <v>-1.8427100097849439E-2</v>
      </c>
      <c r="C63" s="6">
        <v>1.1740585201875001E-2</v>
      </c>
    </row>
    <row r="64" spans="1:3" x14ac:dyDescent="0.25">
      <c r="A64" s="6">
        <v>40</v>
      </c>
      <c r="B64" s="6">
        <v>-2.1831275864988856E-2</v>
      </c>
      <c r="C64" s="6">
        <v>-1.3345707655107224E-2</v>
      </c>
    </row>
    <row r="65" spans="1:3" x14ac:dyDescent="0.25">
      <c r="A65" s="6">
        <v>41</v>
      </c>
      <c r="B65" s="6">
        <v>6.0410821325949573E-3</v>
      </c>
      <c r="C65" s="6">
        <v>-2.0500623197540542E-2</v>
      </c>
    </row>
    <row r="66" spans="1:3" x14ac:dyDescent="0.25">
      <c r="A66" s="6">
        <v>42</v>
      </c>
      <c r="B66" s="6">
        <v>1.4962577860346911E-2</v>
      </c>
      <c r="C66" s="6">
        <v>8.2093838037284681E-3</v>
      </c>
    </row>
    <row r="67" spans="1:3" x14ac:dyDescent="0.25">
      <c r="A67" s="6">
        <v>43</v>
      </c>
      <c r="B67" s="6">
        <v>2.3845645270462092E-3</v>
      </c>
      <c r="C67" s="6">
        <v>-1.330136380751872E-2</v>
      </c>
    </row>
    <row r="68" spans="1:3" x14ac:dyDescent="0.25">
      <c r="A68" s="6">
        <v>44</v>
      </c>
      <c r="B68" s="6">
        <v>-2.3220613352632332E-3</v>
      </c>
      <c r="C68" s="6">
        <v>-3.0805771357678589E-3</v>
      </c>
    </row>
    <row r="69" spans="1:3" x14ac:dyDescent="0.25">
      <c r="A69" s="6">
        <v>45</v>
      </c>
      <c r="B69" s="6">
        <v>5.127274750393057E-3</v>
      </c>
      <c r="C69" s="6">
        <v>-2.6926973532268809E-4</v>
      </c>
    </row>
    <row r="70" spans="1:3" x14ac:dyDescent="0.25">
      <c r="A70" s="6">
        <v>46</v>
      </c>
      <c r="B70" s="6">
        <v>2.4404768506725696E-2</v>
      </c>
      <c r="C70" s="6">
        <v>-7.9379696287585379E-3</v>
      </c>
    </row>
    <row r="71" spans="1:3" x14ac:dyDescent="0.25">
      <c r="A71" s="6">
        <v>47</v>
      </c>
      <c r="B71" s="6">
        <v>-3.5152571667146143E-3</v>
      </c>
      <c r="C71" s="6">
        <v>-2.6055651373887514E-2</v>
      </c>
    </row>
    <row r="72" spans="1:3" x14ac:dyDescent="0.25">
      <c r="A72" s="6">
        <v>48</v>
      </c>
      <c r="B72" s="6">
        <v>-1.1224073035858753E-2</v>
      </c>
      <c r="C72" s="6">
        <v>-4.9437021929020133E-3</v>
      </c>
    </row>
    <row r="73" spans="1:3" x14ac:dyDescent="0.25">
      <c r="A73" s="6">
        <v>49</v>
      </c>
      <c r="B73" s="6">
        <v>-1.0253981367868464E-2</v>
      </c>
      <c r="C73" s="6">
        <v>-1.4891964933178212E-2</v>
      </c>
    </row>
    <row r="74" spans="1:3" x14ac:dyDescent="0.25">
      <c r="A74" s="6">
        <v>50</v>
      </c>
      <c r="B74" s="6">
        <v>-2.7720635909401267E-3</v>
      </c>
      <c r="C74" s="6">
        <v>1.9239732019879626E-3</v>
      </c>
    </row>
    <row r="75" spans="1:3" x14ac:dyDescent="0.25">
      <c r="A75" s="6">
        <v>51</v>
      </c>
      <c r="B75" s="6">
        <v>9.762394342481941E-4</v>
      </c>
      <c r="C75" s="6">
        <v>5.0749130233194496E-4</v>
      </c>
    </row>
    <row r="76" spans="1:3" x14ac:dyDescent="0.25">
      <c r="A76" s="6">
        <v>52</v>
      </c>
      <c r="B76" s="6">
        <v>-2.3177270753731535E-2</v>
      </c>
      <c r="C76" s="6">
        <v>2.7073246174467512E-2</v>
      </c>
    </row>
    <row r="77" spans="1:3" x14ac:dyDescent="0.25">
      <c r="A77" s="6">
        <v>53</v>
      </c>
      <c r="B77" s="6">
        <v>6.4234963009287497E-4</v>
      </c>
      <c r="C77" s="6">
        <v>1.6896429666306001E-2</v>
      </c>
    </row>
    <row r="78" spans="1:3" x14ac:dyDescent="0.25">
      <c r="A78" s="6">
        <v>54</v>
      </c>
      <c r="B78" s="6">
        <v>-4.3766439820852503E-3</v>
      </c>
      <c r="C78" s="6">
        <v>2.8056804840238306E-3</v>
      </c>
    </row>
    <row r="79" spans="1:3" x14ac:dyDescent="0.25">
      <c r="A79" s="6">
        <v>55</v>
      </c>
      <c r="B79" s="6">
        <v>-4.0044320671797314E-2</v>
      </c>
      <c r="C79" s="6">
        <v>-1.3233992415123977E-2</v>
      </c>
    </row>
    <row r="80" spans="1:3" x14ac:dyDescent="0.25">
      <c r="A80" s="6">
        <v>56</v>
      </c>
      <c r="B80" s="6">
        <v>-3.3563747668581168E-2</v>
      </c>
      <c r="C80" s="6">
        <v>3.7903492434918279E-2</v>
      </c>
    </row>
    <row r="81" spans="1:3" x14ac:dyDescent="0.25">
      <c r="A81" s="6">
        <v>57</v>
      </c>
      <c r="B81" s="6">
        <v>3.8837533567498979E-2</v>
      </c>
      <c r="C81" s="6">
        <v>-1.4312105207412384E-2</v>
      </c>
    </row>
    <row r="82" spans="1:3" x14ac:dyDescent="0.25">
      <c r="A82" s="6">
        <v>58</v>
      </c>
      <c r="B82" s="6">
        <v>-2.7886718886457586E-2</v>
      </c>
      <c r="C82" s="6">
        <v>3.7351706271451374E-3</v>
      </c>
    </row>
    <row r="83" spans="1:3" x14ac:dyDescent="0.25">
      <c r="A83" s="6">
        <v>59</v>
      </c>
      <c r="B83" s="6">
        <v>-5.9989855111936361E-3</v>
      </c>
      <c r="C83" s="6">
        <v>2.5673951345923382E-3</v>
      </c>
    </row>
    <row r="84" spans="1:3" x14ac:dyDescent="0.25">
      <c r="A84" s="6">
        <v>60</v>
      </c>
      <c r="B84" s="6">
        <v>1.904271263368925E-2</v>
      </c>
      <c r="C84" s="6">
        <v>5.2216699500176357E-3</v>
      </c>
    </row>
    <row r="85" spans="1:3" x14ac:dyDescent="0.25">
      <c r="A85" s="6">
        <v>61</v>
      </c>
      <c r="B85" s="6">
        <v>-3.56774389522738E-2</v>
      </c>
      <c r="C85" s="6">
        <v>1.8946735829549935E-2</v>
      </c>
    </row>
    <row r="86" spans="1:3" x14ac:dyDescent="0.25">
      <c r="A86" s="6">
        <v>62</v>
      </c>
      <c r="B86" s="6">
        <v>1.7322916480967919E-2</v>
      </c>
      <c r="C86" s="6">
        <v>8.3345612071042199E-3</v>
      </c>
    </row>
    <row r="87" spans="1:3" x14ac:dyDescent="0.25">
      <c r="A87" s="6">
        <v>63</v>
      </c>
      <c r="B87" s="6">
        <v>1.5759974918759558E-2</v>
      </c>
      <c r="C87" s="6">
        <v>-2.6029605790104875E-2</v>
      </c>
    </row>
    <row r="88" spans="1:3" x14ac:dyDescent="0.25">
      <c r="A88" s="6">
        <v>64</v>
      </c>
      <c r="B88" s="6">
        <v>8.7277706455888629E-3</v>
      </c>
      <c r="C88" s="6">
        <v>1.8268219342420691E-2</v>
      </c>
    </row>
    <row r="89" spans="1:3" x14ac:dyDescent="0.25">
      <c r="A89" s="6">
        <v>65</v>
      </c>
      <c r="B89" s="6">
        <v>-3.5033746418840744E-2</v>
      </c>
      <c r="C89" s="6">
        <v>3.9983371158315816E-3</v>
      </c>
    </row>
    <row r="90" spans="1:3" x14ac:dyDescent="0.25">
      <c r="A90" s="6">
        <v>66</v>
      </c>
      <c r="B90" s="6">
        <v>3.4341288763641929E-3</v>
      </c>
      <c r="C90" s="6">
        <v>-1.4658538755707941E-2</v>
      </c>
    </row>
    <row r="91" spans="1:3" x14ac:dyDescent="0.25">
      <c r="A91" s="6">
        <v>67</v>
      </c>
      <c r="B91" s="6">
        <v>2.34376835828779E-2</v>
      </c>
      <c r="C91" s="6">
        <v>1.4144189881079246E-2</v>
      </c>
    </row>
    <row r="92" spans="1:3" x14ac:dyDescent="0.25">
      <c r="A92" s="6">
        <v>68</v>
      </c>
      <c r="B92" s="6">
        <v>-9.951785160803292E-3</v>
      </c>
      <c r="C92" s="6">
        <v>-1.2610653893502285E-2</v>
      </c>
    </row>
    <row r="93" spans="1:3" x14ac:dyDescent="0.25">
      <c r="A93" s="6">
        <v>69</v>
      </c>
      <c r="B93" s="6">
        <v>1.0806158229431418E-2</v>
      </c>
      <c r="C93" s="6">
        <v>1.9639606861686407E-2</v>
      </c>
    </row>
    <row r="94" spans="1:3" x14ac:dyDescent="0.25">
      <c r="A94" s="6">
        <v>70</v>
      </c>
      <c r="B94" s="6">
        <v>-5.9535406381140922E-3</v>
      </c>
      <c r="C94" s="6">
        <v>-1.8644262772597311E-2</v>
      </c>
    </row>
    <row r="95" spans="1:3" x14ac:dyDescent="0.25">
      <c r="A95" s="6">
        <v>71</v>
      </c>
      <c r="B95" s="6">
        <v>1.0594073199726438E-2</v>
      </c>
      <c r="C95" s="6">
        <v>-3.0606403509058451E-3</v>
      </c>
    </row>
    <row r="96" spans="1:3" x14ac:dyDescent="0.25">
      <c r="A96" s="6">
        <v>72</v>
      </c>
      <c r="B96" s="6">
        <v>1.4409520345378476E-2</v>
      </c>
      <c r="C96" s="6">
        <v>4.0034354124503929E-4</v>
      </c>
    </row>
    <row r="97" spans="1:3" x14ac:dyDescent="0.25">
      <c r="A97" s="6">
        <v>73</v>
      </c>
      <c r="B97" s="6">
        <v>-3.3792331149557538E-4</v>
      </c>
      <c r="C97" s="6">
        <v>1.2968749619851991E-2</v>
      </c>
    </row>
    <row r="98" spans="1:3" x14ac:dyDescent="0.25">
      <c r="A98" s="6">
        <v>74</v>
      </c>
      <c r="B98" s="6">
        <v>-1.0256413218784845E-2</v>
      </c>
      <c r="C98" s="6">
        <v>9.2001800442059033E-3</v>
      </c>
    </row>
    <row r="99" spans="1:3" x14ac:dyDescent="0.25">
      <c r="A99" s="6">
        <v>75</v>
      </c>
      <c r="B99" s="6">
        <v>-1.4527318099481174E-2</v>
      </c>
      <c r="C99" s="6">
        <v>8.7271283875916469E-3</v>
      </c>
    </row>
    <row r="100" spans="1:3" x14ac:dyDescent="0.25">
      <c r="A100" s="6">
        <v>76</v>
      </c>
      <c r="B100" s="6">
        <v>-1.5069553268894237E-3</v>
      </c>
      <c r="C100" s="6">
        <v>2.0088036893004999E-3</v>
      </c>
    </row>
    <row r="101" spans="1:3" x14ac:dyDescent="0.25">
      <c r="A101" s="6">
        <v>77</v>
      </c>
      <c r="B101" s="6">
        <v>-2.191716194686056E-2</v>
      </c>
      <c r="C101" s="6">
        <v>-7.3708314297076249E-3</v>
      </c>
    </row>
    <row r="102" spans="1:3" x14ac:dyDescent="0.25">
      <c r="A102" s="6">
        <v>78</v>
      </c>
      <c r="B102" s="6">
        <v>1.177481792257561E-3</v>
      </c>
      <c r="C102" s="6">
        <v>3.9904605612103267E-2</v>
      </c>
    </row>
    <row r="103" spans="1:3" x14ac:dyDescent="0.25">
      <c r="A103" s="6">
        <v>79</v>
      </c>
      <c r="B103" s="6">
        <v>1.4070141467346442E-2</v>
      </c>
      <c r="C103" s="6">
        <v>-1.4274166458419913E-2</v>
      </c>
    </row>
    <row r="104" spans="1:3" x14ac:dyDescent="0.25">
      <c r="A104" s="6">
        <v>80</v>
      </c>
      <c r="B104" s="6">
        <v>8.7545861785658097E-5</v>
      </c>
      <c r="C104" s="6">
        <v>-5.6751197448590982E-3</v>
      </c>
    </row>
    <row r="105" spans="1:3" x14ac:dyDescent="0.25">
      <c r="A105" s="6">
        <v>81</v>
      </c>
      <c r="B105" s="6">
        <v>-1.3996230863964336E-2</v>
      </c>
      <c r="C105" s="6">
        <v>-7.7115247018731611E-3</v>
      </c>
    </row>
    <row r="106" spans="1:3" x14ac:dyDescent="0.25">
      <c r="A106" s="6">
        <v>82</v>
      </c>
      <c r="B106" s="6">
        <v>2.2494016992266968E-3</v>
      </c>
      <c r="C106" s="6">
        <v>-1.4374330953878021E-2</v>
      </c>
    </row>
    <row r="107" spans="1:3" x14ac:dyDescent="0.25">
      <c r="A107" s="6">
        <v>83</v>
      </c>
      <c r="B107" s="6">
        <v>-1.2503627772467014E-2</v>
      </c>
      <c r="C107" s="6">
        <v>-3.8643730051841629E-3</v>
      </c>
    </row>
    <row r="108" spans="1:3" x14ac:dyDescent="0.25">
      <c r="A108" s="6">
        <v>84</v>
      </c>
      <c r="B108" s="6">
        <v>-4.996060472865993E-3</v>
      </c>
      <c r="C108" s="6">
        <v>2.4847595619887055E-2</v>
      </c>
    </row>
    <row r="109" spans="1:3" x14ac:dyDescent="0.25">
      <c r="A109" s="6">
        <v>85</v>
      </c>
      <c r="B109" s="6">
        <v>1.7615403008228427E-2</v>
      </c>
      <c r="C109" s="6">
        <v>-6.3691944862298584E-3</v>
      </c>
    </row>
    <row r="110" spans="1:3" x14ac:dyDescent="0.25">
      <c r="A110" s="6">
        <v>86</v>
      </c>
      <c r="B110" s="6">
        <v>3.6166765953710624E-3</v>
      </c>
      <c r="C110" s="6">
        <v>1.4165264379470218E-2</v>
      </c>
    </row>
    <row r="111" spans="1:3" x14ac:dyDescent="0.25">
      <c r="A111" s="6">
        <v>87</v>
      </c>
      <c r="B111" s="6">
        <v>-1.9926596446098064E-3</v>
      </c>
      <c r="C111" s="6">
        <v>-4.0768406361690315E-3</v>
      </c>
    </row>
    <row r="112" spans="1:3" x14ac:dyDescent="0.25">
      <c r="A112" s="6">
        <v>88</v>
      </c>
      <c r="B112" s="6">
        <v>1.2946818406999813E-2</v>
      </c>
      <c r="C112" s="6">
        <v>5.0072467521605473E-3</v>
      </c>
    </row>
    <row r="113" spans="1:3" x14ac:dyDescent="0.25">
      <c r="A113" s="6">
        <v>89</v>
      </c>
      <c r="B113" s="6">
        <v>1.2481136641524891E-2</v>
      </c>
      <c r="C113" s="6">
        <v>-8.7539432644551836E-3</v>
      </c>
    </row>
    <row r="114" spans="1:3" x14ac:dyDescent="0.25">
      <c r="A114" s="6">
        <v>90</v>
      </c>
      <c r="B114" s="6">
        <v>9.8248818011028314E-4</v>
      </c>
      <c r="C114" s="6">
        <v>-5.6727712192347433E-3</v>
      </c>
    </row>
    <row r="115" spans="1:3" x14ac:dyDescent="0.25">
      <c r="A115" s="6">
        <v>91</v>
      </c>
      <c r="B115" s="6">
        <v>-2.5934453025947533E-4</v>
      </c>
      <c r="C115" s="6">
        <v>6.4598105716178944E-3</v>
      </c>
    </row>
    <row r="116" spans="1:3" x14ac:dyDescent="0.25">
      <c r="A116" s="6">
        <v>92</v>
      </c>
      <c r="B116" s="6">
        <v>-1.1950946998324677E-2</v>
      </c>
      <c r="C116" s="6">
        <v>4.7571753068014651E-3</v>
      </c>
    </row>
    <row r="117" spans="1:3" x14ac:dyDescent="0.25">
      <c r="A117" s="6">
        <v>93</v>
      </c>
      <c r="B117" s="6">
        <v>4.5225205980335761E-3</v>
      </c>
      <c r="C117" s="6">
        <v>-7.8896591466404709E-3</v>
      </c>
    </row>
    <row r="118" spans="1:3" x14ac:dyDescent="0.25">
      <c r="A118" s="6">
        <v>94</v>
      </c>
      <c r="B118" s="6">
        <v>-2.8837212034483767E-3</v>
      </c>
      <c r="C118" s="6">
        <v>1.2137720062574216E-2</v>
      </c>
    </row>
    <row r="119" spans="1:3" x14ac:dyDescent="0.25">
      <c r="A119" s="6">
        <v>95</v>
      </c>
      <c r="B119" s="6">
        <v>-5.5685844976577272E-3</v>
      </c>
      <c r="C119" s="6">
        <v>2.5961311568998849E-2</v>
      </c>
    </row>
    <row r="120" spans="1:3" x14ac:dyDescent="0.25">
      <c r="A120" s="6">
        <v>96</v>
      </c>
      <c r="B120" s="6">
        <v>9.5126415418580832E-3</v>
      </c>
      <c r="C120" s="6">
        <v>2.5980328605124434E-2</v>
      </c>
    </row>
    <row r="121" spans="1:3" x14ac:dyDescent="0.25">
      <c r="A121" s="6">
        <v>97</v>
      </c>
      <c r="B121" s="6">
        <v>-6.3305824699780751E-3</v>
      </c>
      <c r="C121" s="6">
        <v>-1.8429399186904151E-2</v>
      </c>
    </row>
    <row r="122" spans="1:3" x14ac:dyDescent="0.25">
      <c r="A122" s="6">
        <v>98</v>
      </c>
      <c r="B122" s="6">
        <v>3.301578392086937E-3</v>
      </c>
      <c r="C122" s="6">
        <v>8.4314024551652572E-3</v>
      </c>
    </row>
    <row r="123" spans="1:3" x14ac:dyDescent="0.25">
      <c r="A123" s="6">
        <v>99</v>
      </c>
      <c r="B123" s="6">
        <v>-4.6475872375116838E-3</v>
      </c>
      <c r="C123" s="6">
        <v>4.0628048597146785E-3</v>
      </c>
    </row>
    <row r="124" spans="1:3" x14ac:dyDescent="0.25">
      <c r="A124" s="6">
        <v>100</v>
      </c>
      <c r="B124" s="6">
        <v>-5.1526556169179429E-3</v>
      </c>
      <c r="C124" s="6">
        <v>8.1842837436502669E-3</v>
      </c>
    </row>
    <row r="125" spans="1:3" x14ac:dyDescent="0.25">
      <c r="A125" s="6">
        <v>101</v>
      </c>
      <c r="B125" s="6">
        <v>-1.9141936354312973E-2</v>
      </c>
      <c r="C125" s="6">
        <v>-2.2182727115600022E-3</v>
      </c>
    </row>
    <row r="126" spans="1:3" x14ac:dyDescent="0.25">
      <c r="A126" s="6">
        <v>102</v>
      </c>
      <c r="B126" s="6">
        <v>1.7443494256710025E-2</v>
      </c>
      <c r="C126" s="6">
        <v>-1.3737228991440864E-3</v>
      </c>
    </row>
    <row r="127" spans="1:3" x14ac:dyDescent="0.25">
      <c r="A127" s="6">
        <v>103</v>
      </c>
      <c r="B127" s="6">
        <v>-1.2007796903344314E-2</v>
      </c>
      <c r="C127" s="6">
        <v>-4.9702136244290859E-3</v>
      </c>
    </row>
    <row r="128" spans="1:3" x14ac:dyDescent="0.25">
      <c r="A128" s="6">
        <v>104</v>
      </c>
      <c r="B128" s="6">
        <v>1.4689753103416458E-2</v>
      </c>
      <c r="C128" s="6">
        <v>-1.8242075160756124E-3</v>
      </c>
    </row>
    <row r="129" spans="1:3" x14ac:dyDescent="0.25">
      <c r="A129" s="6">
        <v>105</v>
      </c>
      <c r="B129" s="6">
        <v>5.1520900448792676E-3</v>
      </c>
      <c r="C129" s="6">
        <v>6.0266066135619195E-3</v>
      </c>
    </row>
    <row r="130" spans="1:3" x14ac:dyDescent="0.25">
      <c r="A130" s="6">
        <v>106</v>
      </c>
      <c r="B130" s="6">
        <v>-5.3207132717768496E-4</v>
      </c>
      <c r="C130" s="6">
        <v>-1.2159861239516151E-3</v>
      </c>
    </row>
    <row r="131" spans="1:3" x14ac:dyDescent="0.25">
      <c r="A131" s="6">
        <v>107</v>
      </c>
      <c r="B131" s="6">
        <v>1.1279935754975609E-2</v>
      </c>
      <c r="C131" s="6">
        <v>2.0048594197247839E-2</v>
      </c>
    </row>
    <row r="132" spans="1:3" x14ac:dyDescent="0.25">
      <c r="A132" s="6">
        <v>108</v>
      </c>
      <c r="B132" s="6">
        <v>-2.6697758641847373E-3</v>
      </c>
      <c r="C132" s="6">
        <v>-5.5183566029625777E-3</v>
      </c>
    </row>
    <row r="133" spans="1:3" x14ac:dyDescent="0.25">
      <c r="A133" s="6">
        <v>109</v>
      </c>
      <c r="B133" s="6">
        <v>3.1173246347496672E-3</v>
      </c>
      <c r="C133" s="6">
        <v>-4.8889318092999083E-4</v>
      </c>
    </row>
    <row r="134" spans="1:3" x14ac:dyDescent="0.25">
      <c r="A134" s="6">
        <v>110</v>
      </c>
      <c r="B134" s="6">
        <v>1.9846987829272387E-5</v>
      </c>
      <c r="C134" s="6">
        <v>3.8698877682772645E-3</v>
      </c>
    </row>
    <row r="135" spans="1:3" x14ac:dyDescent="0.25">
      <c r="A135" s="6">
        <v>111</v>
      </c>
      <c r="B135" s="6">
        <v>1.0363957187084628E-3</v>
      </c>
      <c r="C135" s="6">
        <v>-1.8994191833395049E-3</v>
      </c>
    </row>
    <row r="136" spans="1:3" x14ac:dyDescent="0.25">
      <c r="A136" s="6">
        <v>112</v>
      </c>
      <c r="B136" s="6">
        <v>-7.6788269599447215E-3</v>
      </c>
      <c r="C136" s="6">
        <v>-1.075677680401255E-2</v>
      </c>
    </row>
    <row r="137" spans="1:3" x14ac:dyDescent="0.25">
      <c r="A137" s="6">
        <v>113</v>
      </c>
      <c r="B137" s="6">
        <v>2.1327659353361211E-3</v>
      </c>
      <c r="C137" s="6">
        <v>-6.0705379844036601E-3</v>
      </c>
    </row>
    <row r="138" spans="1:3" x14ac:dyDescent="0.25">
      <c r="A138" s="6">
        <v>114</v>
      </c>
      <c r="B138" s="6">
        <v>-3.1272195147187837E-3</v>
      </c>
      <c r="C138" s="6">
        <v>-9.4789647010619579E-3</v>
      </c>
    </row>
    <row r="139" spans="1:3" x14ac:dyDescent="0.25">
      <c r="A139" s="6">
        <v>115</v>
      </c>
      <c r="B139" s="6">
        <v>-4.8031909513233748E-3</v>
      </c>
      <c r="C139" s="6">
        <v>-4.0095539148251817E-3</v>
      </c>
    </row>
    <row r="140" spans="1:3" x14ac:dyDescent="0.25">
      <c r="A140" s="6">
        <v>116</v>
      </c>
      <c r="B140" s="6">
        <v>-7.6746977495988303E-3</v>
      </c>
      <c r="C140" s="6">
        <v>-3.1475966699804611E-2</v>
      </c>
    </row>
    <row r="141" spans="1:3" x14ac:dyDescent="0.25">
      <c r="A141" s="6">
        <v>117</v>
      </c>
      <c r="B141" s="6">
        <v>9.8935420450517236E-4</v>
      </c>
      <c r="C141" s="6">
        <v>3.6024570851709314E-3</v>
      </c>
    </row>
    <row r="142" spans="1:3" x14ac:dyDescent="0.25">
      <c r="A142" s="6">
        <v>118</v>
      </c>
      <c r="B142" s="6">
        <v>-1.1196639663959077E-2</v>
      </c>
      <c r="C142" s="6">
        <v>-3.5900453593820901E-3</v>
      </c>
    </row>
    <row r="143" spans="1:3" x14ac:dyDescent="0.25">
      <c r="A143" s="6">
        <v>119</v>
      </c>
      <c r="B143" s="6">
        <v>1.2149451262427786E-3</v>
      </c>
      <c r="C143" s="6">
        <v>2.4801736809818369E-3</v>
      </c>
    </row>
    <row r="144" spans="1:3" x14ac:dyDescent="0.25">
      <c r="A144" s="6">
        <v>120</v>
      </c>
      <c r="B144" s="6">
        <v>-2.2443497377439725E-2</v>
      </c>
      <c r="C144" s="6">
        <v>-5.6859011442254859E-4</v>
      </c>
    </row>
    <row r="145" spans="1:3" x14ac:dyDescent="0.25">
      <c r="A145" s="6">
        <v>121</v>
      </c>
      <c r="B145" s="6">
        <v>1.7308880090285334E-3</v>
      </c>
      <c r="C145" s="6">
        <v>-1.4289838578132649E-3</v>
      </c>
    </row>
    <row r="146" spans="1:3" x14ac:dyDescent="0.25">
      <c r="A146" s="6">
        <v>122</v>
      </c>
      <c r="B146" s="6">
        <v>-1.4630536525439077E-2</v>
      </c>
      <c r="C146" s="6">
        <v>1.0153352397364092E-2</v>
      </c>
    </row>
    <row r="147" spans="1:3" x14ac:dyDescent="0.25">
      <c r="A147" s="6">
        <v>123</v>
      </c>
      <c r="B147" s="6">
        <v>7.7021519843540227E-3</v>
      </c>
      <c r="C147" s="6">
        <v>6.8358822346407649E-3</v>
      </c>
    </row>
    <row r="148" spans="1:3" x14ac:dyDescent="0.25">
      <c r="A148" s="6">
        <v>124</v>
      </c>
      <c r="B148" s="6">
        <v>-4.4792462897589387E-4</v>
      </c>
      <c r="C148" s="6">
        <v>3.0143807624902208E-3</v>
      </c>
    </row>
    <row r="149" spans="1:3" x14ac:dyDescent="0.25">
      <c r="A149" s="6">
        <v>125</v>
      </c>
      <c r="B149" s="6">
        <v>3.0301622649278291E-3</v>
      </c>
      <c r="C149" s="6">
        <v>-1.3325909211679961E-3</v>
      </c>
    </row>
    <row r="150" spans="1:3" x14ac:dyDescent="0.25">
      <c r="A150" s="6">
        <v>126</v>
      </c>
      <c r="B150" s="6">
        <v>-9.075065764039679E-3</v>
      </c>
      <c r="C150" s="6">
        <v>-3.419156039035174E-4</v>
      </c>
    </row>
    <row r="151" spans="1:3" x14ac:dyDescent="0.25">
      <c r="A151" s="6">
        <v>127</v>
      </c>
      <c r="B151" s="6">
        <v>1.1359837364156486E-2</v>
      </c>
      <c r="C151" s="6">
        <v>-1.0609172060699598E-2</v>
      </c>
    </row>
    <row r="152" spans="1:3" x14ac:dyDescent="0.25">
      <c r="A152" s="6">
        <v>128</v>
      </c>
      <c r="B152" s="6">
        <v>1.1151106671170362E-2</v>
      </c>
      <c r="C152" s="6">
        <v>-6.7784746345589553E-3</v>
      </c>
    </row>
    <row r="153" spans="1:3" x14ac:dyDescent="0.25">
      <c r="A153" s="6">
        <v>129</v>
      </c>
      <c r="B153" s="6">
        <v>1.1662260185694056E-2</v>
      </c>
      <c r="C153" s="6">
        <v>9.859074052528451E-3</v>
      </c>
    </row>
    <row r="154" spans="1:3" x14ac:dyDescent="0.25">
      <c r="A154" s="6">
        <v>130</v>
      </c>
      <c r="B154" s="6">
        <v>3.6397146171348116E-3</v>
      </c>
      <c r="C154" s="6">
        <v>1.156898271884535E-2</v>
      </c>
    </row>
    <row r="155" spans="1:3" x14ac:dyDescent="0.25">
      <c r="A155" s="6">
        <v>131</v>
      </c>
      <c r="B155" s="6">
        <v>-1.2333936530659288E-2</v>
      </c>
      <c r="C155" s="6">
        <v>-6.7429073084910793E-3</v>
      </c>
    </row>
    <row r="156" spans="1:3" x14ac:dyDescent="0.25">
      <c r="A156" s="6">
        <v>132</v>
      </c>
      <c r="B156" s="6">
        <v>1.1551663129607512E-2</v>
      </c>
      <c r="C156" s="6">
        <v>4.2650119167779998E-3</v>
      </c>
    </row>
    <row r="157" spans="1:3" x14ac:dyDescent="0.25">
      <c r="A157" s="6">
        <v>133</v>
      </c>
      <c r="B157" s="6">
        <v>3.5717818787044456E-5</v>
      </c>
      <c r="C157" s="6">
        <v>1.362659524041206E-2</v>
      </c>
    </row>
    <row r="158" spans="1:3" x14ac:dyDescent="0.25">
      <c r="A158" s="6">
        <v>134</v>
      </c>
      <c r="B158" s="6">
        <v>-3.1438836566461967E-3</v>
      </c>
      <c r="C158" s="6">
        <v>1.816765556037472E-2</v>
      </c>
    </row>
    <row r="159" spans="1:3" x14ac:dyDescent="0.25">
      <c r="A159" s="6">
        <v>135</v>
      </c>
      <c r="B159" s="6">
        <v>4.3919826312438116E-3</v>
      </c>
      <c r="C159" s="6">
        <v>-2.2038864283730358E-3</v>
      </c>
    </row>
    <row r="160" spans="1:3" x14ac:dyDescent="0.25">
      <c r="A160" s="6">
        <v>136</v>
      </c>
      <c r="B160" s="6">
        <v>1.6645462288987049E-3</v>
      </c>
      <c r="C160" s="6">
        <v>7.6786196353033024E-3</v>
      </c>
    </row>
    <row r="161" spans="1:3" x14ac:dyDescent="0.25">
      <c r="A161" s="6">
        <v>137</v>
      </c>
      <c r="B161" s="6">
        <v>-7.5680365320263537E-3</v>
      </c>
      <c r="C161" s="6">
        <v>-6.1278327310418101E-3</v>
      </c>
    </row>
    <row r="162" spans="1:3" x14ac:dyDescent="0.25">
      <c r="A162" s="6">
        <v>138</v>
      </c>
      <c r="B162" s="6">
        <v>-3.0235284527316384E-3</v>
      </c>
      <c r="C162" s="6">
        <v>1.8126063221428701E-3</v>
      </c>
    </row>
    <row r="163" spans="1:3" x14ac:dyDescent="0.25">
      <c r="A163" s="6">
        <v>139</v>
      </c>
      <c r="B163" s="6">
        <v>1.1789729336502638E-3</v>
      </c>
      <c r="C163" s="6">
        <v>-5.7824352045277305E-3</v>
      </c>
    </row>
    <row r="164" spans="1:3" x14ac:dyDescent="0.25">
      <c r="A164" s="6">
        <v>140</v>
      </c>
      <c r="B164" s="6">
        <v>5.6046263192760602E-3</v>
      </c>
      <c r="C164" s="6">
        <v>8.4496446128907478E-3</v>
      </c>
    </row>
    <row r="165" spans="1:3" x14ac:dyDescent="0.25">
      <c r="A165" s="6">
        <v>141</v>
      </c>
      <c r="B165" s="6">
        <v>1.2078916442499791E-2</v>
      </c>
      <c r="C165" s="6">
        <v>-1.865981002295225E-2</v>
      </c>
    </row>
    <row r="166" spans="1:3" x14ac:dyDescent="0.25">
      <c r="A166" s="6">
        <v>142</v>
      </c>
      <c r="B166" s="6">
        <v>-6.1739862898491562E-3</v>
      </c>
      <c r="C166" s="6">
        <v>1.568131742045609E-2</v>
      </c>
    </row>
    <row r="167" spans="1:3" x14ac:dyDescent="0.25">
      <c r="A167" s="6">
        <v>143</v>
      </c>
      <c r="B167" s="6">
        <v>-1.1525725920596579E-2</v>
      </c>
      <c r="C167" s="6">
        <v>1.5220414726343237E-2</v>
      </c>
    </row>
    <row r="168" spans="1:3" x14ac:dyDescent="0.25">
      <c r="A168" s="6">
        <v>144</v>
      </c>
      <c r="B168" s="6">
        <v>-1.0298973241788455E-2</v>
      </c>
      <c r="C168" s="6">
        <v>-1.6651842120420937E-2</v>
      </c>
    </row>
    <row r="169" spans="1:3" x14ac:dyDescent="0.25">
      <c r="A169" s="6">
        <v>145</v>
      </c>
      <c r="B169" s="6">
        <v>5.760516486696776E-3</v>
      </c>
      <c r="C169" s="6">
        <v>9.0554049428745002E-3</v>
      </c>
    </row>
    <row r="170" spans="1:3" x14ac:dyDescent="0.25">
      <c r="A170" s="6">
        <v>146</v>
      </c>
      <c r="B170" s="6">
        <v>-3.1623345488831617E-3</v>
      </c>
      <c r="C170" s="6">
        <v>-6.8226371539084531E-3</v>
      </c>
    </row>
    <row r="171" spans="1:3" x14ac:dyDescent="0.25">
      <c r="A171" s="6">
        <v>147</v>
      </c>
      <c r="B171" s="6">
        <v>5.8231524509453616E-3</v>
      </c>
      <c r="C171" s="6">
        <v>-1.44498195042192E-2</v>
      </c>
    </row>
    <row r="172" spans="1:3" x14ac:dyDescent="0.25">
      <c r="A172" s="6">
        <v>148</v>
      </c>
      <c r="B172" s="6">
        <v>5.3992935372096044E-3</v>
      </c>
      <c r="C172" s="6">
        <v>-9.0946274776569618E-3</v>
      </c>
    </row>
    <row r="173" spans="1:3" x14ac:dyDescent="0.25">
      <c r="A173" s="6">
        <v>149</v>
      </c>
      <c r="B173" s="6">
        <v>3.737386263842281E-3</v>
      </c>
      <c r="C173" s="6">
        <v>-9.1187321132469787E-3</v>
      </c>
    </row>
    <row r="174" spans="1:3" x14ac:dyDescent="0.25">
      <c r="A174" s="6">
        <v>150</v>
      </c>
      <c r="B174" s="6">
        <v>2.6634258371842435E-3</v>
      </c>
      <c r="C174" s="6">
        <v>9.3540078280817639E-3</v>
      </c>
    </row>
    <row r="175" spans="1:3" x14ac:dyDescent="0.25">
      <c r="A175" s="6">
        <v>151</v>
      </c>
      <c r="B175" s="6">
        <v>-1.9877374556940162E-3</v>
      </c>
      <c r="C175" s="6">
        <v>-6.5442757340792119E-3</v>
      </c>
    </row>
    <row r="176" spans="1:3" x14ac:dyDescent="0.25">
      <c r="A176" s="6">
        <v>152</v>
      </c>
      <c r="B176" s="6">
        <v>-3.7686173711965988E-3</v>
      </c>
      <c r="C176" s="6">
        <v>-3.0451326125642917E-3</v>
      </c>
    </row>
    <row r="177" spans="1:3" x14ac:dyDescent="0.25">
      <c r="A177" s="6">
        <v>153</v>
      </c>
      <c r="B177" s="6">
        <v>-1.2363850843527216E-2</v>
      </c>
      <c r="C177" s="6">
        <v>-2.5470281833889392E-4</v>
      </c>
    </row>
    <row r="178" spans="1:3" x14ac:dyDescent="0.25">
      <c r="A178" s="6">
        <v>154</v>
      </c>
      <c r="B178" s="6">
        <v>-7.6483225695216199E-3</v>
      </c>
      <c r="C178" s="6">
        <v>4.550009086376588E-3</v>
      </c>
    </row>
    <row r="179" spans="1:3" x14ac:dyDescent="0.25">
      <c r="A179" s="6">
        <v>155</v>
      </c>
      <c r="B179" s="6">
        <v>8.0178757011892098E-3</v>
      </c>
      <c r="C179" s="6">
        <v>-5.7154311310684347E-3</v>
      </c>
    </row>
    <row r="180" spans="1:3" x14ac:dyDescent="0.25">
      <c r="A180" s="6">
        <v>156</v>
      </c>
      <c r="B180" s="6">
        <v>-1.3106041917067454E-2</v>
      </c>
      <c r="C180" s="6">
        <v>-8.895026062440128E-3</v>
      </c>
    </row>
    <row r="181" spans="1:3" x14ac:dyDescent="0.25">
      <c r="A181" s="6">
        <v>157</v>
      </c>
      <c r="B181" s="6">
        <v>1.0310227437981578E-2</v>
      </c>
      <c r="C181" s="6">
        <v>3.1658870677053634E-2</v>
      </c>
    </row>
    <row r="182" spans="1:3" x14ac:dyDescent="0.25">
      <c r="A182" s="6">
        <v>158</v>
      </c>
      <c r="B182" s="6">
        <v>3.4139282321243676E-3</v>
      </c>
      <c r="C182" s="6">
        <v>-2.200774461934122E-3</v>
      </c>
    </row>
    <row r="183" spans="1:3" x14ac:dyDescent="0.25">
      <c r="A183" s="6">
        <v>159</v>
      </c>
      <c r="B183" s="6">
        <v>2.0672440024899893E-3</v>
      </c>
      <c r="C183" s="6">
        <v>1.0383712079459172E-2</v>
      </c>
    </row>
    <row r="184" spans="1:3" x14ac:dyDescent="0.25">
      <c r="A184" s="6">
        <v>160</v>
      </c>
      <c r="B184" s="6">
        <v>1.5260621642063021E-3</v>
      </c>
      <c r="C184" s="6">
        <v>7.0758553326951369E-3</v>
      </c>
    </row>
    <row r="185" spans="1:3" x14ac:dyDescent="0.25">
      <c r="A185" s="6">
        <v>161</v>
      </c>
      <c r="B185" s="6">
        <v>-2.1926627893917219E-3</v>
      </c>
      <c r="C185" s="6">
        <v>-8.4355196457396673E-3</v>
      </c>
    </row>
    <row r="186" spans="1:3" x14ac:dyDescent="0.25">
      <c r="A186" s="6">
        <v>162</v>
      </c>
      <c r="B186" s="6">
        <v>-4.1457952210474294E-3</v>
      </c>
      <c r="C186" s="6">
        <v>-3.1659386700640972E-3</v>
      </c>
    </row>
    <row r="187" spans="1:3" x14ac:dyDescent="0.25">
      <c r="A187" s="6">
        <v>163</v>
      </c>
      <c r="B187" s="6">
        <v>7.7323677171012694E-3</v>
      </c>
      <c r="C187" s="6">
        <v>-2.2792322484075263E-3</v>
      </c>
    </row>
    <row r="188" spans="1:3" x14ac:dyDescent="0.25">
      <c r="A188" s="6">
        <v>164</v>
      </c>
      <c r="B188" s="6">
        <v>9.9374347081163644E-3</v>
      </c>
      <c r="C188" s="6">
        <v>2.4645238997135308E-3</v>
      </c>
    </row>
    <row r="189" spans="1:3" x14ac:dyDescent="0.25">
      <c r="A189" s="6">
        <v>165</v>
      </c>
      <c r="B189" s="6">
        <v>-1.1855544948456739E-3</v>
      </c>
      <c r="C189" s="6">
        <v>-5.9923497116692705E-3</v>
      </c>
    </row>
    <row r="190" spans="1:3" x14ac:dyDescent="0.25">
      <c r="A190" s="6">
        <v>166</v>
      </c>
      <c r="B190" s="6">
        <v>6.9863029784093273E-3</v>
      </c>
      <c r="C190" s="6">
        <v>-9.8946736661988163E-3</v>
      </c>
    </row>
    <row r="191" spans="1:3" x14ac:dyDescent="0.25">
      <c r="A191" s="6">
        <v>167</v>
      </c>
      <c r="B191" s="6">
        <v>-8.2912898186267639E-3</v>
      </c>
      <c r="C191" s="6">
        <v>-1.1480263610728261E-3</v>
      </c>
    </row>
    <row r="192" spans="1:3" x14ac:dyDescent="0.25">
      <c r="A192" s="6">
        <v>168</v>
      </c>
      <c r="B192" s="6">
        <v>-1.388906033373029E-3</v>
      </c>
      <c r="C192" s="6">
        <v>-1.0529618217014557E-2</v>
      </c>
    </row>
    <row r="193" spans="1:3" x14ac:dyDescent="0.25">
      <c r="A193" s="6">
        <v>169</v>
      </c>
      <c r="B193" s="6">
        <v>-4.0899654795846004E-3</v>
      </c>
      <c r="C193" s="6">
        <v>1.4132920883698871E-2</v>
      </c>
    </row>
    <row r="194" spans="1:3" x14ac:dyDescent="0.25">
      <c r="A194" s="6">
        <v>170</v>
      </c>
      <c r="B194" s="6">
        <v>-5.8271953780030259E-3</v>
      </c>
      <c r="C194" s="6">
        <v>7.0682572795917262E-3</v>
      </c>
    </row>
    <row r="195" spans="1:3" x14ac:dyDescent="0.25">
      <c r="A195" s="6">
        <v>171</v>
      </c>
      <c r="B195" s="6">
        <v>-7.1126157584733025E-3</v>
      </c>
      <c r="C195" s="6">
        <v>2.0265665849082209E-2</v>
      </c>
    </row>
    <row r="196" spans="1:3" x14ac:dyDescent="0.25">
      <c r="A196" s="6">
        <v>172</v>
      </c>
      <c r="B196" s="6">
        <v>-4.9350733371292237E-3</v>
      </c>
      <c r="C196" s="6">
        <v>-7.4614981016826384E-4</v>
      </c>
    </row>
    <row r="197" spans="1:3" x14ac:dyDescent="0.25">
      <c r="A197" s="6">
        <v>173</v>
      </c>
      <c r="B197" s="6">
        <v>1.2689990619157523E-3</v>
      </c>
      <c r="C197" s="6">
        <v>-2.2741781451350949E-2</v>
      </c>
    </row>
    <row r="198" spans="1:3" x14ac:dyDescent="0.25">
      <c r="A198" s="6">
        <v>174</v>
      </c>
      <c r="B198" s="6">
        <v>4.0404863762873505E-3</v>
      </c>
      <c r="C198" s="6">
        <v>5.8271609225158281E-3</v>
      </c>
    </row>
    <row r="199" spans="1:3" x14ac:dyDescent="0.25">
      <c r="A199" s="6">
        <v>175</v>
      </c>
      <c r="B199" s="6">
        <v>-1.0537336111053955E-3</v>
      </c>
      <c r="C199" s="6">
        <v>2.4413824644288467E-2</v>
      </c>
    </row>
    <row r="200" spans="1:3" x14ac:dyDescent="0.25">
      <c r="A200" s="6">
        <v>176</v>
      </c>
      <c r="B200" s="6">
        <v>6.3572841345708956E-3</v>
      </c>
      <c r="C200" s="6">
        <v>-5.7333710588776659E-4</v>
      </c>
    </row>
    <row r="201" spans="1:3" x14ac:dyDescent="0.25">
      <c r="A201" s="6">
        <v>177</v>
      </c>
      <c r="B201" s="6">
        <v>-1.1761977551313103E-3</v>
      </c>
      <c r="C201" s="6">
        <v>1.3311629667828244E-2</v>
      </c>
    </row>
    <row r="202" spans="1:3" x14ac:dyDescent="0.25">
      <c r="A202" s="6">
        <v>178</v>
      </c>
      <c r="B202" s="6">
        <v>-1.0019086676811329E-2</v>
      </c>
      <c r="C202" s="6">
        <v>-7.1080208560067408E-4</v>
      </c>
    </row>
    <row r="203" spans="1:3" x14ac:dyDescent="0.25">
      <c r="A203" s="6">
        <v>179</v>
      </c>
      <c r="B203" s="6">
        <v>6.4874977777144693E-3</v>
      </c>
      <c r="C203" s="6">
        <v>1.4693505762353119E-2</v>
      </c>
    </row>
    <row r="204" spans="1:3" x14ac:dyDescent="0.25">
      <c r="A204" s="6">
        <v>180</v>
      </c>
      <c r="B204" s="6">
        <v>2.9800205097539763E-4</v>
      </c>
      <c r="C204" s="6">
        <v>4.2025124635635186E-3</v>
      </c>
    </row>
    <row r="205" spans="1:3" x14ac:dyDescent="0.25">
      <c r="A205" s="6">
        <v>181</v>
      </c>
      <c r="B205" s="6">
        <v>1.0192236087892916E-2</v>
      </c>
      <c r="C205" s="6">
        <v>-4.0775940667243426E-3</v>
      </c>
    </row>
    <row r="206" spans="1:3" x14ac:dyDescent="0.25">
      <c r="A206" s="6">
        <v>182</v>
      </c>
      <c r="B206" s="6">
        <v>-2.1479555054609305E-3</v>
      </c>
      <c r="C206" s="6">
        <v>1.5045567767027127E-2</v>
      </c>
    </row>
    <row r="207" spans="1:3" x14ac:dyDescent="0.25">
      <c r="A207" s="6">
        <v>183</v>
      </c>
      <c r="B207" s="6">
        <v>-6.9057412094414069E-3</v>
      </c>
      <c r="C207" s="6">
        <v>-4.5505710737831755E-3</v>
      </c>
    </row>
    <row r="208" spans="1:3" x14ac:dyDescent="0.25">
      <c r="A208" s="6">
        <v>184</v>
      </c>
      <c r="B208" s="6">
        <v>-3.5622593026432212E-3</v>
      </c>
      <c r="C208" s="6">
        <v>1.4948139060967638E-3</v>
      </c>
    </row>
    <row r="209" spans="1:3" x14ac:dyDescent="0.25">
      <c r="A209" s="6">
        <v>185</v>
      </c>
      <c r="B209" s="6">
        <v>-6.5629596958445011E-3</v>
      </c>
      <c r="C209" s="6">
        <v>5.5416914642989965E-4</v>
      </c>
    </row>
    <row r="210" spans="1:3" x14ac:dyDescent="0.25">
      <c r="A210" s="6">
        <v>186</v>
      </c>
      <c r="B210" s="6">
        <v>2.5718007245504448E-3</v>
      </c>
      <c r="C210" s="6">
        <v>3.8725839508233348E-3</v>
      </c>
    </row>
    <row r="211" spans="1:3" x14ac:dyDescent="0.25">
      <c r="A211" s="6">
        <v>187</v>
      </c>
      <c r="B211" s="6">
        <v>-1.6021632531193935E-3</v>
      </c>
      <c r="C211" s="6">
        <v>1.3803137756535654E-2</v>
      </c>
    </row>
    <row r="212" spans="1:3" x14ac:dyDescent="0.25">
      <c r="A212" s="6">
        <v>188</v>
      </c>
      <c r="B212" s="6">
        <v>3.892057273392791E-3</v>
      </c>
      <c r="C212" s="6">
        <v>2.3662524987869301E-2</v>
      </c>
    </row>
    <row r="213" spans="1:3" x14ac:dyDescent="0.25">
      <c r="A213" s="6">
        <v>189</v>
      </c>
      <c r="B213" s="6">
        <v>-2.1904563020048655E-3</v>
      </c>
      <c r="C213" s="6">
        <v>1.280640339400234E-2</v>
      </c>
    </row>
    <row r="214" spans="1:3" x14ac:dyDescent="0.25">
      <c r="A214" s="6">
        <v>190</v>
      </c>
      <c r="B214" s="6">
        <v>-5.1861206427119958E-4</v>
      </c>
      <c r="C214" s="6">
        <v>1.5750036965231039E-2</v>
      </c>
    </row>
    <row r="215" spans="1:3" x14ac:dyDescent="0.25">
      <c r="A215" s="6">
        <v>191</v>
      </c>
      <c r="B215" s="6">
        <v>-1.3968835229847555E-2</v>
      </c>
      <c r="C215" s="6">
        <v>8.0630486130651019E-3</v>
      </c>
    </row>
    <row r="216" spans="1:3" x14ac:dyDescent="0.25">
      <c r="A216" s="6">
        <v>192</v>
      </c>
      <c r="B216" s="6">
        <v>-9.9557514511071869E-3</v>
      </c>
      <c r="C216" s="6">
        <v>8.8894699786848039E-4</v>
      </c>
    </row>
    <row r="217" spans="1:3" x14ac:dyDescent="0.25">
      <c r="A217" s="6">
        <v>193</v>
      </c>
      <c r="B217" s="6">
        <v>-2.1880808421045378E-3</v>
      </c>
      <c r="C217" s="6">
        <v>3.7516787682607597E-4</v>
      </c>
    </row>
    <row r="218" spans="1:3" x14ac:dyDescent="0.25">
      <c r="A218" s="6">
        <v>194</v>
      </c>
      <c r="B218" s="6">
        <v>-3.7326999149343352E-3</v>
      </c>
      <c r="C218" s="6">
        <v>2.8768268288664493E-3</v>
      </c>
    </row>
    <row r="219" spans="1:3" x14ac:dyDescent="0.25">
      <c r="A219" s="6">
        <v>195</v>
      </c>
      <c r="B219" s="6">
        <v>-5.201165852154966E-2</v>
      </c>
      <c r="C219" s="6">
        <v>4.2678764249527018E-3</v>
      </c>
    </row>
    <row r="220" spans="1:3" x14ac:dyDescent="0.25">
      <c r="A220" s="6">
        <v>196</v>
      </c>
      <c r="B220" s="6">
        <v>-3.2956853115904211E-2</v>
      </c>
      <c r="C220" s="6">
        <v>7.1552617073248823E-3</v>
      </c>
    </row>
    <row r="221" spans="1:3" x14ac:dyDescent="0.25">
      <c r="A221" s="6">
        <v>197</v>
      </c>
      <c r="B221" s="6">
        <v>1.9692203483722047E-2</v>
      </c>
      <c r="C221" s="6">
        <v>-1.4122812167468402E-2</v>
      </c>
    </row>
    <row r="222" spans="1:3" x14ac:dyDescent="0.25">
      <c r="A222" s="6">
        <v>198</v>
      </c>
      <c r="B222" s="6">
        <v>-1.0527853627439054E-2</v>
      </c>
      <c r="C222" s="6">
        <v>7.1065492727106867E-3</v>
      </c>
    </row>
    <row r="223" spans="1:3" x14ac:dyDescent="0.25">
      <c r="A223" s="6">
        <v>199</v>
      </c>
      <c r="B223" s="6">
        <v>3.0497874464742405E-2</v>
      </c>
      <c r="C223" s="6">
        <v>-4.7240386885008222E-3</v>
      </c>
    </row>
    <row r="224" spans="1:3" x14ac:dyDescent="0.25">
      <c r="A224" s="6">
        <v>200</v>
      </c>
      <c r="B224" s="6">
        <v>-1.9730714030629544E-3</v>
      </c>
      <c r="C224" s="6">
        <v>-5.522785248915702E-3</v>
      </c>
    </row>
    <row r="225" spans="1:3" x14ac:dyDescent="0.25">
      <c r="A225" s="6">
        <v>201</v>
      </c>
      <c r="B225" s="6">
        <v>-2.3464628819072547E-2</v>
      </c>
      <c r="C225" s="6">
        <v>6.4953096365593307E-3</v>
      </c>
    </row>
    <row r="226" spans="1:3" x14ac:dyDescent="0.25">
      <c r="A226" s="6">
        <v>202</v>
      </c>
      <c r="B226" s="6">
        <v>-2.1368417807019987E-3</v>
      </c>
      <c r="C226" s="6">
        <v>-6.499279191369705E-3</v>
      </c>
    </row>
    <row r="227" spans="1:3" x14ac:dyDescent="0.25">
      <c r="A227" s="6">
        <v>203</v>
      </c>
      <c r="B227" s="6">
        <v>-8.0930663905622348E-3</v>
      </c>
      <c r="C227" s="6">
        <v>7.3069350380502249E-3</v>
      </c>
    </row>
    <row r="228" spans="1:3" x14ac:dyDescent="0.25">
      <c r="A228" s="6">
        <v>204</v>
      </c>
      <c r="B228" s="6">
        <v>-9.9312507152030591E-3</v>
      </c>
      <c r="C228" s="6">
        <v>-6.8674196596563812E-3</v>
      </c>
    </row>
    <row r="229" spans="1:3" x14ac:dyDescent="0.25">
      <c r="A229" s="6">
        <v>205</v>
      </c>
      <c r="B229" s="6">
        <v>-4.8894983024818602E-2</v>
      </c>
      <c r="C229" s="6">
        <v>6.1950341426735209E-2</v>
      </c>
    </row>
    <row r="230" spans="1:3" x14ac:dyDescent="0.25">
      <c r="A230" s="6">
        <v>206</v>
      </c>
      <c r="B230" s="6">
        <v>2.6251842497911376E-2</v>
      </c>
      <c r="C230" s="6">
        <v>-8.6135479844266435E-4</v>
      </c>
    </row>
    <row r="231" spans="1:3" x14ac:dyDescent="0.25">
      <c r="A231" s="6">
        <v>207</v>
      </c>
      <c r="B231" s="6">
        <v>-2.7964955442028129E-2</v>
      </c>
      <c r="C231" s="6">
        <v>1.5517254821741168E-2</v>
      </c>
    </row>
    <row r="232" spans="1:3" x14ac:dyDescent="0.25">
      <c r="A232" s="6">
        <v>208</v>
      </c>
      <c r="B232" s="6">
        <v>-1.1521762981957881E-2</v>
      </c>
      <c r="C232" s="6">
        <v>-5.666218973314753E-2</v>
      </c>
    </row>
    <row r="233" spans="1:3" x14ac:dyDescent="0.25">
      <c r="A233" s="6">
        <v>209</v>
      </c>
      <c r="B233" s="6">
        <v>2.1863550971063364E-2</v>
      </c>
      <c r="C233" s="6">
        <v>1.9922251857165889E-2</v>
      </c>
    </row>
    <row r="234" spans="1:3" x14ac:dyDescent="0.25">
      <c r="A234" s="6">
        <v>210</v>
      </c>
      <c r="B234" s="6">
        <v>1.4692890171556812E-2</v>
      </c>
      <c r="C234" s="6">
        <v>-6.4564050316302628E-4</v>
      </c>
    </row>
    <row r="235" spans="1:3" x14ac:dyDescent="0.25">
      <c r="A235" s="6">
        <v>211</v>
      </c>
      <c r="B235" s="6">
        <v>1.4254754715062148E-2</v>
      </c>
      <c r="C235" s="6">
        <v>8.6177799653456757E-3</v>
      </c>
    </row>
    <row r="236" spans="1:3" x14ac:dyDescent="0.25">
      <c r="A236" s="6">
        <v>212</v>
      </c>
      <c r="B236" s="6">
        <v>-1.115287165697984E-2</v>
      </c>
      <c r="C236" s="6">
        <v>-3.6084351632300529E-3</v>
      </c>
    </row>
    <row r="237" spans="1:3" x14ac:dyDescent="0.25">
      <c r="A237" s="6">
        <v>213</v>
      </c>
      <c r="B237" s="6">
        <v>6.8345916146088162E-3</v>
      </c>
      <c r="C237" s="6">
        <v>4.9199986153238354E-3</v>
      </c>
    </row>
    <row r="238" spans="1:3" x14ac:dyDescent="0.25">
      <c r="A238" s="6">
        <v>214</v>
      </c>
      <c r="B238" s="6">
        <v>7.8230209913281012E-3</v>
      </c>
      <c r="C238" s="6">
        <v>4.5046808891788543E-3</v>
      </c>
    </row>
    <row r="239" spans="1:3" x14ac:dyDescent="0.25">
      <c r="A239" s="6">
        <v>215</v>
      </c>
      <c r="B239" s="6">
        <v>3.0074269679437757E-2</v>
      </c>
      <c r="C239" s="6">
        <v>-1.5043388036852344E-2</v>
      </c>
    </row>
    <row r="240" spans="1:3" x14ac:dyDescent="0.25">
      <c r="A240" s="6">
        <v>216</v>
      </c>
      <c r="B240" s="6">
        <v>-5.3820983165516114E-3</v>
      </c>
      <c r="C240" s="6">
        <v>6.6233868801873971E-3</v>
      </c>
    </row>
    <row r="241" spans="1:3" x14ac:dyDescent="0.25">
      <c r="A241" s="6">
        <v>217</v>
      </c>
      <c r="B241" s="6">
        <v>-1.5535837404419229E-2</v>
      </c>
      <c r="C241" s="6">
        <v>1.1671629147530421E-2</v>
      </c>
    </row>
    <row r="242" spans="1:3" x14ac:dyDescent="0.25">
      <c r="A242" s="6">
        <v>218</v>
      </c>
      <c r="B242" s="6">
        <v>-3.1614850017974115E-2</v>
      </c>
      <c r="C242" s="6">
        <v>-2.2829443532767224E-3</v>
      </c>
    </row>
    <row r="243" spans="1:3" x14ac:dyDescent="0.25">
      <c r="A243" s="6">
        <v>219</v>
      </c>
      <c r="B243" s="6">
        <v>-3.8294297191111236E-3</v>
      </c>
      <c r="C243" s="6">
        <v>-1.7458206594958083E-2</v>
      </c>
    </row>
    <row r="244" spans="1:3" x14ac:dyDescent="0.25">
      <c r="A244" s="6">
        <v>220</v>
      </c>
      <c r="B244" s="6">
        <v>-1.3053202962158219E-2</v>
      </c>
      <c r="C244" s="6">
        <v>-7.464518819884601E-4</v>
      </c>
    </row>
    <row r="245" spans="1:3" x14ac:dyDescent="0.25">
      <c r="A245" s="6">
        <v>221</v>
      </c>
      <c r="B245" s="6">
        <v>1.4308369462675755E-2</v>
      </c>
      <c r="C245" s="6">
        <v>-2.3488248137773601E-2</v>
      </c>
    </row>
    <row r="246" spans="1:3" x14ac:dyDescent="0.25">
      <c r="A246" s="6">
        <v>222</v>
      </c>
      <c r="B246" s="6">
        <v>1.7590836101543969E-3</v>
      </c>
      <c r="C246" s="6">
        <v>-1.8349291904848831E-2</v>
      </c>
    </row>
    <row r="247" spans="1:3" x14ac:dyDescent="0.25">
      <c r="A247" s="6">
        <v>223</v>
      </c>
      <c r="B247" s="6">
        <v>-2.6914840896211926E-2</v>
      </c>
      <c r="C247" s="6">
        <v>-1.8793325313133276E-2</v>
      </c>
    </row>
    <row r="248" spans="1:3" x14ac:dyDescent="0.25">
      <c r="A248" s="6">
        <v>224</v>
      </c>
      <c r="B248" s="6">
        <v>-2.923065364421823E-2</v>
      </c>
      <c r="C248" s="6">
        <v>1.9084046492775876E-2</v>
      </c>
    </row>
    <row r="249" spans="1:3" x14ac:dyDescent="0.25">
      <c r="A249" s="6">
        <v>225</v>
      </c>
      <c r="B249" s="6">
        <v>2.9930575060183977E-3</v>
      </c>
      <c r="C249" s="6">
        <v>-4.1900266216534955E-3</v>
      </c>
    </row>
    <row r="250" spans="1:3" x14ac:dyDescent="0.25">
      <c r="A250" s="6">
        <v>226</v>
      </c>
      <c r="B250" s="6">
        <v>-1.1514537995816384E-2</v>
      </c>
      <c r="C250" s="6">
        <v>-4.3679081560632996E-3</v>
      </c>
    </row>
    <row r="251" spans="1:3" x14ac:dyDescent="0.25">
      <c r="A251" s="6">
        <v>227</v>
      </c>
      <c r="B251" s="6">
        <v>2.1663860384035664E-2</v>
      </c>
      <c r="C251" s="6">
        <v>-8.8112431333574326E-3</v>
      </c>
    </row>
    <row r="252" spans="1:3" x14ac:dyDescent="0.25">
      <c r="A252" s="6">
        <v>228</v>
      </c>
      <c r="B252" s="6">
        <v>3.3215540909662103E-3</v>
      </c>
      <c r="C252" s="6">
        <v>1.9434821814957861E-3</v>
      </c>
    </row>
    <row r="253" spans="1:3" x14ac:dyDescent="0.25">
      <c r="A253" s="6">
        <v>229</v>
      </c>
      <c r="B253" s="6">
        <v>3.2679988456922687E-2</v>
      </c>
      <c r="C253" s="6">
        <v>1.4816919267977104E-2</v>
      </c>
    </row>
    <row r="254" spans="1:3" x14ac:dyDescent="0.25">
      <c r="A254" s="6">
        <v>230</v>
      </c>
      <c r="B254" s="6">
        <v>-4.8893505121360373E-3</v>
      </c>
      <c r="C254" s="6">
        <v>3.1693450681901381E-2</v>
      </c>
    </row>
    <row r="255" spans="1:3" x14ac:dyDescent="0.25">
      <c r="A255" s="6">
        <v>231</v>
      </c>
      <c r="B255" s="6">
        <v>1.0686430461335116E-2</v>
      </c>
      <c r="C255" s="6">
        <v>1.4997028075423476E-3</v>
      </c>
    </row>
    <row r="256" spans="1:3" x14ac:dyDescent="0.25">
      <c r="A256" s="6">
        <v>232</v>
      </c>
      <c r="B256" s="6">
        <v>1.4827362317361115E-2</v>
      </c>
      <c r="C256" s="6">
        <v>2.2532527718947613E-2</v>
      </c>
    </row>
    <row r="257" spans="1:3" x14ac:dyDescent="0.25">
      <c r="A257" s="6">
        <v>233</v>
      </c>
      <c r="B257" s="6">
        <v>-5.1232857066140933E-2</v>
      </c>
      <c r="C257" s="6">
        <v>1.5116149721599303E-3</v>
      </c>
    </row>
    <row r="258" spans="1:3" x14ac:dyDescent="0.25">
      <c r="A258" s="6">
        <v>234</v>
      </c>
      <c r="B258" s="6">
        <v>-3.8903404295009057E-3</v>
      </c>
      <c r="C258" s="6">
        <v>-2.7547508569963089E-2</v>
      </c>
    </row>
    <row r="259" spans="1:3" x14ac:dyDescent="0.25">
      <c r="A259" s="6">
        <v>235</v>
      </c>
      <c r="B259" s="6">
        <v>-3.7194805089397022E-2</v>
      </c>
      <c r="C259" s="6">
        <v>1.0694202916544354E-2</v>
      </c>
    </row>
    <row r="260" spans="1:3" x14ac:dyDescent="0.25">
      <c r="A260" s="6">
        <v>236</v>
      </c>
      <c r="B260" s="6">
        <v>1.0646652472194921E-3</v>
      </c>
      <c r="C260" s="6">
        <v>8.5726549260726568E-3</v>
      </c>
    </row>
    <row r="261" spans="1:3" x14ac:dyDescent="0.25">
      <c r="A261" s="6">
        <v>237</v>
      </c>
      <c r="B261" s="6">
        <v>-2.1295612910591224E-3</v>
      </c>
      <c r="C261" s="6">
        <v>-1.1196325609188804E-2</v>
      </c>
    </row>
    <row r="262" spans="1:3" x14ac:dyDescent="0.25">
      <c r="A262" s="6">
        <v>238</v>
      </c>
      <c r="B262" s="6">
        <v>6.5632685795957262E-3</v>
      </c>
      <c r="C262" s="6">
        <v>7.8037323252286139E-3</v>
      </c>
    </row>
    <row r="263" spans="1:3" x14ac:dyDescent="0.25">
      <c r="A263" s="6">
        <v>239</v>
      </c>
      <c r="B263" s="6">
        <v>-1.8934892125974866E-3</v>
      </c>
      <c r="C263" s="6">
        <v>-1.8477859881793743E-3</v>
      </c>
    </row>
    <row r="264" spans="1:3" x14ac:dyDescent="0.25">
      <c r="A264" s="6">
        <v>240</v>
      </c>
      <c r="B264" s="6">
        <v>-3.0668902211122381E-2</v>
      </c>
      <c r="C264" s="6">
        <v>9.805665015292217E-3</v>
      </c>
    </row>
    <row r="265" spans="1:3" x14ac:dyDescent="0.25">
      <c r="A265" s="6">
        <v>241</v>
      </c>
      <c r="B265" s="6">
        <v>-3.3265719080862073E-2</v>
      </c>
      <c r="C265" s="6">
        <v>2.5012172264082734E-2</v>
      </c>
    </row>
    <row r="266" spans="1:3" x14ac:dyDescent="0.25">
      <c r="A266" s="6">
        <v>242</v>
      </c>
      <c r="B266" s="6">
        <v>-1.461438200246243E-3</v>
      </c>
      <c r="C266" s="6">
        <v>3.8504346040032313E-2</v>
      </c>
    </row>
    <row r="267" spans="1:3" x14ac:dyDescent="0.25">
      <c r="A267" s="6">
        <v>243</v>
      </c>
      <c r="B267" s="6">
        <v>-2.5002085357883633E-2</v>
      </c>
      <c r="C267" s="6">
        <v>-1.2806593903597514E-3</v>
      </c>
    </row>
    <row r="268" spans="1:3" x14ac:dyDescent="0.25">
      <c r="A268" s="6">
        <v>244</v>
      </c>
      <c r="B268" s="6">
        <v>-2.55789894545718E-2</v>
      </c>
      <c r="C268" s="6">
        <v>5.0281196816648402E-3</v>
      </c>
    </row>
    <row r="269" spans="1:3" x14ac:dyDescent="0.25">
      <c r="A269" s="6">
        <v>245</v>
      </c>
      <c r="B269" s="6">
        <v>-3.2980301121173027E-2</v>
      </c>
      <c r="C269" s="6">
        <v>5.4527317674743919E-3</v>
      </c>
    </row>
    <row r="270" spans="1:3" x14ac:dyDescent="0.25">
      <c r="A270" s="6">
        <v>246</v>
      </c>
      <c r="B270" s="6">
        <v>-4.3064536303748895E-2</v>
      </c>
      <c r="C270" s="6">
        <v>8.3530364545969724E-3</v>
      </c>
    </row>
    <row r="271" spans="1:3" x14ac:dyDescent="0.25">
      <c r="A271" s="6">
        <v>247</v>
      </c>
      <c r="B271" s="6">
        <v>7.1440675206044371E-2</v>
      </c>
      <c r="C271" s="6">
        <v>-6.3944680248062824E-3</v>
      </c>
    </row>
    <row r="272" spans="1:3" x14ac:dyDescent="0.25">
      <c r="A272" s="6">
        <v>248</v>
      </c>
      <c r="B272" s="6">
        <v>1.1272886908430417E-2</v>
      </c>
      <c r="C272" s="6">
        <v>-1.0996196075590079E-3</v>
      </c>
    </row>
    <row r="273" spans="1:3" x14ac:dyDescent="0.25">
      <c r="A273" s="6">
        <v>249</v>
      </c>
      <c r="B273" s="6">
        <v>-3.4663058596670219E-3</v>
      </c>
      <c r="C273" s="6">
        <v>1.0670949342928555E-3</v>
      </c>
    </row>
    <row r="274" spans="1:3" x14ac:dyDescent="0.25">
      <c r="A274" s="6">
        <v>250</v>
      </c>
      <c r="B274" s="6">
        <v>1.1167867532835567E-2</v>
      </c>
      <c r="C274" s="6">
        <v>7.9912215009963535E-3</v>
      </c>
    </row>
    <row r="275" spans="1:3" x14ac:dyDescent="0.25">
      <c r="A275" s="6">
        <v>251</v>
      </c>
      <c r="B275" s="6">
        <v>3.2094386658555328E-4</v>
      </c>
      <c r="C275" s="6">
        <v>3.7328317584443757E-3</v>
      </c>
    </row>
    <row r="276" spans="1:3" x14ac:dyDescent="0.25">
      <c r="A276" s="6">
        <v>252</v>
      </c>
      <c r="B276" s="6">
        <v>-3.941580625469443E-2</v>
      </c>
      <c r="C276" s="6">
        <v>-1.2697386910155983E-3</v>
      </c>
    </row>
    <row r="277" spans="1:3" x14ac:dyDescent="0.25">
      <c r="A277" s="6">
        <v>253</v>
      </c>
      <c r="B277" s="6">
        <v>4.9345609955940159E-2</v>
      </c>
      <c r="C277" s="6">
        <v>1.3878331417704198E-3</v>
      </c>
    </row>
    <row r="278" spans="1:3" x14ac:dyDescent="0.25">
      <c r="A278" s="6">
        <v>254</v>
      </c>
      <c r="B278" s="6">
        <v>8.9488972476239066E-3</v>
      </c>
      <c r="C278" s="6">
        <v>-5.8049370856220516E-3</v>
      </c>
    </row>
    <row r="279" spans="1:3" x14ac:dyDescent="0.25">
      <c r="A279" s="6">
        <v>255</v>
      </c>
      <c r="B279" s="6">
        <v>1.2966342128022239E-2</v>
      </c>
      <c r="C279" s="6">
        <v>2.418817683378488E-2</v>
      </c>
    </row>
    <row r="280" spans="1:3" x14ac:dyDescent="0.25">
      <c r="A280" s="6">
        <v>256</v>
      </c>
      <c r="B280" s="6">
        <v>4.5788476693613229E-3</v>
      </c>
      <c r="C280" s="6">
        <v>5.0651043944550068E-3</v>
      </c>
    </row>
    <row r="281" spans="1:3" x14ac:dyDescent="0.25">
      <c r="A281" s="6">
        <v>257</v>
      </c>
      <c r="B281" s="6">
        <v>5.2104014599880354E-3</v>
      </c>
      <c r="C281" s="6">
        <v>2.0004961047343721E-2</v>
      </c>
    </row>
    <row r="282" spans="1:3" x14ac:dyDescent="0.25">
      <c r="A282" s="6">
        <v>258</v>
      </c>
      <c r="B282" s="6">
        <v>-1.8125528425984082E-3</v>
      </c>
      <c r="C282" s="6">
        <v>2.6347638279328556E-3</v>
      </c>
    </row>
    <row r="283" spans="1:3" x14ac:dyDescent="0.25">
      <c r="A283" s="6">
        <v>259</v>
      </c>
      <c r="B283" s="6">
        <v>-9.5454690962584934E-3</v>
      </c>
      <c r="C283" s="6">
        <v>2.3218479383800648E-3</v>
      </c>
    </row>
    <row r="284" spans="1:3" x14ac:dyDescent="0.25">
      <c r="A284" s="6">
        <v>260</v>
      </c>
      <c r="B284" s="6">
        <v>1.4499367595345628E-2</v>
      </c>
      <c r="C284" s="6">
        <v>-9.1477362627681892E-3</v>
      </c>
    </row>
    <row r="285" spans="1:3" x14ac:dyDescent="0.25">
      <c r="A285" s="6">
        <v>261</v>
      </c>
      <c r="B285" s="6">
        <v>1.7570962054932453E-3</v>
      </c>
      <c r="C285" s="6">
        <v>-2.2683927594665965E-3</v>
      </c>
    </row>
    <row r="286" spans="1:3" x14ac:dyDescent="0.25">
      <c r="A286" s="6">
        <v>262</v>
      </c>
      <c r="B286" s="6">
        <v>9.8191255408926273E-3</v>
      </c>
      <c r="C286" s="6">
        <v>9.9524755998175694E-3</v>
      </c>
    </row>
    <row r="287" spans="1:3" x14ac:dyDescent="0.25">
      <c r="A287" s="6">
        <v>263</v>
      </c>
      <c r="B287" s="6">
        <v>1.8169300724303353E-2</v>
      </c>
      <c r="C287" s="6">
        <v>-2.5849818848434642E-3</v>
      </c>
    </row>
    <row r="288" spans="1:3" x14ac:dyDescent="0.25">
      <c r="A288" s="6">
        <v>264</v>
      </c>
      <c r="B288" s="6">
        <v>-2.3105505068618158E-2</v>
      </c>
      <c r="C288" s="6">
        <v>4.2017744146616472E-3</v>
      </c>
    </row>
    <row r="289" spans="1:3" x14ac:dyDescent="0.25">
      <c r="A289" s="6">
        <v>265</v>
      </c>
      <c r="B289" s="6">
        <v>1.7283821302273654E-3</v>
      </c>
      <c r="C289" s="6">
        <v>2.5337591127705525E-4</v>
      </c>
    </row>
    <row r="290" spans="1:3" x14ac:dyDescent="0.25">
      <c r="A290" s="6">
        <v>266</v>
      </c>
      <c r="B290" s="6">
        <v>4.8252110712073163E-4</v>
      </c>
      <c r="C290" s="6">
        <v>-1.4310934724064374E-3</v>
      </c>
    </row>
    <row r="291" spans="1:3" x14ac:dyDescent="0.25">
      <c r="A291" s="6">
        <v>267</v>
      </c>
      <c r="B291" s="6">
        <v>1.1162196936894329E-2</v>
      </c>
      <c r="C291" s="6">
        <v>5.2540325481093067E-3</v>
      </c>
    </row>
    <row r="292" spans="1:3" x14ac:dyDescent="0.25">
      <c r="A292" s="6">
        <v>268</v>
      </c>
      <c r="B292" s="6">
        <v>-1.3478071369027561E-2</v>
      </c>
      <c r="C292" s="6">
        <v>1.0095079074472831E-2</v>
      </c>
    </row>
    <row r="293" spans="1:3" x14ac:dyDescent="0.25">
      <c r="A293" s="6">
        <v>269</v>
      </c>
      <c r="B293" s="6">
        <v>-3.7906364298824014E-3</v>
      </c>
      <c r="C293" s="6">
        <v>9.1213115974522127E-3</v>
      </c>
    </row>
    <row r="294" spans="1:3" x14ac:dyDescent="0.25">
      <c r="A294" s="6">
        <v>270</v>
      </c>
      <c r="B294" s="6">
        <v>2.1688958863700862E-2</v>
      </c>
      <c r="C294" s="6">
        <v>3.894362241940174E-2</v>
      </c>
    </row>
    <row r="295" spans="1:3" x14ac:dyDescent="0.25">
      <c r="A295" s="6">
        <v>271</v>
      </c>
      <c r="B295" s="6">
        <v>1.1324820880458317E-2</v>
      </c>
      <c r="C295" s="6">
        <v>-1.6755890625158448E-2</v>
      </c>
    </row>
    <row r="296" spans="1:3" x14ac:dyDescent="0.25">
      <c r="A296" s="6">
        <v>272</v>
      </c>
      <c r="B296" s="6">
        <v>-2.3655072396279648E-4</v>
      </c>
      <c r="C296" s="6">
        <v>4.9194394315475081E-3</v>
      </c>
    </row>
    <row r="297" spans="1:3" x14ac:dyDescent="0.25">
      <c r="A297" s="6">
        <v>273</v>
      </c>
      <c r="B297" s="6">
        <v>8.5979497075195973E-3</v>
      </c>
      <c r="C297" s="6">
        <v>1.5803128655665619E-2</v>
      </c>
    </row>
    <row r="298" spans="1:3" x14ac:dyDescent="0.25">
      <c r="A298" s="6">
        <v>274</v>
      </c>
      <c r="B298" s="6">
        <v>5.4957660602508512E-3</v>
      </c>
      <c r="C298" s="6">
        <v>2.7163920059795142E-2</v>
      </c>
    </row>
    <row r="299" spans="1:3" x14ac:dyDescent="0.25">
      <c r="A299" s="6">
        <v>275</v>
      </c>
      <c r="B299" s="6">
        <v>-4.9518485485590289E-3</v>
      </c>
      <c r="C299" s="6">
        <v>7.2165995656891784E-3</v>
      </c>
    </row>
    <row r="300" spans="1:3" x14ac:dyDescent="0.25">
      <c r="A300" s="6">
        <v>276</v>
      </c>
      <c r="B300" s="6">
        <v>-1.5776658541741973E-2</v>
      </c>
      <c r="C300" s="6">
        <v>6.2338470658416401E-3</v>
      </c>
    </row>
    <row r="301" spans="1:3" x14ac:dyDescent="0.25">
      <c r="A301" s="6">
        <v>277</v>
      </c>
      <c r="B301" s="6">
        <v>-5.7186511778017685E-4</v>
      </c>
      <c r="C301" s="6">
        <v>-7.003573282992801E-5</v>
      </c>
    </row>
    <row r="302" spans="1:3" x14ac:dyDescent="0.25">
      <c r="A302" s="6">
        <v>278</v>
      </c>
      <c r="B302" s="6">
        <v>-5.2225574692165962E-4</v>
      </c>
      <c r="C302" s="6">
        <v>-1.8514178172058865E-3</v>
      </c>
    </row>
    <row r="303" spans="1:3" x14ac:dyDescent="0.25">
      <c r="A303" s="6">
        <v>279</v>
      </c>
      <c r="B303" s="6">
        <v>1.773315623888555E-2</v>
      </c>
      <c r="C303" s="6">
        <v>-1.1125122412883152E-3</v>
      </c>
    </row>
    <row r="304" spans="1:3" x14ac:dyDescent="0.25">
      <c r="A304" s="6">
        <v>280</v>
      </c>
      <c r="B304" s="6">
        <v>2.9640310710451635E-3</v>
      </c>
      <c r="C304" s="6">
        <v>-3.3049465533210544E-3</v>
      </c>
    </row>
    <row r="305" spans="1:3" x14ac:dyDescent="0.25">
      <c r="A305" s="6">
        <v>281</v>
      </c>
      <c r="B305" s="6">
        <v>-5.5980041391330299E-3</v>
      </c>
      <c r="C305" s="6">
        <v>3.7451255387584022E-3</v>
      </c>
    </row>
    <row r="306" spans="1:3" x14ac:dyDescent="0.25">
      <c r="A306" s="6">
        <v>282</v>
      </c>
      <c r="B306" s="6">
        <v>1.4733819410762497E-2</v>
      </c>
      <c r="C306" s="6">
        <v>4.9579320113558537E-3</v>
      </c>
    </row>
    <row r="307" spans="1:3" x14ac:dyDescent="0.25">
      <c r="A307" s="6">
        <v>283</v>
      </c>
      <c r="B307" s="6">
        <v>6.6786830865402146E-4</v>
      </c>
      <c r="C307" s="6">
        <v>-4.7675435401263629E-3</v>
      </c>
    </row>
    <row r="308" spans="1:3" x14ac:dyDescent="0.25">
      <c r="A308" s="6">
        <v>284</v>
      </c>
      <c r="B308" s="6">
        <v>1.0871922214515553E-3</v>
      </c>
      <c r="C308" s="6">
        <v>1.154115463189719E-2</v>
      </c>
    </row>
    <row r="309" spans="1:3" x14ac:dyDescent="0.25">
      <c r="A309" s="6">
        <v>285</v>
      </c>
      <c r="B309" s="6">
        <v>-6.9220166883393825E-3</v>
      </c>
      <c r="C309" s="6">
        <v>-2.5402292014881029E-3</v>
      </c>
    </row>
    <row r="310" spans="1:3" x14ac:dyDescent="0.25">
      <c r="A310" s="6">
        <v>286</v>
      </c>
      <c r="B310" s="6">
        <v>8.0506306680510585E-3</v>
      </c>
      <c r="C310" s="6">
        <v>7.3245717634662106E-3</v>
      </c>
    </row>
    <row r="311" spans="1:3" x14ac:dyDescent="0.25">
      <c r="A311" s="6">
        <v>287</v>
      </c>
      <c r="B311" s="6">
        <v>2.6573772864059387E-4</v>
      </c>
      <c r="C311" s="6">
        <v>6.3624448197847489E-3</v>
      </c>
    </row>
    <row r="312" spans="1:3" x14ac:dyDescent="0.25">
      <c r="A312" s="6">
        <v>288</v>
      </c>
      <c r="B312" s="6">
        <v>-2.7849390508942829E-3</v>
      </c>
      <c r="C312" s="6">
        <v>2.5505782925022177E-3</v>
      </c>
    </row>
    <row r="313" spans="1:3" x14ac:dyDescent="0.25">
      <c r="A313" s="6">
        <v>289</v>
      </c>
      <c r="B313" s="6">
        <v>-2.4129016592083518E-3</v>
      </c>
      <c r="C313" s="6">
        <v>2.2524723438807938E-2</v>
      </c>
    </row>
    <row r="314" spans="1:3" x14ac:dyDescent="0.25">
      <c r="A314" s="6">
        <v>290</v>
      </c>
      <c r="B314" s="6">
        <v>-5.8610611572466045E-3</v>
      </c>
      <c r="C314" s="6">
        <v>1.6187836504597857E-2</v>
      </c>
    </row>
    <row r="315" spans="1:3" x14ac:dyDescent="0.25">
      <c r="A315" s="6">
        <v>291</v>
      </c>
      <c r="B315" s="6">
        <v>8.7764078813338808E-3</v>
      </c>
      <c r="C315" s="6">
        <v>-7.2773484877643293E-3</v>
      </c>
    </row>
    <row r="316" spans="1:3" x14ac:dyDescent="0.25">
      <c r="A316" s="6">
        <v>292</v>
      </c>
      <c r="B316" s="6">
        <v>-7.4583143150261473E-3</v>
      </c>
      <c r="C316" s="6">
        <v>-1.0702966050836073E-2</v>
      </c>
    </row>
    <row r="317" spans="1:3" x14ac:dyDescent="0.25">
      <c r="A317" s="6">
        <v>293</v>
      </c>
      <c r="B317" s="6">
        <v>-3.3000619780135052E-3</v>
      </c>
      <c r="C317" s="6">
        <v>-2.6572833540907843E-3</v>
      </c>
    </row>
    <row r="318" spans="1:3" x14ac:dyDescent="0.25">
      <c r="A318" s="6">
        <v>294</v>
      </c>
      <c r="B318" s="6">
        <v>-1.1467845320281292E-2</v>
      </c>
      <c r="C318" s="6">
        <v>-1.7786245327598565E-3</v>
      </c>
    </row>
    <row r="319" spans="1:3" x14ac:dyDescent="0.25">
      <c r="A319" s="6">
        <v>295</v>
      </c>
      <c r="B319" s="6">
        <v>-1.3902258278334115E-2</v>
      </c>
      <c r="C319" s="6">
        <v>9.4159338721379344E-3</v>
      </c>
    </row>
    <row r="320" spans="1:3" x14ac:dyDescent="0.25">
      <c r="A320" s="6">
        <v>296</v>
      </c>
      <c r="B320" s="6">
        <v>-4.8116000758654182E-3</v>
      </c>
      <c r="C320" s="6">
        <v>4.7643424770738305E-3</v>
      </c>
    </row>
    <row r="321" spans="1:3" x14ac:dyDescent="0.25">
      <c r="A321" s="6">
        <v>297</v>
      </c>
      <c r="B321" s="6">
        <v>2.0376159307906143E-2</v>
      </c>
      <c r="C321" s="6">
        <v>-7.5170745432282637E-2</v>
      </c>
    </row>
    <row r="322" spans="1:3" x14ac:dyDescent="0.25">
      <c r="A322" s="6">
        <v>298</v>
      </c>
      <c r="B322" s="6">
        <v>2.8577096782471225E-3</v>
      </c>
      <c r="C322" s="6">
        <v>-6.6328505988082126E-2</v>
      </c>
    </row>
    <row r="323" spans="1:3" x14ac:dyDescent="0.25">
      <c r="A323" s="6">
        <v>299</v>
      </c>
      <c r="B323" s="6">
        <v>8.8577192300888265E-3</v>
      </c>
      <c r="C323" s="6">
        <v>-4.2599195439351895E-3</v>
      </c>
    </row>
    <row r="324" spans="1:3" x14ac:dyDescent="0.25">
      <c r="A324" s="6">
        <v>300</v>
      </c>
      <c r="B324" s="6">
        <v>-2.9020698607094427E-3</v>
      </c>
      <c r="C324" s="6">
        <v>-7.3321813993979697E-3</v>
      </c>
    </row>
    <row r="325" spans="1:3" x14ac:dyDescent="0.25">
      <c r="A325" s="6">
        <v>301</v>
      </c>
      <c r="B325" s="6">
        <v>5.9109208142087422E-3</v>
      </c>
      <c r="C325" s="6">
        <v>9.216515824019068E-3</v>
      </c>
    </row>
    <row r="326" spans="1:3" x14ac:dyDescent="0.25">
      <c r="A326" s="6">
        <v>302</v>
      </c>
      <c r="B326" s="6">
        <v>3.9895345593745661E-3</v>
      </c>
      <c r="C326" s="6">
        <v>-2.1852971472922696E-2</v>
      </c>
    </row>
    <row r="327" spans="1:3" x14ac:dyDescent="0.25">
      <c r="A327" s="6">
        <v>303</v>
      </c>
      <c r="B327" s="6">
        <v>-1.7888059417361104E-3</v>
      </c>
      <c r="C327" s="6">
        <v>4.8730672392027063E-3</v>
      </c>
    </row>
    <row r="328" spans="1:3" x14ac:dyDescent="0.25">
      <c r="A328" s="6">
        <v>304</v>
      </c>
      <c r="B328" s="6">
        <v>-6.0408978944158235E-3</v>
      </c>
      <c r="C328" s="6">
        <v>1.3324960661983656E-2</v>
      </c>
    </row>
    <row r="329" spans="1:3" x14ac:dyDescent="0.25">
      <c r="A329" s="6">
        <v>305</v>
      </c>
      <c r="B329" s="6">
        <v>1.4694605911727972E-2</v>
      </c>
      <c r="C329" s="6">
        <v>-2.393539919293829E-2</v>
      </c>
    </row>
    <row r="330" spans="1:3" x14ac:dyDescent="0.25">
      <c r="A330" s="6">
        <v>306</v>
      </c>
      <c r="B330" s="6">
        <v>-3.0496313766745289E-2</v>
      </c>
      <c r="C330" s="6">
        <v>1.8362652994625348E-3</v>
      </c>
    </row>
    <row r="331" spans="1:3" x14ac:dyDescent="0.25">
      <c r="A331" s="6">
        <v>307</v>
      </c>
      <c r="B331" s="6">
        <v>-2.8582735679754407E-3</v>
      </c>
      <c r="C331" s="6">
        <v>2.5489836815025396E-2</v>
      </c>
    </row>
    <row r="332" spans="1:3" x14ac:dyDescent="0.25">
      <c r="A332" s="6">
        <v>308</v>
      </c>
      <c r="B332" s="6">
        <v>9.2070246271372252E-3</v>
      </c>
      <c r="C332" s="6">
        <v>-9.4229064845439709E-3</v>
      </c>
    </row>
    <row r="333" spans="1:3" x14ac:dyDescent="0.25">
      <c r="A333" s="6">
        <v>309</v>
      </c>
      <c r="B333" s="6">
        <v>-8.6156464862655081E-3</v>
      </c>
      <c r="C333" s="6">
        <v>1.8903277234022964E-2</v>
      </c>
    </row>
    <row r="334" spans="1:3" x14ac:dyDescent="0.25">
      <c r="A334" s="6">
        <v>310</v>
      </c>
      <c r="B334" s="6">
        <v>3.8144458974867278E-3</v>
      </c>
      <c r="C334" s="6">
        <v>-3.1999328060626493E-3</v>
      </c>
    </row>
    <row r="335" spans="1:3" x14ac:dyDescent="0.25">
      <c r="A335" s="6">
        <v>311</v>
      </c>
      <c r="B335" s="6">
        <v>8.5350688149192049E-3</v>
      </c>
      <c r="C335" s="6">
        <v>9.9345123698727014E-3</v>
      </c>
    </row>
    <row r="336" spans="1:3" x14ac:dyDescent="0.25">
      <c r="A336" s="6">
        <v>312</v>
      </c>
      <c r="B336" s="6">
        <v>1.5763133273879376E-2</v>
      </c>
      <c r="C336" s="6">
        <v>1.0423393225514915E-2</v>
      </c>
    </row>
    <row r="337" spans="1:3" x14ac:dyDescent="0.25">
      <c r="A337" s="6">
        <v>313</v>
      </c>
      <c r="B337" s="6">
        <v>-1.5654594217256782E-3</v>
      </c>
      <c r="C337" s="6">
        <v>-4.5437841959929288E-4</v>
      </c>
    </row>
    <row r="338" spans="1:3" x14ac:dyDescent="0.25">
      <c r="A338" s="6">
        <v>314</v>
      </c>
      <c r="B338" s="6">
        <v>1.6462748747010192E-3</v>
      </c>
      <c r="C338" s="6">
        <v>-1.714645229121229E-2</v>
      </c>
    </row>
    <row r="339" spans="1:3" x14ac:dyDescent="0.25">
      <c r="A339" s="6">
        <v>315</v>
      </c>
      <c r="B339" s="6">
        <v>1.550302514237014E-3</v>
      </c>
      <c r="C339" s="6">
        <v>2.6942624037261057E-2</v>
      </c>
    </row>
    <row r="340" spans="1:3" x14ac:dyDescent="0.25">
      <c r="A340" s="6">
        <v>316</v>
      </c>
      <c r="B340" s="6">
        <v>5.3876533390478558E-3</v>
      </c>
      <c r="C340" s="6">
        <v>-1.5365167584796863E-2</v>
      </c>
    </row>
    <row r="341" spans="1:3" x14ac:dyDescent="0.25">
      <c r="A341" s="6">
        <v>317</v>
      </c>
      <c r="B341" s="6">
        <v>-1.2178244711648139E-5</v>
      </c>
      <c r="C341" s="6">
        <v>-4.5425700414345668E-2</v>
      </c>
    </row>
    <row r="342" spans="1:3" x14ac:dyDescent="0.25">
      <c r="A342" s="6">
        <v>318</v>
      </c>
      <c r="B342" s="6">
        <v>-1.0774539728887218E-2</v>
      </c>
      <c r="C342" s="6">
        <v>-3.9656381309634489E-3</v>
      </c>
    </row>
    <row r="343" spans="1:3" x14ac:dyDescent="0.25">
      <c r="A343" s="6">
        <v>319</v>
      </c>
      <c r="B343" s="6">
        <v>3.6466379469771368E-3</v>
      </c>
      <c r="C343" s="6">
        <v>-1.4818794518682078E-2</v>
      </c>
    </row>
    <row r="344" spans="1:3" x14ac:dyDescent="0.25">
      <c r="A344" s="6">
        <v>320</v>
      </c>
      <c r="B344" s="6">
        <v>-1.534276935942205E-3</v>
      </c>
      <c r="C344" s="6">
        <v>1.5736772396955406E-2</v>
      </c>
    </row>
    <row r="345" spans="1:3" x14ac:dyDescent="0.25">
      <c r="A345" s="6">
        <v>321</v>
      </c>
      <c r="B345" s="6">
        <v>8.3477805984529443E-3</v>
      </c>
      <c r="C345" s="6">
        <v>1.6940231536234154E-2</v>
      </c>
    </row>
    <row r="346" spans="1:3" x14ac:dyDescent="0.25">
      <c r="A346" s="6">
        <v>322</v>
      </c>
      <c r="B346" s="6">
        <v>-2.5417110216012537E-3</v>
      </c>
      <c r="C346" s="6">
        <v>-8.5298521249523012E-3</v>
      </c>
    </row>
    <row r="347" spans="1:3" x14ac:dyDescent="0.25">
      <c r="A347" s="6">
        <v>323</v>
      </c>
      <c r="B347" s="6">
        <v>-8.2345461793939946E-4</v>
      </c>
      <c r="C347" s="6">
        <v>1.7358929718981991E-2</v>
      </c>
    </row>
    <row r="348" spans="1:3" x14ac:dyDescent="0.25">
      <c r="A348" s="6">
        <v>324</v>
      </c>
      <c r="B348" s="6">
        <v>-5.0265136317236992E-3</v>
      </c>
      <c r="C348" s="6">
        <v>-6.0372773712892222E-3</v>
      </c>
    </row>
    <row r="349" spans="1:3" x14ac:dyDescent="0.25">
      <c r="A349" s="6">
        <v>325</v>
      </c>
      <c r="B349" s="6">
        <v>7.8891544841715351E-4</v>
      </c>
      <c r="C349" s="6">
        <v>5.9430373433427934E-3</v>
      </c>
    </row>
    <row r="350" spans="1:3" x14ac:dyDescent="0.25">
      <c r="A350" s="6">
        <v>326</v>
      </c>
      <c r="B350" s="6">
        <v>-6.5600061623295085E-5</v>
      </c>
      <c r="C350" s="6">
        <v>-1.2910541766500786E-2</v>
      </c>
    </row>
    <row r="351" spans="1:3" x14ac:dyDescent="0.25">
      <c r="A351" s="6">
        <v>327</v>
      </c>
      <c r="B351" s="6">
        <v>1.1689510124188786E-2</v>
      </c>
      <c r="C351" s="6">
        <v>-1.4759693810840628E-2</v>
      </c>
    </row>
    <row r="352" spans="1:3" x14ac:dyDescent="0.25">
      <c r="A352" s="6">
        <v>328</v>
      </c>
      <c r="B352" s="6">
        <v>-4.9024385592993432E-3</v>
      </c>
      <c r="C352" s="6">
        <v>8.7451271842855696E-3</v>
      </c>
    </row>
    <row r="353" spans="1:3" x14ac:dyDescent="0.25">
      <c r="A353" s="6">
        <v>329</v>
      </c>
      <c r="B353" s="6">
        <v>-2.1486206053625734E-3</v>
      </c>
      <c r="C353" s="6">
        <v>2.1509438039445054E-2</v>
      </c>
    </row>
    <row r="354" spans="1:3" x14ac:dyDescent="0.25">
      <c r="A354" s="6">
        <v>330</v>
      </c>
      <c r="B354" s="6">
        <v>5.4610324986974785E-3</v>
      </c>
      <c r="C354" s="6">
        <v>-1.0725728865122845E-2</v>
      </c>
    </row>
    <row r="355" spans="1:3" x14ac:dyDescent="0.25">
      <c r="A355" s="6">
        <v>331</v>
      </c>
      <c r="B355" s="6">
        <v>2.4088667450974282E-5</v>
      </c>
      <c r="C355" s="6">
        <v>-4.6039343178138296E-3</v>
      </c>
    </row>
    <row r="356" spans="1:3" x14ac:dyDescent="0.25">
      <c r="A356" s="6">
        <v>332</v>
      </c>
      <c r="B356" s="6">
        <v>-1.5694691976332197E-4</v>
      </c>
      <c r="C356" s="6">
        <v>-3.4374448120314096E-3</v>
      </c>
    </row>
    <row r="357" spans="1:3" x14ac:dyDescent="0.25">
      <c r="A357" s="6">
        <v>333</v>
      </c>
      <c r="B357" s="6">
        <v>-1.2954007492692715E-2</v>
      </c>
      <c r="C357" s="6">
        <v>1.0594834349013808E-2</v>
      </c>
    </row>
    <row r="358" spans="1:3" x14ac:dyDescent="0.25">
      <c r="A358" s="6">
        <v>334</v>
      </c>
      <c r="B358" s="6">
        <v>-4.7999517606096944E-3</v>
      </c>
      <c r="C358" s="6">
        <v>2.142456406545297E-3</v>
      </c>
    </row>
    <row r="359" spans="1:3" x14ac:dyDescent="0.25">
      <c r="A359" s="6">
        <v>335</v>
      </c>
      <c r="B359" s="6">
        <v>1.2881153241484564E-2</v>
      </c>
      <c r="C359" s="6">
        <v>-1.1126469578843702E-2</v>
      </c>
    </row>
    <row r="360" spans="1:3" x14ac:dyDescent="0.25">
      <c r="A360" s="6">
        <v>336</v>
      </c>
      <c r="B360" s="6">
        <v>-8.3529126143176407E-3</v>
      </c>
      <c r="C360" s="6">
        <v>-4.6408363449977463E-3</v>
      </c>
    </row>
    <row r="361" spans="1:3" x14ac:dyDescent="0.25">
      <c r="A361" s="6">
        <v>337</v>
      </c>
      <c r="B361" s="6">
        <v>-2.671314953838367E-2</v>
      </c>
      <c r="C361" s="6">
        <v>-1.2725068202540275E-2</v>
      </c>
    </row>
    <row r="362" spans="1:3" x14ac:dyDescent="0.25">
      <c r="A362" s="6">
        <v>338</v>
      </c>
      <c r="B362" s="6">
        <v>-4.0160676521086864E-3</v>
      </c>
      <c r="C362" s="6">
        <v>1.1045554224594519E-2</v>
      </c>
    </row>
    <row r="363" spans="1:3" x14ac:dyDescent="0.25">
      <c r="A363" s="6">
        <v>339</v>
      </c>
      <c r="B363" s="6">
        <v>-6.1575336913652495E-3</v>
      </c>
      <c r="C363" s="6">
        <v>-3.8590324780960125E-3</v>
      </c>
    </row>
    <row r="364" spans="1:3" x14ac:dyDescent="0.25">
      <c r="A364" s="6">
        <v>340</v>
      </c>
      <c r="B364" s="6">
        <v>4.0111064309427931E-3</v>
      </c>
      <c r="C364" s="6">
        <v>-2.4873668726486382E-3</v>
      </c>
    </row>
    <row r="365" spans="1:3" x14ac:dyDescent="0.25">
      <c r="A365" s="6">
        <v>341</v>
      </c>
      <c r="B365" s="6">
        <v>-3.844734088719437E-2</v>
      </c>
      <c r="C365" s="6">
        <v>-1.1560225969420392E-2</v>
      </c>
    </row>
    <row r="366" spans="1:3" x14ac:dyDescent="0.25">
      <c r="A366" s="6">
        <v>342</v>
      </c>
      <c r="B366" s="6">
        <v>1.0454733332541403E-2</v>
      </c>
      <c r="C366" s="6">
        <v>6.2121326192296263E-3</v>
      </c>
    </row>
    <row r="367" spans="1:3" x14ac:dyDescent="0.25">
      <c r="A367" s="6">
        <v>343</v>
      </c>
      <c r="B367" s="6">
        <v>7.192639517979927E-3</v>
      </c>
      <c r="C367" s="6">
        <v>3.5813073772378648E-4</v>
      </c>
    </row>
    <row r="368" spans="1:3" x14ac:dyDescent="0.25">
      <c r="A368" s="6">
        <v>344</v>
      </c>
      <c r="B368" s="6">
        <v>1.1770392463469058E-2</v>
      </c>
      <c r="C368" s="6">
        <v>1.1591765603460225E-2</v>
      </c>
    </row>
    <row r="369" spans="1:3" x14ac:dyDescent="0.25">
      <c r="A369" s="6">
        <v>345</v>
      </c>
      <c r="B369" s="6">
        <v>-1.0425184514527168E-2</v>
      </c>
      <c r="C369" s="6">
        <v>1.3839257031285154E-2</v>
      </c>
    </row>
    <row r="370" spans="1:3" x14ac:dyDescent="0.25">
      <c r="A370" s="6">
        <v>346</v>
      </c>
      <c r="B370" s="6">
        <v>-1.1810026001883644E-2</v>
      </c>
      <c r="C370" s="6">
        <v>5.5089810966116263E-3</v>
      </c>
    </row>
    <row r="371" spans="1:3" x14ac:dyDescent="0.25">
      <c r="A371" s="6">
        <v>347</v>
      </c>
      <c r="B371" s="6">
        <v>1.1172881422080484E-2</v>
      </c>
      <c r="C371" s="6">
        <v>5.5798337847870437E-3</v>
      </c>
    </row>
    <row r="372" spans="1:3" x14ac:dyDescent="0.25">
      <c r="A372" s="6">
        <v>348</v>
      </c>
      <c r="B372" s="6">
        <v>-5.8593777519309522E-3</v>
      </c>
      <c r="C372" s="6">
        <v>-1.0921784658830482E-2</v>
      </c>
    </row>
    <row r="373" spans="1:3" x14ac:dyDescent="0.25">
      <c r="A373" s="6">
        <v>349</v>
      </c>
      <c r="B373" s="6">
        <v>-1.9676245270446834E-2</v>
      </c>
      <c r="C373" s="6">
        <v>1.3334971406711558E-2</v>
      </c>
    </row>
    <row r="374" spans="1:3" x14ac:dyDescent="0.25">
      <c r="A374" s="6">
        <v>350</v>
      </c>
      <c r="B374" s="6">
        <v>4.4912131016684904E-4</v>
      </c>
      <c r="C374" s="6">
        <v>1.1883588933590535E-2</v>
      </c>
    </row>
    <row r="375" spans="1:3" x14ac:dyDescent="0.25">
      <c r="A375" s="6">
        <v>351</v>
      </c>
      <c r="B375" s="6">
        <v>-1.4282543948606324E-2</v>
      </c>
      <c r="C375" s="6">
        <v>1.4226250940864051E-2</v>
      </c>
    </row>
    <row r="376" spans="1:3" x14ac:dyDescent="0.25">
      <c r="A376" s="6">
        <v>352</v>
      </c>
      <c r="B376" s="6">
        <v>-1.2056950253886728E-2</v>
      </c>
      <c r="C376" s="6">
        <v>-5.2241547957818137E-3</v>
      </c>
    </row>
    <row r="377" spans="1:3" x14ac:dyDescent="0.25">
      <c r="A377" s="6">
        <v>353</v>
      </c>
      <c r="B377" s="6">
        <v>1.5711347852172429E-3</v>
      </c>
      <c r="C377" s="6">
        <v>1.491806406388763E-3</v>
      </c>
    </row>
    <row r="378" spans="1:3" x14ac:dyDescent="0.25">
      <c r="A378" s="6">
        <v>354</v>
      </c>
      <c r="B378" s="6">
        <v>-2.1633979204375528E-2</v>
      </c>
      <c r="C378" s="6">
        <v>-2.2578639660370686E-3</v>
      </c>
    </row>
    <row r="379" spans="1:3" x14ac:dyDescent="0.25">
      <c r="A379" s="6">
        <v>355</v>
      </c>
      <c r="B379" s="6">
        <v>-5.7698717888249231E-3</v>
      </c>
      <c r="C379" s="6">
        <v>-2.2242506987356341E-3</v>
      </c>
    </row>
    <row r="380" spans="1:3" x14ac:dyDescent="0.25">
      <c r="A380" s="6">
        <v>356</v>
      </c>
      <c r="B380" s="6">
        <v>3.0404476302574819E-2</v>
      </c>
      <c r="C380" s="6">
        <v>-1.3637725043471625E-2</v>
      </c>
    </row>
    <row r="381" spans="1:3" x14ac:dyDescent="0.25">
      <c r="A381" s="6">
        <v>357</v>
      </c>
      <c r="B381" s="6">
        <v>1.0673121002309216E-2</v>
      </c>
      <c r="C381" s="6">
        <v>1.2398121234920168E-3</v>
      </c>
    </row>
    <row r="382" spans="1:3" x14ac:dyDescent="0.25">
      <c r="A382" s="6">
        <v>358</v>
      </c>
      <c r="B382" s="6">
        <v>7.6375143658314951E-3</v>
      </c>
      <c r="C382" s="6">
        <v>-2.2326551713256065E-3</v>
      </c>
    </row>
    <row r="383" spans="1:3" x14ac:dyDescent="0.25">
      <c r="A383" s="6">
        <v>359</v>
      </c>
      <c r="B383" s="6">
        <v>1.4164949503187895E-2</v>
      </c>
      <c r="C383" s="6">
        <v>-5.4759224989996153E-3</v>
      </c>
    </row>
    <row r="384" spans="1:3" x14ac:dyDescent="0.25">
      <c r="A384" s="6">
        <v>360</v>
      </c>
      <c r="B384" s="6">
        <v>5.4231147326777793E-3</v>
      </c>
      <c r="C384" s="6">
        <v>-5.1405555659487312E-3</v>
      </c>
    </row>
    <row r="385" spans="1:3" x14ac:dyDescent="0.25">
      <c r="A385" s="6">
        <v>361</v>
      </c>
      <c r="B385" s="6">
        <v>-2.1198010698393415E-3</v>
      </c>
      <c r="C385" s="6">
        <v>-1.0594936201677382E-2</v>
      </c>
    </row>
    <row r="386" spans="1:3" x14ac:dyDescent="0.25">
      <c r="A386" s="6">
        <v>362</v>
      </c>
      <c r="B386" s="6">
        <v>-4.6693070015647407E-3</v>
      </c>
      <c r="C386" s="6">
        <v>-1.9364910457637108E-3</v>
      </c>
    </row>
    <row r="387" spans="1:3" x14ac:dyDescent="0.25">
      <c r="A387" s="6">
        <v>363</v>
      </c>
      <c r="B387" s="6">
        <v>4.5778506473379537E-3</v>
      </c>
      <c r="C387" s="6">
        <v>6.815761281729624E-4</v>
      </c>
    </row>
    <row r="388" spans="1:3" x14ac:dyDescent="0.25">
      <c r="A388" s="6">
        <v>364</v>
      </c>
      <c r="B388" s="6">
        <v>-4.0252665576369587E-3</v>
      </c>
      <c r="C388" s="6">
        <v>-8.5962170145997222E-4</v>
      </c>
    </row>
    <row r="389" spans="1:3" x14ac:dyDescent="0.25">
      <c r="A389" s="6">
        <v>365</v>
      </c>
      <c r="B389" s="6">
        <v>-1.8659422461103116E-4</v>
      </c>
      <c r="C389" s="6">
        <v>2.2236883800492539E-2</v>
      </c>
    </row>
    <row r="390" spans="1:3" x14ac:dyDescent="0.25">
      <c r="A390" s="6">
        <v>366</v>
      </c>
      <c r="B390" s="6">
        <v>1.2999388806572559E-2</v>
      </c>
      <c r="C390" s="6">
        <v>3.9313387786003864E-2</v>
      </c>
    </row>
    <row r="391" spans="1:3" x14ac:dyDescent="0.25">
      <c r="A391" s="6">
        <v>367</v>
      </c>
      <c r="B391" s="6">
        <v>2.9056167107788652E-3</v>
      </c>
      <c r="C391" s="6">
        <v>-1.7450885379631655E-2</v>
      </c>
    </row>
    <row r="392" spans="1:3" x14ac:dyDescent="0.25">
      <c r="A392" s="6">
        <v>368</v>
      </c>
      <c r="B392" s="6">
        <v>1.2632916433769003E-2</v>
      </c>
      <c r="C392" s="6">
        <v>4.3695202313314089E-3</v>
      </c>
    </row>
    <row r="393" spans="1:3" x14ac:dyDescent="0.25">
      <c r="A393" s="6">
        <v>369</v>
      </c>
      <c r="B393" s="6">
        <v>-3.4929555694172242E-3</v>
      </c>
      <c r="C393" s="6">
        <v>-4.6494074497368826E-3</v>
      </c>
    </row>
    <row r="394" spans="1:3" x14ac:dyDescent="0.25">
      <c r="A394" s="6">
        <v>370</v>
      </c>
      <c r="B394" s="6">
        <v>-4.2071964144819798E-3</v>
      </c>
      <c r="C394" s="6">
        <v>9.9725680487830343E-3</v>
      </c>
    </row>
    <row r="395" spans="1:3" x14ac:dyDescent="0.25">
      <c r="A395" s="6">
        <v>371</v>
      </c>
      <c r="B395" s="6">
        <v>-1.5988774838795673E-2</v>
      </c>
      <c r="C395" s="6">
        <v>3.4231903565945937E-3</v>
      </c>
    </row>
    <row r="396" spans="1:3" x14ac:dyDescent="0.25">
      <c r="A396" s="6">
        <v>372</v>
      </c>
      <c r="B396" s="6">
        <v>-3.4547510261381687E-3</v>
      </c>
      <c r="C396" s="6">
        <v>1.8557277488870903E-2</v>
      </c>
    </row>
    <row r="397" spans="1:3" x14ac:dyDescent="0.25">
      <c r="A397" s="6">
        <v>373</v>
      </c>
      <c r="B397" s="6">
        <v>4.1657502191707408E-3</v>
      </c>
      <c r="C397" s="6">
        <v>-3.3722930762916631E-2</v>
      </c>
    </row>
    <row r="398" spans="1:3" x14ac:dyDescent="0.25">
      <c r="A398" s="6">
        <v>374</v>
      </c>
      <c r="B398" s="6">
        <v>7.0703445457660878E-3</v>
      </c>
      <c r="C398" s="6">
        <v>-7.0978274393446719E-3</v>
      </c>
    </row>
    <row r="399" spans="1:3" x14ac:dyDescent="0.25">
      <c r="A399" s="6">
        <v>375</v>
      </c>
      <c r="B399" s="6">
        <v>9.9402668264766264E-3</v>
      </c>
      <c r="C399" s="6">
        <v>-3.0899491658767708E-2</v>
      </c>
    </row>
    <row r="400" spans="1:3" x14ac:dyDescent="0.25">
      <c r="A400" s="6">
        <v>376</v>
      </c>
      <c r="B400" s="6">
        <v>2.8198100696610971E-3</v>
      </c>
      <c r="C400" s="6">
        <v>-9.2930484830759524E-3</v>
      </c>
    </row>
    <row r="401" spans="1:3" x14ac:dyDescent="0.25">
      <c r="A401" s="6">
        <v>377</v>
      </c>
      <c r="B401" s="6">
        <v>9.9403829657983053E-3</v>
      </c>
      <c r="C401" s="6">
        <v>-9.0655574436019955E-3</v>
      </c>
    </row>
    <row r="402" spans="1:3" x14ac:dyDescent="0.25">
      <c r="A402" s="6">
        <v>378</v>
      </c>
      <c r="B402" s="6">
        <v>-4.3190702244895662E-3</v>
      </c>
      <c r="C402" s="6">
        <v>8.2327275454968877E-3</v>
      </c>
    </row>
    <row r="403" spans="1:3" x14ac:dyDescent="0.25">
      <c r="A403" s="6">
        <v>379</v>
      </c>
      <c r="B403" s="6">
        <v>-8.9053878209597107E-3</v>
      </c>
      <c r="C403" s="6">
        <v>-4.5038858672376107E-3</v>
      </c>
    </row>
    <row r="404" spans="1:3" x14ac:dyDescent="0.25">
      <c r="A404" s="6">
        <v>380</v>
      </c>
      <c r="B404" s="6">
        <v>2.7281254903160847E-4</v>
      </c>
      <c r="C404" s="6">
        <v>5.322195501845017E-3</v>
      </c>
    </row>
    <row r="405" spans="1:3" x14ac:dyDescent="0.25">
      <c r="A405" s="6">
        <v>381</v>
      </c>
      <c r="B405" s="6">
        <v>5.198791327105684E-3</v>
      </c>
      <c r="C405" s="6">
        <v>-7.4388083873833631E-3</v>
      </c>
    </row>
    <row r="406" spans="1:3" x14ac:dyDescent="0.25">
      <c r="A406" s="6">
        <v>382</v>
      </c>
      <c r="B406" s="6">
        <v>1.8523023711148304E-3</v>
      </c>
      <c r="C406" s="6">
        <v>1.6987067235102609E-2</v>
      </c>
    </row>
    <row r="407" spans="1:3" x14ac:dyDescent="0.25">
      <c r="A407" s="6">
        <v>383</v>
      </c>
      <c r="B407" s="6">
        <v>5.3632359894529146E-3</v>
      </c>
      <c r="C407" s="6">
        <v>1.2115427201094568E-2</v>
      </c>
    </row>
    <row r="408" spans="1:3" x14ac:dyDescent="0.25">
      <c r="A408" s="6">
        <v>384</v>
      </c>
      <c r="B408" s="6">
        <v>-1.3264627431054201E-3</v>
      </c>
      <c r="C408" s="6">
        <v>-8.9083233151788649E-3</v>
      </c>
    </row>
    <row r="409" spans="1:3" x14ac:dyDescent="0.25">
      <c r="A409" s="6">
        <v>385</v>
      </c>
      <c r="B409" s="6">
        <v>-6.7363022278047633E-3</v>
      </c>
      <c r="C409" s="6">
        <v>9.883895861805856E-3</v>
      </c>
    </row>
    <row r="410" spans="1:3" x14ac:dyDescent="0.25">
      <c r="A410" s="6">
        <v>386</v>
      </c>
      <c r="B410" s="6">
        <v>-1.1478696660612115E-2</v>
      </c>
      <c r="C410" s="6">
        <v>2.9969742622808694E-2</v>
      </c>
    </row>
    <row r="411" spans="1:3" x14ac:dyDescent="0.25">
      <c r="A411" s="6">
        <v>387</v>
      </c>
      <c r="B411" s="6">
        <v>3.8031943364530505E-3</v>
      </c>
      <c r="C411" s="6">
        <v>-2.6825565039377872E-2</v>
      </c>
    </row>
    <row r="412" spans="1:3" x14ac:dyDescent="0.25">
      <c r="A412" s="6">
        <v>388</v>
      </c>
      <c r="B412" s="6">
        <v>-1.0940380166656889E-2</v>
      </c>
      <c r="C412" s="6">
        <v>5.4957403089284214E-2</v>
      </c>
    </row>
    <row r="413" spans="1:3" x14ac:dyDescent="0.25">
      <c r="A413" s="6">
        <v>389</v>
      </c>
      <c r="B413" s="6">
        <v>2.6702154823023102E-3</v>
      </c>
      <c r="C413" s="6">
        <v>-1.3165863425370728E-2</v>
      </c>
    </row>
    <row r="414" spans="1:3" x14ac:dyDescent="0.25">
      <c r="A414" s="6">
        <v>390</v>
      </c>
      <c r="B414" s="6">
        <v>8.7047212713919839E-3</v>
      </c>
      <c r="C414" s="6">
        <v>-9.6424836703876936E-3</v>
      </c>
    </row>
    <row r="415" spans="1:3" x14ac:dyDescent="0.25">
      <c r="A415" s="6">
        <v>391</v>
      </c>
      <c r="B415" s="6">
        <v>5.4653213732968478E-3</v>
      </c>
      <c r="C415" s="6">
        <v>-3.716308369556362E-2</v>
      </c>
    </row>
    <row r="416" spans="1:3" x14ac:dyDescent="0.25">
      <c r="A416" s="6">
        <v>392</v>
      </c>
      <c r="B416" s="6">
        <v>-9.5528650130490608E-3</v>
      </c>
      <c r="C416" s="6">
        <v>-2.8054413234133123E-2</v>
      </c>
    </row>
    <row r="417" spans="1:3" x14ac:dyDescent="0.25">
      <c r="A417" s="6">
        <v>393</v>
      </c>
      <c r="B417" s="6">
        <v>9.5140463672760654E-3</v>
      </c>
      <c r="C417" s="6">
        <v>-1.8430722946642605E-2</v>
      </c>
    </row>
    <row r="418" spans="1:3" x14ac:dyDescent="0.25">
      <c r="A418" s="6">
        <v>394</v>
      </c>
      <c r="B418" s="6">
        <v>-4.0322216849469419E-3</v>
      </c>
      <c r="C418" s="6">
        <v>-9.9492016740645121E-3</v>
      </c>
    </row>
    <row r="419" spans="1:3" x14ac:dyDescent="0.25">
      <c r="A419" s="6">
        <v>395</v>
      </c>
      <c r="B419" s="6">
        <v>-5.487590370541676E-3</v>
      </c>
      <c r="C419" s="6">
        <v>2.6574097755860872E-2</v>
      </c>
    </row>
    <row r="420" spans="1:3" x14ac:dyDescent="0.25">
      <c r="A420" s="6">
        <v>396</v>
      </c>
      <c r="B420" s="6">
        <v>-1.8106322984736078E-2</v>
      </c>
      <c r="C420" s="6">
        <v>-1.3304689511561829E-4</v>
      </c>
    </row>
    <row r="421" spans="1:3" x14ac:dyDescent="0.25">
      <c r="A421" s="6">
        <v>397</v>
      </c>
      <c r="B421" s="6">
        <v>-1.523096451349518E-2</v>
      </c>
      <c r="C421" s="6">
        <v>-5.1703239465325235E-3</v>
      </c>
    </row>
    <row r="422" spans="1:3" x14ac:dyDescent="0.25">
      <c r="A422" s="6">
        <v>398</v>
      </c>
      <c r="B422" s="6">
        <v>-1.2620468134006416E-2</v>
      </c>
      <c r="C422" s="6">
        <v>2.8262284247267042E-2</v>
      </c>
    </row>
    <row r="423" spans="1:3" x14ac:dyDescent="0.25">
      <c r="A423" s="6">
        <v>399</v>
      </c>
      <c r="B423" s="6">
        <v>-4.7204194209178409E-2</v>
      </c>
      <c r="C423" s="6">
        <v>2.18530777624691E-2</v>
      </c>
    </row>
    <row r="424" spans="1:3" x14ac:dyDescent="0.25">
      <c r="A424" s="6">
        <v>400</v>
      </c>
      <c r="B424" s="6">
        <v>1.7922019525961917E-2</v>
      </c>
      <c r="C424" s="6">
        <v>-1.3732010814956423E-2</v>
      </c>
    </row>
    <row r="425" spans="1:3" x14ac:dyDescent="0.25">
      <c r="A425" s="6">
        <v>401</v>
      </c>
      <c r="B425" s="6">
        <v>-4.3515030814334573E-4</v>
      </c>
      <c r="C425" s="6">
        <v>-2.788639210024175E-3</v>
      </c>
    </row>
    <row r="426" spans="1:3" x14ac:dyDescent="0.25">
      <c r="A426" s="6">
        <v>402</v>
      </c>
      <c r="B426" s="6">
        <v>2.6455150573055933E-2</v>
      </c>
      <c r="C426" s="6">
        <v>-5.3479743657834297E-3</v>
      </c>
    </row>
    <row r="427" spans="1:3" x14ac:dyDescent="0.25">
      <c r="A427" s="6">
        <v>403</v>
      </c>
      <c r="B427" s="6">
        <v>-1.1608347775047823E-2</v>
      </c>
      <c r="C427" s="6">
        <v>1.5169688483755441E-2</v>
      </c>
    </row>
    <row r="428" spans="1:3" x14ac:dyDescent="0.25">
      <c r="A428" s="6">
        <v>404</v>
      </c>
      <c r="B428" s="6">
        <v>-2.0292026374263056E-2</v>
      </c>
      <c r="C428" s="6">
        <v>6.5406520030781255E-3</v>
      </c>
    </row>
    <row r="429" spans="1:3" x14ac:dyDescent="0.25">
      <c r="A429" s="6">
        <v>405</v>
      </c>
      <c r="B429" s="6">
        <v>2.1068429177021772E-2</v>
      </c>
      <c r="C429" s="6">
        <v>-2.1308758527773222E-2</v>
      </c>
    </row>
    <row r="430" spans="1:3" x14ac:dyDescent="0.25">
      <c r="A430" s="6">
        <v>406</v>
      </c>
      <c r="B430" s="6">
        <v>-4.6450032398979289E-2</v>
      </c>
      <c r="C430" s="6">
        <v>8.3606723990719001E-3</v>
      </c>
    </row>
    <row r="431" spans="1:3" x14ac:dyDescent="0.25">
      <c r="A431" s="6">
        <v>407</v>
      </c>
      <c r="B431" s="6">
        <v>2.1218062419219906E-3</v>
      </c>
      <c r="C431" s="6">
        <v>2.1259185774719674E-2</v>
      </c>
    </row>
    <row r="432" spans="1:3" x14ac:dyDescent="0.25">
      <c r="A432" s="6">
        <v>408</v>
      </c>
      <c r="B432" s="6">
        <v>2.0019353345145943E-2</v>
      </c>
      <c r="C432" s="6">
        <v>-1.2577479307964228E-2</v>
      </c>
    </row>
    <row r="433" spans="1:3" x14ac:dyDescent="0.25">
      <c r="A433" s="6">
        <v>409</v>
      </c>
      <c r="B433" s="6">
        <v>1.6564294920297158E-2</v>
      </c>
      <c r="C433" s="6">
        <v>-6.537723328636301E-3</v>
      </c>
    </row>
    <row r="434" spans="1:3" x14ac:dyDescent="0.25">
      <c r="A434" s="6">
        <v>410</v>
      </c>
      <c r="B434" s="6">
        <v>-1.3581335081489052E-2</v>
      </c>
      <c r="C434" s="6">
        <v>7.4810036820732832E-3</v>
      </c>
    </row>
    <row r="435" spans="1:3" x14ac:dyDescent="0.25">
      <c r="A435" s="6">
        <v>411</v>
      </c>
      <c r="B435" s="6">
        <v>1.0800244852436034E-2</v>
      </c>
      <c r="C435" s="6">
        <v>1.3734280831090672E-2</v>
      </c>
    </row>
    <row r="436" spans="1:3" x14ac:dyDescent="0.25">
      <c r="A436" s="6">
        <v>412</v>
      </c>
      <c r="B436" s="6">
        <v>-2.3555747733010773E-3</v>
      </c>
      <c r="C436" s="6">
        <v>4.3893754466239249E-2</v>
      </c>
    </row>
    <row r="437" spans="1:3" x14ac:dyDescent="0.25">
      <c r="A437" s="6">
        <v>413</v>
      </c>
      <c r="B437" s="6">
        <v>-4.1257415951831758E-2</v>
      </c>
      <c r="C437" s="6">
        <v>4.5761862390002711E-2</v>
      </c>
    </row>
    <row r="438" spans="1:3" x14ac:dyDescent="0.25">
      <c r="A438" s="6">
        <v>414</v>
      </c>
      <c r="B438" s="6">
        <v>1.4889392483106769E-2</v>
      </c>
      <c r="C438" s="6">
        <v>-6.4144244147940691E-3</v>
      </c>
    </row>
    <row r="439" spans="1:3" x14ac:dyDescent="0.25">
      <c r="A439" s="6">
        <v>415</v>
      </c>
      <c r="B439" s="6">
        <v>-6.4326297117935751E-3</v>
      </c>
      <c r="C439" s="6">
        <v>-5.6442166466261845E-3</v>
      </c>
    </row>
    <row r="440" spans="1:3" x14ac:dyDescent="0.25">
      <c r="A440" s="6">
        <v>416</v>
      </c>
      <c r="B440" s="6">
        <v>8.2520795640591699E-3</v>
      </c>
      <c r="C440" s="6">
        <v>6.4116399832309882E-3</v>
      </c>
    </row>
    <row r="441" spans="1:3" x14ac:dyDescent="0.25">
      <c r="A441" s="6">
        <v>417</v>
      </c>
      <c r="B441" s="6">
        <v>1.7430830509289716E-2</v>
      </c>
      <c r="C441" s="6">
        <v>-9.7652020870068329E-3</v>
      </c>
    </row>
    <row r="442" spans="1:3" x14ac:dyDescent="0.25">
      <c r="A442" s="6">
        <v>418</v>
      </c>
      <c r="B442" s="6">
        <v>-6.2224779969713851E-4</v>
      </c>
      <c r="C442" s="6">
        <v>4.337010443610091E-3</v>
      </c>
    </row>
    <row r="443" spans="1:3" x14ac:dyDescent="0.25">
      <c r="A443" s="6">
        <v>419</v>
      </c>
      <c r="B443" s="6">
        <v>-1.2037484821985975E-2</v>
      </c>
      <c r="C443" s="6">
        <v>-1.488087616282738E-2</v>
      </c>
    </row>
    <row r="444" spans="1:3" x14ac:dyDescent="0.25">
      <c r="A444" s="6">
        <v>420</v>
      </c>
      <c r="B444" s="6">
        <v>1.4679078914293804E-2</v>
      </c>
      <c r="C444" s="6">
        <v>-8.7434091793474472E-3</v>
      </c>
    </row>
    <row r="445" spans="1:3" x14ac:dyDescent="0.25">
      <c r="A445" s="6">
        <v>421</v>
      </c>
      <c r="B445" s="6">
        <v>1.7911289989586916E-2</v>
      </c>
      <c r="C445" s="6">
        <v>-7.3927646642116523E-3</v>
      </c>
    </row>
    <row r="446" spans="1:3" x14ac:dyDescent="0.25">
      <c r="A446" s="6">
        <v>422</v>
      </c>
      <c r="B446" s="6">
        <v>-2.1846810920625784E-4</v>
      </c>
      <c r="C446" s="6">
        <v>7.684368540916791E-3</v>
      </c>
    </row>
    <row r="447" spans="1:3" x14ac:dyDescent="0.25">
      <c r="A447" s="6">
        <v>423</v>
      </c>
      <c r="B447" s="6">
        <v>-1.7336496994089542E-3</v>
      </c>
      <c r="C447" s="6">
        <v>-9.9598362005563421E-3</v>
      </c>
    </row>
    <row r="448" spans="1:3" x14ac:dyDescent="0.25">
      <c r="A448" s="6">
        <v>424</v>
      </c>
      <c r="B448" s="6">
        <v>-1.1055708903663327E-3</v>
      </c>
      <c r="C448" s="6">
        <v>3.0519820470627988E-2</v>
      </c>
    </row>
    <row r="449" spans="1:3" x14ac:dyDescent="0.25">
      <c r="A449" s="6">
        <v>425</v>
      </c>
      <c r="B449" s="6">
        <v>9.2773653448184647E-3</v>
      </c>
      <c r="C449" s="6">
        <v>2.6477367942903115E-2</v>
      </c>
    </row>
    <row r="450" spans="1:3" x14ac:dyDescent="0.25">
      <c r="A450" s="6">
        <v>426</v>
      </c>
      <c r="B450" s="6">
        <v>2.7461315416160217E-3</v>
      </c>
      <c r="C450" s="6">
        <v>-2.2019852024105925E-2</v>
      </c>
    </row>
    <row r="451" spans="1:3" x14ac:dyDescent="0.25">
      <c r="A451" s="6">
        <v>427</v>
      </c>
      <c r="B451" s="6">
        <v>-2.6852154899708255E-3</v>
      </c>
      <c r="C451" s="6">
        <v>1.3620085166923595E-2</v>
      </c>
    </row>
    <row r="452" spans="1:3" x14ac:dyDescent="0.25">
      <c r="A452" s="6">
        <v>428</v>
      </c>
      <c r="B452" s="6">
        <v>-6.3303172286874885E-3</v>
      </c>
      <c r="C452" s="6">
        <v>3.93115189604529E-3</v>
      </c>
    </row>
    <row r="453" spans="1:3" x14ac:dyDescent="0.25">
      <c r="A453" s="6">
        <v>429</v>
      </c>
      <c r="B453" s="6">
        <v>2.2986246530381331E-3</v>
      </c>
      <c r="C453" s="6">
        <v>1.1724292668248247E-2</v>
      </c>
    </row>
    <row r="454" spans="1:3" x14ac:dyDescent="0.25">
      <c r="A454" s="6">
        <v>430</v>
      </c>
      <c r="B454" s="6">
        <v>-1.0748196915559591E-3</v>
      </c>
      <c r="C454" s="6">
        <v>6.8106105998698586E-3</v>
      </c>
    </row>
    <row r="455" spans="1:3" x14ac:dyDescent="0.25">
      <c r="A455" s="6">
        <v>431</v>
      </c>
      <c r="B455" s="6">
        <v>-1.5616585992971213E-3</v>
      </c>
      <c r="C455" s="6">
        <v>-3.5496060315228402E-3</v>
      </c>
    </row>
    <row r="456" spans="1:3" x14ac:dyDescent="0.25">
      <c r="A456" s="6">
        <v>432</v>
      </c>
      <c r="B456" s="6">
        <v>-8.9965610254920947E-3</v>
      </c>
      <c r="C456" s="6">
        <v>-4.2264501425652613E-3</v>
      </c>
    </row>
    <row r="457" spans="1:3" x14ac:dyDescent="0.25">
      <c r="A457" s="6">
        <v>433</v>
      </c>
      <c r="B457" s="6">
        <v>-1.7380645812352582E-3</v>
      </c>
      <c r="C457" s="6">
        <v>-4.5019499763655655E-3</v>
      </c>
    </row>
    <row r="458" spans="1:3" x14ac:dyDescent="0.25">
      <c r="A458" s="6">
        <v>434</v>
      </c>
      <c r="B458" s="6">
        <v>-1.4344464712767577E-2</v>
      </c>
      <c r="C458" s="6">
        <v>2.6523694336117901E-2</v>
      </c>
    </row>
    <row r="459" spans="1:3" x14ac:dyDescent="0.25">
      <c r="A459" s="6">
        <v>435</v>
      </c>
      <c r="B459" s="6">
        <v>7.6719827479635773E-3</v>
      </c>
      <c r="C459" s="6">
        <v>4.1794549267652418E-3</v>
      </c>
    </row>
    <row r="460" spans="1:3" x14ac:dyDescent="0.25">
      <c r="A460" s="6">
        <v>436</v>
      </c>
      <c r="B460" s="6">
        <v>-5.2610923998099171E-3</v>
      </c>
      <c r="C460" s="6">
        <v>7.0461547834685069E-3</v>
      </c>
    </row>
    <row r="461" spans="1:3" x14ac:dyDescent="0.25">
      <c r="A461" s="6">
        <v>437</v>
      </c>
      <c r="B461" s="6">
        <v>-9.6347012182964476E-3</v>
      </c>
      <c r="C461" s="6">
        <v>-8.3637676436024676E-4</v>
      </c>
    </row>
    <row r="462" spans="1:3" x14ac:dyDescent="0.25">
      <c r="A462" s="6">
        <v>438</v>
      </c>
      <c r="B462" s="6">
        <v>6.005058241549348E-3</v>
      </c>
      <c r="C462" s="6">
        <v>-1.2267145136868232E-2</v>
      </c>
    </row>
    <row r="463" spans="1:3" x14ac:dyDescent="0.25">
      <c r="A463" s="6">
        <v>439</v>
      </c>
      <c r="B463" s="6">
        <v>-2.0201975716518487E-2</v>
      </c>
      <c r="C463" s="6">
        <v>5.5606674147608247E-3</v>
      </c>
    </row>
    <row r="464" spans="1:3" x14ac:dyDescent="0.25">
      <c r="A464" s="6">
        <v>440</v>
      </c>
      <c r="B464" s="6">
        <v>-2.8849535336110815E-2</v>
      </c>
      <c r="C464" s="6">
        <v>8.4257990711788452E-3</v>
      </c>
    </row>
    <row r="465" spans="1:3" x14ac:dyDescent="0.25">
      <c r="A465" s="6">
        <v>441</v>
      </c>
      <c r="B465" s="6">
        <v>1.0388823488882063E-2</v>
      </c>
      <c r="C465" s="6">
        <v>2.3509519464583808E-3</v>
      </c>
    </row>
    <row r="466" spans="1:3" x14ac:dyDescent="0.25">
      <c r="A466" s="6">
        <v>442</v>
      </c>
      <c r="B466" s="6">
        <v>1.9708121268426811E-2</v>
      </c>
      <c r="C466" s="6">
        <v>-9.9991174116154172E-3</v>
      </c>
    </row>
    <row r="467" spans="1:3" x14ac:dyDescent="0.25">
      <c r="A467" s="6">
        <v>443</v>
      </c>
      <c r="B467" s="6">
        <v>-8.3639861802909388E-3</v>
      </c>
      <c r="C467" s="6">
        <v>1.0597271118792537E-2</v>
      </c>
    </row>
    <row r="468" spans="1:3" x14ac:dyDescent="0.25">
      <c r="A468" s="6">
        <v>444</v>
      </c>
      <c r="B468" s="6">
        <v>-2.5255117635305128E-2</v>
      </c>
      <c r="C468" s="6">
        <v>1.8753966403381728E-2</v>
      </c>
    </row>
    <row r="469" spans="1:3" x14ac:dyDescent="0.25">
      <c r="A469" s="6">
        <v>445</v>
      </c>
      <c r="B469" s="6">
        <v>1.2083233510947538E-2</v>
      </c>
      <c r="C469" s="6">
        <v>-9.7870437751108683E-3</v>
      </c>
    </row>
    <row r="470" spans="1:3" x14ac:dyDescent="0.25">
      <c r="A470" s="6">
        <v>446</v>
      </c>
      <c r="B470" s="6">
        <v>8.0575168785033714E-3</v>
      </c>
      <c r="C470" s="6">
        <v>-1.8674776303613028E-2</v>
      </c>
    </row>
    <row r="471" spans="1:3" x14ac:dyDescent="0.25">
      <c r="A471" s="6">
        <v>447</v>
      </c>
      <c r="B471" s="6">
        <v>1.4823708045405901E-2</v>
      </c>
      <c r="C471" s="6">
        <v>-4.3130980472779103E-3</v>
      </c>
    </row>
    <row r="472" spans="1:3" x14ac:dyDescent="0.25">
      <c r="A472" s="6">
        <v>448</v>
      </c>
      <c r="B472" s="6">
        <v>-3.6861855482262537E-3</v>
      </c>
      <c r="C472" s="6">
        <v>-9.6566952825608834E-4</v>
      </c>
    </row>
    <row r="473" spans="1:3" x14ac:dyDescent="0.25">
      <c r="A473" s="6">
        <v>449</v>
      </c>
      <c r="B473" s="6">
        <v>1.335540788450679E-2</v>
      </c>
      <c r="C473" s="6">
        <v>-1.9322035206285886E-2</v>
      </c>
    </row>
    <row r="474" spans="1:3" x14ac:dyDescent="0.25">
      <c r="A474" s="6">
        <v>450</v>
      </c>
      <c r="B474" s="6">
        <v>-4.6118005974111996E-3</v>
      </c>
      <c r="C474" s="6">
        <v>8.5667259434401323E-3</v>
      </c>
    </row>
    <row r="475" spans="1:3" x14ac:dyDescent="0.25">
      <c r="A475" s="6">
        <v>451</v>
      </c>
      <c r="B475" s="6">
        <v>2.5711155951361067E-3</v>
      </c>
      <c r="C475" s="6">
        <v>-1.1660975019089297E-2</v>
      </c>
    </row>
    <row r="476" spans="1:3" x14ac:dyDescent="0.25">
      <c r="A476" s="6">
        <v>452</v>
      </c>
      <c r="B476" s="6">
        <v>-7.517066296815901E-3</v>
      </c>
      <c r="C476" s="6">
        <v>-6.2800496956977786E-2</v>
      </c>
    </row>
    <row r="477" spans="1:3" x14ac:dyDescent="0.25">
      <c r="A477" s="6">
        <v>453</v>
      </c>
      <c r="B477" s="6">
        <v>8.7408864547249398E-3</v>
      </c>
      <c r="C477" s="6">
        <v>-4.7083058143063169E-2</v>
      </c>
    </row>
    <row r="478" spans="1:3" x14ac:dyDescent="0.25">
      <c r="A478" s="6">
        <v>454</v>
      </c>
      <c r="B478" s="6">
        <v>-6.9859615320095906E-3</v>
      </c>
      <c r="C478" s="6">
        <v>2.4769349833851567E-2</v>
      </c>
    </row>
    <row r="479" spans="1:3" x14ac:dyDescent="0.25">
      <c r="A479" s="6">
        <v>455</v>
      </c>
      <c r="B479" s="6">
        <v>2.6979808643309592E-3</v>
      </c>
      <c r="C479" s="6">
        <v>7.634198271715951E-3</v>
      </c>
    </row>
    <row r="480" spans="1:3" x14ac:dyDescent="0.25">
      <c r="A480" s="6">
        <v>456</v>
      </c>
      <c r="B480" s="6">
        <v>1.3030630451541692E-3</v>
      </c>
      <c r="C480" s="6">
        <v>1.0521022817843912E-2</v>
      </c>
    </row>
    <row r="481" spans="1:3" x14ac:dyDescent="0.25">
      <c r="A481" s="6">
        <v>457</v>
      </c>
      <c r="B481" s="6">
        <v>4.5407619077582019E-3</v>
      </c>
      <c r="C481" s="6">
        <v>-1.8334475021529215E-2</v>
      </c>
    </row>
    <row r="482" spans="1:3" x14ac:dyDescent="0.25">
      <c r="A482" s="6">
        <v>458</v>
      </c>
      <c r="B482" s="6">
        <v>6.8061141456757686E-3</v>
      </c>
      <c r="C482" s="6">
        <v>-3.7211382316245591E-3</v>
      </c>
    </row>
    <row r="483" spans="1:3" x14ac:dyDescent="0.25">
      <c r="A483" s="6">
        <v>459</v>
      </c>
      <c r="B483" s="6">
        <v>-2.8482833398353873E-3</v>
      </c>
      <c r="C483" s="6">
        <v>2.6189117213067527E-2</v>
      </c>
    </row>
    <row r="484" spans="1:3" x14ac:dyDescent="0.25">
      <c r="A484" s="6">
        <v>460</v>
      </c>
      <c r="B484" s="6">
        <v>3.3090382035673221E-3</v>
      </c>
      <c r="C484" s="6">
        <v>-1.1568149784351427E-2</v>
      </c>
    </row>
    <row r="485" spans="1:3" x14ac:dyDescent="0.25">
      <c r="A485" s="6">
        <v>461</v>
      </c>
      <c r="B485" s="6">
        <v>-6.1597064952212633E-3</v>
      </c>
      <c r="C485" s="6">
        <v>-1.1771591000112804E-2</v>
      </c>
    </row>
    <row r="486" spans="1:3" x14ac:dyDescent="0.25">
      <c r="A486" s="6">
        <v>462</v>
      </c>
      <c r="B486" s="6">
        <v>1.2917067965010114E-2</v>
      </c>
      <c r="C486" s="6">
        <v>2.497059507369271E-3</v>
      </c>
    </row>
    <row r="487" spans="1:3" x14ac:dyDescent="0.25">
      <c r="A487" s="6">
        <v>463</v>
      </c>
      <c r="B487" s="6">
        <v>3.9867419623616429E-3</v>
      </c>
      <c r="C487" s="6">
        <v>1.2960810203015125E-2</v>
      </c>
    </row>
    <row r="488" spans="1:3" x14ac:dyDescent="0.25">
      <c r="A488" s="6">
        <v>464</v>
      </c>
      <c r="B488" s="6">
        <v>-3.3818849144790007E-3</v>
      </c>
      <c r="C488" s="6">
        <v>2.3682048869958394E-2</v>
      </c>
    </row>
    <row r="489" spans="1:3" x14ac:dyDescent="0.25">
      <c r="A489" s="6">
        <v>465</v>
      </c>
      <c r="B489" s="6">
        <v>-5.322159394503265E-4</v>
      </c>
      <c r="C489" s="6">
        <v>-1.0976979905069295E-2</v>
      </c>
    </row>
    <row r="490" spans="1:3" x14ac:dyDescent="0.25">
      <c r="A490" s="6">
        <v>466</v>
      </c>
      <c r="B490" s="6">
        <v>2.5218572327003873E-3</v>
      </c>
      <c r="C490" s="6">
        <v>1.2067231998272688E-2</v>
      </c>
    </row>
    <row r="491" spans="1:3" x14ac:dyDescent="0.25">
      <c r="A491" s="6">
        <v>467</v>
      </c>
      <c r="B491" s="6">
        <v>2.2669054338306511E-3</v>
      </c>
      <c r="C491" s="6">
        <v>-2.0084421582679653E-2</v>
      </c>
    </row>
    <row r="492" spans="1:3" x14ac:dyDescent="0.25">
      <c r="A492" s="6">
        <v>468</v>
      </c>
      <c r="B492" s="6">
        <v>-4.5557480642624618E-3</v>
      </c>
      <c r="C492" s="6">
        <v>4.9022365011113594E-2</v>
      </c>
    </row>
    <row r="493" spans="1:3" x14ac:dyDescent="0.25">
      <c r="A493" s="6">
        <v>469</v>
      </c>
      <c r="B493" s="6">
        <v>7.6715271663174191E-4</v>
      </c>
      <c r="C493" s="6">
        <v>-1.1947827393836066E-2</v>
      </c>
    </row>
    <row r="494" spans="1:3" x14ac:dyDescent="0.25">
      <c r="A494" s="6">
        <v>470</v>
      </c>
      <c r="B494" s="6">
        <v>-5.1858970235509842E-4</v>
      </c>
      <c r="C494" s="6">
        <v>-5.2911912784818493E-4</v>
      </c>
    </row>
    <row r="495" spans="1:3" x14ac:dyDescent="0.25">
      <c r="A495" s="6">
        <v>471</v>
      </c>
      <c r="B495" s="6">
        <v>-3.293647576542531E-4</v>
      </c>
      <c r="C495" s="6">
        <v>1.3864970747904451E-2</v>
      </c>
    </row>
    <row r="496" spans="1:3" x14ac:dyDescent="0.25">
      <c r="A496" s="6">
        <v>472</v>
      </c>
      <c r="B496" s="6">
        <v>9.9749855249710775E-3</v>
      </c>
      <c r="C496" s="6">
        <v>1.4981930779893755E-3</v>
      </c>
    </row>
    <row r="497" spans="1:3" x14ac:dyDescent="0.25">
      <c r="A497" s="6">
        <v>473</v>
      </c>
      <c r="B497" s="6">
        <v>-8.3281287379224607E-4</v>
      </c>
      <c r="C497" s="6">
        <v>-5.1579984739661029E-3</v>
      </c>
    </row>
    <row r="498" spans="1:3" x14ac:dyDescent="0.25">
      <c r="A498" s="6">
        <v>474</v>
      </c>
      <c r="B498" s="6">
        <v>-2.4861898277384401E-3</v>
      </c>
      <c r="C498" s="6">
        <v>-4.1944005539477679E-3</v>
      </c>
    </row>
    <row r="499" spans="1:3" x14ac:dyDescent="0.25">
      <c r="A499" s="6">
        <v>475</v>
      </c>
      <c r="B499" s="6">
        <v>-7.2699352115714721E-3</v>
      </c>
      <c r="C499" s="6">
        <v>1.7867526555043645E-2</v>
      </c>
    </row>
    <row r="500" spans="1:3" x14ac:dyDescent="0.25">
      <c r="A500" s="6">
        <v>476</v>
      </c>
      <c r="B500" s="6">
        <v>-3.9818030668285365E-3</v>
      </c>
      <c r="C500" s="6">
        <v>-8.1428752116530969E-3</v>
      </c>
    </row>
    <row r="501" spans="1:3" x14ac:dyDescent="0.25">
      <c r="A501" s="6">
        <v>477</v>
      </c>
      <c r="B501" s="6">
        <v>1.6862613913774943E-3</v>
      </c>
      <c r="C501" s="6">
        <v>1.1597062358846924E-2</v>
      </c>
    </row>
    <row r="502" spans="1:3" x14ac:dyDescent="0.25">
      <c r="A502" s="6">
        <v>478</v>
      </c>
      <c r="B502" s="6">
        <v>9.6931700628650943E-3</v>
      </c>
      <c r="C502" s="6">
        <v>-4.8843545621605573E-3</v>
      </c>
    </row>
    <row r="503" spans="1:3" x14ac:dyDescent="0.25">
      <c r="A503" s="6">
        <v>479</v>
      </c>
      <c r="B503" s="6">
        <v>1.7173279044962451E-3</v>
      </c>
      <c r="C503" s="6">
        <v>-6.9944911554973015E-4</v>
      </c>
    </row>
    <row r="504" spans="1:3" x14ac:dyDescent="0.25">
      <c r="A504" s="6">
        <v>480</v>
      </c>
      <c r="B504" s="6">
        <v>4.6936160006523977E-3</v>
      </c>
      <c r="C504" s="6">
        <v>-1.9555472007111208E-2</v>
      </c>
    </row>
    <row r="505" spans="1:3" x14ac:dyDescent="0.25">
      <c r="A505" s="6">
        <v>481</v>
      </c>
      <c r="B505" s="6">
        <v>-7.6562424586734158E-3</v>
      </c>
      <c r="C505" s="6">
        <v>2.6983216412683319E-3</v>
      </c>
    </row>
    <row r="506" spans="1:3" x14ac:dyDescent="0.25">
      <c r="A506" s="6">
        <v>482</v>
      </c>
      <c r="B506" s="6">
        <v>-1.4671120015991137E-2</v>
      </c>
      <c r="C506" s="6">
        <v>-1.5829180425744258E-2</v>
      </c>
    </row>
    <row r="507" spans="1:3" x14ac:dyDescent="0.25">
      <c r="A507" s="6">
        <v>483</v>
      </c>
      <c r="B507" s="6">
        <v>-1.1640986869178865E-2</v>
      </c>
      <c r="C507" s="6">
        <v>2.8747062163550947E-3</v>
      </c>
    </row>
    <row r="508" spans="1:3" x14ac:dyDescent="0.25">
      <c r="A508" s="6">
        <v>484</v>
      </c>
      <c r="B508" s="6">
        <v>7.9193906780328088E-3</v>
      </c>
      <c r="C508" s="6">
        <v>-1.7164503630065324E-2</v>
      </c>
    </row>
    <row r="509" spans="1:3" x14ac:dyDescent="0.25">
      <c r="A509" s="6">
        <v>485</v>
      </c>
      <c r="B509" s="6">
        <v>6.7014013265691763E-4</v>
      </c>
      <c r="C509" s="6">
        <v>-9.7699721783037242E-3</v>
      </c>
    </row>
    <row r="510" spans="1:3" x14ac:dyDescent="0.25">
      <c r="A510" s="6">
        <v>486</v>
      </c>
      <c r="B510" s="6">
        <v>1.2129931427373463E-2</v>
      </c>
      <c r="C510" s="6">
        <v>1.1907698270781083E-2</v>
      </c>
    </row>
    <row r="511" spans="1:3" x14ac:dyDescent="0.25">
      <c r="A511" s="6">
        <v>487</v>
      </c>
      <c r="B511" s="6">
        <v>-6.3715395332644203E-3</v>
      </c>
      <c r="C511" s="6">
        <v>-1.7952743913235919E-3</v>
      </c>
    </row>
    <row r="512" spans="1:3" x14ac:dyDescent="0.25">
      <c r="A512" s="6">
        <v>488</v>
      </c>
      <c r="B512" s="6">
        <v>-3.2477993292609215E-3</v>
      </c>
      <c r="C512" s="6">
        <v>-6.2214020869049685E-3</v>
      </c>
    </row>
    <row r="513" spans="1:3" x14ac:dyDescent="0.25">
      <c r="A513" s="6">
        <v>489</v>
      </c>
      <c r="B513" s="6">
        <v>2.7897692009392098E-3</v>
      </c>
      <c r="C513" s="6">
        <v>3.2283216532973703E-3</v>
      </c>
    </row>
    <row r="514" spans="1:3" x14ac:dyDescent="0.25">
      <c r="A514" s="6">
        <v>490</v>
      </c>
      <c r="B514" s="6">
        <v>1.1291654137826431E-2</v>
      </c>
      <c r="C514" s="6">
        <v>-2.194821318075842E-2</v>
      </c>
    </row>
    <row r="515" spans="1:3" x14ac:dyDescent="0.25">
      <c r="A515" s="6">
        <v>491</v>
      </c>
      <c r="B515" s="6">
        <v>-1.4822867762773165E-3</v>
      </c>
      <c r="C515" s="6">
        <v>-1.1948948586368515E-2</v>
      </c>
    </row>
    <row r="516" spans="1:3" x14ac:dyDescent="0.25">
      <c r="A516" s="6">
        <v>492</v>
      </c>
      <c r="B516" s="6">
        <v>9.1546796452601185E-3</v>
      </c>
      <c r="C516" s="6">
        <v>-5.3039921246019237E-2</v>
      </c>
    </row>
    <row r="517" spans="1:3" x14ac:dyDescent="0.25">
      <c r="A517" s="6">
        <v>493</v>
      </c>
      <c r="B517" s="6">
        <v>-1.0859804880615394E-3</v>
      </c>
      <c r="C517" s="6">
        <v>1.0859804880615394E-3</v>
      </c>
    </row>
    <row r="518" spans="1:3" x14ac:dyDescent="0.25">
      <c r="A518" s="6">
        <v>494</v>
      </c>
      <c r="B518" s="6">
        <v>-2.2442083401137606E-3</v>
      </c>
      <c r="C518" s="6">
        <v>1.3435176239880085E-2</v>
      </c>
    </row>
    <row r="519" spans="1:3" x14ac:dyDescent="0.25">
      <c r="A519" s="6">
        <v>495</v>
      </c>
      <c r="B519" s="6">
        <v>5.1215870061727346E-3</v>
      </c>
      <c r="C519" s="6">
        <v>3.370116805400376E-3</v>
      </c>
    </row>
    <row r="520" spans="1:3" x14ac:dyDescent="0.25">
      <c r="A520" s="6">
        <v>496</v>
      </c>
      <c r="B520" s="6">
        <v>5.8506828562710509E-3</v>
      </c>
      <c r="C520" s="6">
        <v>-2.2479933850300563E-2</v>
      </c>
    </row>
    <row r="521" spans="1:3" x14ac:dyDescent="0.25">
      <c r="A521" s="6">
        <v>497</v>
      </c>
      <c r="B521" s="6">
        <v>-2.854938332898804E-4</v>
      </c>
      <c r="C521" s="6">
        <v>2.8985574482864179E-2</v>
      </c>
    </row>
    <row r="522" spans="1:3" x14ac:dyDescent="0.25">
      <c r="A522" s="6">
        <v>498</v>
      </c>
      <c r="B522" s="6">
        <v>-1.8867252752305932E-3</v>
      </c>
      <c r="C522" s="6">
        <v>-1.1684468509940968E-2</v>
      </c>
    </row>
    <row r="523" spans="1:3" x14ac:dyDescent="0.25">
      <c r="A523" s="6">
        <v>499</v>
      </c>
      <c r="B523" s="6">
        <v>6.1259947326969414E-3</v>
      </c>
      <c r="C523" s="6">
        <v>-1.5418237520710538E-2</v>
      </c>
    </row>
    <row r="524" spans="1:3" x14ac:dyDescent="0.25">
      <c r="A524" s="6">
        <v>500</v>
      </c>
      <c r="B524" s="6">
        <v>-1.5405203138347671E-3</v>
      </c>
      <c r="C524" s="6">
        <v>2.2071879226575088E-3</v>
      </c>
    </row>
    <row r="525" spans="1:3" x14ac:dyDescent="0.25">
      <c r="A525" s="6">
        <v>501</v>
      </c>
      <c r="B525" s="6">
        <v>-1.0339420885650102E-2</v>
      </c>
      <c r="C525" s="6">
        <v>-1.0538091477045597E-3</v>
      </c>
    </row>
    <row r="526" spans="1:3" x14ac:dyDescent="0.25">
      <c r="A526" s="6">
        <v>502</v>
      </c>
      <c r="B526" s="6">
        <v>2.8467324982763232E-3</v>
      </c>
      <c r="C526" s="6">
        <v>-4.8093961755214997E-3</v>
      </c>
    </row>
    <row r="527" spans="1:3" x14ac:dyDescent="0.25">
      <c r="A527" s="6">
        <v>503</v>
      </c>
      <c r="B527" s="6">
        <v>1.0997775608576715E-2</v>
      </c>
      <c r="C527" s="6">
        <v>1.1944215914118286E-2</v>
      </c>
    </row>
    <row r="528" spans="1:3" x14ac:dyDescent="0.25">
      <c r="A528" s="6">
        <v>504</v>
      </c>
      <c r="B528" s="6">
        <v>-1.2281765681374171E-2</v>
      </c>
      <c r="C528" s="6">
        <v>1.060033657727571E-2</v>
      </c>
    </row>
    <row r="529" spans="1:3" x14ac:dyDescent="0.25">
      <c r="A529" s="6">
        <v>505</v>
      </c>
      <c r="B529" s="6">
        <v>3.73008739996652E-3</v>
      </c>
      <c r="C529" s="6">
        <v>-7.8941586464680502E-4</v>
      </c>
    </row>
    <row r="530" spans="1:3" x14ac:dyDescent="0.25">
      <c r="A530" s="6">
        <v>506</v>
      </c>
      <c r="B530" s="6">
        <v>-5.8273645145997376E-3</v>
      </c>
      <c r="C530" s="6">
        <v>1.6378594890736693E-2</v>
      </c>
    </row>
    <row r="531" spans="1:3" x14ac:dyDescent="0.25">
      <c r="A531" s="6">
        <v>507</v>
      </c>
      <c r="B531" s="6">
        <v>5.7871268567155111E-3</v>
      </c>
      <c r="C531" s="6">
        <v>-2.3465044642472316E-2</v>
      </c>
    </row>
    <row r="532" spans="1:3" x14ac:dyDescent="0.25">
      <c r="A532" s="6">
        <v>508</v>
      </c>
      <c r="B532" s="6">
        <v>8.4166371516371588E-3</v>
      </c>
      <c r="C532" s="6">
        <v>6.4703649834284491E-3</v>
      </c>
    </row>
    <row r="533" spans="1:3" x14ac:dyDescent="0.25">
      <c r="A533" s="6">
        <v>509</v>
      </c>
      <c r="B533" s="6">
        <v>-5.905955947539108E-3</v>
      </c>
      <c r="C533" s="6">
        <v>-1.336636663004559E-2</v>
      </c>
    </row>
    <row r="534" spans="1:3" x14ac:dyDescent="0.25">
      <c r="A534" s="6">
        <v>510</v>
      </c>
      <c r="B534" s="6">
        <v>8.8976239737135129E-3</v>
      </c>
      <c r="C534" s="6">
        <v>-7.9887491051558873E-3</v>
      </c>
    </row>
    <row r="535" spans="1:3" x14ac:dyDescent="0.25">
      <c r="A535" s="6">
        <v>511</v>
      </c>
      <c r="B535" s="6">
        <v>-3.8787116322083447E-3</v>
      </c>
      <c r="C535" s="6">
        <v>1.0308239874209929E-2</v>
      </c>
    </row>
    <row r="536" spans="1:3" x14ac:dyDescent="0.25">
      <c r="A536" s="6">
        <v>512</v>
      </c>
      <c r="B536" s="6">
        <v>1.2273886373483211E-3</v>
      </c>
      <c r="C536" s="6">
        <v>-8.9295908075680344E-3</v>
      </c>
    </row>
    <row r="537" spans="1:3" x14ac:dyDescent="0.25">
      <c r="A537" s="6">
        <v>513</v>
      </c>
      <c r="B537" s="6">
        <v>1.0979446270951732E-2</v>
      </c>
      <c r="C537" s="6">
        <v>-4.3309089543387752E-3</v>
      </c>
    </row>
    <row r="538" spans="1:3" x14ac:dyDescent="0.25">
      <c r="A538" s="6">
        <v>514</v>
      </c>
      <c r="B538" s="6">
        <v>4.2243490938243403E-3</v>
      </c>
      <c r="C538" s="6">
        <v>-2.8152906163116848E-2</v>
      </c>
    </row>
    <row r="539" spans="1:3" x14ac:dyDescent="0.25">
      <c r="A539" s="6">
        <v>515</v>
      </c>
      <c r="B539" s="6">
        <v>-5.5985124442287275E-3</v>
      </c>
      <c r="C539" s="6">
        <v>-2.8223277960734285E-2</v>
      </c>
    </row>
    <row r="540" spans="1:3" x14ac:dyDescent="0.25">
      <c r="A540" s="6">
        <v>516</v>
      </c>
      <c r="B540" s="6">
        <v>-1.1556916135568368E-3</v>
      </c>
      <c r="C540" s="6">
        <v>-1.2887611011457363E-2</v>
      </c>
    </row>
    <row r="541" spans="1:3" x14ac:dyDescent="0.25">
      <c r="A541" s="6">
        <v>517</v>
      </c>
      <c r="B541" s="6">
        <v>1.2876846488457552E-4</v>
      </c>
      <c r="C541" s="6">
        <v>2.7920727121686455E-2</v>
      </c>
    </row>
    <row r="542" spans="1:3" x14ac:dyDescent="0.25">
      <c r="A542" s="6">
        <v>518</v>
      </c>
      <c r="B542" s="6">
        <v>-1.5296993941813785E-2</v>
      </c>
      <c r="C542" s="6">
        <v>3.1713292601243177E-2</v>
      </c>
    </row>
    <row r="543" spans="1:3" x14ac:dyDescent="0.25">
      <c r="A543" s="6">
        <v>519</v>
      </c>
      <c r="B543" s="6">
        <v>-2.5515532220847625E-2</v>
      </c>
      <c r="C543" s="6">
        <v>5.3476215172243956E-3</v>
      </c>
    </row>
    <row r="544" spans="1:3" x14ac:dyDescent="0.25">
      <c r="A544" s="6">
        <v>520</v>
      </c>
      <c r="B544" s="6">
        <v>1.3501671095851778E-2</v>
      </c>
      <c r="C544" s="6">
        <v>-1.3628023305198772E-2</v>
      </c>
    </row>
    <row r="545" spans="1:3" x14ac:dyDescent="0.25">
      <c r="A545" s="6">
        <v>521</v>
      </c>
      <c r="B545" s="6">
        <v>-2.9003356556745793E-3</v>
      </c>
      <c r="C545" s="6">
        <v>2.0001087877152518E-2</v>
      </c>
    </row>
    <row r="546" spans="1:3" x14ac:dyDescent="0.25">
      <c r="A546" s="6">
        <v>522</v>
      </c>
      <c r="B546" s="6">
        <v>3.1300413084234943E-3</v>
      </c>
      <c r="C546" s="6">
        <v>8.3699006659448613E-4</v>
      </c>
    </row>
    <row r="547" spans="1:3" x14ac:dyDescent="0.25">
      <c r="A547" s="6">
        <v>523</v>
      </c>
      <c r="B547" s="6">
        <v>-2.8546318168802348E-2</v>
      </c>
      <c r="C547" s="6">
        <v>1.2865730509484623E-2</v>
      </c>
    </row>
    <row r="548" spans="1:3" x14ac:dyDescent="0.25">
      <c r="A548" s="6">
        <v>524</v>
      </c>
      <c r="B548" s="6">
        <v>9.3147140981697119E-3</v>
      </c>
      <c r="C548" s="6">
        <v>-1.6472538429274576E-2</v>
      </c>
    </row>
    <row r="549" spans="1:3" x14ac:dyDescent="0.25">
      <c r="A549" s="6">
        <v>525</v>
      </c>
      <c r="B549" s="6">
        <v>2.0843566859347407E-2</v>
      </c>
      <c r="C549" s="6">
        <v>-1.472308785775122E-2</v>
      </c>
    </row>
    <row r="550" spans="1:3" x14ac:dyDescent="0.25">
      <c r="A550" s="6">
        <v>526</v>
      </c>
      <c r="B550" s="6">
        <v>1.5288729493281037E-2</v>
      </c>
      <c r="C550" s="6">
        <v>2.0576637127266137E-2</v>
      </c>
    </row>
    <row r="551" spans="1:3" x14ac:dyDescent="0.25">
      <c r="A551" s="6">
        <v>527</v>
      </c>
      <c r="B551" s="6">
        <v>3.4177735106003778E-3</v>
      </c>
      <c r="C551" s="6">
        <v>3.1996871454365514E-2</v>
      </c>
    </row>
    <row r="552" spans="1:3" x14ac:dyDescent="0.25">
      <c r="A552" s="6">
        <v>528</v>
      </c>
      <c r="B552" s="6">
        <v>-9.7628864672039753E-3</v>
      </c>
      <c r="C552" s="6">
        <v>-4.0389568043676556E-3</v>
      </c>
    </row>
    <row r="553" spans="1:3" x14ac:dyDescent="0.25">
      <c r="A553" s="6">
        <v>529</v>
      </c>
      <c r="B553" s="6">
        <v>9.4222405341930666E-3</v>
      </c>
      <c r="C553" s="6">
        <v>1.3824415655597336E-2</v>
      </c>
    </row>
    <row r="554" spans="1:3" x14ac:dyDescent="0.25">
      <c r="A554" s="6">
        <v>530</v>
      </c>
      <c r="B554" s="6">
        <v>9.5368319952121106E-4</v>
      </c>
      <c r="C554" s="6">
        <v>-1.6793176068893331E-3</v>
      </c>
    </row>
    <row r="555" spans="1:3" x14ac:dyDescent="0.25">
      <c r="A555" s="6">
        <v>531</v>
      </c>
      <c r="B555" s="6">
        <v>8.1279047885439472E-3</v>
      </c>
      <c r="C555" s="6">
        <v>6.3103909767713885E-4</v>
      </c>
    </row>
    <row r="556" spans="1:3" x14ac:dyDescent="0.25">
      <c r="A556" s="6">
        <v>532</v>
      </c>
      <c r="B556" s="6">
        <v>-4.053880635313022E-3</v>
      </c>
      <c r="C556" s="6">
        <v>-3.429318409523997E-3</v>
      </c>
    </row>
    <row r="557" spans="1:3" x14ac:dyDescent="0.25">
      <c r="A557" s="6">
        <v>533</v>
      </c>
      <c r="B557" s="6">
        <v>1.1872322519065584E-3</v>
      </c>
      <c r="C557" s="6">
        <v>-8.0070535364567229E-3</v>
      </c>
    </row>
    <row r="558" spans="1:3" x14ac:dyDescent="0.25">
      <c r="A558" s="6">
        <v>534</v>
      </c>
      <c r="B558" s="6">
        <v>-6.0039573451140804E-3</v>
      </c>
      <c r="C558" s="6">
        <v>1.2643072994016529E-3</v>
      </c>
    </row>
    <row r="559" spans="1:3" x14ac:dyDescent="0.25">
      <c r="A559" s="6">
        <v>535</v>
      </c>
      <c r="B559" s="6">
        <v>5.4918095261722267E-3</v>
      </c>
      <c r="C559" s="6">
        <v>-7.2048463785119657E-3</v>
      </c>
    </row>
    <row r="560" spans="1:3" x14ac:dyDescent="0.25">
      <c r="A560" s="6">
        <v>536</v>
      </c>
      <c r="B560" s="6">
        <v>-7.3598029355055293E-3</v>
      </c>
      <c r="C560" s="6">
        <v>1.3709059137020502E-3</v>
      </c>
    </row>
    <row r="561" spans="1:3" x14ac:dyDescent="0.25">
      <c r="A561" s="6">
        <v>537</v>
      </c>
      <c r="B561" s="6">
        <v>-1.7545944320837559E-2</v>
      </c>
      <c r="C561" s="6">
        <v>-1.5467671146365131E-4</v>
      </c>
    </row>
    <row r="562" spans="1:3" x14ac:dyDescent="0.25">
      <c r="A562" s="6">
        <v>538</v>
      </c>
      <c r="B562" s="6">
        <v>-5.3025129301487971E-2</v>
      </c>
      <c r="C562" s="6">
        <v>1.4518456083302593E-2</v>
      </c>
    </row>
    <row r="563" spans="1:3" x14ac:dyDescent="0.25">
      <c r="A563" s="6">
        <v>539</v>
      </c>
      <c r="B563" s="6">
        <v>-4.7985352232726201E-2</v>
      </c>
      <c r="C563" s="6">
        <v>3.7366742215332871E-3</v>
      </c>
    </row>
    <row r="564" spans="1:3" x14ac:dyDescent="0.25">
      <c r="A564" s="6">
        <v>540</v>
      </c>
      <c r="B564" s="6">
        <v>-7.3037945429621299E-3</v>
      </c>
      <c r="C564" s="6">
        <v>1.2059944665707523E-2</v>
      </c>
    </row>
    <row r="565" spans="1:3" x14ac:dyDescent="0.25">
      <c r="A565" s="6">
        <v>541</v>
      </c>
      <c r="B565" s="6">
        <v>-6.9743121944167125E-2</v>
      </c>
      <c r="C565" s="6">
        <v>9.6256349282669851E-3</v>
      </c>
    </row>
    <row r="566" spans="1:3" x14ac:dyDescent="0.25">
      <c r="A566" s="6">
        <v>542</v>
      </c>
      <c r="B566" s="6">
        <v>-1.4073589875133921E-2</v>
      </c>
      <c r="C566" s="6">
        <v>-3.0882281099163932E-2</v>
      </c>
    </row>
    <row r="567" spans="1:3" x14ac:dyDescent="0.25">
      <c r="A567" s="6">
        <v>543</v>
      </c>
      <c r="B567" s="6">
        <v>6.632223626192961E-2</v>
      </c>
      <c r="C567" s="6">
        <v>-1.6132729430705296E-2</v>
      </c>
    </row>
    <row r="568" spans="1:3" x14ac:dyDescent="0.25">
      <c r="A568" s="6">
        <v>544</v>
      </c>
      <c r="B568" s="6">
        <v>-4.4609452191211513E-2</v>
      </c>
      <c r="C568" s="6">
        <v>1.4250405343895923E-2</v>
      </c>
    </row>
    <row r="569" spans="1:3" x14ac:dyDescent="0.25">
      <c r="A569" s="6">
        <v>545</v>
      </c>
      <c r="B569" s="6">
        <v>6.0777988292645864E-2</v>
      </c>
      <c r="C569" s="6">
        <v>-5.1908593063954303E-2</v>
      </c>
    </row>
    <row r="570" spans="1:3" x14ac:dyDescent="0.25">
      <c r="A570" s="6">
        <v>546</v>
      </c>
      <c r="B570" s="6">
        <v>-5.3662919280863253E-2</v>
      </c>
      <c r="C570" s="6">
        <v>-3.0104221975166781E-2</v>
      </c>
    </row>
    <row r="571" spans="1:3" x14ac:dyDescent="0.25">
      <c r="A571" s="6">
        <v>547</v>
      </c>
      <c r="B571" s="6">
        <v>-2.7545205552736374E-2</v>
      </c>
      <c r="C571" s="6">
        <v>3.5044732064271195E-2</v>
      </c>
    </row>
    <row r="572" spans="1:3" x14ac:dyDescent="0.25">
      <c r="A572" s="6">
        <v>548</v>
      </c>
      <c r="B572" s="6">
        <v>-0.12080557770998109</v>
      </c>
      <c r="C572" s="6">
        <v>-2.3098998851225641E-2</v>
      </c>
    </row>
    <row r="573" spans="1:3" x14ac:dyDescent="0.25">
      <c r="A573" s="6">
        <v>549</v>
      </c>
      <c r="B573" s="6">
        <v>7.1156824860323764E-2</v>
      </c>
      <c r="C573" s="6">
        <v>-5.4394473947461913E-2</v>
      </c>
    </row>
    <row r="574" spans="1:3" x14ac:dyDescent="0.25">
      <c r="A574" s="6">
        <v>550</v>
      </c>
      <c r="B574" s="6">
        <v>-7.7188861296613759E-2</v>
      </c>
      <c r="C574" s="6">
        <v>-0.12310190018482911</v>
      </c>
    </row>
    <row r="575" spans="1:3" x14ac:dyDescent="0.25">
      <c r="A575" s="6">
        <v>551</v>
      </c>
      <c r="B575" s="6">
        <v>-0.1523922205373365</v>
      </c>
      <c r="C575" s="6">
        <v>-4.7385696088903306E-2</v>
      </c>
    </row>
    <row r="576" spans="1:3" x14ac:dyDescent="0.25">
      <c r="A576" s="6">
        <v>552</v>
      </c>
      <c r="B576" s="6">
        <v>0.1324055531111204</v>
      </c>
      <c r="C576" s="6">
        <v>-3.78236544744978E-2</v>
      </c>
    </row>
    <row r="577" spans="1:3" x14ac:dyDescent="0.25">
      <c r="A577" s="6">
        <v>553</v>
      </c>
      <c r="B577" s="6">
        <v>-0.19419806948954582</v>
      </c>
      <c r="C577" s="6">
        <v>-7.824617987266802E-2</v>
      </c>
    </row>
    <row r="578" spans="1:3" x14ac:dyDescent="0.25">
      <c r="A578" s="6">
        <v>554</v>
      </c>
      <c r="B578" s="6">
        <v>8.6262178011732429E-2</v>
      </c>
      <c r="C578" s="6">
        <v>-0.12938217423238493</v>
      </c>
    </row>
    <row r="579" spans="1:3" x14ac:dyDescent="0.25">
      <c r="A579" s="6">
        <v>555</v>
      </c>
      <c r="B579" s="6">
        <v>-8.1895494316856832E-2</v>
      </c>
      <c r="C579" s="6">
        <v>-0.11562066844154037</v>
      </c>
    </row>
    <row r="580" spans="1:3" x14ac:dyDescent="0.25">
      <c r="A580" s="6">
        <v>556</v>
      </c>
      <c r="B580" s="6">
        <v>5.4948465131932781E-3</v>
      </c>
      <c r="C580" s="6">
        <v>-4.7384738962996616E-2</v>
      </c>
    </row>
    <row r="581" spans="1:3" x14ac:dyDescent="0.25">
      <c r="A581" s="6">
        <v>557</v>
      </c>
      <c r="B581" s="6">
        <v>-6.8474926554480509E-2</v>
      </c>
      <c r="C581" s="6">
        <v>4.0453199101669488E-2</v>
      </c>
    </row>
    <row r="582" spans="1:3" x14ac:dyDescent="0.25">
      <c r="A582" s="6">
        <v>558</v>
      </c>
      <c r="B582" s="6">
        <v>-4.6451766062071756E-2</v>
      </c>
      <c r="C582" s="6">
        <v>0.15231737147549612</v>
      </c>
    </row>
    <row r="583" spans="1:3" x14ac:dyDescent="0.25">
      <c r="A583" s="6">
        <v>559</v>
      </c>
      <c r="B583" s="6">
        <v>0.13372552185598621</v>
      </c>
      <c r="C583" s="6">
        <v>5.5953836163014442E-2</v>
      </c>
    </row>
    <row r="584" spans="1:3" x14ac:dyDescent="0.25">
      <c r="A584" s="6">
        <v>560</v>
      </c>
      <c r="B584" s="6">
        <v>1.5713032572550585E-2</v>
      </c>
      <c r="C584" s="6">
        <v>0.20196445411007521</v>
      </c>
    </row>
    <row r="585" spans="1:3" x14ac:dyDescent="0.25">
      <c r="A585" s="6">
        <v>561</v>
      </c>
      <c r="B585" s="6">
        <v>8.9758933918227757E-2</v>
      </c>
      <c r="C585" s="6">
        <v>3.9044210037010224E-2</v>
      </c>
    </row>
    <row r="586" spans="1:3" x14ac:dyDescent="0.25">
      <c r="A586" s="6">
        <v>562</v>
      </c>
      <c r="B586" s="6">
        <v>-5.3296366769683537E-2</v>
      </c>
      <c r="C586" s="6">
        <v>-5.5115062337294921E-2</v>
      </c>
    </row>
    <row r="587" spans="1:3" x14ac:dyDescent="0.25">
      <c r="A587" s="6">
        <v>563</v>
      </c>
      <c r="B587" s="6">
        <v>4.8149391836888815E-2</v>
      </c>
      <c r="C587" s="6">
        <v>-0.11002480212182686</v>
      </c>
    </row>
    <row r="588" spans="1:3" x14ac:dyDescent="0.25">
      <c r="A588" s="6">
        <v>564</v>
      </c>
      <c r="B588" s="6">
        <v>-2.5947901681051599E-2</v>
      </c>
      <c r="C588" s="6">
        <v>5.1124321441449565E-3</v>
      </c>
    </row>
    <row r="589" spans="1:3" x14ac:dyDescent="0.25">
      <c r="A589" s="6">
        <v>565</v>
      </c>
      <c r="B589" s="6">
        <v>-6.9710269094534538E-2</v>
      </c>
      <c r="C589" s="6">
        <v>-6.2270588639157104E-2</v>
      </c>
    </row>
    <row r="590" spans="1:3" x14ac:dyDescent="0.25">
      <c r="A590" s="6">
        <v>566</v>
      </c>
      <c r="B590" s="6">
        <v>3.2466647581891821E-2</v>
      </c>
      <c r="C590" s="6">
        <v>-9.099419803213335E-2</v>
      </c>
    </row>
    <row r="591" spans="1:3" x14ac:dyDescent="0.25">
      <c r="A591" s="6">
        <v>567</v>
      </c>
      <c r="B591" s="6">
        <v>-2.4605867534636533E-2</v>
      </c>
      <c r="C591" s="6">
        <v>3.4695141788922253E-2</v>
      </c>
    </row>
    <row r="592" spans="1:3" x14ac:dyDescent="0.25">
      <c r="A592" s="6">
        <v>568</v>
      </c>
      <c r="B592" s="6">
        <v>0.10096115890195542</v>
      </c>
      <c r="C592" s="6">
        <v>7.6974035673445823E-2</v>
      </c>
    </row>
    <row r="593" spans="1:3" x14ac:dyDescent="0.25">
      <c r="A593" s="6">
        <v>569</v>
      </c>
      <c r="B593" s="6">
        <v>-4.0124823836089913E-3</v>
      </c>
      <c r="C593" s="6">
        <v>-4.5524091200351939E-2</v>
      </c>
    </row>
    <row r="594" spans="1:3" x14ac:dyDescent="0.25">
      <c r="A594" s="6">
        <v>570</v>
      </c>
      <c r="B594" s="6">
        <v>4.8938182405867378E-2</v>
      </c>
      <c r="C594" s="6">
        <v>-1.2255317156141206E-2</v>
      </c>
    </row>
    <row r="595" spans="1:3" x14ac:dyDescent="0.25">
      <c r="A595" s="6">
        <v>571</v>
      </c>
      <c r="B595" s="6">
        <v>2.0110505420690566E-2</v>
      </c>
      <c r="C595" s="6">
        <v>1.316899537534922E-2</v>
      </c>
    </row>
    <row r="596" spans="1:3" x14ac:dyDescent="0.25">
      <c r="A596" s="6">
        <v>572</v>
      </c>
      <c r="B596" s="6">
        <v>-1.6915628179420931E-2</v>
      </c>
      <c r="C596" s="6">
        <v>-1.3236698044446403E-2</v>
      </c>
    </row>
    <row r="597" spans="1:3" x14ac:dyDescent="0.25">
      <c r="A597" s="6">
        <v>573</v>
      </c>
      <c r="B597" s="6">
        <v>4.3846144359883273E-2</v>
      </c>
      <c r="C597" s="6">
        <v>-8.776123627594562E-2</v>
      </c>
    </row>
    <row r="598" spans="1:3" x14ac:dyDescent="0.25">
      <c r="A598" s="6">
        <v>574</v>
      </c>
      <c r="B598" s="6">
        <v>-3.5203740945647377E-2</v>
      </c>
      <c r="C598" s="6">
        <v>6.991344918995121E-2</v>
      </c>
    </row>
    <row r="599" spans="1:3" x14ac:dyDescent="0.25">
      <c r="A599" s="6">
        <v>575</v>
      </c>
      <c r="B599" s="6">
        <v>7.1592092338481298E-3</v>
      </c>
      <c r="C599" s="6">
        <v>-9.0999527890702536E-2</v>
      </c>
    </row>
    <row r="600" spans="1:3" x14ac:dyDescent="0.25">
      <c r="A600" s="6">
        <v>576</v>
      </c>
      <c r="B600" s="6">
        <v>3.8303241681394165E-2</v>
      </c>
      <c r="C600" s="6">
        <v>9.9020080766617405E-2</v>
      </c>
    </row>
    <row r="601" spans="1:3" x14ac:dyDescent="0.25">
      <c r="A601" s="6">
        <v>577</v>
      </c>
      <c r="B601" s="6">
        <v>-2.8815498194089871E-2</v>
      </c>
      <c r="C601" s="6">
        <v>-4.1035805183708536E-2</v>
      </c>
    </row>
    <row r="602" spans="1:3" x14ac:dyDescent="0.25">
      <c r="A602" s="6">
        <v>578</v>
      </c>
      <c r="B602" s="6">
        <v>-4.8599766321272823E-2</v>
      </c>
      <c r="C602" s="6">
        <v>-3.4231008462343587E-3</v>
      </c>
    </row>
    <row r="603" spans="1:3" x14ac:dyDescent="0.25">
      <c r="A603" s="6">
        <v>579</v>
      </c>
      <c r="B603" s="6">
        <v>3.2615484715943804E-2</v>
      </c>
      <c r="C603" s="6">
        <v>-4.2641377654023011E-2</v>
      </c>
    </row>
    <row r="604" spans="1:3" x14ac:dyDescent="0.25">
      <c r="A604" s="6">
        <v>580</v>
      </c>
      <c r="B604" s="6">
        <v>-2.4059164980912056E-3</v>
      </c>
      <c r="C604" s="6">
        <v>2.2721263984674125E-2</v>
      </c>
    </row>
    <row r="605" spans="1:3" x14ac:dyDescent="0.25">
      <c r="A605" s="6">
        <v>581</v>
      </c>
      <c r="B605" s="6">
        <v>1.9263475002531054E-2</v>
      </c>
      <c r="C605" s="6">
        <v>-8.4974038849687711E-2</v>
      </c>
    </row>
    <row r="606" spans="1:3" x14ac:dyDescent="0.25">
      <c r="A606" s="6">
        <v>582</v>
      </c>
      <c r="B606" s="6">
        <v>2.0447576069683768E-2</v>
      </c>
      <c r="C606" s="6">
        <v>-2.2776250667038325E-2</v>
      </c>
    </row>
    <row r="607" spans="1:3" x14ac:dyDescent="0.25">
      <c r="A607" s="6">
        <v>583</v>
      </c>
      <c r="B607" s="6">
        <v>-9.522497122730178E-3</v>
      </c>
      <c r="C607" s="6">
        <v>2.9678653307603001E-2</v>
      </c>
    </row>
    <row r="608" spans="1:3" x14ac:dyDescent="0.25">
      <c r="A608" s="6">
        <v>584</v>
      </c>
      <c r="B608" s="6">
        <v>3.799509487005142E-2</v>
      </c>
      <c r="C608" s="6">
        <v>1.8994034103451386E-2</v>
      </c>
    </row>
    <row r="609" spans="1:3" x14ac:dyDescent="0.25">
      <c r="A609" s="6">
        <v>585</v>
      </c>
      <c r="B609" s="6">
        <v>-1.5556293436018965E-2</v>
      </c>
      <c r="C609" s="6">
        <v>2.99841129609923E-2</v>
      </c>
    </row>
    <row r="610" spans="1:3" x14ac:dyDescent="0.25">
      <c r="A610" s="6">
        <v>586</v>
      </c>
      <c r="B610" s="6">
        <v>-4.4533597380053955E-2</v>
      </c>
      <c r="C610" s="6">
        <v>-1.1240972130999075E-2</v>
      </c>
    </row>
    <row r="611" spans="1:3" x14ac:dyDescent="0.25">
      <c r="A611" s="6">
        <v>587</v>
      </c>
      <c r="B611" s="6">
        <v>4.8069099013387587E-3</v>
      </c>
      <c r="C611" s="6">
        <v>-1.923141696238586E-2</v>
      </c>
    </row>
    <row r="612" spans="1:3" x14ac:dyDescent="0.25">
      <c r="A612" s="6">
        <v>588</v>
      </c>
      <c r="B612" s="6">
        <v>1.1987631954525199E-2</v>
      </c>
      <c r="C612" s="6">
        <v>-5.9181663890306692E-2</v>
      </c>
    </row>
    <row r="613" spans="1:3" x14ac:dyDescent="0.25">
      <c r="A613" s="6">
        <v>589</v>
      </c>
      <c r="B613" s="6">
        <v>-1.2159505955615418E-2</v>
      </c>
      <c r="C613" s="6">
        <v>-1.6476285165681691E-2</v>
      </c>
    </row>
    <row r="614" spans="1:3" x14ac:dyDescent="0.25">
      <c r="A614" s="6">
        <v>590</v>
      </c>
      <c r="B614" s="6">
        <v>1.5667714574010762E-2</v>
      </c>
      <c r="C614" s="6">
        <v>3.855492448908919E-2</v>
      </c>
    </row>
    <row r="615" spans="1:3" x14ac:dyDescent="0.25">
      <c r="A615" s="6">
        <v>591</v>
      </c>
      <c r="B615" s="6">
        <v>2.3652234521233301E-2</v>
      </c>
      <c r="C615" s="6">
        <v>1.2904226987626277E-2</v>
      </c>
    </row>
    <row r="616" spans="1:3" x14ac:dyDescent="0.25">
      <c r="A616" s="6">
        <v>592</v>
      </c>
      <c r="B616" s="6">
        <v>-1.3910174909938962E-3</v>
      </c>
      <c r="C616" s="6">
        <v>-3.3146418623039006E-2</v>
      </c>
    </row>
    <row r="617" spans="1:3" x14ac:dyDescent="0.25">
      <c r="A617" s="6">
        <v>593</v>
      </c>
      <c r="B617" s="6">
        <v>-3.2844875625553029E-2</v>
      </c>
      <c r="C617" s="6">
        <v>3.8025564442488897E-3</v>
      </c>
    </row>
    <row r="618" spans="1:3" x14ac:dyDescent="0.25">
      <c r="A618" s="6">
        <v>594</v>
      </c>
      <c r="B618" s="6">
        <v>-2.8172961397984086E-2</v>
      </c>
      <c r="C618" s="6">
        <v>-1.9849741245218204E-3</v>
      </c>
    </row>
    <row r="619" spans="1:3" x14ac:dyDescent="0.25">
      <c r="A619" s="6">
        <v>595</v>
      </c>
      <c r="B619" s="6">
        <v>1.5697834317857186E-2</v>
      </c>
      <c r="C619" s="6">
        <v>-7.3378396196842645E-3</v>
      </c>
    </row>
    <row r="620" spans="1:3" ht="15.75" thickBot="1" x14ac:dyDescent="0.3">
      <c r="A620" s="7">
        <v>596</v>
      </c>
      <c r="B620" s="7">
        <v>4.3208423075381738E-3</v>
      </c>
      <c r="C620" s="7">
        <v>-2.5103357004268207E-2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23" sqref="D23"/>
    </sheetView>
  </sheetViews>
  <sheetFormatPr baseColWidth="10" defaultRowHeight="15" x14ac:dyDescent="0.25"/>
  <cols>
    <col min="1" max="1" width="24.5703125" customWidth="1"/>
    <col min="2" max="2" width="22.140625" style="12" customWidth="1"/>
    <col min="3" max="3" width="25.42578125" customWidth="1"/>
    <col min="4" max="4" width="21.28515625" style="12" customWidth="1"/>
  </cols>
  <sheetData>
    <row r="1" spans="1:4" x14ac:dyDescent="0.25">
      <c r="A1" s="113" t="s">
        <v>21</v>
      </c>
      <c r="B1" s="114"/>
      <c r="C1" s="115" t="s">
        <v>22</v>
      </c>
      <c r="D1" s="116"/>
    </row>
    <row r="2" spans="1:4" x14ac:dyDescent="0.25">
      <c r="A2" s="6" t="s">
        <v>5</v>
      </c>
      <c r="B2" s="10">
        <v>1.0136869164905007E-4</v>
      </c>
      <c r="C2" s="8" t="s">
        <v>5</v>
      </c>
      <c r="D2" s="13">
        <v>-1.4388483234075464E-3</v>
      </c>
    </row>
    <row r="3" spans="1:4" x14ac:dyDescent="0.25">
      <c r="A3" s="6" t="s">
        <v>6</v>
      </c>
      <c r="B3" s="10">
        <v>6.3229475371379541E-4</v>
      </c>
      <c r="C3" s="8" t="s">
        <v>6</v>
      </c>
      <c r="D3" s="13">
        <v>1.3870656637726666E-3</v>
      </c>
    </row>
    <row r="4" spans="1:4" x14ac:dyDescent="0.25">
      <c r="A4" s="6" t="s">
        <v>7</v>
      </c>
      <c r="B4" s="10">
        <v>8.3385655131511065E-4</v>
      </c>
      <c r="C4" s="8" t="s">
        <v>7</v>
      </c>
      <c r="D4" s="13">
        <v>-4.2610601812462104E-4</v>
      </c>
    </row>
    <row r="5" spans="1:4" x14ac:dyDescent="0.25">
      <c r="A5" s="6" t="s">
        <v>8</v>
      </c>
      <c r="B5" s="10" t="s">
        <v>99</v>
      </c>
      <c r="C5" s="8" t="s">
        <v>8</v>
      </c>
      <c r="D5" s="13" t="s">
        <v>99</v>
      </c>
    </row>
    <row r="6" spans="1:4" x14ac:dyDescent="0.25">
      <c r="A6" s="6" t="s">
        <v>9</v>
      </c>
      <c r="B6" s="10">
        <v>1.5436282153488176E-2</v>
      </c>
      <c r="C6" s="8" t="s">
        <v>9</v>
      </c>
      <c r="D6" s="13">
        <v>3.386258833503128E-2</v>
      </c>
    </row>
    <row r="7" spans="1:4" x14ac:dyDescent="0.25">
      <c r="A7" s="6" t="s">
        <v>10</v>
      </c>
      <c r="B7" s="10">
        <v>2.3827880672209757E-4</v>
      </c>
      <c r="C7" s="8" t="s">
        <v>10</v>
      </c>
      <c r="D7" s="13">
        <v>1.1466748887477964E-3</v>
      </c>
    </row>
    <row r="8" spans="1:4" x14ac:dyDescent="0.25">
      <c r="A8" s="6" t="s">
        <v>11</v>
      </c>
      <c r="B8" s="10">
        <v>16.645733564790859</v>
      </c>
      <c r="C8" s="8" t="s">
        <v>11</v>
      </c>
      <c r="D8" s="13">
        <v>18.816373855512175</v>
      </c>
    </row>
    <row r="9" spans="1:4" x14ac:dyDescent="0.25">
      <c r="A9" s="6" t="s">
        <v>12</v>
      </c>
      <c r="B9" s="10">
        <v>-0.94760315505877146</v>
      </c>
      <c r="C9" s="8" t="s">
        <v>12</v>
      </c>
      <c r="D9" s="13">
        <v>-0.93439014410686461</v>
      </c>
    </row>
    <row r="10" spans="1:4" x14ac:dyDescent="0.25">
      <c r="A10" s="6" t="s">
        <v>13</v>
      </c>
      <c r="B10" s="10">
        <v>0.21733543018766879</v>
      </c>
      <c r="C10" s="8" t="s">
        <v>13</v>
      </c>
      <c r="D10" s="13">
        <v>0.49012173604483966</v>
      </c>
    </row>
    <row r="11" spans="1:4" x14ac:dyDescent="0.25">
      <c r="A11" s="6" t="s">
        <v>14</v>
      </c>
      <c r="B11" s="10">
        <v>-0.12765219756714355</v>
      </c>
      <c r="C11" s="8" t="s">
        <v>14</v>
      </c>
      <c r="D11" s="13">
        <v>-0.27244424936221384</v>
      </c>
    </row>
    <row r="12" spans="1:4" x14ac:dyDescent="0.25">
      <c r="A12" s="6" t="s">
        <v>15</v>
      </c>
      <c r="B12" s="10">
        <v>8.9683232620525244E-2</v>
      </c>
      <c r="C12" s="8" t="s">
        <v>15</v>
      </c>
      <c r="D12" s="13">
        <v>0.21767748668262579</v>
      </c>
    </row>
    <row r="13" spans="1:4" x14ac:dyDescent="0.25">
      <c r="A13" s="6" t="s">
        <v>16</v>
      </c>
      <c r="B13" s="10">
        <v>6.0415740222833844E-2</v>
      </c>
      <c r="C13" s="8" t="s">
        <v>16</v>
      </c>
      <c r="D13" s="13">
        <v>-0.85755360075089759</v>
      </c>
    </row>
    <row r="14" spans="1:4" x14ac:dyDescent="0.25">
      <c r="A14" s="6" t="s">
        <v>17</v>
      </c>
      <c r="B14" s="10">
        <v>596</v>
      </c>
      <c r="C14" s="8" t="s">
        <v>17</v>
      </c>
      <c r="D14" s="13">
        <v>596</v>
      </c>
    </row>
    <row r="15" spans="1:4" x14ac:dyDescent="0.25">
      <c r="A15" s="6" t="s">
        <v>18</v>
      </c>
      <c r="B15" s="10">
        <v>8.9683232620525244E-2</v>
      </c>
      <c r="C15" s="8" t="s">
        <v>18</v>
      </c>
      <c r="D15" s="13">
        <v>0.21767748668262579</v>
      </c>
    </row>
    <row r="16" spans="1:4" x14ac:dyDescent="0.25">
      <c r="A16" s="6" t="s">
        <v>19</v>
      </c>
      <c r="B16" s="10">
        <v>-0.12765219756714355</v>
      </c>
      <c r="C16" s="8" t="s">
        <v>19</v>
      </c>
      <c r="D16" s="13">
        <v>-0.27244424936221384</v>
      </c>
    </row>
    <row r="17" spans="1:4" ht="15.75" thickBot="1" x14ac:dyDescent="0.3">
      <c r="A17" s="7" t="s">
        <v>20</v>
      </c>
      <c r="B17" s="11">
        <v>1.2418009594076782E-3</v>
      </c>
      <c r="C17" s="9" t="s">
        <v>20</v>
      </c>
      <c r="D17" s="14">
        <v>2.7241400658750475E-3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selection activeCell="G9" sqref="G9"/>
    </sheetView>
  </sheetViews>
  <sheetFormatPr baseColWidth="10" defaultRowHeight="15" x14ac:dyDescent="0.25"/>
  <cols>
    <col min="2" max="2" width="12.85546875" bestFit="1" customWidth="1"/>
    <col min="3" max="3" width="22.42578125" customWidth="1"/>
    <col min="4" max="4" width="17.7109375" customWidth="1"/>
    <col min="6" max="6" width="16.5703125" bestFit="1" customWidth="1"/>
  </cols>
  <sheetData>
    <row r="2" spans="2:7" x14ac:dyDescent="0.25">
      <c r="B2" s="58" t="s">
        <v>91</v>
      </c>
      <c r="C2" s="59">
        <f>+SLOPE('Precios y Rendimientos'!E3:E598,'Precios y Rendimientos'!D3:D598)</f>
        <v>1.5088363230163178</v>
      </c>
    </row>
    <row r="5" spans="2:7" x14ac:dyDescent="0.25">
      <c r="B5" s="93"/>
      <c r="C5" s="94" t="s">
        <v>3</v>
      </c>
      <c r="D5" s="94" t="s">
        <v>95</v>
      </c>
      <c r="E5" s="93"/>
      <c r="F5" s="93"/>
      <c r="G5" s="93"/>
    </row>
    <row r="6" spans="2:7" x14ac:dyDescent="0.25">
      <c r="B6" s="94" t="s">
        <v>60</v>
      </c>
      <c r="C6" s="95">
        <f>_xlfn.STDEV.P('Precios y Rendimientos'!D3:D598)</f>
        <v>1.5423326815785352E-2</v>
      </c>
      <c r="D6" s="102">
        <f>_xlfn.STDEV.P('Precios y Rendimientos'!E3:E598)</f>
        <v>3.3834168197137332E-2</v>
      </c>
      <c r="E6" s="93"/>
      <c r="F6" s="94" t="s">
        <v>28</v>
      </c>
      <c r="G6" s="66">
        <f>'Análisis de regresión'!B8</f>
        <v>596</v>
      </c>
    </row>
    <row r="7" spans="2:7" x14ac:dyDescent="0.25">
      <c r="B7" s="94" t="s">
        <v>52</v>
      </c>
      <c r="C7" s="103">
        <f>C6^2</f>
        <v>2.3787901006652352E-4</v>
      </c>
      <c r="D7" s="104">
        <f>D6^2</f>
        <v>1.1447509375921792E-3</v>
      </c>
      <c r="E7" s="93"/>
      <c r="F7" s="94" t="s">
        <v>92</v>
      </c>
      <c r="G7" s="97">
        <f>'Análisis de regresión'!B5</f>
        <v>0.47307432203628247</v>
      </c>
    </row>
    <row r="8" spans="2:7" x14ac:dyDescent="0.25">
      <c r="B8" s="94" t="s">
        <v>93</v>
      </c>
      <c r="C8" s="96">
        <f>COVAR('Precios y Rendimientos'!D3:D598,'Precios y Rendimientos'!E3:E598)</f>
        <v>3.5892049087153519E-4</v>
      </c>
      <c r="D8" s="98"/>
      <c r="E8" s="93"/>
      <c r="F8" s="94" t="s">
        <v>33</v>
      </c>
      <c r="G8" s="97">
        <f>'Análisis de regresión'!B17</f>
        <v>-1.5917970873842741E-3</v>
      </c>
    </row>
    <row r="9" spans="2:7" x14ac:dyDescent="0.25">
      <c r="B9" s="94" t="s">
        <v>94</v>
      </c>
      <c r="C9" s="99">
        <f>CORREL('Precios y Rendimientos'!D3:D598,'Precios y Rendimientos'!E3:E598)</f>
        <v>0.68780398518493813</v>
      </c>
      <c r="D9" s="100"/>
      <c r="E9" s="93"/>
      <c r="F9" s="94" t="s">
        <v>91</v>
      </c>
      <c r="G9" s="67">
        <f>'Análisis de regresión'!B18</f>
        <v>1.5088363230163189</v>
      </c>
    </row>
    <row r="10" spans="2:7" x14ac:dyDescent="0.25">
      <c r="B10" s="93"/>
      <c r="C10" s="68"/>
      <c r="D10" s="93"/>
      <c r="E10" s="93"/>
      <c r="F10" s="93"/>
      <c r="G10" s="93"/>
    </row>
    <row r="11" spans="2:7" x14ac:dyDescent="0.25">
      <c r="B11" s="93"/>
      <c r="C11" s="68"/>
      <c r="D11" s="93"/>
      <c r="E11" s="93"/>
      <c r="F11" s="93"/>
      <c r="G11" s="93"/>
    </row>
    <row r="12" spans="2:7" x14ac:dyDescent="0.25">
      <c r="B12" s="93" t="s">
        <v>96</v>
      </c>
      <c r="C12" s="93"/>
      <c r="D12" s="93"/>
      <c r="E12" s="93"/>
      <c r="F12" s="93"/>
      <c r="G12" s="93"/>
    </row>
    <row r="13" spans="2:7" x14ac:dyDescent="0.25">
      <c r="B13" s="58" t="s">
        <v>91</v>
      </c>
      <c r="C13" s="101">
        <f t="array" ref="C13">(C8/C7)</f>
        <v>1.5088363230163186</v>
      </c>
      <c r="D13" s="93"/>
      <c r="E13" s="93"/>
      <c r="F13" s="93"/>
      <c r="G13" s="93"/>
    </row>
    <row r="14" spans="2:7" x14ac:dyDescent="0.25">
      <c r="B14" s="58" t="s">
        <v>91</v>
      </c>
      <c r="C14" s="101">
        <f t="array" ref="C14">(C9*C6*D6)/(C7)</f>
        <v>1.5088363230163184</v>
      </c>
      <c r="D14" s="93"/>
      <c r="E14" s="93"/>
      <c r="F14" s="93"/>
      <c r="G14" s="93"/>
    </row>
    <row r="15" spans="2:7" x14ac:dyDescent="0.25">
      <c r="B15" s="58" t="s">
        <v>91</v>
      </c>
      <c r="C15" s="101">
        <f t="array" ref="C15">(C9*D6)/C6</f>
        <v>1.5088363230163184</v>
      </c>
      <c r="D15" s="93"/>
      <c r="E15" s="93"/>
      <c r="F15" s="93"/>
      <c r="G15" s="9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6"/>
  <sheetViews>
    <sheetView workbookViewId="0">
      <selection activeCell="E6" sqref="E6:I7"/>
    </sheetView>
  </sheetViews>
  <sheetFormatPr baseColWidth="10" defaultRowHeight="15" x14ac:dyDescent="0.25"/>
  <cols>
    <col min="1" max="1" width="10.7109375" bestFit="1" customWidth="1"/>
    <col min="4" max="4" width="14.42578125" customWidth="1"/>
    <col min="5" max="5" width="14.28515625" bestFit="1" customWidth="1"/>
    <col min="6" max="6" width="15.42578125" bestFit="1" customWidth="1"/>
    <col min="7" max="7" width="18.85546875" bestFit="1" customWidth="1"/>
    <col min="8" max="8" width="12.85546875" bestFit="1" customWidth="1"/>
    <col min="9" max="9" width="16.28515625" bestFit="1" customWidth="1"/>
  </cols>
  <sheetData>
    <row r="1" spans="1:11" x14ac:dyDescent="0.25">
      <c r="F1" t="s">
        <v>16</v>
      </c>
      <c r="G1" t="s">
        <v>16</v>
      </c>
      <c r="H1" t="s">
        <v>16</v>
      </c>
      <c r="I1" t="s">
        <v>16</v>
      </c>
    </row>
    <row r="2" spans="1:11" x14ac:dyDescent="0.25">
      <c r="C2" s="21" t="s">
        <v>50</v>
      </c>
      <c r="D2" s="48">
        <f>AVERAGE(D11:D606)</f>
        <v>1.0136869164905007E-4</v>
      </c>
      <c r="E2" s="48">
        <f t="shared" ref="E2" si="0">AVERAGE(E11:E606)</f>
        <v>-1.4388483234075464E-3</v>
      </c>
      <c r="F2" s="89">
        <f>SUM(F11:F606)</f>
        <v>0.1417758899996481</v>
      </c>
      <c r="G2" s="89">
        <f>SUM(G11:G606)</f>
        <v>0.68227155880493862</v>
      </c>
      <c r="H2" s="89">
        <f>SUM(H11:H606)</f>
        <v>0.14178201426418943</v>
      </c>
      <c r="I2" s="89">
        <f>SUM(I11:I606)</f>
        <v>0.68350544836561133</v>
      </c>
      <c r="J2" s="45"/>
    </row>
    <row r="3" spans="1:11" x14ac:dyDescent="0.25">
      <c r="D3" s="45"/>
      <c r="E3" s="45"/>
      <c r="F3" s="45"/>
      <c r="G3" s="45"/>
      <c r="H3" s="45"/>
      <c r="I3" s="45"/>
      <c r="J3" s="45"/>
    </row>
    <row r="4" spans="1:11" x14ac:dyDescent="0.25">
      <c r="D4" s="45"/>
      <c r="E4" s="46" t="s">
        <v>51</v>
      </c>
      <c r="F4" s="49">
        <f>COUNT(F11:F606)-1</f>
        <v>595</v>
      </c>
      <c r="G4" s="88">
        <f>COUNT(G11:G606)-1</f>
        <v>595</v>
      </c>
      <c r="H4" s="49">
        <f>COUNT(H11:H606)</f>
        <v>596</v>
      </c>
      <c r="I4" s="49">
        <f>COUNT(I11:I606)</f>
        <v>596</v>
      </c>
      <c r="J4" s="45"/>
    </row>
    <row r="5" spans="1:11" x14ac:dyDescent="0.25">
      <c r="D5" s="45"/>
      <c r="E5" s="47" t="s">
        <v>52</v>
      </c>
      <c r="F5" s="50">
        <f>F2/F4</f>
        <v>2.3827880672209765E-4</v>
      </c>
      <c r="G5" s="50">
        <f>G2/G4</f>
        <v>1.1466748887477959E-3</v>
      </c>
      <c r="H5" s="50">
        <f>H2/H4</f>
        <v>2.3788928567817019E-4</v>
      </c>
      <c r="I5" s="50">
        <f>I2/I4</f>
        <v>1.1468212220899518E-3</v>
      </c>
      <c r="J5" s="45"/>
    </row>
    <row r="6" spans="1:11" x14ac:dyDescent="0.25">
      <c r="D6" s="45"/>
      <c r="F6" s="110" t="s">
        <v>1</v>
      </c>
      <c r="G6" s="110" t="s">
        <v>2</v>
      </c>
      <c r="H6" s="110" t="s">
        <v>1</v>
      </c>
      <c r="I6" s="110" t="s">
        <v>2</v>
      </c>
      <c r="J6" s="45"/>
    </row>
    <row r="7" spans="1:11" x14ac:dyDescent="0.25">
      <c r="D7" s="45"/>
      <c r="E7" s="47" t="s">
        <v>53</v>
      </c>
      <c r="F7" s="52">
        <f>SQRT(F5)</f>
        <v>1.543628215348818E-2</v>
      </c>
      <c r="G7" s="105">
        <f>SQRT(G5)</f>
        <v>3.3862588335031273E-2</v>
      </c>
      <c r="H7" s="52">
        <f>SQRT(H5)</f>
        <v>1.5423659931357738E-2</v>
      </c>
      <c r="I7" s="52">
        <f>SQRT(I5)</f>
        <v>3.3864748959499931E-2</v>
      </c>
      <c r="J7" s="45"/>
      <c r="K7" s="87"/>
    </row>
    <row r="8" spans="1:11" x14ac:dyDescent="0.25">
      <c r="D8" s="45"/>
      <c r="E8" s="45"/>
      <c r="F8" s="45"/>
      <c r="G8" s="45"/>
      <c r="H8" s="45"/>
      <c r="I8" s="45"/>
      <c r="J8" s="45"/>
    </row>
    <row r="9" spans="1:11" x14ac:dyDescent="0.25">
      <c r="A9" s="3" t="s">
        <v>0</v>
      </c>
      <c r="B9" s="3" t="s">
        <v>1</v>
      </c>
      <c r="C9" s="3" t="s">
        <v>2</v>
      </c>
      <c r="D9" s="17" t="s">
        <v>3</v>
      </c>
      <c r="E9" s="17" t="s">
        <v>4</v>
      </c>
      <c r="F9" s="23" t="s">
        <v>54</v>
      </c>
      <c r="G9" s="23" t="s">
        <v>57</v>
      </c>
      <c r="H9" s="23" t="s">
        <v>55</v>
      </c>
      <c r="I9" s="23" t="s">
        <v>56</v>
      </c>
    </row>
    <row r="10" spans="1:11" x14ac:dyDescent="0.25">
      <c r="A10" s="1">
        <v>43102</v>
      </c>
      <c r="B10" s="4">
        <v>2695.8100589999999</v>
      </c>
      <c r="C10" s="4">
        <v>282.88638300000002</v>
      </c>
      <c r="D10" s="18"/>
      <c r="E10" s="18"/>
      <c r="F10" s="24"/>
      <c r="G10" s="24"/>
      <c r="H10" s="24"/>
      <c r="I10" s="24"/>
    </row>
    <row r="11" spans="1:11" x14ac:dyDescent="0.25">
      <c r="A11" s="1">
        <v>43103</v>
      </c>
      <c r="B11" s="4">
        <v>2713.0600589999999</v>
      </c>
      <c r="C11" s="4">
        <v>283.80123900000001</v>
      </c>
      <c r="D11" s="18">
        <f>LN(B11/B10)</f>
        <v>6.3784332429780467E-3</v>
      </c>
      <c r="E11" s="18">
        <f>LN(C11/C10)</f>
        <v>3.2287869339979241E-3</v>
      </c>
      <c r="F11" s="25">
        <f>(D11-$D$2)^2</f>
        <v>3.9401539381551099E-5</v>
      </c>
      <c r="G11" s="25">
        <f>(E11-$E$2)^2</f>
        <v>2.178681889617463E-5</v>
      </c>
      <c r="H11" s="25">
        <f>D11^2</f>
        <v>4.0684410635127442E-5</v>
      </c>
      <c r="I11" s="26">
        <f>E11^2</f>
        <v>1.0425065065155714E-5</v>
      </c>
    </row>
    <row r="12" spans="1:11" x14ac:dyDescent="0.25">
      <c r="A12" s="1">
        <v>43104</v>
      </c>
      <c r="B12" s="4">
        <v>2723.98999</v>
      </c>
      <c r="C12" s="4">
        <v>282.72439600000001</v>
      </c>
      <c r="D12" s="18">
        <f t="shared" ref="D12:E75" si="1">LN(B12/B11)</f>
        <v>4.0205426195473347E-3</v>
      </c>
      <c r="E12" s="18">
        <f t="shared" si="1"/>
        <v>-3.8015730634106239E-3</v>
      </c>
      <c r="F12" s="25">
        <f t="shared" ref="F12:F75" si="2">(D12-$D$2)^2</f>
        <v>1.5359924277117671E-5</v>
      </c>
      <c r="G12" s="25">
        <f t="shared" ref="G12:G75" si="3">(E12-$E$2)^2</f>
        <v>5.5824681970226108E-6</v>
      </c>
      <c r="H12" s="25">
        <f t="shared" ref="H12:H75" si="4">D12^2</f>
        <v>1.6164762955596544E-5</v>
      </c>
      <c r="I12" s="26">
        <f t="shared" ref="I12:I75" si="5">E12^2</f>
        <v>1.4451957756449235E-5</v>
      </c>
    </row>
    <row r="13" spans="1:11" x14ac:dyDescent="0.25">
      <c r="A13" s="1">
        <v>43105</v>
      </c>
      <c r="B13" s="4">
        <v>2743.1499020000001</v>
      </c>
      <c r="C13" s="4">
        <v>294.32229599999999</v>
      </c>
      <c r="D13" s="18">
        <f t="shared" si="1"/>
        <v>7.0091458493143173E-3</v>
      </c>
      <c r="E13" s="18">
        <f t="shared" si="1"/>
        <v>4.0202854395449981E-2</v>
      </c>
      <c r="F13" s="25">
        <f t="shared" si="2"/>
        <v>4.7717385259962039E-5</v>
      </c>
      <c r="G13" s="25">
        <f t="shared" si="3"/>
        <v>1.7340314053257062E-3</v>
      </c>
      <c r="H13" s="25">
        <f t="shared" si="4"/>
        <v>4.9128125536960121E-5</v>
      </c>
      <c r="I13" s="26">
        <f t="shared" si="5"/>
        <v>1.616269501541752E-3</v>
      </c>
    </row>
    <row r="14" spans="1:11" x14ac:dyDescent="0.25">
      <c r="A14" s="1">
        <v>43108</v>
      </c>
      <c r="B14" s="4">
        <v>2747.709961</v>
      </c>
      <c r="C14" s="4">
        <v>295.57074</v>
      </c>
      <c r="D14" s="18">
        <f t="shared" si="1"/>
        <v>1.660963915355335E-3</v>
      </c>
      <c r="E14" s="18">
        <f t="shared" si="1"/>
        <v>4.2327872606961661E-3</v>
      </c>
      <c r="F14" s="25">
        <f t="shared" si="2"/>
        <v>2.4323372618074574E-6</v>
      </c>
      <c r="G14" s="25">
        <f t="shared" si="3"/>
        <v>3.2167450198871467E-5</v>
      </c>
      <c r="H14" s="25">
        <f t="shared" si="4"/>
        <v>2.7588011281125245E-6</v>
      </c>
      <c r="I14" s="26">
        <f t="shared" si="5"/>
        <v>1.7916487994311754E-5</v>
      </c>
    </row>
    <row r="15" spans="1:11" x14ac:dyDescent="0.25">
      <c r="A15" s="1">
        <v>43109</v>
      </c>
      <c r="B15" s="4">
        <v>2751.290039</v>
      </c>
      <c r="C15" s="4">
        <v>303.46151700000001</v>
      </c>
      <c r="D15" s="18">
        <f t="shared" si="1"/>
        <v>1.3020834718354051E-3</v>
      </c>
      <c r="E15" s="18">
        <f t="shared" si="1"/>
        <v>2.6346606036325413E-2</v>
      </c>
      <c r="F15" s="25">
        <f t="shared" si="2"/>
        <v>1.4417159833579669E-6</v>
      </c>
      <c r="G15" s="25">
        <f t="shared" si="3"/>
        <v>7.7203147397680329E-4</v>
      </c>
      <c r="H15" s="25">
        <f t="shared" si="4"/>
        <v>1.695421367626942E-6</v>
      </c>
      <c r="I15" s="26">
        <f t="shared" si="5"/>
        <v>6.941436496333387E-4</v>
      </c>
    </row>
    <row r="16" spans="1:11" x14ac:dyDescent="0.25">
      <c r="A16" s="1">
        <v>43110</v>
      </c>
      <c r="B16" s="4">
        <v>2748.2299800000001</v>
      </c>
      <c r="C16" s="4">
        <v>305.20550500000002</v>
      </c>
      <c r="D16" s="18">
        <f t="shared" si="1"/>
        <v>-1.1128459593683269E-3</v>
      </c>
      <c r="E16" s="18">
        <f t="shared" si="1"/>
        <v>5.7305315041847301E-3</v>
      </c>
      <c r="F16" s="25">
        <f t="shared" si="2"/>
        <v>1.4743172187452503E-6</v>
      </c>
      <c r="G16" s="25">
        <f t="shared" si="3"/>
        <v>5.1400007112287053E-5</v>
      </c>
      <c r="H16" s="25">
        <f t="shared" si="4"/>
        <v>1.2384261292824119E-6</v>
      </c>
      <c r="I16" s="26">
        <f t="shared" si="5"/>
        <v>3.2838991320453703E-5</v>
      </c>
    </row>
    <row r="17" spans="1:9" x14ac:dyDescent="0.25">
      <c r="A17" s="1">
        <v>43111</v>
      </c>
      <c r="B17" s="4">
        <v>2767.5600589999999</v>
      </c>
      <c r="C17" s="4">
        <v>312.69601399999999</v>
      </c>
      <c r="D17" s="18">
        <f t="shared" si="1"/>
        <v>7.0090260862362194E-3</v>
      </c>
      <c r="E17" s="18">
        <f t="shared" si="1"/>
        <v>2.4246180740471551E-2</v>
      </c>
      <c r="F17" s="25">
        <f t="shared" si="2"/>
        <v>4.7715730680994801E-5</v>
      </c>
      <c r="G17" s="25">
        <f t="shared" si="3"/>
        <v>6.5972071801231403E-4</v>
      </c>
      <c r="H17" s="25">
        <f t="shared" si="4"/>
        <v>4.9126446677539815E-5</v>
      </c>
      <c r="I17" s="26">
        <f t="shared" si="5"/>
        <v>5.8787728049961355E-4</v>
      </c>
    </row>
    <row r="18" spans="1:9" x14ac:dyDescent="0.25">
      <c r="A18" s="1">
        <v>43112</v>
      </c>
      <c r="B18" s="4">
        <v>2786.23999</v>
      </c>
      <c r="C18" s="4">
        <v>320.40570100000002</v>
      </c>
      <c r="D18" s="18">
        <f t="shared" si="1"/>
        <v>6.7269261681854198E-3</v>
      </c>
      <c r="E18" s="18">
        <f t="shared" si="1"/>
        <v>2.4356491078516663E-2</v>
      </c>
      <c r="F18" s="25">
        <f t="shared" si="2"/>
        <v>4.3898011874886991E-5</v>
      </c>
      <c r="G18" s="25">
        <f t="shared" si="3"/>
        <v>6.6539953486046365E-4</v>
      </c>
      <c r="H18" s="25">
        <f t="shared" si="4"/>
        <v>4.5251535672217776E-5</v>
      </c>
      <c r="I18" s="26">
        <f t="shared" si="5"/>
        <v>5.9323865765786182E-4</v>
      </c>
    </row>
    <row r="19" spans="1:9" x14ac:dyDescent="0.25">
      <c r="A19" s="1">
        <v>43116</v>
      </c>
      <c r="B19" s="4">
        <v>2776.419922</v>
      </c>
      <c r="C19" s="4">
        <v>319.40508999999997</v>
      </c>
      <c r="D19" s="18">
        <f t="shared" si="1"/>
        <v>-3.5307131324618969E-3</v>
      </c>
      <c r="E19" s="18">
        <f t="shared" si="1"/>
        <v>-3.127836634997383E-3</v>
      </c>
      <c r="F19" s="25">
        <f t="shared" si="2"/>
        <v>1.3192018377037105E-5</v>
      </c>
      <c r="G19" s="25">
        <f t="shared" si="3"/>
        <v>2.852681516687087E-6</v>
      </c>
      <c r="H19" s="25">
        <f t="shared" si="4"/>
        <v>1.2465935223738901E-5</v>
      </c>
      <c r="I19" s="26">
        <f t="shared" si="5"/>
        <v>9.7833620152317526E-6</v>
      </c>
    </row>
    <row r="20" spans="1:9" x14ac:dyDescent="0.25">
      <c r="A20" s="1">
        <v>43117</v>
      </c>
      <c r="B20" s="4">
        <v>2802.5600589999999</v>
      </c>
      <c r="C20" s="4">
        <v>334.51004</v>
      </c>
      <c r="D20" s="18">
        <f t="shared" si="1"/>
        <v>9.3710063064367261E-3</v>
      </c>
      <c r="E20" s="18">
        <f t="shared" si="1"/>
        <v>4.6206722281349262E-2</v>
      </c>
      <c r="F20" s="25">
        <f t="shared" si="2"/>
        <v>8.5926181509486562E-5</v>
      </c>
      <c r="G20" s="25">
        <f t="shared" si="3"/>
        <v>2.2701003982528657E-3</v>
      </c>
      <c r="H20" s="25">
        <f t="shared" si="4"/>
        <v>8.7815759195276888E-5</v>
      </c>
      <c r="I20" s="26">
        <f t="shared" si="5"/>
        <v>2.1350611839857383E-3</v>
      </c>
    </row>
    <row r="21" spans="1:9" x14ac:dyDescent="0.25">
      <c r="A21" s="1">
        <v>43118</v>
      </c>
      <c r="B21" s="4">
        <v>2798.030029</v>
      </c>
      <c r="C21" s="4">
        <v>324.170074</v>
      </c>
      <c r="D21" s="18">
        <f t="shared" si="1"/>
        <v>-1.6176977485318196E-3</v>
      </c>
      <c r="E21" s="18">
        <f t="shared" si="1"/>
        <v>-3.1398596242291195E-2</v>
      </c>
      <c r="F21" s="25">
        <f t="shared" si="2"/>
        <v>2.9551894257561274E-6</v>
      </c>
      <c r="G21" s="25">
        <f t="shared" si="3"/>
        <v>8.9758649536305312E-4</v>
      </c>
      <c r="H21" s="25">
        <f t="shared" si="4"/>
        <v>2.6169460056049181E-6</v>
      </c>
      <c r="I21" s="26">
        <f t="shared" si="5"/>
        <v>9.8587184598642277E-4</v>
      </c>
    </row>
    <row r="22" spans="1:9" x14ac:dyDescent="0.25">
      <c r="A22" s="1">
        <v>43119</v>
      </c>
      <c r="B22" s="4">
        <v>2810.3000489999999</v>
      </c>
      <c r="C22" s="4">
        <v>321.854309</v>
      </c>
      <c r="D22" s="18">
        <f t="shared" si="1"/>
        <v>4.3756481542505214E-3</v>
      </c>
      <c r="E22" s="18">
        <f t="shared" si="1"/>
        <v>-7.1693111899040285E-3</v>
      </c>
      <c r="F22" s="25">
        <f t="shared" si="2"/>
        <v>1.8269464924416725E-5</v>
      </c>
      <c r="G22" s="25">
        <f t="shared" si="3"/>
        <v>3.2838204664295087E-5</v>
      </c>
      <c r="H22" s="25">
        <f t="shared" si="4"/>
        <v>1.9146296769795996E-5</v>
      </c>
      <c r="I22" s="26">
        <f t="shared" si="5"/>
        <v>5.1399022937683119E-5</v>
      </c>
    </row>
    <row r="23" spans="1:9" x14ac:dyDescent="0.25">
      <c r="A23" s="1">
        <v>43122</v>
      </c>
      <c r="B23" s="4">
        <v>2832.969971</v>
      </c>
      <c r="C23" s="4">
        <v>322.11157200000002</v>
      </c>
      <c r="D23" s="18">
        <f t="shared" si="1"/>
        <v>8.0343644258471826E-3</v>
      </c>
      <c r="E23" s="18">
        <f t="shared" si="1"/>
        <v>7.9899578930121102E-4</v>
      </c>
      <c r="F23" s="25">
        <f t="shared" si="2"/>
        <v>6.2932421318805771E-5</v>
      </c>
      <c r="G23" s="25">
        <f t="shared" si="3"/>
        <v>5.0079462727852454E-6</v>
      </c>
      <c r="H23" s="25">
        <f t="shared" si="4"/>
        <v>6.4551011727318727E-5</v>
      </c>
      <c r="I23" s="26">
        <f t="shared" si="5"/>
        <v>6.3839427132106516E-7</v>
      </c>
    </row>
    <row r="24" spans="1:9" x14ac:dyDescent="0.25">
      <c r="A24" s="1">
        <v>43123</v>
      </c>
      <c r="B24" s="4">
        <v>2839.1298830000001</v>
      </c>
      <c r="C24" s="4">
        <v>319.81484999999998</v>
      </c>
      <c r="D24" s="18">
        <f t="shared" si="1"/>
        <v>2.172004929470756E-3</v>
      </c>
      <c r="E24" s="18">
        <f t="shared" si="1"/>
        <v>-7.1557478288177094E-3</v>
      </c>
      <c r="F24" s="25">
        <f t="shared" si="2"/>
        <v>4.2875344293804274E-6</v>
      </c>
      <c r="G24" s="25">
        <f t="shared" si="3"/>
        <v>3.2682939954958963E-5</v>
      </c>
      <c r="H24" s="25">
        <f t="shared" si="4"/>
        <v>4.7176054136452633E-6</v>
      </c>
      <c r="I24" s="26">
        <f t="shared" si="5"/>
        <v>5.1204726989629364E-5</v>
      </c>
    </row>
    <row r="25" spans="1:9" x14ac:dyDescent="0.25">
      <c r="A25" s="1">
        <v>43124</v>
      </c>
      <c r="B25" s="4">
        <v>2837.540039</v>
      </c>
      <c r="C25" s="4">
        <v>318.95718399999998</v>
      </c>
      <c r="D25" s="18">
        <f t="shared" si="1"/>
        <v>-5.601326352995111E-4</v>
      </c>
      <c r="E25" s="18">
        <f t="shared" si="1"/>
        <v>-2.6853602529416484E-3</v>
      </c>
      <c r="F25" s="25">
        <f t="shared" si="2"/>
        <v>4.3758400555470727E-7</v>
      </c>
      <c r="G25" s="25">
        <f t="shared" si="3"/>
        <v>1.5537919904708303E-6</v>
      </c>
      <c r="H25" s="25">
        <f t="shared" si="4"/>
        <v>3.1374856912757508E-7</v>
      </c>
      <c r="I25" s="26">
        <f t="shared" si="5"/>
        <v>7.2111596880788342E-6</v>
      </c>
    </row>
    <row r="26" spans="1:9" x14ac:dyDescent="0.25">
      <c r="A26" s="1">
        <v>43125</v>
      </c>
      <c r="B26" s="4">
        <v>2839.25</v>
      </c>
      <c r="C26" s="4">
        <v>326.98141500000003</v>
      </c>
      <c r="D26" s="18">
        <f t="shared" si="1"/>
        <v>6.0243942085909743E-4</v>
      </c>
      <c r="E26" s="18">
        <f t="shared" si="1"/>
        <v>2.4846460078832865E-2</v>
      </c>
      <c r="F26" s="25">
        <f t="shared" si="2"/>
        <v>2.510718756710886E-7</v>
      </c>
      <c r="G26" s="25">
        <f t="shared" si="3"/>
        <v>6.9091743780089036E-4</v>
      </c>
      <c r="H26" s="25">
        <f t="shared" si="4"/>
        <v>3.6293325580504471E-7</v>
      </c>
      <c r="I26" s="26">
        <f t="shared" si="5"/>
        <v>6.1734657844903526E-4</v>
      </c>
    </row>
    <row r="27" spans="1:9" x14ac:dyDescent="0.25">
      <c r="A27" s="1">
        <v>43126</v>
      </c>
      <c r="B27" s="4">
        <v>2872.8701169999999</v>
      </c>
      <c r="C27" s="4">
        <v>327.08621199999999</v>
      </c>
      <c r="D27" s="18">
        <f t="shared" si="1"/>
        <v>1.1771638040818483E-2</v>
      </c>
      <c r="E27" s="18">
        <f t="shared" si="1"/>
        <v>3.2044698918177078E-4</v>
      </c>
      <c r="F27" s="25">
        <f t="shared" si="2"/>
        <v>1.3619518668216355E-4</v>
      </c>
      <c r="G27" s="25">
        <f t="shared" si="3"/>
        <v>3.0951199968987434E-6</v>
      </c>
      <c r="H27" s="25">
        <f t="shared" si="4"/>
        <v>1.3857146216404481E-4</v>
      </c>
      <c r="I27" s="26">
        <f t="shared" si="5"/>
        <v>1.0268627287566192E-7</v>
      </c>
    </row>
    <row r="28" spans="1:9" x14ac:dyDescent="0.25">
      <c r="A28" s="1">
        <v>43129</v>
      </c>
      <c r="B28" s="4">
        <v>2853.530029</v>
      </c>
      <c r="C28" s="4">
        <v>324.79904199999999</v>
      </c>
      <c r="D28" s="18">
        <f t="shared" si="1"/>
        <v>-6.754736323635129E-3</v>
      </c>
      <c r="E28" s="18">
        <f t="shared" si="1"/>
        <v>-7.0171226331040958E-3</v>
      </c>
      <c r="F28" s="25">
        <f t="shared" si="2"/>
        <v>4.7006175980604868E-5</v>
      </c>
      <c r="G28" s="25">
        <f t="shared" si="3"/>
        <v>3.1117144274220514E-5</v>
      </c>
      <c r="H28" s="25">
        <f t="shared" si="4"/>
        <v>4.5626462801835815E-5</v>
      </c>
      <c r="I28" s="26">
        <f t="shared" si="5"/>
        <v>4.9240010048021757E-5</v>
      </c>
    </row>
    <row r="29" spans="1:9" x14ac:dyDescent="0.25">
      <c r="A29" s="1">
        <v>43130</v>
      </c>
      <c r="B29" s="4">
        <v>2822.429932</v>
      </c>
      <c r="C29" s="4">
        <v>321.83523600000001</v>
      </c>
      <c r="D29" s="18">
        <f t="shared" si="1"/>
        <v>-1.0958642573971082E-2</v>
      </c>
      <c r="E29" s="18">
        <f t="shared" si="1"/>
        <v>-9.166933630086322E-3</v>
      </c>
      <c r="F29" s="25">
        <f t="shared" si="2"/>
        <v>1.2232384919564422E-4</v>
      </c>
      <c r="G29" s="25">
        <f t="shared" si="3"/>
        <v>5.972330250730438E-5</v>
      </c>
      <c r="H29" s="25">
        <f t="shared" si="4"/>
        <v>1.2009184706405154E-4</v>
      </c>
      <c r="I29" s="26">
        <f t="shared" si="5"/>
        <v>8.4032672178407591E-5</v>
      </c>
    </row>
    <row r="30" spans="1:9" x14ac:dyDescent="0.25">
      <c r="A30" s="1">
        <v>43131</v>
      </c>
      <c r="B30" s="4">
        <v>2823.8100589999999</v>
      </c>
      <c r="C30" s="4">
        <v>337.71209700000003</v>
      </c>
      <c r="D30" s="18">
        <f t="shared" si="1"/>
        <v>4.8886587523235534E-4</v>
      </c>
      <c r="E30" s="18">
        <f t="shared" si="1"/>
        <v>4.815402333950964E-2</v>
      </c>
      <c r="F30" s="25">
        <f t="shared" si="2"/>
        <v>1.501540672849938E-7</v>
      </c>
      <c r="G30" s="25">
        <f t="shared" si="3"/>
        <v>2.4594529197745742E-3</v>
      </c>
      <c r="H30" s="25">
        <f t="shared" si="4"/>
        <v>2.389898439666968E-7</v>
      </c>
      <c r="I30" s="26">
        <f t="shared" si="5"/>
        <v>2.3188099637820392E-3</v>
      </c>
    </row>
    <row r="31" spans="1:9" x14ac:dyDescent="0.25">
      <c r="A31" s="1">
        <v>43132</v>
      </c>
      <c r="B31" s="4">
        <v>2821.9799800000001</v>
      </c>
      <c r="C31" s="4">
        <v>340.16128500000002</v>
      </c>
      <c r="D31" s="18">
        <f t="shared" si="1"/>
        <v>-6.4829866199597882E-4</v>
      </c>
      <c r="E31" s="18">
        <f t="shared" si="1"/>
        <v>7.2261242952954153E-3</v>
      </c>
      <c r="F31" s="25">
        <f t="shared" si="2"/>
        <v>5.6200114112114084E-7</v>
      </c>
      <c r="G31" s="25">
        <f t="shared" si="3"/>
        <v>7.5081750482872063E-5</v>
      </c>
      <c r="H31" s="25">
        <f t="shared" si="4"/>
        <v>4.202911551457764E-7</v>
      </c>
      <c r="I31" s="26">
        <f t="shared" si="5"/>
        <v>5.2216872331058662E-5</v>
      </c>
    </row>
    <row r="32" spans="1:9" x14ac:dyDescent="0.25">
      <c r="A32" s="1">
        <v>43133</v>
      </c>
      <c r="B32" s="4">
        <v>2762.1298830000001</v>
      </c>
      <c r="C32" s="4">
        <v>332.50872800000002</v>
      </c>
      <c r="D32" s="18">
        <f t="shared" si="1"/>
        <v>-2.1436680282709664E-2</v>
      </c>
      <c r="E32" s="18">
        <f t="shared" si="1"/>
        <v>-2.2753763405048776E-2</v>
      </c>
      <c r="F32" s="25">
        <f t="shared" si="2"/>
        <v>4.6388755362187454E-4</v>
      </c>
      <c r="G32" s="25">
        <f t="shared" si="3"/>
        <v>4.543256049375767E-4</v>
      </c>
      <c r="H32" s="25">
        <f t="shared" si="4"/>
        <v>4.5953126154311329E-4</v>
      </c>
      <c r="I32" s="26">
        <f t="shared" si="5"/>
        <v>5.1773374909293681E-4</v>
      </c>
    </row>
    <row r="33" spans="1:9" x14ac:dyDescent="0.25">
      <c r="A33" s="1">
        <v>43136</v>
      </c>
      <c r="B33" s="4">
        <v>2648.9399410000001</v>
      </c>
      <c r="C33" s="4">
        <v>313.42031900000001</v>
      </c>
      <c r="D33" s="18">
        <f t="shared" si="1"/>
        <v>-4.1842541159627059E-2</v>
      </c>
      <c r="E33" s="18">
        <f t="shared" si="1"/>
        <v>-5.9120947477315423E-2</v>
      </c>
      <c r="F33" s="25">
        <f t="shared" si="2"/>
        <v>1.7592915736119768E-3</v>
      </c>
      <c r="G33" s="25">
        <f t="shared" si="3"/>
        <v>3.3272245628012602E-3</v>
      </c>
      <c r="H33" s="25">
        <f t="shared" si="4"/>
        <v>1.7507982506950845E-3</v>
      </c>
      <c r="I33" s="26">
        <f t="shared" si="5"/>
        <v>3.4952864306154888E-3</v>
      </c>
    </row>
    <row r="34" spans="1:9" x14ac:dyDescent="0.25">
      <c r="A34" s="1">
        <v>43137</v>
      </c>
      <c r="B34" s="4">
        <v>2695.139893</v>
      </c>
      <c r="C34" s="4">
        <v>324.88479599999999</v>
      </c>
      <c r="D34" s="18">
        <f t="shared" si="1"/>
        <v>1.729057365883202E-2</v>
      </c>
      <c r="E34" s="18">
        <f t="shared" si="1"/>
        <v>3.5925483744740951E-2</v>
      </c>
      <c r="F34" s="25">
        <f t="shared" si="2"/>
        <v>2.9546876740382767E-4</v>
      </c>
      <c r="G34" s="25">
        <f t="shared" si="3"/>
        <v>1.39609331089887E-3</v>
      </c>
      <c r="H34" s="25">
        <f t="shared" si="4"/>
        <v>2.9896393745149573E-4</v>
      </c>
      <c r="I34" s="26">
        <f t="shared" si="5"/>
        <v>1.2906403822936462E-3</v>
      </c>
    </row>
    <row r="35" spans="1:9" x14ac:dyDescent="0.25">
      <c r="A35" s="1">
        <v>43138</v>
      </c>
      <c r="B35" s="4">
        <v>2681.6599120000001</v>
      </c>
      <c r="C35" s="4">
        <v>331.75589000000002</v>
      </c>
      <c r="D35" s="18">
        <f t="shared" si="1"/>
        <v>-5.0141384210705929E-3</v>
      </c>
      <c r="E35" s="18">
        <f t="shared" si="1"/>
        <v>2.0928781744913725E-2</v>
      </c>
      <c r="F35" s="25">
        <f t="shared" si="2"/>
        <v>2.6168413020285254E-5</v>
      </c>
      <c r="G35" s="25">
        <f t="shared" si="3"/>
        <v>5.0031087487326987E-4</v>
      </c>
      <c r="H35" s="25">
        <f t="shared" si="4"/>
        <v>2.5141584105656297E-5</v>
      </c>
      <c r="I35" s="26">
        <f t="shared" si="5"/>
        <v>4.3801390532623397E-4</v>
      </c>
    </row>
    <row r="36" spans="1:9" x14ac:dyDescent="0.25">
      <c r="A36" s="1">
        <v>43139</v>
      </c>
      <c r="B36" s="4">
        <v>2581</v>
      </c>
      <c r="C36" s="4">
        <v>315.71447799999999</v>
      </c>
      <c r="D36" s="18">
        <f t="shared" si="1"/>
        <v>-3.8259052205015347E-2</v>
      </c>
      <c r="E36" s="18">
        <f t="shared" si="1"/>
        <v>-4.9561172881719316E-2</v>
      </c>
      <c r="F36" s="25">
        <f t="shared" si="2"/>
        <v>1.4715218913692464E-3</v>
      </c>
      <c r="G36" s="25">
        <f t="shared" si="3"/>
        <v>2.3157581208954965E-3</v>
      </c>
      <c r="H36" s="25">
        <f t="shared" si="4"/>
        <v>1.4637550756260898E-3</v>
      </c>
      <c r="I36" s="26">
        <f t="shared" si="5"/>
        <v>2.4563098574116701E-3</v>
      </c>
    </row>
    <row r="37" spans="1:9" x14ac:dyDescent="0.25">
      <c r="A37" s="1">
        <v>43140</v>
      </c>
      <c r="B37" s="4">
        <v>2619.5500489999999</v>
      </c>
      <c r="C37" s="4">
        <v>318.75030500000003</v>
      </c>
      <c r="D37" s="18">
        <f t="shared" si="1"/>
        <v>1.4825645265136861E-2</v>
      </c>
      <c r="E37" s="18">
        <f t="shared" si="1"/>
        <v>9.5697988288498924E-3</v>
      </c>
      <c r="F37" s="25">
        <f t="shared" si="2"/>
        <v>2.1680432061256194E-4</v>
      </c>
      <c r="G37" s="25">
        <f t="shared" si="3"/>
        <v>1.2119031212290582E-4</v>
      </c>
      <c r="H37" s="25">
        <f t="shared" si="4"/>
        <v>2.1979975752767502E-4</v>
      </c>
      <c r="I37" s="26">
        <f t="shared" si="5"/>
        <v>9.1581049624656777E-5</v>
      </c>
    </row>
    <row r="38" spans="1:9" x14ac:dyDescent="0.25">
      <c r="A38" s="1">
        <v>43143</v>
      </c>
      <c r="B38" s="4">
        <v>2656</v>
      </c>
      <c r="C38" s="4">
        <v>329.25622600000003</v>
      </c>
      <c r="D38" s="18">
        <f t="shared" si="1"/>
        <v>1.3818665612573789E-2</v>
      </c>
      <c r="E38" s="18">
        <f t="shared" si="1"/>
        <v>3.2428196752810536E-2</v>
      </c>
      <c r="F38" s="25">
        <f t="shared" si="2"/>
        <v>1.8816423481681134E-4</v>
      </c>
      <c r="G38" s="25">
        <f t="shared" si="3"/>
        <v>1.1469767421945871E-3</v>
      </c>
      <c r="H38" s="25">
        <f t="shared" si="4"/>
        <v>1.9095551931212935E-4</v>
      </c>
      <c r="I38" s="26">
        <f t="shared" si="5"/>
        <v>1.0515879446389917E-3</v>
      </c>
    </row>
    <row r="39" spans="1:9" x14ac:dyDescent="0.25">
      <c r="A39" s="1">
        <v>43144</v>
      </c>
      <c r="B39" s="4">
        <v>2662.9399410000001</v>
      </c>
      <c r="C39" s="4">
        <v>328.64334100000002</v>
      </c>
      <c r="D39" s="18">
        <f t="shared" si="1"/>
        <v>2.6095218277205311E-3</v>
      </c>
      <c r="E39" s="18">
        <f t="shared" si="1"/>
        <v>-1.8631572599746248E-3</v>
      </c>
      <c r="F39" s="25">
        <f t="shared" si="2"/>
        <v>6.2908321539852044E-6</v>
      </c>
      <c r="G39" s="25">
        <f t="shared" si="3"/>
        <v>1.8003807365068498E-7</v>
      </c>
      <c r="H39" s="25">
        <f t="shared" si="4"/>
        <v>6.809604169349901E-6</v>
      </c>
      <c r="I39" s="26">
        <f t="shared" si="5"/>
        <v>3.4713549753961516E-6</v>
      </c>
    </row>
    <row r="40" spans="1:9" x14ac:dyDescent="0.25">
      <c r="A40" s="1">
        <v>43145</v>
      </c>
      <c r="B40" s="4">
        <v>2698.6298830000001</v>
      </c>
      <c r="C40" s="4">
        <v>330.261841</v>
      </c>
      <c r="D40" s="18">
        <f t="shared" si="1"/>
        <v>1.331344003093363E-2</v>
      </c>
      <c r="E40" s="18">
        <f t="shared" si="1"/>
        <v>4.9127045874766606E-3</v>
      </c>
      <c r="F40" s="25">
        <f t="shared" si="2"/>
        <v>1.7455882907434504E-4</v>
      </c>
      <c r="G40" s="25">
        <f t="shared" si="3"/>
        <v>4.0342224379761639E-5</v>
      </c>
      <c r="H40" s="25">
        <f t="shared" si="4"/>
        <v>1.7724768545726607E-4</v>
      </c>
      <c r="I40" s="26">
        <f t="shared" si="5"/>
        <v>2.4134666363814225E-5</v>
      </c>
    </row>
    <row r="41" spans="1:9" x14ac:dyDescent="0.25">
      <c r="A41" s="1">
        <v>43146</v>
      </c>
      <c r="B41" s="4">
        <v>2731.1999510000001</v>
      </c>
      <c r="C41" s="4">
        <v>341.38079800000003</v>
      </c>
      <c r="D41" s="18">
        <f t="shared" si="1"/>
        <v>1.1996861644365414E-2</v>
      </c>
      <c r="E41" s="18">
        <f t="shared" si="1"/>
        <v>3.3112766489254097E-2</v>
      </c>
      <c r="F41" s="25">
        <f t="shared" si="2"/>
        <v>1.4150275258812469E-4</v>
      </c>
      <c r="G41" s="25">
        <f t="shared" si="3"/>
        <v>1.1938140861625392E-3</v>
      </c>
      <c r="H41" s="25">
        <f t="shared" si="4"/>
        <v>1.4392468931404603E-4</v>
      </c>
      <c r="I41" s="26">
        <f t="shared" si="5"/>
        <v>1.0964553045718691E-3</v>
      </c>
    </row>
    <row r="42" spans="1:9" x14ac:dyDescent="0.25">
      <c r="A42" s="1">
        <v>43147</v>
      </c>
      <c r="B42" s="4">
        <v>2732.219971</v>
      </c>
      <c r="C42" s="4">
        <v>340.02081299999998</v>
      </c>
      <c r="D42" s="18">
        <f t="shared" si="1"/>
        <v>3.7339982150897137E-4</v>
      </c>
      <c r="E42" s="18">
        <f t="shared" si="1"/>
        <v>-3.9917334619442918E-3</v>
      </c>
      <c r="F42" s="25">
        <f t="shared" si="2"/>
        <v>7.4000935612865373E-8</v>
      </c>
      <c r="G42" s="25">
        <f t="shared" si="3"/>
        <v>6.5172225305617779E-6</v>
      </c>
      <c r="H42" s="25">
        <f t="shared" si="4"/>
        <v>1.3942742670293168E-7</v>
      </c>
      <c r="I42" s="26">
        <f t="shared" si="5"/>
        <v>1.593393603120576E-5</v>
      </c>
    </row>
    <row r="43" spans="1:9" x14ac:dyDescent="0.25">
      <c r="A43" s="1">
        <v>43151</v>
      </c>
      <c r="B43" s="4">
        <v>2716.26001</v>
      </c>
      <c r="C43" s="4">
        <v>338.40231299999999</v>
      </c>
      <c r="D43" s="18">
        <f t="shared" si="1"/>
        <v>-5.8585171292084527E-3</v>
      </c>
      <c r="E43" s="18">
        <f t="shared" si="1"/>
        <v>-4.7713676274538175E-3</v>
      </c>
      <c r="F43" s="25">
        <f t="shared" si="2"/>
        <v>3.5520238997658305E-5</v>
      </c>
      <c r="G43" s="25">
        <f t="shared" si="3"/>
        <v>1.1105684911841043E-5</v>
      </c>
      <c r="H43" s="25">
        <f t="shared" si="4"/>
        <v>3.4322222953228851E-5</v>
      </c>
      <c r="I43" s="26">
        <f t="shared" si="5"/>
        <v>2.276594903631427E-5</v>
      </c>
    </row>
    <row r="44" spans="1:9" x14ac:dyDescent="0.25">
      <c r="A44" s="1">
        <v>43152</v>
      </c>
      <c r="B44" s="4">
        <v>2701.330078</v>
      </c>
      <c r="C44" s="4">
        <v>337.46374500000002</v>
      </c>
      <c r="D44" s="18">
        <f t="shared" si="1"/>
        <v>-5.51166461587029E-3</v>
      </c>
      <c r="E44" s="18">
        <f t="shared" si="1"/>
        <v>-2.7773804949097879E-3</v>
      </c>
      <c r="F44" s="25">
        <f t="shared" si="2"/>
        <v>3.1506142911321496E-5</v>
      </c>
      <c r="G44" s="25">
        <f t="shared" si="3"/>
        <v>1.7916683741465062E-6</v>
      </c>
      <c r="H44" s="25">
        <f t="shared" si="4"/>
        <v>3.0378446837836592E-5</v>
      </c>
      <c r="I44" s="26">
        <f t="shared" si="5"/>
        <v>7.7138424135053392E-6</v>
      </c>
    </row>
    <row r="45" spans="1:9" x14ac:dyDescent="0.25">
      <c r="A45" s="1">
        <v>43153</v>
      </c>
      <c r="B45" s="4">
        <v>2703.959961</v>
      </c>
      <c r="C45" s="4">
        <v>340.863586</v>
      </c>
      <c r="D45" s="18">
        <f t="shared" si="1"/>
        <v>9.7307755496563826E-4</v>
      </c>
      <c r="E45" s="18">
        <f t="shared" si="1"/>
        <v>1.0024273869846761E-2</v>
      </c>
      <c r="F45" s="25">
        <f t="shared" si="2"/>
        <v>7.5987634238469819E-7</v>
      </c>
      <c r="G45" s="25">
        <f t="shared" si="3"/>
        <v>1.3140317041747946E-4</v>
      </c>
      <c r="H45" s="25">
        <f t="shared" si="4"/>
        <v>9.4687992797790474E-7</v>
      </c>
      <c r="I45" s="26">
        <f t="shared" si="5"/>
        <v>1.0048606661769255E-4</v>
      </c>
    </row>
    <row r="46" spans="1:9" x14ac:dyDescent="0.25">
      <c r="A46" s="1">
        <v>43154</v>
      </c>
      <c r="B46" s="4">
        <v>2747.3000489999999</v>
      </c>
      <c r="C46" s="4">
        <v>341.57229599999999</v>
      </c>
      <c r="D46" s="18">
        <f t="shared" si="1"/>
        <v>1.5901278284568242E-2</v>
      </c>
      <c r="E46" s="18">
        <f t="shared" si="1"/>
        <v>2.0770017329699983E-3</v>
      </c>
      <c r="F46" s="25">
        <f t="shared" si="2"/>
        <v>2.4963714314441986E-4</v>
      </c>
      <c r="G46" s="25">
        <f t="shared" si="3"/>
        <v>1.2361201618929984E-5</v>
      </c>
      <c r="H46" s="25">
        <f t="shared" si="4"/>
        <v>2.5285065108328152E-4</v>
      </c>
      <c r="I46" s="26">
        <f t="shared" si="5"/>
        <v>4.3139361987603761E-6</v>
      </c>
    </row>
    <row r="47" spans="1:9" x14ac:dyDescent="0.25">
      <c r="A47" s="1">
        <v>43157</v>
      </c>
      <c r="B47" s="4">
        <v>2779.6000979999999</v>
      </c>
      <c r="C47" s="4">
        <v>348.10376000000002</v>
      </c>
      <c r="D47" s="18">
        <f t="shared" si="1"/>
        <v>1.1688438681734836E-2</v>
      </c>
      <c r="E47" s="18">
        <f t="shared" si="1"/>
        <v>1.8941238329882391E-2</v>
      </c>
      <c r="F47" s="25">
        <f t="shared" si="2"/>
        <v>1.3426019095514661E-4</v>
      </c>
      <c r="G47" s="25">
        <f t="shared" si="3"/>
        <v>4.1534793199560666E-4</v>
      </c>
      <c r="H47" s="25">
        <f t="shared" si="4"/>
        <v>1.3661959881667519E-4</v>
      </c>
      <c r="I47" s="26">
        <f t="shared" si="5"/>
        <v>3.5877050946940591E-4</v>
      </c>
    </row>
    <row r="48" spans="1:9" x14ac:dyDescent="0.25">
      <c r="A48" s="1">
        <v>43158</v>
      </c>
      <c r="B48" s="4">
        <v>2744.280029</v>
      </c>
      <c r="C48" s="4">
        <v>349.21469100000002</v>
      </c>
      <c r="D48" s="18">
        <f t="shared" si="1"/>
        <v>-1.2788311673315955E-2</v>
      </c>
      <c r="E48" s="18">
        <f t="shared" si="1"/>
        <v>3.1862972743650583E-3</v>
      </c>
      <c r="F48" s="25">
        <f t="shared" si="2"/>
        <v>1.6614385991096437E-4</v>
      </c>
      <c r="G48" s="25">
        <f t="shared" si="3"/>
        <v>2.1391971800595303E-5</v>
      </c>
      <c r="H48" s="25">
        <f t="shared" si="4"/>
        <v>1.6354091545386912E-4</v>
      </c>
      <c r="I48" s="26">
        <f t="shared" si="5"/>
        <v>1.01524903206262E-5</v>
      </c>
    </row>
    <row r="49" spans="1:9" x14ac:dyDescent="0.25">
      <c r="A49" s="1">
        <v>43159</v>
      </c>
      <c r="B49" s="4">
        <v>2713.830078</v>
      </c>
      <c r="C49" s="4">
        <v>346.887451</v>
      </c>
      <c r="D49" s="18">
        <f t="shared" si="1"/>
        <v>-1.1157806021536957E-2</v>
      </c>
      <c r="E49" s="18">
        <f t="shared" si="1"/>
        <v>-6.6865148959744372E-3</v>
      </c>
      <c r="F49" s="25">
        <f t="shared" si="2"/>
        <v>1.2676901522204719E-4</v>
      </c>
      <c r="G49" s="25">
        <f t="shared" si="3"/>
        <v>2.7538004456835945E-5</v>
      </c>
      <c r="H49" s="25">
        <f t="shared" si="4"/>
        <v>1.2449663521424639E-4</v>
      </c>
      <c r="I49" s="26">
        <f t="shared" si="5"/>
        <v>4.4709481454088038E-5</v>
      </c>
    </row>
    <row r="50" spans="1:9" x14ac:dyDescent="0.25">
      <c r="A50" s="1">
        <v>43160</v>
      </c>
      <c r="B50" s="4">
        <v>2677.669922</v>
      </c>
      <c r="C50" s="4">
        <v>334.89712500000002</v>
      </c>
      <c r="D50" s="18">
        <f t="shared" si="1"/>
        <v>-1.3413965762133684E-2</v>
      </c>
      <c r="E50" s="18">
        <f t="shared" si="1"/>
        <v>-3.5176983520096079E-2</v>
      </c>
      <c r="F50" s="25">
        <f t="shared" si="2"/>
        <v>1.8266426539760664E-4</v>
      </c>
      <c r="G50" s="25">
        <f t="shared" si="3"/>
        <v>1.1382617665500337E-3</v>
      </c>
      <c r="H50" s="25">
        <f t="shared" si="4"/>
        <v>1.7993447746769472E-4</v>
      </c>
      <c r="I50" s="26">
        <f t="shared" si="5"/>
        <v>1.2374201695731111E-3</v>
      </c>
    </row>
    <row r="51" spans="1:9" x14ac:dyDescent="0.25">
      <c r="A51" s="1">
        <v>43161</v>
      </c>
      <c r="B51" s="4">
        <v>2691.25</v>
      </c>
      <c r="C51" s="4">
        <v>330.08950800000002</v>
      </c>
      <c r="D51" s="18">
        <f t="shared" si="1"/>
        <v>5.0587854385161684E-3</v>
      </c>
      <c r="E51" s="18">
        <f t="shared" si="1"/>
        <v>-1.4459541064945585E-2</v>
      </c>
      <c r="F51" s="25">
        <f t="shared" si="2"/>
        <v>2.4575980802118566E-5</v>
      </c>
      <c r="G51" s="25">
        <f t="shared" si="3"/>
        <v>1.6953843946954135E-4</v>
      </c>
      <c r="H51" s="25">
        <f t="shared" si="4"/>
        <v>2.5591310112943222E-5</v>
      </c>
      <c r="I51" s="26">
        <f t="shared" si="5"/>
        <v>2.0907832780884769E-4</v>
      </c>
    </row>
    <row r="52" spans="1:9" x14ac:dyDescent="0.25">
      <c r="A52" s="1">
        <v>43164</v>
      </c>
      <c r="B52" s="4">
        <v>2720.9399410000001</v>
      </c>
      <c r="C52" s="4">
        <v>337.82763699999998</v>
      </c>
      <c r="D52" s="18">
        <f t="shared" si="1"/>
        <v>1.0971617461221566E-2</v>
      </c>
      <c r="E52" s="18">
        <f t="shared" si="1"/>
        <v>2.3171961664075379E-2</v>
      </c>
      <c r="F52" s="25">
        <f t="shared" si="2"/>
        <v>1.181623083123928E-4</v>
      </c>
      <c r="G52" s="25">
        <f t="shared" si="3"/>
        <v>6.0569196823998938E-4</v>
      </c>
      <c r="H52" s="25">
        <f t="shared" si="4"/>
        <v>1.2037638971538196E-4</v>
      </c>
      <c r="I52" s="26">
        <f t="shared" si="5"/>
        <v>5.3693980736137898E-4</v>
      </c>
    </row>
    <row r="53" spans="1:9" x14ac:dyDescent="0.25">
      <c r="A53" s="1">
        <v>43165</v>
      </c>
      <c r="B53" s="4">
        <v>2728.1201169999999</v>
      </c>
      <c r="C53" s="4">
        <v>334.15969799999999</v>
      </c>
      <c r="D53" s="18">
        <f t="shared" si="1"/>
        <v>2.6353830125731121E-3</v>
      </c>
      <c r="E53" s="18">
        <f t="shared" si="1"/>
        <v>-1.0916799280472511E-2</v>
      </c>
      <c r="F53" s="25">
        <f t="shared" si="2"/>
        <v>6.421228578648234E-6</v>
      </c>
      <c r="G53" s="25">
        <f t="shared" si="3"/>
        <v>8.9831554344528669E-5</v>
      </c>
      <c r="H53" s="25">
        <f t="shared" si="4"/>
        <v>6.945243622958932E-6</v>
      </c>
      <c r="I53" s="26">
        <f t="shared" si="5"/>
        <v>1.1917650653012513E-4</v>
      </c>
    </row>
    <row r="54" spans="1:9" x14ac:dyDescent="0.25">
      <c r="A54" s="1">
        <v>43166</v>
      </c>
      <c r="B54" s="4">
        <v>2726.8000489999999</v>
      </c>
      <c r="C54" s="4">
        <v>332.35922199999999</v>
      </c>
      <c r="D54" s="18">
        <f t="shared" si="1"/>
        <v>-4.8399169395596596E-4</v>
      </c>
      <c r="E54" s="18">
        <f t="shared" si="1"/>
        <v>-5.4026384710310921E-3</v>
      </c>
      <c r="F54" s="25">
        <f t="shared" si="2"/>
        <v>3.4264678103565308E-7</v>
      </c>
      <c r="G54" s="25">
        <f t="shared" si="3"/>
        <v>1.5711632334397489E-5</v>
      </c>
      <c r="H54" s="25">
        <f t="shared" si="4"/>
        <v>2.3424795981836541E-7</v>
      </c>
      <c r="I54" s="26">
        <f t="shared" si="5"/>
        <v>2.9188502448665176E-5</v>
      </c>
    </row>
    <row r="55" spans="1:9" x14ac:dyDescent="0.25">
      <c r="A55" s="1">
        <v>43167</v>
      </c>
      <c r="B55" s="4">
        <v>2738.969971</v>
      </c>
      <c r="C55" s="4">
        <v>333.97775300000001</v>
      </c>
      <c r="D55" s="18">
        <f t="shared" si="1"/>
        <v>4.4531482542421938E-3</v>
      </c>
      <c r="E55" s="18">
        <f t="shared" si="1"/>
        <v>4.8580050150703689E-3</v>
      </c>
      <c r="F55" s="25">
        <f t="shared" si="2"/>
        <v>1.8937985361403374E-5</v>
      </c>
      <c r="G55" s="25">
        <f t="shared" si="3"/>
        <v>3.9650361966300474E-5</v>
      </c>
      <c r="H55" s="25">
        <f t="shared" si="4"/>
        <v>1.9830529374260297E-5</v>
      </c>
      <c r="I55" s="26">
        <f t="shared" si="5"/>
        <v>2.3600212726448853E-5</v>
      </c>
    </row>
    <row r="56" spans="1:9" x14ac:dyDescent="0.25">
      <c r="A56" s="1">
        <v>43168</v>
      </c>
      <c r="B56" s="4">
        <v>2786.570068</v>
      </c>
      <c r="C56" s="4">
        <v>339.52282700000001</v>
      </c>
      <c r="D56" s="18">
        <f t="shared" si="1"/>
        <v>1.7229546503851501E-2</v>
      </c>
      <c r="E56" s="18">
        <f t="shared" si="1"/>
        <v>1.6466798877967159E-2</v>
      </c>
      <c r="F56" s="25">
        <f t="shared" si="2"/>
        <v>2.9337447516642427E-4</v>
      </c>
      <c r="G56" s="25">
        <f t="shared" si="3"/>
        <v>3.2061220170009783E-4</v>
      </c>
      <c r="H56" s="25">
        <f t="shared" si="4"/>
        <v>2.9685727272838147E-4</v>
      </c>
      <c r="I56" s="26">
        <f t="shared" si="5"/>
        <v>2.7115546528742049E-4</v>
      </c>
    </row>
    <row r="57" spans="1:9" x14ac:dyDescent="0.25">
      <c r="A57" s="1">
        <v>43171</v>
      </c>
      <c r="B57" s="4">
        <v>2783.0200199999999</v>
      </c>
      <c r="C57" s="4">
        <v>329.62982199999999</v>
      </c>
      <c r="D57" s="18">
        <f t="shared" si="1"/>
        <v>-1.2747970405995702E-3</v>
      </c>
      <c r="E57" s="18">
        <f t="shared" si="1"/>
        <v>-2.9570908540602129E-2</v>
      </c>
      <c r="F57" s="25">
        <f t="shared" si="2"/>
        <v>1.8938321226153809E-6</v>
      </c>
      <c r="G57" s="25">
        <f t="shared" si="3"/>
        <v>7.9141281206386203E-4</v>
      </c>
      <c r="H57" s="25">
        <f t="shared" si="4"/>
        <v>1.6251074947214222E-6</v>
      </c>
      <c r="I57" s="26">
        <f t="shared" si="5"/>
        <v>8.7443863191665589E-4</v>
      </c>
    </row>
    <row r="58" spans="1:9" x14ac:dyDescent="0.25">
      <c r="A58" s="1">
        <v>43172</v>
      </c>
      <c r="B58" s="4">
        <v>2765.3100589999999</v>
      </c>
      <c r="C58" s="4">
        <v>324.34329200000002</v>
      </c>
      <c r="D58" s="18">
        <f t="shared" si="1"/>
        <v>-6.3839104358374464E-3</v>
      </c>
      <c r="E58" s="18">
        <f t="shared" si="1"/>
        <v>-1.6167775228760766E-2</v>
      </c>
      <c r="F58" s="25">
        <f t="shared" si="2"/>
        <v>4.2058845361412012E-5</v>
      </c>
      <c r="G58" s="25">
        <f t="shared" si="3"/>
        <v>2.1694128778323795E-4</v>
      </c>
      <c r="H58" s="25">
        <f t="shared" si="4"/>
        <v>4.0754312452794252E-5</v>
      </c>
      <c r="I58" s="26">
        <f t="shared" si="5"/>
        <v>2.6139695584773023E-4</v>
      </c>
    </row>
    <row r="59" spans="1:9" x14ac:dyDescent="0.25">
      <c r="A59" s="1">
        <v>43173</v>
      </c>
      <c r="B59" s="4">
        <v>2749.4799800000001</v>
      </c>
      <c r="C59" s="4">
        <v>316.289063</v>
      </c>
      <c r="D59" s="18">
        <f t="shared" si="1"/>
        <v>-5.7409701425848447E-3</v>
      </c>
      <c r="E59" s="18">
        <f t="shared" si="1"/>
        <v>-2.5145946301046676E-2</v>
      </c>
      <c r="F59" s="25">
        <f t="shared" si="2"/>
        <v>3.4132923053997459E-5</v>
      </c>
      <c r="G59" s="25">
        <f t="shared" si="3"/>
        <v>5.6202649452138129E-4</v>
      </c>
      <c r="H59" s="25">
        <f t="shared" si="4"/>
        <v>3.2958738178050653E-5</v>
      </c>
      <c r="I59" s="26">
        <f t="shared" si="5"/>
        <v>6.3231861537512302E-4</v>
      </c>
    </row>
    <row r="60" spans="1:9" x14ac:dyDescent="0.25">
      <c r="A60" s="1">
        <v>43174</v>
      </c>
      <c r="B60" s="4">
        <v>2747.330078</v>
      </c>
      <c r="C60" s="4">
        <v>316.02093500000001</v>
      </c>
      <c r="D60" s="18">
        <f t="shared" si="1"/>
        <v>-7.8223627410849855E-4</v>
      </c>
      <c r="E60" s="18">
        <f t="shared" si="1"/>
        <v>-8.480903889521639E-4</v>
      </c>
      <c r="F60" s="25">
        <f t="shared" si="2"/>
        <v>7.8075773551139879E-7</v>
      </c>
      <c r="G60" s="25">
        <f t="shared" si="3"/>
        <v>3.4899493712198997E-7</v>
      </c>
      <c r="H60" s="25">
        <f t="shared" si="4"/>
        <v>6.1189358853114604E-7</v>
      </c>
      <c r="I60" s="26">
        <f t="shared" si="5"/>
        <v>7.1925730783303263E-7</v>
      </c>
    </row>
    <row r="61" spans="1:9" x14ac:dyDescent="0.25">
      <c r="A61" s="1">
        <v>43175</v>
      </c>
      <c r="B61" s="4">
        <v>2752.01001</v>
      </c>
      <c r="C61" s="4">
        <v>316.49017300000003</v>
      </c>
      <c r="D61" s="18">
        <f t="shared" si="1"/>
        <v>1.7019980778953542E-3</v>
      </c>
      <c r="E61" s="18">
        <f t="shared" si="1"/>
        <v>1.4837307365801391E-3</v>
      </c>
      <c r="F61" s="25">
        <f t="shared" si="2"/>
        <v>2.5620144321152202E-6</v>
      </c>
      <c r="G61" s="25">
        <f t="shared" si="3"/>
        <v>8.5414683618785047E-6</v>
      </c>
      <c r="H61" s="25">
        <f t="shared" si="4"/>
        <v>2.8967974571594801E-6</v>
      </c>
      <c r="I61" s="26">
        <f t="shared" si="5"/>
        <v>2.2014568986726421E-6</v>
      </c>
    </row>
    <row r="62" spans="1:9" x14ac:dyDescent="0.25">
      <c r="A62" s="1">
        <v>43178</v>
      </c>
      <c r="B62" s="4">
        <v>2712.919922</v>
      </c>
      <c r="C62" s="4">
        <v>317.725616</v>
      </c>
      <c r="D62" s="18">
        <f t="shared" si="1"/>
        <v>-1.4306040580462488E-2</v>
      </c>
      <c r="E62" s="18">
        <f t="shared" si="1"/>
        <v>3.8959754207359763E-3</v>
      </c>
      <c r="F62" s="25">
        <f t="shared" si="2"/>
        <v>2.0757344193412551E-4</v>
      </c>
      <c r="G62" s="25">
        <f t="shared" si="3"/>
        <v>2.8460344381077514E-5</v>
      </c>
      <c r="H62" s="25">
        <f t="shared" si="4"/>
        <v>2.0466279708983949E-4</v>
      </c>
      <c r="I62" s="26">
        <f t="shared" si="5"/>
        <v>1.5178624478978868E-5</v>
      </c>
    </row>
    <row r="63" spans="1:9" x14ac:dyDescent="0.25">
      <c r="A63" s="1">
        <v>43179</v>
      </c>
      <c r="B63" s="4">
        <v>2716.9399410000001</v>
      </c>
      <c r="C63" s="4">
        <v>323.34728999999999</v>
      </c>
      <c r="D63" s="18">
        <f t="shared" si="1"/>
        <v>1.4807084661183528E-3</v>
      </c>
      <c r="E63" s="18">
        <f t="shared" si="1"/>
        <v>1.7538779296398875E-2</v>
      </c>
      <c r="F63" s="25">
        <f t="shared" si="2"/>
        <v>1.902578213433027E-6</v>
      </c>
      <c r="G63" s="25">
        <f t="shared" si="3"/>
        <v>3.6015035007603955E-4</v>
      </c>
      <c r="H63" s="25">
        <f t="shared" si="4"/>
        <v>2.192497561634565E-6</v>
      </c>
      <c r="I63" s="26">
        <f t="shared" si="5"/>
        <v>3.0760877920778983E-4</v>
      </c>
    </row>
    <row r="64" spans="1:9" x14ac:dyDescent="0.25">
      <c r="A64" s="1">
        <v>43180</v>
      </c>
      <c r="B64" s="4">
        <v>2711.929932</v>
      </c>
      <c r="C64" s="4">
        <v>322.83972199999999</v>
      </c>
      <c r="D64" s="18">
        <f t="shared" si="1"/>
        <v>-1.8456918435882967E-3</v>
      </c>
      <c r="E64" s="18">
        <f t="shared" si="1"/>
        <v>-1.5709634980614197E-3</v>
      </c>
      <c r="F64" s="25">
        <f t="shared" si="2"/>
        <v>3.7910447278787428E-6</v>
      </c>
      <c r="G64" s="25">
        <f t="shared" si="3"/>
        <v>1.7454419373823449E-8</v>
      </c>
      <c r="H64" s="25">
        <f t="shared" si="4"/>
        <v>3.4065783814883653E-6</v>
      </c>
      <c r="I64" s="26">
        <f t="shared" si="5"/>
        <v>2.4679263122413721E-6</v>
      </c>
    </row>
    <row r="65" spans="1:9" x14ac:dyDescent="0.25">
      <c r="A65" s="1">
        <v>43181</v>
      </c>
      <c r="B65" s="4">
        <v>2643.6899410000001</v>
      </c>
      <c r="C65" s="4">
        <v>306.089539</v>
      </c>
      <c r="D65" s="18">
        <f t="shared" si="1"/>
        <v>-2.5484887259038472E-2</v>
      </c>
      <c r="E65" s="18">
        <f t="shared" si="1"/>
        <v>-5.327831308692129E-2</v>
      </c>
      <c r="F65" s="25">
        <f t="shared" si="2"/>
        <v>6.5465649357409272E-4</v>
      </c>
      <c r="G65" s="25">
        <f t="shared" si="3"/>
        <v>2.6873301069675836E-3</v>
      </c>
      <c r="H65" s="25">
        <f t="shared" si="4"/>
        <v>6.4947947860590145E-4</v>
      </c>
      <c r="I65" s="26">
        <f t="shared" si="5"/>
        <v>2.8385786453880082E-3</v>
      </c>
    </row>
    <row r="66" spans="1:9" x14ac:dyDescent="0.25">
      <c r="A66" s="1">
        <v>43182</v>
      </c>
      <c r="B66" s="4">
        <v>2588.26001</v>
      </c>
      <c r="C66" s="4">
        <v>307.42077599999999</v>
      </c>
      <c r="D66" s="18">
        <f t="shared" si="1"/>
        <v>-2.1189807067529817E-2</v>
      </c>
      <c r="E66" s="18">
        <f t="shared" si="1"/>
        <v>4.3397447663371148E-3</v>
      </c>
      <c r="F66" s="25">
        <f t="shared" si="2"/>
        <v>4.5331416520824586E-4</v>
      </c>
      <c r="G66" s="25">
        <f t="shared" si="3"/>
        <v>3.3392138096844752E-5</v>
      </c>
      <c r="H66" s="25">
        <f t="shared" si="4"/>
        <v>4.4900792355913658E-4</v>
      </c>
      <c r="I66" s="26">
        <f t="shared" si="5"/>
        <v>1.883338463695038E-5</v>
      </c>
    </row>
    <row r="67" spans="1:9" x14ac:dyDescent="0.25">
      <c r="A67" s="1">
        <v>43185</v>
      </c>
      <c r="B67" s="4">
        <v>2658.5500489999999</v>
      </c>
      <c r="C67" s="4">
        <v>315.05361900000003</v>
      </c>
      <c r="D67" s="18">
        <f t="shared" si="1"/>
        <v>2.6795040680132134E-2</v>
      </c>
      <c r="E67" s="18">
        <f t="shared" si="1"/>
        <v>2.4525428360086594E-2</v>
      </c>
      <c r="F67" s="25">
        <f t="shared" si="2"/>
        <v>7.1255212422872635E-4</v>
      </c>
      <c r="G67" s="25">
        <f t="shared" si="3"/>
        <v>6.7414366369703753E-4</v>
      </c>
      <c r="H67" s="25">
        <f t="shared" si="4"/>
        <v>7.1797420504993593E-4</v>
      </c>
      <c r="I67" s="26">
        <f t="shared" si="5"/>
        <v>6.0149663624573977E-4</v>
      </c>
    </row>
    <row r="68" spans="1:9" x14ac:dyDescent="0.25">
      <c r="A68" s="1">
        <v>43186</v>
      </c>
      <c r="B68" s="4">
        <v>2612.6201169999999</v>
      </c>
      <c r="C68" s="4">
        <v>307.53573599999999</v>
      </c>
      <c r="D68" s="18">
        <f t="shared" si="1"/>
        <v>-1.7427285781738779E-2</v>
      </c>
      <c r="E68" s="18">
        <f t="shared" si="1"/>
        <v>-2.4151548259312448E-2</v>
      </c>
      <c r="F68" s="25">
        <f t="shared" si="2"/>
        <v>3.0725372764741916E-4</v>
      </c>
      <c r="G68" s="25">
        <f t="shared" si="3"/>
        <v>5.1586673837845454E-4</v>
      </c>
      <c r="H68" s="25">
        <f t="shared" si="4"/>
        <v>3.0371028971839457E-4</v>
      </c>
      <c r="I68" s="26">
        <f t="shared" si="5"/>
        <v>5.8329728332189815E-4</v>
      </c>
    </row>
    <row r="69" spans="1:9" x14ac:dyDescent="0.25">
      <c r="A69" s="1">
        <v>43187</v>
      </c>
      <c r="B69" s="4">
        <v>2605</v>
      </c>
      <c r="C69" s="4">
        <v>306.48220800000001</v>
      </c>
      <c r="D69" s="18">
        <f t="shared" si="1"/>
        <v>-2.9209188276955976E-3</v>
      </c>
      <c r="E69" s="18">
        <f t="shared" si="1"/>
        <v>-3.4315903766012979E-3</v>
      </c>
      <c r="F69" s="25">
        <f t="shared" si="2"/>
        <v>9.1342218495864251E-6</v>
      </c>
      <c r="G69" s="25">
        <f t="shared" si="3"/>
        <v>3.9710208905668488E-6</v>
      </c>
      <c r="H69" s="25">
        <f t="shared" si="4"/>
        <v>8.5317667979866248E-6</v>
      </c>
      <c r="I69" s="26">
        <f t="shared" si="5"/>
        <v>1.1775812512782638E-5</v>
      </c>
    </row>
    <row r="70" spans="1:9" x14ac:dyDescent="0.25">
      <c r="A70" s="1">
        <v>43188</v>
      </c>
      <c r="B70" s="4">
        <v>2640.8701169999999</v>
      </c>
      <c r="C70" s="4">
        <v>314.00976600000001</v>
      </c>
      <c r="D70" s="18">
        <f t="shared" si="1"/>
        <v>1.3675777422843996E-2</v>
      </c>
      <c r="E70" s="18">
        <f t="shared" si="1"/>
        <v>2.4264382583706886E-2</v>
      </c>
      <c r="F70" s="25">
        <f t="shared" si="2"/>
        <v>1.8426457240154159E-4</v>
      </c>
      <c r="G70" s="25">
        <f t="shared" si="3"/>
        <v>6.6065607906444263E-4</v>
      </c>
      <c r="H70" s="25">
        <f t="shared" si="4"/>
        <v>1.8702688811916956E-4</v>
      </c>
      <c r="I70" s="26">
        <f t="shared" si="5"/>
        <v>5.8876026216849809E-4</v>
      </c>
    </row>
    <row r="71" spans="1:9" x14ac:dyDescent="0.25">
      <c r="A71" s="1">
        <v>43192</v>
      </c>
      <c r="B71" s="4">
        <v>2581.8798830000001</v>
      </c>
      <c r="C71" s="4">
        <v>308.79986600000001</v>
      </c>
      <c r="D71" s="18">
        <f t="shared" si="1"/>
        <v>-2.2590682199874954E-2</v>
      </c>
      <c r="E71" s="18">
        <f t="shared" si="1"/>
        <v>-1.6730703122723865E-2</v>
      </c>
      <c r="F71" s="25">
        <f t="shared" si="2"/>
        <v>5.1492917366351544E-4</v>
      </c>
      <c r="G71" s="25">
        <f t="shared" si="3"/>
        <v>2.3384082320337352E-4</v>
      </c>
      <c r="H71" s="25">
        <f t="shared" si="4"/>
        <v>5.1033892225574708E-4</v>
      </c>
      <c r="I71" s="26">
        <f t="shared" si="5"/>
        <v>2.7991642698072211E-4</v>
      </c>
    </row>
    <row r="72" spans="1:9" x14ac:dyDescent="0.25">
      <c r="A72" s="1">
        <v>43193</v>
      </c>
      <c r="B72" s="4">
        <v>2614.4499510000001</v>
      </c>
      <c r="C72" s="4">
        <v>316.82540899999998</v>
      </c>
      <c r="D72" s="18">
        <f t="shared" si="1"/>
        <v>1.2535961177379224E-2</v>
      </c>
      <c r="E72" s="18">
        <f t="shared" si="1"/>
        <v>2.5657477688072139E-2</v>
      </c>
      <c r="F72" s="25">
        <f t="shared" si="2"/>
        <v>1.5461909028617732E-4</v>
      </c>
      <c r="G72" s="25">
        <f t="shared" si="3"/>
        <v>7.3421088332039058E-4</v>
      </c>
      <c r="H72" s="25">
        <f t="shared" si="4"/>
        <v>1.5715032264075911E-4</v>
      </c>
      <c r="I72" s="26">
        <f t="shared" si="5"/>
        <v>6.5830616131391968E-4</v>
      </c>
    </row>
    <row r="73" spans="1:9" x14ac:dyDescent="0.25">
      <c r="A73" s="1">
        <v>43194</v>
      </c>
      <c r="B73" s="4">
        <v>2644.6899410000001</v>
      </c>
      <c r="C73" s="4">
        <v>313.58837899999997</v>
      </c>
      <c r="D73" s="18">
        <f t="shared" si="1"/>
        <v>1.150010225857756E-2</v>
      </c>
      <c r="E73" s="18">
        <f t="shared" si="1"/>
        <v>-1.0269630871345319E-2</v>
      </c>
      <c r="F73" s="25">
        <f t="shared" si="2"/>
        <v>1.2993112692982276E-4</v>
      </c>
      <c r="G73" s="25">
        <f t="shared" si="3"/>
        <v>7.7982720408962329E-5</v>
      </c>
      <c r="H73" s="25">
        <f t="shared" si="4"/>
        <v>1.322523519577407E-4</v>
      </c>
      <c r="I73" s="26">
        <f t="shared" si="5"/>
        <v>1.0546531823368881E-4</v>
      </c>
    </row>
    <row r="74" spans="1:9" x14ac:dyDescent="0.25">
      <c r="A74" s="1">
        <v>43195</v>
      </c>
      <c r="B74" s="4">
        <v>2662.8400879999999</v>
      </c>
      <c r="C74" s="4">
        <v>322.16931199999999</v>
      </c>
      <c r="D74" s="18">
        <f t="shared" si="1"/>
        <v>6.8394215963354203E-3</v>
      </c>
      <c r="E74" s="18">
        <f t="shared" si="1"/>
        <v>2.6995989988009554E-2</v>
      </c>
      <c r="F74" s="25">
        <f t="shared" si="2"/>
        <v>4.5401356946352434E-5</v>
      </c>
      <c r="G74" s="25">
        <f t="shared" si="3"/>
        <v>8.0854002979643372E-4</v>
      </c>
      <c r="H74" s="25">
        <f t="shared" si="4"/>
        <v>4.6777687772419349E-5</v>
      </c>
      <c r="I74" s="26">
        <f t="shared" si="5"/>
        <v>7.2878347543271207E-4</v>
      </c>
    </row>
    <row r="75" spans="1:9" x14ac:dyDescent="0.25">
      <c r="A75" s="1">
        <v>43196</v>
      </c>
      <c r="B75" s="4">
        <v>2604.469971</v>
      </c>
      <c r="C75" s="4">
        <v>312.32421900000003</v>
      </c>
      <c r="D75" s="18">
        <f t="shared" si="1"/>
        <v>-2.216406698415278E-2</v>
      </c>
      <c r="E75" s="18">
        <f t="shared" si="1"/>
        <v>-3.1035409303009163E-2</v>
      </c>
      <c r="F75" s="25">
        <f t="shared" si="2"/>
        <v>4.9574962583326897E-4</v>
      </c>
      <c r="G75" s="25">
        <f t="shared" si="3"/>
        <v>8.7595642181927699E-4</v>
      </c>
      <c r="H75" s="25">
        <f t="shared" si="4"/>
        <v>4.9124586527801131E-4</v>
      </c>
      <c r="I75" s="26">
        <f t="shared" si="5"/>
        <v>9.631966306053077E-4</v>
      </c>
    </row>
    <row r="76" spans="1:9" x14ac:dyDescent="0.25">
      <c r="A76" s="1">
        <v>43199</v>
      </c>
      <c r="B76" s="4">
        <v>2613.1599120000001</v>
      </c>
      <c r="C76" s="4">
        <v>308.838165</v>
      </c>
      <c r="D76" s="18">
        <f t="shared" ref="D76:E139" si="6">LN(B76/B75)</f>
        <v>3.3309948117507698E-3</v>
      </c>
      <c r="E76" s="18">
        <f t="shared" si="6"/>
        <v>-1.1224409879343748E-2</v>
      </c>
      <c r="F76" s="25">
        <f t="shared" ref="F76:F139" si="7">(D76-$D$2)^2</f>
        <v>1.0430484875643287E-5</v>
      </c>
      <c r="G76" s="25">
        <f t="shared" ref="G76:G139" si="8">(E76-$E$2)^2</f>
        <v>9.5757214965016529E-5</v>
      </c>
      <c r="H76" s="25">
        <f t="shared" ref="H76:H139" si="9">D76^2</f>
        <v>1.1095526435910546E-5</v>
      </c>
      <c r="I76" s="26">
        <f t="shared" ref="I76:I139" si="10">E76^2</f>
        <v>1.2598737713950955E-4</v>
      </c>
    </row>
    <row r="77" spans="1:9" x14ac:dyDescent="0.25">
      <c r="A77" s="1">
        <v>43200</v>
      </c>
      <c r="B77" s="4">
        <v>2656.8701169999999</v>
      </c>
      <c r="C77" s="4">
        <v>320.66574100000003</v>
      </c>
      <c r="D77" s="18">
        <f t="shared" si="6"/>
        <v>1.658859896759754E-2</v>
      </c>
      <c r="E77" s="18">
        <f t="shared" si="6"/>
        <v>3.7581873463957145E-2</v>
      </c>
      <c r="F77" s="25">
        <f t="shared" si="7"/>
        <v>2.7182876217215249E-4</v>
      </c>
      <c r="G77" s="25">
        <f t="shared" si="8"/>
        <v>1.5226167288069172E-3</v>
      </c>
      <c r="H77" s="25">
        <f t="shared" si="9"/>
        <v>2.7518161570777816E-4</v>
      </c>
      <c r="I77" s="26">
        <f t="shared" si="10"/>
        <v>1.4123972130608863E-3</v>
      </c>
    </row>
    <row r="78" spans="1:9" x14ac:dyDescent="0.25">
      <c r="A78" s="1">
        <v>43201</v>
      </c>
      <c r="B78" s="4">
        <v>2642.1899410000001</v>
      </c>
      <c r="C78" s="4">
        <v>313.51174900000001</v>
      </c>
      <c r="D78" s="18">
        <f t="shared" si="6"/>
        <v>-5.5406858556443965E-3</v>
      </c>
      <c r="E78" s="18">
        <f t="shared" si="6"/>
        <v>-2.2562439054305578E-2</v>
      </c>
      <c r="F78" s="25">
        <f t="shared" si="7"/>
        <v>3.1832779514634654E-5</v>
      </c>
      <c r="G78" s="25">
        <f t="shared" si="8"/>
        <v>4.4620608536648118E-4</v>
      </c>
      <c r="H78" s="25">
        <f t="shared" si="9"/>
        <v>3.0699199750937876E-5</v>
      </c>
      <c r="I78" s="26">
        <f t="shared" si="10"/>
        <v>5.0906365607925356E-4</v>
      </c>
    </row>
    <row r="79" spans="1:9" x14ac:dyDescent="0.25">
      <c r="A79" s="1">
        <v>43202</v>
      </c>
      <c r="B79" s="4">
        <v>2663.98999</v>
      </c>
      <c r="C79" s="4">
        <v>323.203644</v>
      </c>
      <c r="D79" s="18">
        <f t="shared" si="6"/>
        <v>8.2168987634330705E-3</v>
      </c>
      <c r="E79" s="18">
        <f t="shared" si="6"/>
        <v>3.0445765091117825E-2</v>
      </c>
      <c r="F79" s="25">
        <f t="shared" si="7"/>
        <v>6.586182834603075E-5</v>
      </c>
      <c r="G79" s="25">
        <f t="shared" si="8"/>
        <v>1.0166285725937312E-3</v>
      </c>
      <c r="H79" s="25">
        <f t="shared" si="9"/>
        <v>6.7517425288507926E-5</v>
      </c>
      <c r="I79" s="26">
        <f t="shared" si="10"/>
        <v>9.2694461198352882E-4</v>
      </c>
    </row>
    <row r="80" spans="1:9" x14ac:dyDescent="0.25">
      <c r="A80" s="1">
        <v>43203</v>
      </c>
      <c r="B80" s="4">
        <v>2656.3000489999999</v>
      </c>
      <c r="C80" s="4">
        <v>315.350525</v>
      </c>
      <c r="D80" s="18">
        <f t="shared" si="6"/>
        <v>-2.8907996740231202E-3</v>
      </c>
      <c r="E80" s="18">
        <f t="shared" si="6"/>
        <v>-2.4597803410711404E-2</v>
      </c>
      <c r="F80" s="25">
        <f t="shared" si="7"/>
        <v>8.9530715285292668E-6</v>
      </c>
      <c r="G80" s="25">
        <f t="shared" si="8"/>
        <v>5.3633720073575724E-4</v>
      </c>
      <c r="H80" s="25">
        <f t="shared" si="9"/>
        <v>8.3567227553321771E-6</v>
      </c>
      <c r="I80" s="26">
        <f t="shared" si="10"/>
        <v>6.0505193263200559E-4</v>
      </c>
    </row>
    <row r="81" spans="1:9" x14ac:dyDescent="0.25">
      <c r="A81" s="1">
        <v>43206</v>
      </c>
      <c r="B81" s="4">
        <v>2677.8400879999999</v>
      </c>
      <c r="C81" s="4">
        <v>317.73516799999999</v>
      </c>
      <c r="D81" s="18">
        <f t="shared" si="6"/>
        <v>8.076336777702902E-3</v>
      </c>
      <c r="E81" s="18">
        <f t="shared" si="6"/>
        <v>7.5334328488205924E-3</v>
      </c>
      <c r="F81" s="25">
        <f t="shared" si="7"/>
        <v>6.3600115973577449E-5</v>
      </c>
      <c r="G81" s="25">
        <f t="shared" si="8"/>
        <v>8.0501829433519541E-5</v>
      </c>
      <c r="H81" s="25">
        <f t="shared" si="9"/>
        <v>6.5227215746876491E-5</v>
      </c>
      <c r="I81" s="26">
        <f t="shared" si="10"/>
        <v>5.675261048768915E-5</v>
      </c>
    </row>
    <row r="82" spans="1:9" x14ac:dyDescent="0.25">
      <c r="A82" s="1">
        <v>43207</v>
      </c>
      <c r="B82" s="4">
        <v>2706.389893</v>
      </c>
      <c r="C82" s="4">
        <v>322.47579999999999</v>
      </c>
      <c r="D82" s="18">
        <f t="shared" si="6"/>
        <v>1.0605071728903286E-2</v>
      </c>
      <c r="E82" s="18">
        <f t="shared" si="6"/>
        <v>1.4809863886623515E-2</v>
      </c>
      <c r="F82" s="25">
        <f t="shared" si="7"/>
        <v>1.1032777749482386E-4</v>
      </c>
      <c r="G82" s="25">
        <f t="shared" si="8"/>
        <v>2.6402064848441245E-4</v>
      </c>
      <c r="H82" s="25">
        <f t="shared" si="9"/>
        <v>1.1246754637518372E-4</v>
      </c>
      <c r="I82" s="26">
        <f t="shared" si="10"/>
        <v>2.1933206834031537E-4</v>
      </c>
    </row>
    <row r="83" spans="1:9" x14ac:dyDescent="0.25">
      <c r="A83" s="1">
        <v>43208</v>
      </c>
      <c r="B83" s="4">
        <v>2708.639893</v>
      </c>
      <c r="C83" s="4">
        <v>326.57476800000001</v>
      </c>
      <c r="D83" s="18">
        <f t="shared" si="6"/>
        <v>8.3102040742370005E-4</v>
      </c>
      <c r="E83" s="18">
        <f t="shared" si="6"/>
        <v>1.2630826308356416E-2</v>
      </c>
      <c r="F83" s="25">
        <f t="shared" si="7"/>
        <v>5.323916263328905E-7</v>
      </c>
      <c r="G83" s="25">
        <f t="shared" si="8"/>
        <v>1.979557442437024E-4</v>
      </c>
      <c r="H83" s="25">
        <f t="shared" si="9"/>
        <v>6.9059491755465241E-7</v>
      </c>
      <c r="I83" s="26">
        <f t="shared" si="10"/>
        <v>1.5953777323186858E-4</v>
      </c>
    </row>
    <row r="84" spans="1:9" x14ac:dyDescent="0.25">
      <c r="A84" s="1">
        <v>43209</v>
      </c>
      <c r="B84" s="4">
        <v>2693.1298830000001</v>
      </c>
      <c r="C84" s="4">
        <v>326.23001099999999</v>
      </c>
      <c r="D84" s="18">
        <f t="shared" si="6"/>
        <v>-5.7425818819625924E-3</v>
      </c>
      <c r="E84" s="18">
        <f t="shared" si="6"/>
        <v>-1.056233174578942E-3</v>
      </c>
      <c r="F84" s="25">
        <f t="shared" si="7"/>
        <v>3.4151758306815844E-5</v>
      </c>
      <c r="G84" s="25">
        <f t="shared" si="8"/>
        <v>1.4639435211313508E-7</v>
      </c>
      <c r="H84" s="25">
        <f t="shared" si="9"/>
        <v>3.2977246671045033E-5</v>
      </c>
      <c r="I84" s="26">
        <f t="shared" si="10"/>
        <v>1.1156285190811097E-6</v>
      </c>
    </row>
    <row r="85" spans="1:9" x14ac:dyDescent="0.25">
      <c r="A85" s="1">
        <v>43210</v>
      </c>
      <c r="B85" s="4">
        <v>2670.139893</v>
      </c>
      <c r="C85" s="4">
        <v>324.34329200000002</v>
      </c>
      <c r="D85" s="18">
        <f t="shared" si="6"/>
        <v>-8.5731770999769308E-3</v>
      </c>
      <c r="E85" s="18">
        <f t="shared" si="6"/>
        <v>-5.8001897118895264E-3</v>
      </c>
      <c r="F85" s="25">
        <f t="shared" si="7"/>
        <v>7.5247744691016012E-5</v>
      </c>
      <c r="G85" s="25">
        <f t="shared" si="8"/>
        <v>1.902129870688593E-5</v>
      </c>
      <c r="H85" s="25">
        <f t="shared" si="9"/>
        <v>7.3499365587568853E-5</v>
      </c>
      <c r="I85" s="26">
        <f t="shared" si="10"/>
        <v>3.3642200693909104E-5</v>
      </c>
    </row>
    <row r="86" spans="1:9" x14ac:dyDescent="0.25">
      <c r="A86" s="1">
        <v>43213</v>
      </c>
      <c r="B86" s="4">
        <v>2670.290039</v>
      </c>
      <c r="C86" s="4">
        <v>324.50610399999999</v>
      </c>
      <c r="D86" s="18">
        <f t="shared" si="6"/>
        <v>5.6229929781411334E-5</v>
      </c>
      <c r="E86" s="18">
        <f t="shared" si="6"/>
        <v>5.0184836241107614E-4</v>
      </c>
      <c r="F86" s="25">
        <f t="shared" si="7"/>
        <v>2.0375078229433966E-9</v>
      </c>
      <c r="G86" s="25">
        <f t="shared" si="8"/>
        <v>3.7663036263473848E-6</v>
      </c>
      <c r="H86" s="25">
        <f t="shared" si="9"/>
        <v>3.1618050032224491E-9</v>
      </c>
      <c r="I86" s="26">
        <f t="shared" si="10"/>
        <v>2.5185177885467881E-7</v>
      </c>
    </row>
    <row r="87" spans="1:9" x14ac:dyDescent="0.25">
      <c r="A87" s="1">
        <v>43214</v>
      </c>
      <c r="B87" s="4">
        <v>2634.5600589999999</v>
      </c>
      <c r="C87" s="4">
        <v>315.13980099999998</v>
      </c>
      <c r="D87" s="18">
        <f t="shared" si="6"/>
        <v>-1.34708878288692E-2</v>
      </c>
      <c r="E87" s="18">
        <f t="shared" si="6"/>
        <v>-2.9287993376568185E-2</v>
      </c>
      <c r="F87" s="25">
        <f t="shared" si="7"/>
        <v>1.8420614705875015E-4</v>
      </c>
      <c r="G87" s="25">
        <f t="shared" si="8"/>
        <v>7.755748801919816E-4</v>
      </c>
      <c r="H87" s="25">
        <f t="shared" si="9"/>
        <v>1.8146481889797633E-4</v>
      </c>
      <c r="I87" s="26">
        <f t="shared" si="10"/>
        <v>8.5778655602590189E-4</v>
      </c>
    </row>
    <row r="88" spans="1:9" x14ac:dyDescent="0.25">
      <c r="A88" s="1">
        <v>43215</v>
      </c>
      <c r="B88" s="4">
        <v>2639.3999020000001</v>
      </c>
      <c r="C88" s="4">
        <v>328.35601800000001</v>
      </c>
      <c r="D88" s="18">
        <f t="shared" si="6"/>
        <v>1.835373948385443E-3</v>
      </c>
      <c r="E88" s="18">
        <f t="shared" si="6"/>
        <v>4.1082087404360826E-2</v>
      </c>
      <c r="F88" s="25">
        <f t="shared" si="7"/>
        <v>3.0067742303894442E-6</v>
      </c>
      <c r="G88" s="25">
        <f t="shared" si="8"/>
        <v>1.8080299751650085E-3</v>
      </c>
      <c r="H88" s="25">
        <f t="shared" si="9"/>
        <v>3.368597530411971E-6</v>
      </c>
      <c r="I88" s="26">
        <f t="shared" si="10"/>
        <v>1.6877379054995425E-3</v>
      </c>
    </row>
    <row r="89" spans="1:9" x14ac:dyDescent="0.25">
      <c r="A89" s="1">
        <v>43216</v>
      </c>
      <c r="B89" s="4">
        <v>2666.9399410000001</v>
      </c>
      <c r="C89" s="4">
        <v>328.28903200000002</v>
      </c>
      <c r="D89" s="18">
        <f t="shared" si="6"/>
        <v>1.0380144165286856E-2</v>
      </c>
      <c r="E89" s="18">
        <f t="shared" si="6"/>
        <v>-2.0402499107347068E-4</v>
      </c>
      <c r="F89" s="25">
        <f t="shared" si="7"/>
        <v>1.0565322523745812E-4</v>
      </c>
      <c r="G89" s="25">
        <f t="shared" si="8"/>
        <v>1.5247886620766312E-6</v>
      </c>
      <c r="H89" s="25">
        <f t="shared" si="9"/>
        <v>1.0774739289213877E-4</v>
      </c>
      <c r="I89" s="26">
        <f t="shared" si="10"/>
        <v>4.1626196982529792E-8</v>
      </c>
    </row>
    <row r="90" spans="1:9" x14ac:dyDescent="0.25">
      <c r="A90" s="1">
        <v>43217</v>
      </c>
      <c r="B90" s="4">
        <v>2669.9099120000001</v>
      </c>
      <c r="C90" s="4">
        <v>326.45980800000001</v>
      </c>
      <c r="D90" s="18">
        <f t="shared" si="6"/>
        <v>1.1130053827261748E-3</v>
      </c>
      <c r="E90" s="18">
        <f t="shared" si="6"/>
        <v>-5.5875738830734401E-3</v>
      </c>
      <c r="F90" s="25">
        <f t="shared" si="7"/>
        <v>1.0234087947334739E-6</v>
      </c>
      <c r="G90" s="25">
        <f t="shared" si="8"/>
        <v>1.7211923769425088E-5</v>
      </c>
      <c r="H90" s="25">
        <f t="shared" si="9"/>
        <v>1.2387809819774388E-6</v>
      </c>
      <c r="I90" s="26">
        <f t="shared" si="10"/>
        <v>3.12209818988044E-5</v>
      </c>
    </row>
    <row r="91" spans="1:9" x14ac:dyDescent="0.25">
      <c r="A91" s="1">
        <v>43220</v>
      </c>
      <c r="B91" s="4">
        <v>2648.0500489999999</v>
      </c>
      <c r="C91" s="4">
        <v>319.44946299999998</v>
      </c>
      <c r="D91" s="18">
        <f t="shared" si="6"/>
        <v>-8.221192443049306E-3</v>
      </c>
      <c r="E91" s="18">
        <f t="shared" si="6"/>
        <v>-2.1707755565837497E-2</v>
      </c>
      <c r="F91" s="25">
        <f t="shared" si="7"/>
        <v>6.9265023840791586E-5</v>
      </c>
      <c r="G91" s="25">
        <f t="shared" si="8"/>
        <v>4.1082860080222927E-4</v>
      </c>
      <c r="H91" s="25">
        <f t="shared" si="9"/>
        <v>6.7588005185651012E-5</v>
      </c>
      <c r="I91" s="26">
        <f t="shared" si="10"/>
        <v>4.7122665170614884E-4</v>
      </c>
    </row>
    <row r="92" spans="1:9" x14ac:dyDescent="0.25">
      <c r="A92" s="1">
        <v>43221</v>
      </c>
      <c r="B92" s="4">
        <v>2654.8000489999999</v>
      </c>
      <c r="C92" s="4">
        <v>315.59954800000003</v>
      </c>
      <c r="D92" s="18">
        <f t="shared" si="6"/>
        <v>2.54580217086239E-3</v>
      </c>
      <c r="E92" s="18">
        <f t="shared" si="6"/>
        <v>-1.2124929254651324E-2</v>
      </c>
      <c r="F92" s="25">
        <f t="shared" si="7"/>
        <v>5.9752550342990335E-6</v>
      </c>
      <c r="G92" s="25">
        <f t="shared" si="8"/>
        <v>1.1419232566909187E-4</v>
      </c>
      <c r="H92" s="25">
        <f t="shared" si="9"/>
        <v>6.4811086931676572E-6</v>
      </c>
      <c r="I92" s="26">
        <f t="shared" si="10"/>
        <v>1.470139094302995E-4</v>
      </c>
    </row>
    <row r="93" spans="1:9" x14ac:dyDescent="0.25">
      <c r="A93" s="1">
        <v>43222</v>
      </c>
      <c r="B93" s="4">
        <v>2635.669922</v>
      </c>
      <c r="C93" s="4">
        <v>310.47586100000001</v>
      </c>
      <c r="D93" s="18">
        <f t="shared" si="6"/>
        <v>-7.2319512187172617E-3</v>
      </c>
      <c r="E93" s="18">
        <f t="shared" si="6"/>
        <v>-1.6368000777651177E-2</v>
      </c>
      <c r="F93" s="25">
        <f t="shared" si="7"/>
        <v>5.3777580907774964E-5</v>
      </c>
      <c r="G93" s="25">
        <f t="shared" si="8"/>
        <v>2.2287959300204861E-4</v>
      </c>
      <c r="H93" s="25">
        <f t="shared" si="9"/>
        <v>5.2301118429906086E-5</v>
      </c>
      <c r="I93" s="26">
        <f t="shared" si="10"/>
        <v>2.6791144945718953E-4</v>
      </c>
    </row>
    <row r="94" spans="1:9" x14ac:dyDescent="0.25">
      <c r="A94" s="1">
        <v>43223</v>
      </c>
      <c r="B94" s="4">
        <v>2629.7299800000001</v>
      </c>
      <c r="C94" s="4">
        <v>316.70086700000002</v>
      </c>
      <c r="D94" s="18">
        <f t="shared" si="6"/>
        <v>-2.256217810740562E-3</v>
      </c>
      <c r="E94" s="18">
        <f t="shared" si="6"/>
        <v>1.9851535147021062E-2</v>
      </c>
      <c r="F94" s="25">
        <f t="shared" si="7"/>
        <v>5.5582141162496845E-6</v>
      </c>
      <c r="G94" s="25">
        <f t="shared" si="8"/>
        <v>4.5328042831789973E-4</v>
      </c>
      <c r="H94" s="25">
        <f t="shared" si="9"/>
        <v>5.090518809502934E-6</v>
      </c>
      <c r="I94" s="26">
        <f t="shared" si="10"/>
        <v>3.9408344769341255E-4</v>
      </c>
    </row>
    <row r="95" spans="1:9" x14ac:dyDescent="0.25">
      <c r="A95" s="1">
        <v>43224</v>
      </c>
      <c r="B95" s="4">
        <v>2663.419922</v>
      </c>
      <c r="C95" s="4">
        <v>320.28265399999998</v>
      </c>
      <c r="D95" s="18">
        <f t="shared" si="6"/>
        <v>1.2729810253517449E-2</v>
      </c>
      <c r="E95" s="18">
        <f t="shared" si="6"/>
        <v>1.1246208521998568E-2</v>
      </c>
      <c r="F95" s="25">
        <f t="shared" si="7"/>
        <v>1.5947753628152517E-4</v>
      </c>
      <c r="G95" s="25">
        <f t="shared" si="8"/>
        <v>1.6091066717118454E-4</v>
      </c>
      <c r="H95" s="25">
        <f t="shared" si="9"/>
        <v>1.6204806909055799E-4</v>
      </c>
      <c r="I95" s="26">
        <f t="shared" si="10"/>
        <v>1.2647720612027322E-4</v>
      </c>
    </row>
    <row r="96" spans="1:9" x14ac:dyDescent="0.25">
      <c r="A96" s="1">
        <v>43227</v>
      </c>
      <c r="B96" s="4">
        <v>2672.6298830000001</v>
      </c>
      <c r="C96" s="4">
        <v>326.028839</v>
      </c>
      <c r="D96" s="18">
        <f t="shared" si="6"/>
        <v>3.4519805782134557E-3</v>
      </c>
      <c r="E96" s="18">
        <f t="shared" si="6"/>
        <v>1.778194097484128E-2</v>
      </c>
      <c r="F96" s="25">
        <f t="shared" si="7"/>
        <v>1.1226600014386685E-5</v>
      </c>
      <c r="G96" s="25">
        <f t="shared" si="8"/>
        <v>3.6943874124767661E-4</v>
      </c>
      <c r="H96" s="25">
        <f t="shared" si="9"/>
        <v>1.1916169912362904E-5</v>
      </c>
      <c r="I96" s="26">
        <f t="shared" si="10"/>
        <v>3.1619742483273924E-4</v>
      </c>
    </row>
    <row r="97" spans="1:9" x14ac:dyDescent="0.25">
      <c r="A97" s="1">
        <v>43228</v>
      </c>
      <c r="B97" s="4">
        <v>2671.919922</v>
      </c>
      <c r="C97" s="4">
        <v>324.05599999999998</v>
      </c>
      <c r="D97" s="18">
        <f t="shared" si="6"/>
        <v>-2.6567663510656126E-4</v>
      </c>
      <c r="E97" s="18">
        <f t="shared" si="6"/>
        <v>-6.0695002807788379E-3</v>
      </c>
      <c r="F97" s="25">
        <f t="shared" si="7"/>
        <v>1.3472227189313349E-7</v>
      </c>
      <c r="G97" s="25">
        <f t="shared" si="8"/>
        <v>2.1442937550306571E-5</v>
      </c>
      <c r="H97" s="25">
        <f t="shared" si="9"/>
        <v>7.0584074441544904E-8</v>
      </c>
      <c r="I97" s="26">
        <f t="shared" si="10"/>
        <v>3.6838833658374391E-5</v>
      </c>
    </row>
    <row r="98" spans="1:9" x14ac:dyDescent="0.25">
      <c r="A98" s="1">
        <v>43229</v>
      </c>
      <c r="B98" s="4">
        <v>2697.790039</v>
      </c>
      <c r="C98" s="4">
        <v>329.92666600000001</v>
      </c>
      <c r="D98" s="18">
        <f t="shared" si="6"/>
        <v>9.6356478649187744E-3</v>
      </c>
      <c r="E98" s="18">
        <f t="shared" si="6"/>
        <v>1.795406515916036E-2</v>
      </c>
      <c r="F98" s="25">
        <f t="shared" si="7"/>
        <v>9.0902479353844817E-5</v>
      </c>
      <c r="G98" s="25">
        <f t="shared" si="8"/>
        <v>3.7608509334236413E-4</v>
      </c>
      <c r="H98" s="25">
        <f t="shared" si="9"/>
        <v>9.2845709776713731E-5</v>
      </c>
      <c r="I98" s="26">
        <f t="shared" si="10"/>
        <v>3.2234845573937595E-4</v>
      </c>
    </row>
    <row r="99" spans="1:9" x14ac:dyDescent="0.25">
      <c r="A99" s="1">
        <v>43230</v>
      </c>
      <c r="B99" s="4">
        <v>2723.070068</v>
      </c>
      <c r="C99" s="4">
        <v>331.158661</v>
      </c>
      <c r="D99" s="18">
        <f t="shared" si="6"/>
        <v>9.3270114950413738E-3</v>
      </c>
      <c r="E99" s="18">
        <f t="shared" si="6"/>
        <v>3.7271933770697068E-3</v>
      </c>
      <c r="F99" s="25">
        <f t="shared" si="7"/>
        <v>8.511248513578458E-5</v>
      </c>
      <c r="G99" s="25">
        <f t="shared" si="8"/>
        <v>2.6687986851069911E-5</v>
      </c>
      <c r="H99" s="25">
        <f t="shared" si="9"/>
        <v>8.6993143428633918E-5</v>
      </c>
      <c r="I99" s="26">
        <f t="shared" si="10"/>
        <v>1.3891970470072286E-5</v>
      </c>
    </row>
    <row r="100" spans="1:9" x14ac:dyDescent="0.25">
      <c r="A100" s="1">
        <v>43231</v>
      </c>
      <c r="B100" s="4">
        <v>2727.719971</v>
      </c>
      <c r="C100" s="4">
        <v>329.60906999999997</v>
      </c>
      <c r="D100" s="18">
        <f t="shared" si="6"/>
        <v>1.7061395117717584E-3</v>
      </c>
      <c r="E100" s="18">
        <f t="shared" si="6"/>
        <v>-4.6902830391244597E-3</v>
      </c>
      <c r="F100" s="25">
        <f t="shared" si="7"/>
        <v>2.5752893851173103E-6</v>
      </c>
      <c r="G100" s="25">
        <f t="shared" si="8"/>
        <v>1.0571827710569126E-5</v>
      </c>
      <c r="H100" s="25">
        <f t="shared" si="9"/>
        <v>2.910912033628774E-6</v>
      </c>
      <c r="I100" s="26">
        <f t="shared" si="10"/>
        <v>2.1998754987098577E-5</v>
      </c>
    </row>
    <row r="101" spans="1:9" x14ac:dyDescent="0.25">
      <c r="A101" s="1">
        <v>43234</v>
      </c>
      <c r="B101" s="4">
        <v>2730.1298830000001</v>
      </c>
      <c r="C101" s="4">
        <v>331.65914900000001</v>
      </c>
      <c r="D101" s="18">
        <f t="shared" si="6"/>
        <v>8.8309946996841199E-4</v>
      </c>
      <c r="E101" s="18">
        <f t="shared" si="6"/>
        <v>6.2004660413584193E-3</v>
      </c>
      <c r="F101" s="25">
        <f t="shared" si="7"/>
        <v>6.1110300977179532E-7</v>
      </c>
      <c r="G101" s="25">
        <f t="shared" si="8"/>
        <v>5.8359123963719621E-5</v>
      </c>
      <c r="H101" s="25">
        <f t="shared" si="9"/>
        <v>7.7986467385849024E-7</v>
      </c>
      <c r="I101" s="26">
        <f t="shared" si="10"/>
        <v>3.8445779130038944E-5</v>
      </c>
    </row>
    <row r="102" spans="1:9" x14ac:dyDescent="0.25">
      <c r="A102" s="1">
        <v>43235</v>
      </c>
      <c r="B102" s="4">
        <v>2711.4499510000001</v>
      </c>
      <c r="C102" s="4">
        <v>329.28183000000001</v>
      </c>
      <c r="D102" s="18">
        <f t="shared" si="6"/>
        <v>-6.8656551760573987E-3</v>
      </c>
      <c r="E102" s="18">
        <f t="shared" si="6"/>
        <v>-7.1937716915232118E-3</v>
      </c>
      <c r="F102" s="25">
        <f t="shared" si="7"/>
        <v>4.8539421573191318E-5</v>
      </c>
      <c r="G102" s="25">
        <f t="shared" si="8"/>
        <v>3.3119142972883748E-5</v>
      </c>
      <c r="H102" s="25">
        <f t="shared" si="9"/>
        <v>4.7137220996523754E-5</v>
      </c>
      <c r="I102" s="26">
        <f t="shared" si="10"/>
        <v>5.1750351149760735E-5</v>
      </c>
    </row>
    <row r="103" spans="1:9" x14ac:dyDescent="0.25">
      <c r="A103" s="1">
        <v>43236</v>
      </c>
      <c r="B103" s="4">
        <v>2722.459961</v>
      </c>
      <c r="C103" s="4">
        <v>328.17495700000001</v>
      </c>
      <c r="D103" s="18">
        <f t="shared" si="6"/>
        <v>4.0523399338602221E-3</v>
      </c>
      <c r="E103" s="18">
        <f t="shared" si="6"/>
        <v>-3.3671385486068951E-3</v>
      </c>
      <c r="F103" s="25">
        <f t="shared" si="7"/>
        <v>1.5610173756779694E-5</v>
      </c>
      <c r="G103" s="25">
        <f t="shared" si="8"/>
        <v>3.7183031925993552E-6</v>
      </c>
      <c r="H103" s="25">
        <f t="shared" si="9"/>
        <v>1.642145893955827E-5</v>
      </c>
      <c r="I103" s="26">
        <f t="shared" si="10"/>
        <v>1.1337622005514549E-5</v>
      </c>
    </row>
    <row r="104" spans="1:9" x14ac:dyDescent="0.25">
      <c r="A104" s="1">
        <v>43237</v>
      </c>
      <c r="B104" s="4">
        <v>2720.1298830000001</v>
      </c>
      <c r="C104" s="4">
        <v>331.22598299999999</v>
      </c>
      <c r="D104" s="18">
        <f t="shared" si="6"/>
        <v>-8.5623874263671856E-4</v>
      </c>
      <c r="E104" s="18">
        <f t="shared" si="6"/>
        <v>9.2539988591258393E-3</v>
      </c>
      <c r="F104" s="25">
        <f t="shared" si="7"/>
        <v>9.1701199819937279E-7</v>
      </c>
      <c r="G104" s="25">
        <f t="shared" si="8"/>
        <v>1.1433698086901218E-4</v>
      </c>
      <c r="H104" s="25">
        <f t="shared" si="9"/>
        <v>7.3314478439210876E-7</v>
      </c>
      <c r="I104" s="26">
        <f t="shared" si="10"/>
        <v>8.5636494884702342E-5</v>
      </c>
    </row>
    <row r="105" spans="1:9" x14ac:dyDescent="0.25">
      <c r="A105" s="1">
        <v>43238</v>
      </c>
      <c r="B105" s="4">
        <v>2712.969971</v>
      </c>
      <c r="C105" s="4">
        <v>338.04992700000003</v>
      </c>
      <c r="D105" s="18">
        <f t="shared" si="6"/>
        <v>-2.6356652140528051E-3</v>
      </c>
      <c r="E105" s="18">
        <f t="shared" si="6"/>
        <v>2.0392727071341123E-2</v>
      </c>
      <c r="F105" s="25">
        <f t="shared" si="7"/>
        <v>7.4913546009615531E-6</v>
      </c>
      <c r="G105" s="25">
        <f t="shared" si="8"/>
        <v>4.7661768421659558E-4</v>
      </c>
      <c r="H105" s="25">
        <f t="shared" si="9"/>
        <v>6.9467311205680187E-6</v>
      </c>
      <c r="I105" s="26">
        <f t="shared" si="10"/>
        <v>4.158633174062091E-4</v>
      </c>
    </row>
    <row r="106" spans="1:9" x14ac:dyDescent="0.25">
      <c r="A106" s="1">
        <v>43241</v>
      </c>
      <c r="B106" s="4">
        <v>2733.01001</v>
      </c>
      <c r="C106" s="4">
        <v>350.26379400000002</v>
      </c>
      <c r="D106" s="18">
        <f t="shared" si="6"/>
        <v>7.3596045242624092E-3</v>
      </c>
      <c r="E106" s="18">
        <f t="shared" si="6"/>
        <v>3.5492970146982515E-2</v>
      </c>
      <c r="F106" s="25">
        <f t="shared" si="7"/>
        <v>5.2681987401832545E-5</v>
      </c>
      <c r="G106" s="25">
        <f t="shared" si="8"/>
        <v>1.3639592155298443E-3</v>
      </c>
      <c r="H106" s="25">
        <f t="shared" si="9"/>
        <v>5.4163778753543723E-5</v>
      </c>
      <c r="I106" s="26">
        <f t="shared" si="10"/>
        <v>1.259750929854592E-3</v>
      </c>
    </row>
    <row r="107" spans="1:9" x14ac:dyDescent="0.25">
      <c r="A107" s="1">
        <v>43242</v>
      </c>
      <c r="B107" s="4">
        <v>2724.4399410000001</v>
      </c>
      <c r="C107" s="4">
        <v>341.69775399999997</v>
      </c>
      <c r="D107" s="18">
        <f t="shared" si="6"/>
        <v>-3.1406888277453991E-3</v>
      </c>
      <c r="E107" s="18">
        <f t="shared" si="6"/>
        <v>-2.4759981656882226E-2</v>
      </c>
      <c r="F107" s="25">
        <f t="shared" si="7"/>
        <v>1.051093695906209E-5</v>
      </c>
      <c r="G107" s="25">
        <f t="shared" si="8"/>
        <v>5.4387525995770378E-4</v>
      </c>
      <c r="H107" s="25">
        <f t="shared" si="9"/>
        <v>9.8639263127247691E-6</v>
      </c>
      <c r="I107" s="26">
        <f t="shared" si="10"/>
        <v>6.1305669164914427E-4</v>
      </c>
    </row>
    <row r="108" spans="1:9" x14ac:dyDescent="0.25">
      <c r="A108" s="1">
        <v>43243</v>
      </c>
      <c r="B108" s="4">
        <v>2733.290039</v>
      </c>
      <c r="C108" s="4">
        <v>345.73049900000001</v>
      </c>
      <c r="D108" s="18">
        <f t="shared" si="6"/>
        <v>3.2431453331457786E-3</v>
      </c>
      <c r="E108" s="18">
        <f t="shared" si="6"/>
        <v>1.1732980847252194E-2</v>
      </c>
      <c r="F108" s="25">
        <f t="shared" si="7"/>
        <v>9.8707604650544622E-6</v>
      </c>
      <c r="G108" s="25">
        <f t="shared" si="8"/>
        <v>1.7349708370104289E-4</v>
      </c>
      <c r="H108" s="25">
        <f t="shared" si="9"/>
        <v>1.0517991651905242E-5</v>
      </c>
      <c r="I108" s="26">
        <f t="shared" si="10"/>
        <v>1.3766283956198681E-4</v>
      </c>
    </row>
    <row r="109" spans="1:9" x14ac:dyDescent="0.25">
      <c r="A109" s="1">
        <v>43244</v>
      </c>
      <c r="B109" s="4">
        <v>2727.76001</v>
      </c>
      <c r="C109" s="4">
        <v>345.52838100000002</v>
      </c>
      <c r="D109" s="18">
        <f t="shared" si="6"/>
        <v>-2.0252628489341846E-3</v>
      </c>
      <c r="E109" s="18">
        <f t="shared" si="6"/>
        <v>-5.8478237779700511E-4</v>
      </c>
      <c r="F109" s="25">
        <f t="shared" si="7"/>
        <v>4.5225617094034228E-6</v>
      </c>
      <c r="G109" s="25">
        <f t="shared" si="8"/>
        <v>7.2942863945162799E-7</v>
      </c>
      <c r="H109" s="25">
        <f t="shared" si="9"/>
        <v>4.1016896072730099E-6</v>
      </c>
      <c r="I109" s="26">
        <f t="shared" si="10"/>
        <v>3.4197042938191922E-7</v>
      </c>
    </row>
    <row r="110" spans="1:9" x14ac:dyDescent="0.25">
      <c r="A110" s="1">
        <v>43245</v>
      </c>
      <c r="B110" s="4">
        <v>2721.330078</v>
      </c>
      <c r="C110" s="4">
        <v>346.57748400000003</v>
      </c>
      <c r="D110" s="18">
        <f t="shared" si="6"/>
        <v>-2.3600031860415097E-3</v>
      </c>
      <c r="E110" s="18">
        <f t="shared" si="6"/>
        <v>3.0316281267323245E-3</v>
      </c>
      <c r="F110" s="25">
        <f t="shared" si="7"/>
        <v>6.058351520285953E-6</v>
      </c>
      <c r="G110" s="25">
        <f t="shared" si="8"/>
        <v>1.998515969125518E-5</v>
      </c>
      <c r="H110" s="25">
        <f t="shared" si="9"/>
        <v>5.5696150381260772E-6</v>
      </c>
      <c r="I110" s="26">
        <f t="shared" si="10"/>
        <v>9.1907690987945437E-6</v>
      </c>
    </row>
    <row r="111" spans="1:9" x14ac:dyDescent="0.25">
      <c r="A111" s="1">
        <v>43249</v>
      </c>
      <c r="B111" s="4">
        <v>2689.860107</v>
      </c>
      <c r="C111" s="4">
        <v>339.25302099999999</v>
      </c>
      <c r="D111" s="18">
        <f t="shared" si="6"/>
        <v>-1.1631572622697848E-2</v>
      </c>
      <c r="E111" s="18">
        <f t="shared" si="6"/>
        <v>-2.1360209065872975E-2</v>
      </c>
      <c r="F111" s="25">
        <f t="shared" si="7"/>
        <v>1.376619118859083E-4</v>
      </c>
      <c r="G111" s="25">
        <f t="shared" si="8"/>
        <v>3.9686061383144273E-4</v>
      </c>
      <c r="H111" s="25">
        <f t="shared" si="9"/>
        <v>1.3529348167709408E-4</v>
      </c>
      <c r="I111" s="26">
        <f t="shared" si="10"/>
        <v>4.5625853133780207E-4</v>
      </c>
    </row>
    <row r="112" spans="1:9" x14ac:dyDescent="0.25">
      <c r="A112" s="1">
        <v>43250</v>
      </c>
      <c r="B112" s="4">
        <v>2724.01001</v>
      </c>
      <c r="C112" s="4">
        <v>344.74877900000001</v>
      </c>
      <c r="D112" s="18">
        <f t="shared" si="6"/>
        <v>1.2615875594803282E-2</v>
      </c>
      <c r="E112" s="18">
        <f t="shared" si="6"/>
        <v>1.6069771357565939E-2</v>
      </c>
      <c r="F112" s="25">
        <f t="shared" si="7"/>
        <v>1.5661288302909492E-4</v>
      </c>
      <c r="G112" s="25">
        <f t="shared" si="8"/>
        <v>3.0655176313297208E-4</v>
      </c>
      <c r="H112" s="25">
        <f t="shared" si="9"/>
        <v>1.5916031702355307E-4</v>
      </c>
      <c r="I112" s="26">
        <f t="shared" si="10"/>
        <v>2.5823755148444662E-4</v>
      </c>
    </row>
    <row r="113" spans="1:9" x14ac:dyDescent="0.25">
      <c r="A113" s="1">
        <v>43251</v>
      </c>
      <c r="B113" s="4">
        <v>2705.2700199999999</v>
      </c>
      <c r="C113" s="4">
        <v>338.94503800000001</v>
      </c>
      <c r="D113" s="18">
        <f t="shared" si="6"/>
        <v>-6.9033331562017184E-3</v>
      </c>
      <c r="E113" s="18">
        <f t="shared" si="6"/>
        <v>-1.69780105277734E-2</v>
      </c>
      <c r="F113" s="25">
        <f t="shared" si="7"/>
        <v>4.9065847977283964E-5</v>
      </c>
      <c r="G113" s="25">
        <f t="shared" si="8"/>
        <v>2.4146556201359222E-4</v>
      </c>
      <c r="H113" s="25">
        <f t="shared" si="9"/>
        <v>4.7656008665513977E-5</v>
      </c>
      <c r="I113" s="26">
        <f t="shared" si="10"/>
        <v>2.8825284148118439E-4</v>
      </c>
    </row>
    <row r="114" spans="1:9" x14ac:dyDescent="0.25">
      <c r="A114" s="1">
        <v>43252</v>
      </c>
      <c r="B114" s="4">
        <v>2734.6201169999999</v>
      </c>
      <c r="C114" s="4">
        <v>343.33392300000003</v>
      </c>
      <c r="D114" s="18">
        <f t="shared" si="6"/>
        <v>1.0790799467401633E-2</v>
      </c>
      <c r="E114" s="18">
        <f t="shared" si="6"/>
        <v>1.2865545587340845E-2</v>
      </c>
      <c r="F114" s="25">
        <f t="shared" si="7"/>
        <v>1.1426393030960648E-4</v>
      </c>
      <c r="G114" s="25">
        <f t="shared" si="8"/>
        <v>2.0461568515385567E-4</v>
      </c>
      <c r="H114" s="25">
        <f t="shared" si="9"/>
        <v>1.1644135314567537E-4</v>
      </c>
      <c r="I114" s="26">
        <f t="shared" si="10"/>
        <v>1.6552226325994551E-4</v>
      </c>
    </row>
    <row r="115" spans="1:9" x14ac:dyDescent="0.25">
      <c r="A115" s="1">
        <v>43255</v>
      </c>
      <c r="B115" s="4">
        <v>2746.8701169999999</v>
      </c>
      <c r="C115" s="4">
        <v>347.19348100000002</v>
      </c>
      <c r="D115" s="18">
        <f t="shared" si="6"/>
        <v>4.4695948986579392E-3</v>
      </c>
      <c r="E115" s="18">
        <f t="shared" si="6"/>
        <v>1.1178696658441187E-2</v>
      </c>
      <c r="F115" s="25">
        <f t="shared" si="7"/>
        <v>1.9081400195599267E-5</v>
      </c>
      <c r="G115" s="25">
        <f t="shared" si="8"/>
        <v>1.5920244136897617E-4</v>
      </c>
      <c r="H115" s="25">
        <f t="shared" si="9"/>
        <v>1.9977278558109073E-5</v>
      </c>
      <c r="I115" s="26">
        <f t="shared" si="10"/>
        <v>1.2496325898144416E-4</v>
      </c>
    </row>
    <row r="116" spans="1:9" x14ac:dyDescent="0.25">
      <c r="A116" s="1">
        <v>43256</v>
      </c>
      <c r="B116" s="4">
        <v>2748.8000489999999</v>
      </c>
      <c r="C116" s="4">
        <v>346.58709700000003</v>
      </c>
      <c r="D116" s="18">
        <f t="shared" si="6"/>
        <v>7.0234640036242536E-4</v>
      </c>
      <c r="E116" s="18">
        <f t="shared" si="6"/>
        <v>-1.7480574511293001E-3</v>
      </c>
      <c r="F116" s="25">
        <f t="shared" si="7"/>
        <v>3.6117420637037851E-7</v>
      </c>
      <c r="G116" s="25">
        <f t="shared" si="8"/>
        <v>9.5610284666447791E-8</v>
      </c>
      <c r="H116" s="25">
        <f t="shared" si="9"/>
        <v>4.9329046610205629E-7</v>
      </c>
      <c r="I116" s="26">
        <f t="shared" si="10"/>
        <v>3.0557048524486654E-6</v>
      </c>
    </row>
    <row r="117" spans="1:9" x14ac:dyDescent="0.25">
      <c r="A117" s="1">
        <v>43257</v>
      </c>
      <c r="B117" s="4">
        <v>2772.3500979999999</v>
      </c>
      <c r="C117" s="4">
        <v>357.61703499999999</v>
      </c>
      <c r="D117" s="18">
        <f t="shared" si="6"/>
        <v>8.5309006987769002E-3</v>
      </c>
      <c r="E117" s="18">
        <f t="shared" si="6"/>
        <v>3.1328529952223447E-2</v>
      </c>
      <c r="F117" s="25">
        <f t="shared" si="7"/>
        <v>7.1057009859192883E-5</v>
      </c>
      <c r="G117" s="25">
        <f t="shared" si="8"/>
        <v>1.0737010790582938E-3</v>
      </c>
      <c r="H117" s="25">
        <f t="shared" si="9"/>
        <v>7.2776266732392205E-5</v>
      </c>
      <c r="I117" s="26">
        <f t="shared" si="10"/>
        <v>9.8147678896736172E-4</v>
      </c>
    </row>
    <row r="118" spans="1:9" x14ac:dyDescent="0.25">
      <c r="A118" s="1">
        <v>43258</v>
      </c>
      <c r="B118" s="4">
        <v>2770.3701169999999</v>
      </c>
      <c r="C118" s="4">
        <v>354.70077500000002</v>
      </c>
      <c r="D118" s="18">
        <f t="shared" si="6"/>
        <v>-7.1444381365731767E-4</v>
      </c>
      <c r="E118" s="18">
        <f t="shared" si="6"/>
        <v>-8.1881324671473146E-3</v>
      </c>
      <c r="F118" s="25">
        <f t="shared" si="7"/>
        <v>6.6555004381425232E-7</v>
      </c>
      <c r="G118" s="25">
        <f t="shared" si="8"/>
        <v>4.5552836452937052E-5</v>
      </c>
      <c r="H118" s="25">
        <f t="shared" si="9"/>
        <v>5.1042996287321206E-7</v>
      </c>
      <c r="I118" s="26">
        <f t="shared" si="10"/>
        <v>6.7045513299551971E-5</v>
      </c>
    </row>
    <row r="119" spans="1:9" x14ac:dyDescent="0.25">
      <c r="A119" s="1">
        <v>43259</v>
      </c>
      <c r="B119" s="4">
        <v>2779.030029</v>
      </c>
      <c r="C119" s="4">
        <v>355.63430799999998</v>
      </c>
      <c r="D119" s="18">
        <f t="shared" si="6"/>
        <v>3.1210288686051267E-3</v>
      </c>
      <c r="E119" s="18">
        <f t="shared" si="6"/>
        <v>2.6284314538196764E-3</v>
      </c>
      <c r="F119" s="25">
        <f t="shared" si="7"/>
        <v>9.1183475842944035E-6</v>
      </c>
      <c r="G119" s="25">
        <f t="shared" si="8"/>
        <v>1.6542764786241527E-5</v>
      </c>
      <c r="H119" s="25">
        <f t="shared" si="9"/>
        <v>9.740821198666598E-6</v>
      </c>
      <c r="I119" s="26">
        <f t="shared" si="10"/>
        <v>6.9086519074286179E-6</v>
      </c>
    </row>
    <row r="120" spans="1:9" x14ac:dyDescent="0.25">
      <c r="A120" s="1">
        <v>43262</v>
      </c>
      <c r="B120" s="4">
        <v>2782</v>
      </c>
      <c r="C120" s="4">
        <v>357.02032500000001</v>
      </c>
      <c r="D120" s="18">
        <f t="shared" si="6"/>
        <v>1.0681371137670548E-3</v>
      </c>
      <c r="E120" s="18">
        <f t="shared" si="6"/>
        <v>3.8897347561065369E-3</v>
      </c>
      <c r="F120" s="25">
        <f t="shared" si="7"/>
        <v>9.3464118200453661E-7</v>
      </c>
      <c r="G120" s="25">
        <f t="shared" si="8"/>
        <v>2.8393797635283792E-5</v>
      </c>
      <c r="H120" s="25">
        <f t="shared" si="9"/>
        <v>1.1409168938066142E-6</v>
      </c>
      <c r="I120" s="26">
        <f t="shared" si="10"/>
        <v>1.5130036472863181E-5</v>
      </c>
    </row>
    <row r="121" spans="1:9" x14ac:dyDescent="0.25">
      <c r="A121" s="1">
        <v>43263</v>
      </c>
      <c r="B121" s="4">
        <v>2786.8500979999999</v>
      </c>
      <c r="C121" s="4">
        <v>356.71234099999998</v>
      </c>
      <c r="D121" s="18">
        <f t="shared" si="6"/>
        <v>1.7418674020510782E-3</v>
      </c>
      <c r="E121" s="18">
        <f t="shared" si="6"/>
        <v>-8.6302346463104195E-4</v>
      </c>
      <c r="F121" s="25">
        <f t="shared" si="7"/>
        <v>2.6912360188307176E-6</v>
      </c>
      <c r="G121" s="25">
        <f t="shared" si="8"/>
        <v>3.3157426798498123E-7</v>
      </c>
      <c r="H121" s="25">
        <f t="shared" si="9"/>
        <v>3.0341020463281726E-6</v>
      </c>
      <c r="I121" s="26">
        <f t="shared" si="10"/>
        <v>7.4480950050376734E-7</v>
      </c>
    </row>
    <row r="122" spans="1:9" x14ac:dyDescent="0.25">
      <c r="A122" s="1">
        <v>43264</v>
      </c>
      <c r="B122" s="4">
        <v>2775.6298830000001</v>
      </c>
      <c r="C122" s="4">
        <v>350.19638099999997</v>
      </c>
      <c r="D122" s="18">
        <f t="shared" si="6"/>
        <v>-4.0342545972063088E-3</v>
      </c>
      <c r="E122" s="18">
        <f t="shared" si="6"/>
        <v>-1.8435603763957271E-2</v>
      </c>
      <c r="F122" s="25">
        <f t="shared" si="7"/>
        <v>1.7103379987322812E-5</v>
      </c>
      <c r="G122" s="25">
        <f t="shared" si="8"/>
        <v>2.8888969550585665E-4</v>
      </c>
      <c r="H122" s="25">
        <f t="shared" si="9"/>
        <v>1.6275210155080237E-5</v>
      </c>
      <c r="I122" s="26">
        <f t="shared" si="10"/>
        <v>3.3987148614163546E-4</v>
      </c>
    </row>
    <row r="123" spans="1:9" x14ac:dyDescent="0.25">
      <c r="A123" s="1">
        <v>43265</v>
      </c>
      <c r="B123" s="4">
        <v>2782.48999</v>
      </c>
      <c r="C123" s="4">
        <v>348.82009900000003</v>
      </c>
      <c r="D123" s="18">
        <f t="shared" si="6"/>
        <v>2.4685003707192116E-3</v>
      </c>
      <c r="E123" s="18">
        <f t="shared" si="6"/>
        <v>-3.9377720490675391E-3</v>
      </c>
      <c r="F123" s="25">
        <f t="shared" si="7"/>
        <v>5.6033123860575212E-6</v>
      </c>
      <c r="G123" s="25">
        <f t="shared" si="8"/>
        <v>6.2446197866664183E-6</v>
      </c>
      <c r="H123" s="25">
        <f t="shared" si="9"/>
        <v>6.093494080240885E-6</v>
      </c>
      <c r="I123" s="26">
        <f t="shared" si="10"/>
        <v>1.5506048710417566E-5</v>
      </c>
    </row>
    <row r="124" spans="1:9" x14ac:dyDescent="0.25">
      <c r="A124" s="1">
        <v>43266</v>
      </c>
      <c r="B124" s="4">
        <v>2779.6599120000001</v>
      </c>
      <c r="C124" s="4">
        <v>344.45040899999998</v>
      </c>
      <c r="D124" s="18">
        <f t="shared" si="6"/>
        <v>-1.0176202706102954E-3</v>
      </c>
      <c r="E124" s="18">
        <f t="shared" si="6"/>
        <v>-1.2606184215780742E-2</v>
      </c>
      <c r="F124" s="25">
        <f t="shared" si="7"/>
        <v>1.2521362976582466E-6</v>
      </c>
      <c r="G124" s="25">
        <f t="shared" si="8"/>
        <v>1.2470939093308663E-4</v>
      </c>
      <c r="H124" s="25">
        <f t="shared" si="9"/>
        <v>1.0355510151569708E-6</v>
      </c>
      <c r="I124" s="26">
        <f t="shared" si="10"/>
        <v>1.5891588048219953E-4</v>
      </c>
    </row>
    <row r="125" spans="1:9" x14ac:dyDescent="0.25">
      <c r="A125" s="1">
        <v>43269</v>
      </c>
      <c r="B125" s="4">
        <v>2773.75</v>
      </c>
      <c r="C125" s="4">
        <v>341.42819200000002</v>
      </c>
      <c r="D125" s="18">
        <f t="shared" si="6"/>
        <v>-2.1283911415382649E-3</v>
      </c>
      <c r="E125" s="18">
        <f t="shared" si="6"/>
        <v>-8.8127448661485565E-3</v>
      </c>
      <c r="F125" s="25">
        <f t="shared" si="7"/>
        <v>4.971828913695523E-6</v>
      </c>
      <c r="G125" s="25">
        <f t="shared" si="8"/>
        <v>5.4374350223047813E-5</v>
      </c>
      <c r="H125" s="25">
        <f t="shared" si="9"/>
        <v>4.5300488513785586E-6</v>
      </c>
      <c r="I125" s="26">
        <f t="shared" si="10"/>
        <v>7.7664472075827736E-5</v>
      </c>
    </row>
    <row r="126" spans="1:9" x14ac:dyDescent="0.25">
      <c r="A126" s="1">
        <v>43270</v>
      </c>
      <c r="B126" s="4">
        <v>2762.5900879999999</v>
      </c>
      <c r="C126" s="4">
        <v>328.31933600000002</v>
      </c>
      <c r="D126" s="18">
        <f t="shared" si="6"/>
        <v>-4.0315179117998779E-3</v>
      </c>
      <c r="E126" s="18">
        <f t="shared" si="6"/>
        <v>-3.915066444940344E-2</v>
      </c>
      <c r="F126" s="25">
        <f t="shared" si="7"/>
        <v>1.7080751676967614E-5</v>
      </c>
      <c r="G126" s="25">
        <f t="shared" si="8"/>
        <v>1.4221810755209242E-3</v>
      </c>
      <c r="H126" s="25">
        <f t="shared" si="9"/>
        <v>1.6253136673163247E-5</v>
      </c>
      <c r="I126" s="26">
        <f t="shared" si="10"/>
        <v>1.5327745268297823E-3</v>
      </c>
    </row>
    <row r="127" spans="1:9" x14ac:dyDescent="0.25">
      <c r="A127" s="1">
        <v>43271</v>
      </c>
      <c r="B127" s="4">
        <v>2767.320068</v>
      </c>
      <c r="C127" s="4">
        <v>329.83038299999998</v>
      </c>
      <c r="D127" s="18">
        <f t="shared" si="6"/>
        <v>1.710690054657128E-3</v>
      </c>
      <c r="E127" s="18">
        <f t="shared" si="6"/>
        <v>4.5918112896761037E-3</v>
      </c>
      <c r="F127" s="25">
        <f t="shared" si="7"/>
        <v>2.5899152494341778E-6</v>
      </c>
      <c r="G127" s="25">
        <f t="shared" si="8"/>
        <v>3.6368855368878248E-5</v>
      </c>
      <c r="H127" s="25">
        <f t="shared" si="9"/>
        <v>2.9264604631028075E-6</v>
      </c>
      <c r="I127" s="26">
        <f t="shared" si="10"/>
        <v>2.1084730919996925E-5</v>
      </c>
    </row>
    <row r="128" spans="1:9" x14ac:dyDescent="0.25">
      <c r="A128" s="1">
        <v>43272</v>
      </c>
      <c r="B128" s="4">
        <v>2749.76001</v>
      </c>
      <c r="C128" s="4">
        <v>324.98916600000001</v>
      </c>
      <c r="D128" s="18">
        <f t="shared" si="6"/>
        <v>-6.3657286281216608E-3</v>
      </c>
      <c r="E128" s="18">
        <f t="shared" si="6"/>
        <v>-1.4786685023341167E-2</v>
      </c>
      <c r="F128" s="25">
        <f t="shared" si="7"/>
        <v>4.1823347743385508E-5</v>
      </c>
      <c r="G128" s="25">
        <f t="shared" si="8"/>
        <v>1.7816474456809484E-4</v>
      </c>
      <c r="H128" s="25">
        <f t="shared" si="9"/>
        <v>4.0522500966887679E-5</v>
      </c>
      <c r="I128" s="26">
        <f t="shared" si="10"/>
        <v>2.1864605397950196E-4</v>
      </c>
    </row>
    <row r="129" spans="1:9" x14ac:dyDescent="0.25">
      <c r="A129" s="1">
        <v>43273</v>
      </c>
      <c r="B129" s="4">
        <v>2754.8798830000001</v>
      </c>
      <c r="C129" s="4">
        <v>326.19226099999997</v>
      </c>
      <c r="D129" s="18">
        <f t="shared" si="6"/>
        <v>1.860203237960289E-3</v>
      </c>
      <c r="E129" s="18">
        <f t="shared" si="6"/>
        <v>3.6951188072246156E-3</v>
      </c>
      <c r="F129" s="25">
        <f t="shared" si="7"/>
        <v>3.0934989612978621E-6</v>
      </c>
      <c r="G129" s="25">
        <f t="shared" si="8"/>
        <v>2.6357618498411434E-5</v>
      </c>
      <c r="H129" s="25">
        <f t="shared" si="9"/>
        <v>3.4603560865179438E-6</v>
      </c>
      <c r="I129" s="26">
        <f t="shared" si="10"/>
        <v>1.3653902999505065E-5</v>
      </c>
    </row>
    <row r="130" spans="1:9" x14ac:dyDescent="0.25">
      <c r="A130" s="1">
        <v>43276</v>
      </c>
      <c r="B130" s="4">
        <v>2717.070068</v>
      </c>
      <c r="C130" s="4">
        <v>318.77160600000002</v>
      </c>
      <c r="D130" s="18">
        <f t="shared" si="6"/>
        <v>-1.3819723168097358E-2</v>
      </c>
      <c r="E130" s="18">
        <f t="shared" si="6"/>
        <v>-2.3012087491862274E-2</v>
      </c>
      <c r="F130" s="25">
        <f t="shared" si="7"/>
        <v>1.937967985674977E-4</v>
      </c>
      <c r="G130" s="25">
        <f t="shared" si="8"/>
        <v>4.6540464821934917E-4</v>
      </c>
      <c r="H130" s="25">
        <f t="shared" si="9"/>
        <v>1.9098474844284687E-4</v>
      </c>
      <c r="I130" s="26">
        <f t="shared" si="10"/>
        <v>5.2955617073312407E-4</v>
      </c>
    </row>
    <row r="131" spans="1:9" x14ac:dyDescent="0.25">
      <c r="A131" s="1">
        <v>43277</v>
      </c>
      <c r="B131" s="4">
        <v>2723.0600589999999</v>
      </c>
      <c r="C131" s="4">
        <v>318.86785900000001</v>
      </c>
      <c r="D131" s="18">
        <f t="shared" si="6"/>
        <v>2.2021507871512656E-3</v>
      </c>
      <c r="E131" s="18">
        <f t="shared" si="6"/>
        <v>3.0190415121526847E-4</v>
      </c>
      <c r="F131" s="25">
        <f t="shared" si="7"/>
        <v>4.4132854127826794E-6</v>
      </c>
      <c r="G131" s="25">
        <f t="shared" si="8"/>
        <v>3.0302191779054539E-6</v>
      </c>
      <c r="H131" s="25">
        <f t="shared" si="9"/>
        <v>4.8494680893509381E-6</v>
      </c>
      <c r="I131" s="26">
        <f t="shared" si="10"/>
        <v>9.1146116521011685E-8</v>
      </c>
    </row>
    <row r="132" spans="1:9" x14ac:dyDescent="0.25">
      <c r="A132" s="1">
        <v>43278</v>
      </c>
      <c r="B132" s="4">
        <v>2699.6298830000001</v>
      </c>
      <c r="C132" s="4">
        <v>317.44342</v>
      </c>
      <c r="D132" s="18">
        <f t="shared" si="6"/>
        <v>-8.6415863928759502E-3</v>
      </c>
      <c r="E132" s="18">
        <f t="shared" si="6"/>
        <v>-4.477184128074985E-3</v>
      </c>
      <c r="F132" s="25">
        <f t="shared" si="7"/>
        <v>7.6439263610021552E-5</v>
      </c>
      <c r="G132" s="25">
        <f t="shared" si="8"/>
        <v>9.2314844619241315E-6</v>
      </c>
      <c r="H132" s="25">
        <f t="shared" si="9"/>
        <v>7.467701538553878E-5</v>
      </c>
      <c r="I132" s="26">
        <f t="shared" si="10"/>
        <v>2.0045177716686563E-5</v>
      </c>
    </row>
    <row r="133" spans="1:9" x14ac:dyDescent="0.25">
      <c r="A133" s="1">
        <v>43279</v>
      </c>
      <c r="B133" s="4">
        <v>2716.3100589999999</v>
      </c>
      <c r="C133" s="4">
        <v>322.09213299999999</v>
      </c>
      <c r="D133" s="18">
        <f t="shared" si="6"/>
        <v>6.1596800991367559E-3</v>
      </c>
      <c r="E133" s="18">
        <f t="shared" si="6"/>
        <v>1.4538034218994788E-2</v>
      </c>
      <c r="F133" s="25">
        <f t="shared" si="7"/>
        <v>3.6703137110095674E-5</v>
      </c>
      <c r="G133" s="25">
        <f t="shared" si="8"/>
        <v>2.5526077577372043E-4</v>
      </c>
      <c r="H133" s="25">
        <f t="shared" si="9"/>
        <v>3.7941658923701397E-5</v>
      </c>
      <c r="I133" s="26">
        <f t="shared" si="10"/>
        <v>2.1135443895266338E-4</v>
      </c>
    </row>
    <row r="134" spans="1:9" x14ac:dyDescent="0.25">
      <c r="A134" s="1">
        <v>43280</v>
      </c>
      <c r="B134" s="4">
        <v>2718.3701169999999</v>
      </c>
      <c r="C134" s="4">
        <v>322.91982999999999</v>
      </c>
      <c r="D134" s="18">
        <f t="shared" si="6"/>
        <v>7.5811566898234637E-4</v>
      </c>
      <c r="E134" s="18">
        <f t="shared" si="6"/>
        <v>2.5664561335143271E-3</v>
      </c>
      <c r="F134" s="25">
        <f t="shared" si="7"/>
        <v>4.3131659223642114E-7</v>
      </c>
      <c r="G134" s="25">
        <f t="shared" si="8"/>
        <v>1.6042463792638219E-5</v>
      </c>
      <c r="H134" s="25">
        <f t="shared" si="9"/>
        <v>5.7473936755655057E-7</v>
      </c>
      <c r="I134" s="26">
        <f t="shared" si="10"/>
        <v>6.5866970852533097E-6</v>
      </c>
    </row>
    <row r="135" spans="1:9" x14ac:dyDescent="0.25">
      <c r="A135" s="1">
        <v>43283</v>
      </c>
      <c r="B135" s="4">
        <v>2726.709961</v>
      </c>
      <c r="C135" s="4">
        <v>323.46847500000001</v>
      </c>
      <c r="D135" s="18">
        <f t="shared" si="6"/>
        <v>3.0632609261900135E-3</v>
      </c>
      <c r="E135" s="18">
        <f t="shared" si="6"/>
        <v>1.697571343759833E-3</v>
      </c>
      <c r="F135" s="25">
        <f t="shared" si="7"/>
        <v>8.7728056090340605E-6</v>
      </c>
      <c r="G135" s="25">
        <f t="shared" si="8"/>
        <v>9.8371283285943339E-6</v>
      </c>
      <c r="H135" s="25">
        <f t="shared" si="9"/>
        <v>9.3835675019224993E-6</v>
      </c>
      <c r="I135" s="26">
        <f t="shared" si="10"/>
        <v>2.8817484671545653E-6</v>
      </c>
    </row>
    <row r="136" spans="1:9" x14ac:dyDescent="0.25">
      <c r="A136" s="1">
        <v>43284</v>
      </c>
      <c r="B136" s="4">
        <v>2713.219971</v>
      </c>
      <c r="C136" s="4">
        <v>320.43667599999998</v>
      </c>
      <c r="D136" s="18">
        <f t="shared" si="6"/>
        <v>-4.9596291940371519E-3</v>
      </c>
      <c r="E136" s="18">
        <f t="shared" si="6"/>
        <v>-9.4169813679431964E-3</v>
      </c>
      <c r="F136" s="25">
        <f t="shared" si="7"/>
        <v>2.5613699598920204E-5</v>
      </c>
      <c r="G136" s="25">
        <f t="shared" si="8"/>
        <v>6.3650606876311671E-5</v>
      </c>
      <c r="H136" s="25">
        <f t="shared" si="9"/>
        <v>2.4597921742345609E-5</v>
      </c>
      <c r="I136" s="26">
        <f t="shared" si="10"/>
        <v>8.8679538084189316E-5</v>
      </c>
    </row>
    <row r="137" spans="1:9" x14ac:dyDescent="0.25">
      <c r="A137" s="1">
        <v>43286</v>
      </c>
      <c r="B137" s="4">
        <v>2736.610107</v>
      </c>
      <c r="C137" s="4">
        <v>320.67730699999998</v>
      </c>
      <c r="D137" s="18">
        <f t="shared" si="6"/>
        <v>8.5838564819602902E-3</v>
      </c>
      <c r="E137" s="18">
        <f t="shared" si="6"/>
        <v>7.5066530345688828E-4</v>
      </c>
      <c r="F137" s="25">
        <f t="shared" si="7"/>
        <v>7.1952599112779276E-5</v>
      </c>
      <c r="G137" s="25">
        <f t="shared" si="8"/>
        <v>4.7939699222250509E-6</v>
      </c>
      <c r="H137" s="25">
        <f t="shared" si="9"/>
        <v>7.368259210289169E-5</v>
      </c>
      <c r="I137" s="26">
        <f t="shared" si="10"/>
        <v>5.6349839781402216E-7</v>
      </c>
    </row>
    <row r="138" spans="1:9" x14ac:dyDescent="0.25">
      <c r="A138" s="1">
        <v>43287</v>
      </c>
      <c r="B138" s="4">
        <v>2759.820068</v>
      </c>
      <c r="C138" s="4">
        <v>322.082581</v>
      </c>
      <c r="D138" s="18">
        <f t="shared" si="6"/>
        <v>8.4455176245228913E-3</v>
      </c>
      <c r="E138" s="18">
        <f t="shared" si="6"/>
        <v>4.3726320366114062E-3</v>
      </c>
      <c r="F138" s="25">
        <f t="shared" si="7"/>
        <v>6.9624821413979664E-5</v>
      </c>
      <c r="G138" s="25">
        <f t="shared" si="8"/>
        <v>3.3773303974886017E-5</v>
      </c>
      <c r="H138" s="25">
        <f t="shared" si="9"/>
        <v>7.1326767946126775E-5</v>
      </c>
      <c r="I138" s="26">
        <f t="shared" si="10"/>
        <v>1.9119910927600414E-5</v>
      </c>
    </row>
    <row r="139" spans="1:9" x14ac:dyDescent="0.25">
      <c r="A139" s="1">
        <v>43290</v>
      </c>
      <c r="B139" s="4">
        <v>2784.169922</v>
      </c>
      <c r="C139" s="4">
        <v>329.08935500000001</v>
      </c>
      <c r="D139" s="18">
        <f t="shared" si="6"/>
        <v>8.7842909604549466E-3</v>
      </c>
      <c r="E139" s="18">
        <f t="shared" si="6"/>
        <v>2.1521334238222507E-2</v>
      </c>
      <c r="F139" s="25">
        <f t="shared" si="7"/>
        <v>7.5393139126125349E-5</v>
      </c>
      <c r="G139" s="25">
        <f t="shared" si="8"/>
        <v>5.2716998326338084E-4</v>
      </c>
      <c r="H139" s="25">
        <f t="shared" si="9"/>
        <v>7.7163767677930495E-5</v>
      </c>
      <c r="I139" s="26">
        <f t="shared" si="10"/>
        <v>4.6316782739328833E-4</v>
      </c>
    </row>
    <row r="140" spans="1:9" x14ac:dyDescent="0.25">
      <c r="A140" s="1">
        <v>43291</v>
      </c>
      <c r="B140" s="4">
        <v>2793.8400879999999</v>
      </c>
      <c r="C140" s="4">
        <v>334.13262900000001</v>
      </c>
      <c r="D140" s="18">
        <f t="shared" ref="D140:E203" si="11">LN(B140/B139)</f>
        <v>3.4672493130737708E-3</v>
      </c>
      <c r="E140" s="18">
        <f t="shared" si="11"/>
        <v>1.5208697335980161E-2</v>
      </c>
      <c r="F140" s="25">
        <f t="shared" ref="F140:F203" si="12">(D140-$D$2)^2</f>
        <v>1.1329152357682463E-5</v>
      </c>
      <c r="G140" s="25">
        <f t="shared" ref="G140:G203" si="13">(E140-$E$2)^2</f>
        <v>2.7714077648139849E-4</v>
      </c>
      <c r="H140" s="25">
        <f t="shared" ref="H140:H203" si="14">D140^2</f>
        <v>1.2021817799010535E-5</v>
      </c>
      <c r="I140" s="26">
        <f t="shared" ref="I140:I203" si="15">E140^2</f>
        <v>2.3130447465745003E-4</v>
      </c>
    </row>
    <row r="141" spans="1:9" x14ac:dyDescent="0.25">
      <c r="A141" s="1">
        <v>43292</v>
      </c>
      <c r="B141" s="4">
        <v>2774.0200199999999</v>
      </c>
      <c r="C141" s="4">
        <v>327.818848</v>
      </c>
      <c r="D141" s="18">
        <f t="shared" si="11"/>
        <v>-7.1194862420864667E-3</v>
      </c>
      <c r="E141" s="18">
        <f t="shared" si="11"/>
        <v>-1.9076843839150367E-2</v>
      </c>
      <c r="F141" s="25">
        <f t="shared" si="12"/>
        <v>5.2140745974052548E-5</v>
      </c>
      <c r="G141" s="25">
        <f t="shared" si="13"/>
        <v>3.1109888581336384E-4</v>
      </c>
      <c r="H141" s="25">
        <f t="shared" si="14"/>
        <v>5.0687084351258479E-5</v>
      </c>
      <c r="I141" s="26">
        <f t="shared" si="15"/>
        <v>3.6392597086332932E-4</v>
      </c>
    </row>
    <row r="142" spans="1:9" x14ac:dyDescent="0.25">
      <c r="A142" s="1">
        <v>43293</v>
      </c>
      <c r="B142" s="4">
        <v>2798.290039</v>
      </c>
      <c r="C142" s="4">
        <v>333.045074</v>
      </c>
      <c r="D142" s="18">
        <f t="shared" si="11"/>
        <v>8.7109913888583079E-3</v>
      </c>
      <c r="E142" s="18">
        <f t="shared" si="11"/>
        <v>1.5816675046385512E-2</v>
      </c>
      <c r="F142" s="25">
        <f t="shared" si="12"/>
        <v>7.4125602988300824E-5</v>
      </c>
      <c r="G142" s="25">
        <f t="shared" si="13"/>
        <v>2.9775308676547441E-4</v>
      </c>
      <c r="H142" s="25">
        <f t="shared" si="14"/>
        <v>7.5881370976763591E-5</v>
      </c>
      <c r="I142" s="26">
        <f t="shared" si="15"/>
        <v>2.5016720952295414E-4</v>
      </c>
    </row>
    <row r="143" spans="1:9" x14ac:dyDescent="0.25">
      <c r="A143" s="1">
        <v>43294</v>
      </c>
      <c r="B143" s="4">
        <v>2801.3100589999999</v>
      </c>
      <c r="C143" s="4">
        <v>337.626465</v>
      </c>
      <c r="D143" s="18">
        <f t="shared" si="11"/>
        <v>1.0786557039651253E-3</v>
      </c>
      <c r="E143" s="18">
        <f t="shared" si="11"/>
        <v>1.3662313059199105E-2</v>
      </c>
      <c r="F143" s="25">
        <f t="shared" si="12"/>
        <v>9.5508990444168065E-7</v>
      </c>
      <c r="G143" s="25">
        <f t="shared" si="13"/>
        <v>2.2804507510353043E-4</v>
      </c>
      <c r="H143" s="25">
        <f t="shared" si="14"/>
        <v>1.1634981276965E-6</v>
      </c>
      <c r="I143" s="26">
        <f t="shared" si="15"/>
        <v>1.8665879812756239E-4</v>
      </c>
    </row>
    <row r="144" spans="1:9" x14ac:dyDescent="0.25">
      <c r="A144" s="1">
        <v>43297</v>
      </c>
      <c r="B144" s="4">
        <v>2798.429932</v>
      </c>
      <c r="C144" s="4">
        <v>342.73718300000002</v>
      </c>
      <c r="D144" s="18">
        <f t="shared" si="11"/>
        <v>-1.028664637499674E-3</v>
      </c>
      <c r="E144" s="18">
        <f t="shared" si="11"/>
        <v>1.5023771903728523E-2</v>
      </c>
      <c r="F144" s="25">
        <f t="shared" si="12"/>
        <v>1.2769753249869485E-6</v>
      </c>
      <c r="G144" s="25">
        <f t="shared" si="13"/>
        <v>2.7101786474290957E-4</v>
      </c>
      <c r="H144" s="25">
        <f t="shared" si="14"/>
        <v>1.0581509364423358E-6</v>
      </c>
      <c r="I144" s="26">
        <f t="shared" si="15"/>
        <v>2.2571372221526255E-4</v>
      </c>
    </row>
    <row r="145" spans="1:9" x14ac:dyDescent="0.25">
      <c r="A145" s="1">
        <v>43298</v>
      </c>
      <c r="B145" s="4">
        <v>2809.5500489999999</v>
      </c>
      <c r="C145" s="4">
        <v>343.48794600000002</v>
      </c>
      <c r="D145" s="18">
        <f t="shared" si="11"/>
        <v>3.965824276198425E-3</v>
      </c>
      <c r="E145" s="18">
        <f t="shared" si="11"/>
        <v>2.1880962028707758E-3</v>
      </c>
      <c r="F145" s="25">
        <f t="shared" si="12"/>
        <v>1.493401696495485E-5</v>
      </c>
      <c r="G145" s="25">
        <f t="shared" si="13"/>
        <v>1.3154726596700282E-5</v>
      </c>
      <c r="H145" s="25">
        <f t="shared" si="14"/>
        <v>1.5727762189684763E-5</v>
      </c>
      <c r="I145" s="26">
        <f t="shared" si="15"/>
        <v>4.787764993017507E-6</v>
      </c>
    </row>
    <row r="146" spans="1:9" x14ac:dyDescent="0.25">
      <c r="A146" s="1">
        <v>43299</v>
      </c>
      <c r="B146" s="4">
        <v>2815.6201169999999</v>
      </c>
      <c r="C146" s="4">
        <v>346.71224999999998</v>
      </c>
      <c r="D146" s="18">
        <f t="shared" si="11"/>
        <v>2.1581819489692655E-3</v>
      </c>
      <c r="E146" s="18">
        <f t="shared" si="11"/>
        <v>9.3431658642020073E-3</v>
      </c>
      <c r="F146" s="25">
        <f t="shared" si="12"/>
        <v>4.230480775488194E-6</v>
      </c>
      <c r="G146" s="25">
        <f t="shared" si="13"/>
        <v>1.1625182994181371E-4</v>
      </c>
      <c r="H146" s="25">
        <f t="shared" si="14"/>
        <v>4.6577493248567773E-6</v>
      </c>
      <c r="I146" s="26">
        <f t="shared" si="15"/>
        <v>8.7294748365989642E-5</v>
      </c>
    </row>
    <row r="147" spans="1:9" x14ac:dyDescent="0.25">
      <c r="A147" s="1">
        <v>43300</v>
      </c>
      <c r="B147" s="4">
        <v>2804.48999</v>
      </c>
      <c r="C147" s="4">
        <v>341.99609400000003</v>
      </c>
      <c r="D147" s="18">
        <f t="shared" si="11"/>
        <v>-3.9608268660280945E-3</v>
      </c>
      <c r="E147" s="18">
        <f t="shared" si="11"/>
        <v>-1.3695869263068164E-2</v>
      </c>
      <c r="F147" s="25">
        <f t="shared" si="12"/>
        <v>1.6501432748811927E-5</v>
      </c>
      <c r="G147" s="25">
        <f t="shared" si="13"/>
        <v>1.5023456231527883E-4</v>
      </c>
      <c r="H147" s="25">
        <f t="shared" si="14"/>
        <v>1.5688149462649938E-5</v>
      </c>
      <c r="I147" s="26">
        <f t="shared" si="15"/>
        <v>1.875768348710553E-4</v>
      </c>
    </row>
    <row r="148" spans="1:9" x14ac:dyDescent="0.25">
      <c r="A148" s="1">
        <v>43301</v>
      </c>
      <c r="B148" s="4">
        <v>2801.830078</v>
      </c>
      <c r="C148" s="4">
        <v>341.58221400000002</v>
      </c>
      <c r="D148" s="18">
        <f t="shared" si="11"/>
        <v>-9.4889773231677382E-4</v>
      </c>
      <c r="E148" s="18">
        <f t="shared" si="11"/>
        <v>-1.2109221305887682E-3</v>
      </c>
      <c r="F148" s="25">
        <f t="shared" si="12"/>
        <v>1.1030595613099597E-6</v>
      </c>
      <c r="G148" s="25">
        <f t="shared" si="13"/>
        <v>5.1950349372862825E-8</v>
      </c>
      <c r="H148" s="25">
        <f t="shared" si="14"/>
        <v>9.0040690639591575E-7</v>
      </c>
      <c r="I148" s="26">
        <f t="shared" si="15"/>
        <v>1.4663324063496419E-6</v>
      </c>
    </row>
    <row r="149" spans="1:9" x14ac:dyDescent="0.25">
      <c r="A149" s="1">
        <v>43304</v>
      </c>
      <c r="B149" s="4">
        <v>2806.9799800000001</v>
      </c>
      <c r="C149" s="4">
        <v>340.01336700000002</v>
      </c>
      <c r="D149" s="18">
        <f t="shared" si="11"/>
        <v>1.8363622208507574E-3</v>
      </c>
      <c r="E149" s="18">
        <f t="shared" si="11"/>
        <v>-4.6034622708774663E-3</v>
      </c>
      <c r="F149" s="25">
        <f t="shared" si="12"/>
        <v>3.0102025463717959E-6</v>
      </c>
      <c r="G149" s="25">
        <f t="shared" si="13"/>
        <v>1.0014781436521149E-5</v>
      </c>
      <c r="H149" s="25">
        <f t="shared" si="14"/>
        <v>3.372226206167926E-6</v>
      </c>
      <c r="I149" s="26">
        <f t="shared" si="15"/>
        <v>2.1191864879392317E-5</v>
      </c>
    </row>
    <row r="150" spans="1:9" x14ac:dyDescent="0.25">
      <c r="A150" s="1">
        <v>43305</v>
      </c>
      <c r="B150" s="4">
        <v>2820.3999020000001</v>
      </c>
      <c r="C150" s="4">
        <v>344.82574499999998</v>
      </c>
      <c r="D150" s="18">
        <f t="shared" si="11"/>
        <v>4.7695189311680571E-3</v>
      </c>
      <c r="E150" s="18">
        <f t="shared" si="11"/>
        <v>1.4054270932166808E-2</v>
      </c>
      <c r="F150" s="25">
        <f t="shared" si="12"/>
        <v>2.1791626658721366E-5</v>
      </c>
      <c r="G150" s="25">
        <f t="shared" si="13"/>
        <v>2.4003674426744884E-4</v>
      </c>
      <c r="H150" s="25">
        <f t="shared" si="14"/>
        <v>2.2748310834770486E-5</v>
      </c>
      <c r="I150" s="26">
        <f t="shared" si="15"/>
        <v>1.9752253143474888E-4</v>
      </c>
    </row>
    <row r="151" spans="1:9" x14ac:dyDescent="0.25">
      <c r="A151" s="1">
        <v>43306</v>
      </c>
      <c r="B151" s="4">
        <v>2846.070068</v>
      </c>
      <c r="C151" s="4">
        <v>342.56393400000002</v>
      </c>
      <c r="D151" s="18">
        <f t="shared" si="11"/>
        <v>9.0604350659817777E-3</v>
      </c>
      <c r="E151" s="18">
        <f t="shared" si="11"/>
        <v>-6.5808935804524604E-3</v>
      </c>
      <c r="F151" s="25">
        <f t="shared" si="12"/>
        <v>8.0264870299699375E-5</v>
      </c>
      <c r="G151" s="25">
        <f t="shared" si="13"/>
        <v>2.6440629425498102E-5</v>
      </c>
      <c r="H151" s="25">
        <f t="shared" si="14"/>
        <v>8.2091483584872217E-5</v>
      </c>
      <c r="I151" s="26">
        <f t="shared" si="15"/>
        <v>4.3308160317240405E-5</v>
      </c>
    </row>
    <row r="152" spans="1:9" x14ac:dyDescent="0.25">
      <c r="A152" s="1">
        <v>43307</v>
      </c>
      <c r="B152" s="4">
        <v>2837.4399410000001</v>
      </c>
      <c r="C152" s="4">
        <v>345.83633400000002</v>
      </c>
      <c r="D152" s="18">
        <f t="shared" si="11"/>
        <v>-3.0369027657715817E-3</v>
      </c>
      <c r="E152" s="18">
        <f t="shared" si="11"/>
        <v>9.5073311306069341E-3</v>
      </c>
      <c r="F152" s="25">
        <f t="shared" si="12"/>
        <v>9.8487477404610182E-6</v>
      </c>
      <c r="G152" s="25">
        <f t="shared" si="13"/>
        <v>1.1981884463948876E-4</v>
      </c>
      <c r="H152" s="25">
        <f t="shared" si="14"/>
        <v>9.2227784087510824E-6</v>
      </c>
      <c r="I152" s="26">
        <f t="shared" si="15"/>
        <v>9.0389345227007725E-5</v>
      </c>
    </row>
    <row r="153" spans="1:9" x14ac:dyDescent="0.25">
      <c r="A153" s="1">
        <v>43308</v>
      </c>
      <c r="B153" s="4">
        <v>2818.820068</v>
      </c>
      <c r="C153" s="4">
        <v>347.11645499999997</v>
      </c>
      <c r="D153" s="18">
        <f t="shared" si="11"/>
        <v>-6.5838346291620022E-3</v>
      </c>
      <c r="E153" s="18">
        <f t="shared" si="11"/>
        <v>3.6946888057466576E-3</v>
      </c>
      <c r="F153" s="25">
        <f t="shared" si="12"/>
        <v>4.4691943440583119E-5</v>
      </c>
      <c r="G153" s="25">
        <f t="shared" si="13"/>
        <v>2.6353203456404783E-5</v>
      </c>
      <c r="H153" s="25">
        <f t="shared" si="14"/>
        <v>4.3346878424152761E-5</v>
      </c>
      <c r="I153" s="26">
        <f t="shared" si="15"/>
        <v>1.3650725371309662E-5</v>
      </c>
    </row>
    <row r="154" spans="1:9" x14ac:dyDescent="0.25">
      <c r="A154" s="1">
        <v>43311</v>
      </c>
      <c r="B154" s="4">
        <v>2802.6000979999999</v>
      </c>
      <c r="C154" s="4">
        <v>337.88632200000001</v>
      </c>
      <c r="D154" s="18">
        <f t="shared" si="11"/>
        <v>-5.7707890654419306E-3</v>
      </c>
      <c r="E154" s="18">
        <f t="shared" si="11"/>
        <v>-2.695081536220939E-2</v>
      </c>
      <c r="F154" s="25">
        <f t="shared" si="12"/>
        <v>3.4482236724163776E-5</v>
      </c>
      <c r="G154" s="25">
        <f t="shared" si="13"/>
        <v>6.5086046218891167E-4</v>
      </c>
      <c r="H154" s="25">
        <f t="shared" si="14"/>
        <v>3.3302006437824151E-5</v>
      </c>
      <c r="I154" s="26">
        <f t="shared" si="15"/>
        <v>7.2634644868790172E-4</v>
      </c>
    </row>
    <row r="155" spans="1:9" x14ac:dyDescent="0.25">
      <c r="A155" s="1">
        <v>43312</v>
      </c>
      <c r="B155" s="4">
        <v>2816.290039</v>
      </c>
      <c r="C155" s="4">
        <v>342.929688</v>
      </c>
      <c r="D155" s="18">
        <f t="shared" si="11"/>
        <v>4.8728370744568371E-3</v>
      </c>
      <c r="E155" s="18">
        <f t="shared" si="11"/>
        <v>1.4815921429571277E-2</v>
      </c>
      <c r="F155" s="25">
        <f t="shared" si="12"/>
        <v>2.2766910528134361E-5</v>
      </c>
      <c r="G155" s="25">
        <f t="shared" si="13"/>
        <v>2.6421753972235526E-4</v>
      </c>
      <c r="H155" s="25">
        <f t="shared" si="14"/>
        <v>2.3744541154201066E-5</v>
      </c>
      <c r="I155" s="26">
        <f t="shared" si="15"/>
        <v>2.1951152780722941E-4</v>
      </c>
    </row>
    <row r="156" spans="1:9" x14ac:dyDescent="0.25">
      <c r="A156" s="1">
        <v>43313</v>
      </c>
      <c r="B156" s="4">
        <v>2813.360107</v>
      </c>
      <c r="C156" s="4">
        <v>339.522583</v>
      </c>
      <c r="D156" s="18">
        <f t="shared" si="11"/>
        <v>-1.0408931953329581E-3</v>
      </c>
      <c r="E156" s="18">
        <f t="shared" si="11"/>
        <v>-9.9849717027916153E-3</v>
      </c>
      <c r="F156" s="25">
        <f t="shared" si="12"/>
        <v>1.3047622184516978E-6</v>
      </c>
      <c r="G156" s="25">
        <f t="shared" si="13"/>
        <v>7.3036224815654967E-5</v>
      </c>
      <c r="H156" s="25">
        <f t="shared" si="14"/>
        <v>1.0834586440904557E-6</v>
      </c>
      <c r="I156" s="26">
        <f t="shared" si="15"/>
        <v>9.9699659905549295E-5</v>
      </c>
    </row>
    <row r="157" spans="1:9" x14ac:dyDescent="0.25">
      <c r="A157" s="1">
        <v>43314</v>
      </c>
      <c r="B157" s="4">
        <v>2827.219971</v>
      </c>
      <c r="C157" s="4">
        <v>336.60623199999998</v>
      </c>
      <c r="D157" s="18">
        <f t="shared" si="11"/>
        <v>4.9143498371688119E-3</v>
      </c>
      <c r="E157" s="18">
        <f t="shared" si="11"/>
        <v>-8.6266670532738395E-3</v>
      </c>
      <c r="F157" s="25">
        <f t="shared" si="12"/>
        <v>2.3164787507128722E-5</v>
      </c>
      <c r="G157" s="25">
        <f t="shared" si="13"/>
        <v>5.1664738093416686E-5</v>
      </c>
      <c r="H157" s="25">
        <f t="shared" si="14"/>
        <v>2.4150834322081126E-5</v>
      </c>
      <c r="I157" s="26">
        <f t="shared" si="15"/>
        <v>7.4419384448040345E-5</v>
      </c>
    </row>
    <row r="158" spans="1:9" x14ac:dyDescent="0.25">
      <c r="A158" s="1">
        <v>43315</v>
      </c>
      <c r="B158" s="4">
        <v>2840.3500979999999</v>
      </c>
      <c r="C158" s="4">
        <v>335.36465500000003</v>
      </c>
      <c r="D158" s="18">
        <f t="shared" si="11"/>
        <v>4.6334320813658366E-3</v>
      </c>
      <c r="E158" s="18">
        <f t="shared" si="11"/>
        <v>-3.695333940447357E-3</v>
      </c>
      <c r="F158" s="25">
        <f t="shared" si="12"/>
        <v>2.0539598568411214E-5</v>
      </c>
      <c r="G158" s="25">
        <f t="shared" si="13"/>
        <v>5.0917273399075349E-6</v>
      </c>
      <c r="H158" s="25">
        <f t="shared" si="14"/>
        <v>2.1468692852630149E-5</v>
      </c>
      <c r="I158" s="26">
        <f t="shared" si="15"/>
        <v>1.3655492931422191E-5</v>
      </c>
    </row>
    <row r="159" spans="1:9" x14ac:dyDescent="0.25">
      <c r="A159" s="1">
        <v>43318</v>
      </c>
      <c r="B159" s="4">
        <v>2850.3999020000001</v>
      </c>
      <c r="C159" s="4">
        <v>333.56478900000002</v>
      </c>
      <c r="D159" s="18">
        <f t="shared" si="11"/>
        <v>3.5319824091807187E-3</v>
      </c>
      <c r="E159" s="18">
        <f t="shared" si="11"/>
        <v>-5.3813458494046968E-3</v>
      </c>
      <c r="F159" s="25">
        <f t="shared" si="12"/>
        <v>1.1769110478916455E-5</v>
      </c>
      <c r="G159" s="25">
        <f t="shared" si="13"/>
        <v>1.5543286742493648E-5</v>
      </c>
      <c r="H159" s="25">
        <f t="shared" si="14"/>
        <v>1.2474899738762033E-5</v>
      </c>
      <c r="I159" s="26">
        <f t="shared" si="15"/>
        <v>2.8958883150905159E-5</v>
      </c>
    </row>
    <row r="160" spans="1:9" x14ac:dyDescent="0.25">
      <c r="A160" s="1">
        <v>43319</v>
      </c>
      <c r="B160" s="4">
        <v>2858.4499510000001</v>
      </c>
      <c r="C160" s="4">
        <v>337.59756499999997</v>
      </c>
      <c r="D160" s="18">
        <f t="shared" si="11"/>
        <v>2.8202018069540436E-3</v>
      </c>
      <c r="E160" s="18">
        <f t="shared" si="11"/>
        <v>1.2017433665266008E-2</v>
      </c>
      <c r="F160" s="25">
        <f t="shared" si="12"/>
        <v>7.3920535088790553E-6</v>
      </c>
      <c r="G160" s="25">
        <f t="shared" si="13"/>
        <v>1.8107152495870033E-4</v>
      </c>
      <c r="H160" s="25">
        <f t="shared" si="14"/>
        <v>7.953538231946852E-6</v>
      </c>
      <c r="I160" s="26">
        <f t="shared" si="15"/>
        <v>1.444187118990688E-4</v>
      </c>
    </row>
    <row r="161" spans="1:9" x14ac:dyDescent="0.25">
      <c r="A161" s="1">
        <v>43320</v>
      </c>
      <c r="B161" s="4">
        <v>2857.6999510000001</v>
      </c>
      <c r="C161" s="4">
        <v>334.72943099999998</v>
      </c>
      <c r="D161" s="18">
        <f t="shared" si="11"/>
        <v>-2.6241439331087723E-4</v>
      </c>
      <c r="E161" s="18">
        <f t="shared" si="11"/>
        <v>-8.5320131897732281E-3</v>
      </c>
      <c r="F161" s="25">
        <f t="shared" si="12"/>
        <v>1.3233813290296167E-7</v>
      </c>
      <c r="G161" s="25">
        <f t="shared" si="13"/>
        <v>5.0312987821444477E-5</v>
      </c>
      <c r="H161" s="25">
        <f t="shared" si="14"/>
        <v>6.8861313816715766E-8</v>
      </c>
      <c r="I161" s="26">
        <f t="shared" si="15"/>
        <v>7.2795249070464337E-5</v>
      </c>
    </row>
    <row r="162" spans="1:9" x14ac:dyDescent="0.25">
      <c r="A162" s="1">
        <v>43321</v>
      </c>
      <c r="B162" s="4">
        <v>2853.580078</v>
      </c>
      <c r="C162" s="4">
        <v>332.45642099999998</v>
      </c>
      <c r="D162" s="18">
        <f t="shared" si="11"/>
        <v>-1.4427146607000002E-3</v>
      </c>
      <c r="E162" s="18">
        <f t="shared" si="11"/>
        <v>-6.8137499837608905E-3</v>
      </c>
      <c r="F162" s="25">
        <f t="shared" si="12"/>
        <v>2.3841933990014813E-6</v>
      </c>
      <c r="G162" s="25">
        <f t="shared" si="13"/>
        <v>2.8889567858469141E-5</v>
      </c>
      <c r="H162" s="25">
        <f t="shared" si="14"/>
        <v>2.0814255921987167E-6</v>
      </c>
      <c r="I162" s="26">
        <f t="shared" si="15"/>
        <v>4.6427188841201534E-5</v>
      </c>
    </row>
    <row r="163" spans="1:9" x14ac:dyDescent="0.25">
      <c r="A163" s="1">
        <v>43322</v>
      </c>
      <c r="B163" s="4">
        <v>2833.280029</v>
      </c>
      <c r="C163" s="4">
        <v>328.28765900000002</v>
      </c>
      <c r="D163" s="18">
        <f t="shared" si="11"/>
        <v>-7.1393123242211578E-3</v>
      </c>
      <c r="E163" s="18">
        <f t="shared" si="11"/>
        <v>-1.261855366186611E-2</v>
      </c>
      <c r="F163" s="25">
        <f t="shared" si="12"/>
        <v>5.242746157358322E-5</v>
      </c>
      <c r="G163" s="25">
        <f t="shared" si="13"/>
        <v>1.2498581145475889E-4</v>
      </c>
      <c r="H163" s="25">
        <f t="shared" si="14"/>
        <v>5.0969780462776112E-5</v>
      </c>
      <c r="I163" s="26">
        <f t="shared" si="15"/>
        <v>1.5922789651739462E-4</v>
      </c>
    </row>
    <row r="164" spans="1:9" x14ac:dyDescent="0.25">
      <c r="A164" s="1">
        <v>43325</v>
      </c>
      <c r="B164" s="4">
        <v>2821.929932</v>
      </c>
      <c r="C164" s="4">
        <v>327.27209499999998</v>
      </c>
      <c r="D164" s="18">
        <f t="shared" si="11"/>
        <v>-4.0140374338481786E-3</v>
      </c>
      <c r="E164" s="18">
        <f t="shared" si="11"/>
        <v>-3.0983134831450319E-3</v>
      </c>
      <c r="F164" s="25">
        <f t="shared" si="12"/>
        <v>1.6936567577780109E-5</v>
      </c>
      <c r="G164" s="25">
        <f t="shared" si="13"/>
        <v>2.7538246163825583E-6</v>
      </c>
      <c r="H164" s="25">
        <f t="shared" si="14"/>
        <v>1.6112496520334472E-5</v>
      </c>
      <c r="I164" s="26">
        <f t="shared" si="15"/>
        <v>9.5995464398382998E-6</v>
      </c>
    </row>
    <row r="165" spans="1:9" x14ac:dyDescent="0.25">
      <c r="A165" s="1">
        <v>43326</v>
      </c>
      <c r="B165" s="4">
        <v>2839.959961</v>
      </c>
      <c r="C165" s="4">
        <v>328.02648900000003</v>
      </c>
      <c r="D165" s="18">
        <f t="shared" si="11"/>
        <v>6.3689299110739591E-3</v>
      </c>
      <c r="E165" s="18">
        <f t="shared" si="11"/>
        <v>2.3024445701207751E-3</v>
      </c>
      <c r="F165" s="25">
        <f t="shared" si="12"/>
        <v>3.9282323639239053E-5</v>
      </c>
      <c r="G165" s="25">
        <f t="shared" si="13"/>
        <v>1.3997272515165521E-5</v>
      </c>
      <c r="H165" s="25">
        <f t="shared" si="14"/>
        <v>4.0563268212172549E-5</v>
      </c>
      <c r="I165" s="26">
        <f t="shared" si="15"/>
        <v>5.3012509984786404E-6</v>
      </c>
    </row>
    <row r="166" spans="1:9" x14ac:dyDescent="0.25">
      <c r="A166" s="1">
        <v>43327</v>
      </c>
      <c r="B166" s="4">
        <v>2818.3701169999999</v>
      </c>
      <c r="C166" s="4">
        <v>320.88836700000002</v>
      </c>
      <c r="D166" s="18">
        <f t="shared" si="11"/>
        <v>-7.6312086699139242E-3</v>
      </c>
      <c r="E166" s="18">
        <f t="shared" si="11"/>
        <v>-2.2001067979507582E-2</v>
      </c>
      <c r="F166" s="25">
        <f t="shared" si="12"/>
        <v>5.9792752652556205E-5</v>
      </c>
      <c r="G166" s="25">
        <f t="shared" si="13"/>
        <v>4.2280487718570665E-4</v>
      </c>
      <c r="H166" s="25">
        <f t="shared" si="14"/>
        <v>5.8235345763769444E-5</v>
      </c>
      <c r="I166" s="26">
        <f t="shared" si="15"/>
        <v>4.8404699223891383E-4</v>
      </c>
    </row>
    <row r="167" spans="1:9" x14ac:dyDescent="0.25">
      <c r="A167" s="1">
        <v>43328</v>
      </c>
      <c r="B167" s="4">
        <v>2840.6899410000001</v>
      </c>
      <c r="C167" s="4">
        <v>334.64236499999998</v>
      </c>
      <c r="D167" s="18">
        <f t="shared" si="11"/>
        <v>7.8882144761550296E-3</v>
      </c>
      <c r="E167" s="18">
        <f t="shared" si="11"/>
        <v>4.1969098115035214E-2</v>
      </c>
      <c r="F167" s="25">
        <f t="shared" si="12"/>
        <v>6.0634967271678548E-5</v>
      </c>
      <c r="G167" s="25">
        <f t="shared" si="13"/>
        <v>1.8842498140027152E-3</v>
      </c>
      <c r="H167" s="25">
        <f t="shared" si="14"/>
        <v>6.2223927621821767E-5</v>
      </c>
      <c r="I167" s="26">
        <f t="shared" si="15"/>
        <v>1.7614051965894524E-3</v>
      </c>
    </row>
    <row r="168" spans="1:9" x14ac:dyDescent="0.25">
      <c r="A168" s="1">
        <v>43329</v>
      </c>
      <c r="B168" s="4">
        <v>2850.1298830000001</v>
      </c>
      <c r="C168" s="4">
        <v>335.04858400000001</v>
      </c>
      <c r="D168" s="18">
        <f t="shared" si="11"/>
        <v>3.3176065840605441E-3</v>
      </c>
      <c r="E168" s="18">
        <f t="shared" si="11"/>
        <v>1.2131537701902458E-3</v>
      </c>
      <c r="F168" s="25">
        <f t="shared" si="12"/>
        <v>1.0344186180583528E-5</v>
      </c>
      <c r="G168" s="25">
        <f t="shared" si="13"/>
        <v>7.0331151044470735E-6</v>
      </c>
      <c r="H168" s="25">
        <f t="shared" si="14"/>
        <v>1.1006513446601873E-5</v>
      </c>
      <c r="I168" s="26">
        <f t="shared" si="15"/>
        <v>1.4717420701268078E-6</v>
      </c>
    </row>
    <row r="169" spans="1:9" x14ac:dyDescent="0.25">
      <c r="A169" s="1">
        <v>43332</v>
      </c>
      <c r="B169" s="4">
        <v>2857.0500489999999</v>
      </c>
      <c r="C169" s="4">
        <v>339.24633799999998</v>
      </c>
      <c r="D169" s="18">
        <f t="shared" si="11"/>
        <v>2.4250748965000154E-3</v>
      </c>
      <c r="E169" s="18">
        <f t="shared" si="11"/>
        <v>1.245095608194916E-2</v>
      </c>
      <c r="F169" s="25">
        <f t="shared" si="12"/>
        <v>5.3996105264628758E-6</v>
      </c>
      <c r="G169" s="25">
        <f t="shared" si="13"/>
        <v>1.9292666641906658E-4</v>
      </c>
      <c r="H169" s="25">
        <f t="shared" si="14"/>
        <v>5.8809882536345604E-6</v>
      </c>
      <c r="I169" s="26">
        <f t="shared" si="15"/>
        <v>1.5502630735462678E-4</v>
      </c>
    </row>
    <row r="170" spans="1:9" x14ac:dyDescent="0.25">
      <c r="A170" s="1">
        <v>43333</v>
      </c>
      <c r="B170" s="4">
        <v>2862.959961</v>
      </c>
      <c r="C170" s="4">
        <v>342.17709400000001</v>
      </c>
      <c r="D170" s="18">
        <f t="shared" si="11"/>
        <v>2.0663999162995063E-3</v>
      </c>
      <c r="E170" s="18">
        <f t="shared" si="11"/>
        <v>8.601917496901439E-3</v>
      </c>
      <c r="F170" s="25">
        <f t="shared" si="12"/>
        <v>3.861347713851271E-6</v>
      </c>
      <c r="G170" s="25">
        <f t="shared" si="13"/>
        <v>1.0081697825828517E-4</v>
      </c>
      <c r="H170" s="25">
        <f t="shared" si="14"/>
        <v>4.2700086140826068E-6</v>
      </c>
      <c r="I170" s="26">
        <f t="shared" si="15"/>
        <v>7.3992984623499113E-5</v>
      </c>
    </row>
    <row r="171" spans="1:9" x14ac:dyDescent="0.25">
      <c r="A171" s="1">
        <v>43334</v>
      </c>
      <c r="B171" s="4">
        <v>2861.820068</v>
      </c>
      <c r="C171" s="4">
        <v>338.55963100000002</v>
      </c>
      <c r="D171" s="18">
        <f t="shared" si="11"/>
        <v>-3.9823120164966298E-4</v>
      </c>
      <c r="E171" s="18">
        <f t="shared" si="11"/>
        <v>-1.0628182435131389E-2</v>
      </c>
      <c r="F171" s="25">
        <f t="shared" si="12"/>
        <v>2.4960005338408549E-7</v>
      </c>
      <c r="G171" s="25">
        <f t="shared" si="13"/>
        <v>8.4443861416891422E-5</v>
      </c>
      <c r="H171" s="25">
        <f t="shared" si="14"/>
        <v>1.5858808996733454E-7</v>
      </c>
      <c r="I171" s="26">
        <f t="shared" si="15"/>
        <v>1.1295826187443538E-4</v>
      </c>
    </row>
    <row r="172" spans="1:9" x14ac:dyDescent="0.25">
      <c r="A172" s="1">
        <v>43335</v>
      </c>
      <c r="B172" s="4">
        <v>2856.9799800000001</v>
      </c>
      <c r="C172" s="4">
        <v>336.09320100000002</v>
      </c>
      <c r="D172" s="18">
        <f t="shared" si="11"/>
        <v>-1.6926939620312493E-3</v>
      </c>
      <c r="E172" s="18">
        <f t="shared" si="11"/>
        <v>-7.3117338911115265E-3</v>
      </c>
      <c r="F172" s="25">
        <f t="shared" si="12"/>
        <v>3.2186608053303973E-6</v>
      </c>
      <c r="G172" s="25">
        <f t="shared" si="13"/>
        <v>3.4490784891345708E-5</v>
      </c>
      <c r="H172" s="25">
        <f t="shared" si="14"/>
        <v>2.8652128490970484E-6</v>
      </c>
      <c r="I172" s="26">
        <f t="shared" si="15"/>
        <v>5.3461452494428905E-5</v>
      </c>
    </row>
    <row r="173" spans="1:9" x14ac:dyDescent="0.25">
      <c r="A173" s="1">
        <v>43336</v>
      </c>
      <c r="B173" s="4">
        <v>2874.6899410000001</v>
      </c>
      <c r="C173" s="4">
        <v>337.930969</v>
      </c>
      <c r="D173" s="18">
        <f t="shared" si="11"/>
        <v>6.1797059510375384E-3</v>
      </c>
      <c r="E173" s="18">
        <f t="shared" si="11"/>
        <v>5.4531354686937431E-3</v>
      </c>
      <c r="F173" s="25">
        <f t="shared" si="12"/>
        <v>3.6946183838870364E-5</v>
      </c>
      <c r="G173" s="25">
        <f t="shared" si="13"/>
        <v>4.7499440590586876E-5</v>
      </c>
      <c r="H173" s="25">
        <f t="shared" si="14"/>
        <v>3.8188765641288767E-5</v>
      </c>
      <c r="I173" s="26">
        <f t="shared" si="15"/>
        <v>2.9736686439925729E-5</v>
      </c>
    </row>
    <row r="174" spans="1:9" x14ac:dyDescent="0.25">
      <c r="A174" s="1">
        <v>43339</v>
      </c>
      <c r="B174" s="4">
        <v>2896.73999</v>
      </c>
      <c r="C174" s="4">
        <v>342.14807100000002</v>
      </c>
      <c r="D174" s="18">
        <f t="shared" si="11"/>
        <v>7.6411414675201612E-3</v>
      </c>
      <c r="E174" s="18">
        <f t="shared" si="11"/>
        <v>1.2401958607829895E-2</v>
      </c>
      <c r="F174" s="25">
        <f t="shared" si="12"/>
        <v>5.6848173511767164E-5</v>
      </c>
      <c r="G174" s="25">
        <f t="shared" si="13"/>
        <v>1.9156793650779042E-4</v>
      </c>
      <c r="H174" s="25">
        <f t="shared" si="14"/>
        <v>5.8387042926656162E-5</v>
      </c>
      <c r="I174" s="26">
        <f t="shared" si="15"/>
        <v>1.5380857731032602E-4</v>
      </c>
    </row>
    <row r="175" spans="1:9" x14ac:dyDescent="0.25">
      <c r="A175" s="1">
        <v>43340</v>
      </c>
      <c r="B175" s="4">
        <v>2897.5200199999999</v>
      </c>
      <c r="C175" s="4">
        <v>339.70095800000001</v>
      </c>
      <c r="D175" s="18">
        <f t="shared" si="11"/>
        <v>2.6924232028460157E-4</v>
      </c>
      <c r="E175" s="18">
        <f t="shared" si="11"/>
        <v>-7.1779042065149446E-3</v>
      </c>
      <c r="F175" s="25">
        <f t="shared" si="12"/>
        <v>2.8181555191267062E-8</v>
      </c>
      <c r="G175" s="25">
        <f t="shared" si="13"/>
        <v>3.2936762429429633E-5</v>
      </c>
      <c r="H175" s="25">
        <f t="shared" si="14"/>
        <v>7.249142703223598E-8</v>
      </c>
      <c r="I175" s="26">
        <f t="shared" si="15"/>
        <v>5.1522308797904936E-5</v>
      </c>
    </row>
    <row r="176" spans="1:9" x14ac:dyDescent="0.25">
      <c r="A176" s="1">
        <v>43341</v>
      </c>
      <c r="B176" s="4">
        <v>2914.040039</v>
      </c>
      <c r="C176" s="4">
        <v>338.71441700000003</v>
      </c>
      <c r="D176" s="18">
        <f t="shared" si="11"/>
        <v>5.6852422856874876E-3</v>
      </c>
      <c r="E176" s="18">
        <f t="shared" si="11"/>
        <v>-2.908370687789489E-3</v>
      </c>
      <c r="F176" s="25">
        <f t="shared" si="12"/>
        <v>3.1179644314199739E-5</v>
      </c>
      <c r="G176" s="25">
        <f t="shared" si="13"/>
        <v>2.1594959794186949E-6</v>
      </c>
      <c r="H176" s="25">
        <f t="shared" si="14"/>
        <v>3.232197984696909E-5</v>
      </c>
      <c r="I176" s="26">
        <f t="shared" si="15"/>
        <v>8.4586200575931043E-6</v>
      </c>
    </row>
    <row r="177" spans="1:9" x14ac:dyDescent="0.25">
      <c r="A177" s="1">
        <v>43342</v>
      </c>
      <c r="B177" s="4">
        <v>2901.1298830000001</v>
      </c>
      <c r="C177" s="4">
        <v>335.53222699999998</v>
      </c>
      <c r="D177" s="18">
        <f t="shared" si="11"/>
        <v>-4.4401719583801614E-3</v>
      </c>
      <c r="E177" s="18">
        <f t="shared" si="11"/>
        <v>-9.43931617969959E-3</v>
      </c>
      <c r="F177" s="25">
        <f t="shared" si="12"/>
        <v>2.0625591475867751E-5</v>
      </c>
      <c r="G177" s="25">
        <f t="shared" si="13"/>
        <v>6.4007485919562196E-5</v>
      </c>
      <c r="H177" s="25">
        <f t="shared" si="14"/>
        <v>1.9715127019985516E-5</v>
      </c>
      <c r="I177" s="26">
        <f t="shared" si="15"/>
        <v>8.910068994033846E-5</v>
      </c>
    </row>
    <row r="178" spans="1:9" x14ac:dyDescent="0.25">
      <c r="A178" s="1">
        <v>43343</v>
      </c>
      <c r="B178" s="4">
        <v>2901.5200199999999</v>
      </c>
      <c r="C178" s="4">
        <v>331.556915</v>
      </c>
      <c r="D178" s="18">
        <f t="shared" si="11"/>
        <v>1.3446856422812315E-4</v>
      </c>
      <c r="E178" s="18">
        <f t="shared" si="11"/>
        <v>-1.1918524250387585E-2</v>
      </c>
      <c r="F178" s="25">
        <f t="shared" si="12"/>
        <v>1.0956015647508744E-9</v>
      </c>
      <c r="G178" s="25">
        <f t="shared" si="13"/>
        <v>1.0982360753452493E-4</v>
      </c>
      <c r="H178" s="25">
        <f t="shared" si="14"/>
        <v>1.8081794765572882E-8</v>
      </c>
      <c r="I178" s="26">
        <f t="shared" si="15"/>
        <v>1.4205122030707694E-4</v>
      </c>
    </row>
    <row r="179" spans="1:9" x14ac:dyDescent="0.25">
      <c r="A179" s="1">
        <v>43347</v>
      </c>
      <c r="B179" s="4">
        <v>2896.719971</v>
      </c>
      <c r="C179" s="4">
        <v>334.903503</v>
      </c>
      <c r="D179" s="18">
        <f t="shared" si="11"/>
        <v>-1.6556921079459639E-3</v>
      </c>
      <c r="E179" s="18">
        <f t="shared" si="11"/>
        <v>1.0042955404114271E-2</v>
      </c>
      <c r="F179" s="25">
        <f t="shared" si="12"/>
        <v>3.0872626534734694E-6</v>
      </c>
      <c r="G179" s="25">
        <f t="shared" si="13"/>
        <v>1.3183181683733392E-4</v>
      </c>
      <c r="H179" s="25">
        <f t="shared" si="14"/>
        <v>2.741316356314549E-6</v>
      </c>
      <c r="I179" s="26">
        <f t="shared" si="15"/>
        <v>1.0086095324902803E-4</v>
      </c>
    </row>
    <row r="180" spans="1:9" x14ac:dyDescent="0.25">
      <c r="A180" s="1">
        <v>43348</v>
      </c>
      <c r="B180" s="4">
        <v>2888.6000979999999</v>
      </c>
      <c r="C180" s="4">
        <v>335.31939699999998</v>
      </c>
      <c r="D180" s="18">
        <f t="shared" si="11"/>
        <v>-2.8070627847504065E-3</v>
      </c>
      <c r="E180" s="18">
        <f t="shared" si="11"/>
        <v>1.2410619015887005E-3</v>
      </c>
      <c r="F180" s="25">
        <f t="shared" si="12"/>
        <v>8.4589736529111232E-6</v>
      </c>
      <c r="G180" s="25">
        <f t="shared" si="13"/>
        <v>7.1819188140394358E-6</v>
      </c>
      <c r="H180" s="25">
        <f t="shared" si="14"/>
        <v>7.8796014775307069E-6</v>
      </c>
      <c r="I180" s="26">
        <f t="shared" si="15"/>
        <v>1.5402346435749614E-6</v>
      </c>
    </row>
    <row r="181" spans="1:9" x14ac:dyDescent="0.25">
      <c r="A181" s="1">
        <v>43349</v>
      </c>
      <c r="B181" s="4">
        <v>2878.0500489999999</v>
      </c>
      <c r="C181" s="4">
        <v>339.75900300000001</v>
      </c>
      <c r="D181" s="18">
        <f t="shared" si="11"/>
        <v>-3.658991095901207E-3</v>
      </c>
      <c r="E181" s="18">
        <f t="shared" si="11"/>
        <v>1.3153050090608905E-2</v>
      </c>
      <c r="F181" s="25">
        <f t="shared" si="12"/>
        <v>1.4140305731825016E-5</v>
      </c>
      <c r="G181" s="25">
        <f t="shared" si="13"/>
        <v>2.1292349932497585E-4</v>
      </c>
      <c r="H181" s="25">
        <f t="shared" si="14"/>
        <v>1.3388215839884315E-5</v>
      </c>
      <c r="I181" s="26">
        <f t="shared" si="15"/>
        <v>1.7300272668606693E-4</v>
      </c>
    </row>
    <row r="182" spans="1:9" x14ac:dyDescent="0.25">
      <c r="A182" s="1">
        <v>43350</v>
      </c>
      <c r="B182" s="4">
        <v>2871.679932</v>
      </c>
      <c r="C182" s="4">
        <v>337.83422899999999</v>
      </c>
      <c r="D182" s="18">
        <f t="shared" si="11"/>
        <v>-2.2157978295892274E-3</v>
      </c>
      <c r="E182" s="18">
        <f t="shared" si="11"/>
        <v>-5.6812231472974876E-3</v>
      </c>
      <c r="F182" s="25">
        <f t="shared" si="12"/>
        <v>5.3692606871475013E-6</v>
      </c>
      <c r="G182" s="25">
        <f t="shared" si="13"/>
        <v>1.7997744146375207E-5</v>
      </c>
      <c r="H182" s="25">
        <f t="shared" si="14"/>
        <v>4.9097600216123308E-6</v>
      </c>
      <c r="I182" s="26">
        <f t="shared" si="15"/>
        <v>3.2276296449388773E-5</v>
      </c>
    </row>
    <row r="183" spans="1:9" x14ac:dyDescent="0.25">
      <c r="A183" s="1">
        <v>43353</v>
      </c>
      <c r="B183" s="4">
        <v>2877.1298830000001</v>
      </c>
      <c r="C183" s="4">
        <v>330.65731799999998</v>
      </c>
      <c r="D183" s="18">
        <f t="shared" si="11"/>
        <v>1.8960281547179359E-3</v>
      </c>
      <c r="E183" s="18">
        <f t="shared" si="11"/>
        <v>-2.1472782389435195E-2</v>
      </c>
      <c r="F183" s="25">
        <f t="shared" si="12"/>
        <v>3.2208025883827016E-6</v>
      </c>
      <c r="G183" s="25">
        <f t="shared" si="13"/>
        <v>4.013585141619431E-4</v>
      </c>
      <c r="H183" s="25">
        <f t="shared" si="14"/>
        <v>3.5949227634831008E-6</v>
      </c>
      <c r="I183" s="26">
        <f t="shared" si="15"/>
        <v>4.6108038354403827E-4</v>
      </c>
    </row>
    <row r="184" spans="1:9" x14ac:dyDescent="0.25">
      <c r="A184" s="1">
        <v>43354</v>
      </c>
      <c r="B184" s="4">
        <v>2887.889893</v>
      </c>
      <c r="C184" s="4">
        <v>333.93627900000001</v>
      </c>
      <c r="D184" s="18">
        <f t="shared" si="11"/>
        <v>3.7328657706305157E-3</v>
      </c>
      <c r="E184" s="18">
        <f t="shared" si="11"/>
        <v>9.8676472988031786E-3</v>
      </c>
      <c r="F184" s="25">
        <f t="shared" si="12"/>
        <v>1.3187771034650917E-5</v>
      </c>
      <c r="G184" s="25">
        <f t="shared" si="13"/>
        <v>1.278368432550703E-4</v>
      </c>
      <c r="H184" s="25">
        <f t="shared" si="14"/>
        <v>1.3934286861544954E-5</v>
      </c>
      <c r="I184" s="26">
        <f t="shared" si="15"/>
        <v>9.7370463213577668E-5</v>
      </c>
    </row>
    <row r="185" spans="1:9" x14ac:dyDescent="0.25">
      <c r="A185" s="1">
        <v>43355</v>
      </c>
      <c r="B185" s="4">
        <v>2888.919922</v>
      </c>
      <c r="C185" s="4">
        <v>341.82888800000001</v>
      </c>
      <c r="D185" s="18">
        <f t="shared" si="11"/>
        <v>3.5660824707827452E-4</v>
      </c>
      <c r="E185" s="18">
        <f t="shared" si="11"/>
        <v>2.336009103318307E-2</v>
      </c>
      <c r="F185" s="25">
        <f t="shared" si="12"/>
        <v>6.5147230655708144E-8</v>
      </c>
      <c r="G185" s="25">
        <f t="shared" si="13"/>
        <v>6.1498739321185901E-4</v>
      </c>
      <c r="H185" s="25">
        <f t="shared" si="14"/>
        <v>1.2716944188423969E-7</v>
      </c>
      <c r="I185" s="26">
        <f t="shared" si="15"/>
        <v>5.4569385307860004E-4</v>
      </c>
    </row>
    <row r="186" spans="1:9" x14ac:dyDescent="0.25">
      <c r="A186" s="1">
        <v>43356</v>
      </c>
      <c r="B186" s="4">
        <v>2904.179932</v>
      </c>
      <c r="C186" s="4">
        <v>343.81173699999999</v>
      </c>
      <c r="D186" s="18">
        <f t="shared" si="11"/>
        <v>5.2683522398666409E-3</v>
      </c>
      <c r="E186" s="18">
        <f t="shared" si="11"/>
        <v>5.783947028683129E-3</v>
      </c>
      <c r="F186" s="25">
        <f t="shared" si="12"/>
        <v>2.6697718987551247E-5</v>
      </c>
      <c r="G186" s="25">
        <f t="shared" si="13"/>
        <v>5.2168772698182659E-5</v>
      </c>
      <c r="H186" s="25">
        <f t="shared" si="14"/>
        <v>2.7755535323307852E-5</v>
      </c>
      <c r="I186" s="26">
        <f t="shared" si="15"/>
        <v>3.3454043230612397E-5</v>
      </c>
    </row>
    <row r="187" spans="1:9" x14ac:dyDescent="0.25">
      <c r="A187" s="1">
        <v>43357</v>
      </c>
      <c r="B187" s="4">
        <v>2904.9799800000001</v>
      </c>
      <c r="C187" s="4">
        <v>348.00945999999999</v>
      </c>
      <c r="D187" s="18">
        <f t="shared" si="11"/>
        <v>2.754436156614643E-4</v>
      </c>
      <c r="E187" s="18">
        <f t="shared" si="11"/>
        <v>1.2135431912696934E-2</v>
      </c>
      <c r="F187" s="25">
        <f t="shared" si="12"/>
        <v>3.030207916992779E-8</v>
      </c>
      <c r="G187" s="25">
        <f t="shared" si="13"/>
        <v>1.8426108392829673E-4</v>
      </c>
      <c r="H187" s="25">
        <f t="shared" si="14"/>
        <v>7.5869185408660467E-8</v>
      </c>
      <c r="I187" s="26">
        <f t="shared" si="15"/>
        <v>1.4726870770770316E-4</v>
      </c>
    </row>
    <row r="188" spans="1:9" x14ac:dyDescent="0.25">
      <c r="A188" s="1">
        <v>43360</v>
      </c>
      <c r="B188" s="4">
        <v>2888.8000489999999</v>
      </c>
      <c r="C188" s="4">
        <v>344.29531900000001</v>
      </c>
      <c r="D188" s="18">
        <f t="shared" si="11"/>
        <v>-5.5852907706914409E-3</v>
      </c>
      <c r="E188" s="18">
        <f t="shared" si="11"/>
        <v>-1.0729888762412003E-2</v>
      </c>
      <c r="F188" s="25">
        <f t="shared" si="12"/>
        <v>3.2338095840626642E-5</v>
      </c>
      <c r="G188" s="25">
        <f t="shared" si="13"/>
        <v>8.6323432439216129E-5</v>
      </c>
      <c r="H188" s="25">
        <f t="shared" si="14"/>
        <v>3.1195472993170993E-5</v>
      </c>
      <c r="I188" s="26">
        <f t="shared" si="15"/>
        <v>1.1513051285373539E-4</v>
      </c>
    </row>
    <row r="189" spans="1:9" x14ac:dyDescent="0.25">
      <c r="A189" s="1">
        <v>43361</v>
      </c>
      <c r="B189" s="4">
        <v>2904.3100589999999</v>
      </c>
      <c r="C189" s="4">
        <v>351.66561899999999</v>
      </c>
      <c r="D189" s="18">
        <f t="shared" si="11"/>
        <v>5.3546529480065826E-3</v>
      </c>
      <c r="E189" s="18">
        <f t="shared" si="11"/>
        <v>2.1181003540067588E-2</v>
      </c>
      <c r="F189" s="25">
        <f t="shared" si="12"/>
        <v>2.7596995478093917E-5</v>
      </c>
      <c r="G189" s="25">
        <f t="shared" si="13"/>
        <v>5.1165769832555948E-4</v>
      </c>
      <c r="H189" s="25">
        <f t="shared" si="14"/>
        <v>2.8672308193595586E-5</v>
      </c>
      <c r="I189" s="26">
        <f t="shared" si="15"/>
        <v>4.4863491096435571E-4</v>
      </c>
    </row>
    <row r="190" spans="1:9" x14ac:dyDescent="0.25">
      <c r="A190" s="1">
        <v>43362</v>
      </c>
      <c r="B190" s="4">
        <v>2907.9499510000001</v>
      </c>
      <c r="C190" s="4">
        <v>353.25186200000002</v>
      </c>
      <c r="D190" s="18">
        <f t="shared" si="11"/>
        <v>1.252487834188515E-3</v>
      </c>
      <c r="E190" s="18">
        <f t="shared" si="11"/>
        <v>4.5005145145389164E-3</v>
      </c>
      <c r="F190" s="25">
        <f t="shared" si="12"/>
        <v>1.3250752803207931E-6</v>
      </c>
      <c r="G190" s="25">
        <f t="shared" si="13"/>
        <v>3.5276030920779452E-5</v>
      </c>
      <c r="H190" s="25">
        <f t="shared" si="14"/>
        <v>1.5687257747902369E-6</v>
      </c>
      <c r="I190" s="26">
        <f t="shared" si="15"/>
        <v>2.025463089557546E-5</v>
      </c>
    </row>
    <row r="191" spans="1:9" x14ac:dyDescent="0.25">
      <c r="A191" s="1">
        <v>43363</v>
      </c>
      <c r="B191" s="4">
        <v>2930.75</v>
      </c>
      <c r="C191" s="4">
        <v>355.41848800000002</v>
      </c>
      <c r="D191" s="18">
        <f t="shared" si="11"/>
        <v>7.8100142444342121E-3</v>
      </c>
      <c r="E191" s="18">
        <f t="shared" si="11"/>
        <v>6.114642021168573E-3</v>
      </c>
      <c r="F191" s="25">
        <f t="shared" si="12"/>
        <v>5.9423216258474463E-5</v>
      </c>
      <c r="G191" s="25">
        <f t="shared" si="13"/>
        <v>5.7055216385604654E-5</v>
      </c>
      <c r="H191" s="25">
        <f t="shared" si="14"/>
        <v>6.0996322498265299E-5</v>
      </c>
      <c r="I191" s="26">
        <f t="shared" si="15"/>
        <v>3.7388847047040488E-5</v>
      </c>
    </row>
    <row r="192" spans="1:9" x14ac:dyDescent="0.25">
      <c r="A192" s="1">
        <v>43364</v>
      </c>
      <c r="B192" s="4">
        <v>2929.669922</v>
      </c>
      <c r="C192" s="4">
        <v>360.03222699999998</v>
      </c>
      <c r="D192" s="18">
        <f t="shared" si="11"/>
        <v>-3.6860089434010866E-4</v>
      </c>
      <c r="E192" s="18">
        <f t="shared" si="11"/>
        <v>1.2897612261566197E-2</v>
      </c>
      <c r="F192" s="25">
        <f t="shared" si="12"/>
        <v>2.2087141175482124E-7</v>
      </c>
      <c r="G192" s="25">
        <f t="shared" si="13"/>
        <v>2.0553410210450571E-4</v>
      </c>
      <c r="H192" s="25">
        <f t="shared" si="14"/>
        <v>1.3586661930832794E-7</v>
      </c>
      <c r="I192" s="26">
        <f t="shared" si="15"/>
        <v>1.6634840204970269E-4</v>
      </c>
    </row>
    <row r="193" spans="1:9" x14ac:dyDescent="0.25">
      <c r="A193" s="1">
        <v>43367</v>
      </c>
      <c r="B193" s="4">
        <v>2919.3701169999999</v>
      </c>
      <c r="C193" s="4">
        <v>355.93112200000002</v>
      </c>
      <c r="D193" s="18">
        <f t="shared" si="11"/>
        <v>-3.5218824209070024E-3</v>
      </c>
      <c r="E193" s="18">
        <f t="shared" si="11"/>
        <v>-1.1456312283224582E-2</v>
      </c>
      <c r="F193" s="25">
        <f t="shared" si="12"/>
        <v>1.3127948624638673E-5</v>
      </c>
      <c r="G193" s="25">
        <f t="shared" si="13"/>
        <v>1.003495841862332E-4</v>
      </c>
      <c r="H193" s="25">
        <f t="shared" si="14"/>
        <v>1.2403655786693769E-5</v>
      </c>
      <c r="I193" s="26">
        <f t="shared" si="15"/>
        <v>1.3124709113076244E-4</v>
      </c>
    </row>
    <row r="194" spans="1:9" x14ac:dyDescent="0.25">
      <c r="A194" s="1">
        <v>43368</v>
      </c>
      <c r="B194" s="4">
        <v>2915.5600589999999</v>
      </c>
      <c r="C194" s="4">
        <v>355.19601399999999</v>
      </c>
      <c r="D194" s="18">
        <f t="shared" si="11"/>
        <v>-1.3059482895532303E-3</v>
      </c>
      <c r="E194" s="18">
        <f t="shared" si="11"/>
        <v>-2.0674453965464573E-3</v>
      </c>
      <c r="F194" s="25">
        <f t="shared" si="12"/>
        <v>1.9805410855802991E-6</v>
      </c>
      <c r="G194" s="25">
        <f t="shared" si="13"/>
        <v>3.9513428035880541E-7</v>
      </c>
      <c r="H194" s="25">
        <f t="shared" si="14"/>
        <v>1.7055009349870077E-6</v>
      </c>
      <c r="I194" s="26">
        <f t="shared" si="15"/>
        <v>4.2743304677011387E-6</v>
      </c>
    </row>
    <row r="195" spans="1:9" x14ac:dyDescent="0.25">
      <c r="A195" s="1">
        <v>43369</v>
      </c>
      <c r="B195" s="4">
        <v>2905.969971</v>
      </c>
      <c r="C195" s="4">
        <v>353.06811499999998</v>
      </c>
      <c r="D195" s="18">
        <f t="shared" si="11"/>
        <v>-3.2946997183381445E-3</v>
      </c>
      <c r="E195" s="18">
        <f t="shared" si="11"/>
        <v>-6.0087905494146015E-3</v>
      </c>
      <c r="F195" s="25">
        <f t="shared" si="12"/>
        <v>1.1533280645312953E-5</v>
      </c>
      <c r="G195" s="25">
        <f t="shared" si="13"/>
        <v>2.0884371949042321E-5</v>
      </c>
      <c r="H195" s="25">
        <f t="shared" si="14"/>
        <v>1.0855046234017449E-5</v>
      </c>
      <c r="I195" s="26">
        <f t="shared" si="15"/>
        <v>3.610556386673423E-5</v>
      </c>
    </row>
    <row r="196" spans="1:9" x14ac:dyDescent="0.25">
      <c r="A196" s="1">
        <v>43370</v>
      </c>
      <c r="B196" s="4">
        <v>2914</v>
      </c>
      <c r="C196" s="4">
        <v>355.35076900000001</v>
      </c>
      <c r="D196" s="18">
        <f t="shared" si="11"/>
        <v>2.7594761263509742E-3</v>
      </c>
      <c r="E196" s="18">
        <f t="shared" si="11"/>
        <v>6.4443846753737795E-3</v>
      </c>
      <c r="F196" s="25">
        <f t="shared" si="12"/>
        <v>7.0655351344176433E-6</v>
      </c>
      <c r="G196" s="25">
        <f t="shared" si="13"/>
        <v>6.2145362513074811E-5</v>
      </c>
      <c r="H196" s="25">
        <f t="shared" si="14"/>
        <v>7.6147084919009776E-6</v>
      </c>
      <c r="I196" s="26">
        <f t="shared" si="15"/>
        <v>4.153009384419241E-5</v>
      </c>
    </row>
    <row r="197" spans="1:9" x14ac:dyDescent="0.25">
      <c r="A197" s="1">
        <v>43371</v>
      </c>
      <c r="B197" s="4">
        <v>2913.9799800000001</v>
      </c>
      <c r="C197" s="4">
        <v>359.71295199999997</v>
      </c>
      <c r="D197" s="18">
        <f t="shared" si="11"/>
        <v>-6.8703050006089367E-6</v>
      </c>
      <c r="E197" s="18">
        <f t="shared" si="11"/>
        <v>1.220097450341626E-2</v>
      </c>
      <c r="F197" s="25">
        <f t="shared" si="12"/>
        <v>1.1715680395724894E-8</v>
      </c>
      <c r="G197" s="25">
        <f t="shared" si="13"/>
        <v>1.8604476674714379E-4</v>
      </c>
      <c r="H197" s="25">
        <f t="shared" si="14"/>
        <v>4.7201090801392163E-11</v>
      </c>
      <c r="I197" s="26">
        <f t="shared" si="15"/>
        <v>1.4886377883301365E-4</v>
      </c>
    </row>
    <row r="198" spans="1:9" x14ac:dyDescent="0.25">
      <c r="A198" s="1">
        <v>43374</v>
      </c>
      <c r="B198" s="4">
        <v>2924.5900879999999</v>
      </c>
      <c r="C198" s="4">
        <v>369.76251200000002</v>
      </c>
      <c r="D198" s="18">
        <f t="shared" si="11"/>
        <v>3.6344925404594428E-3</v>
      </c>
      <c r="E198" s="18">
        <f t="shared" si="11"/>
        <v>2.7554582261262093E-2</v>
      </c>
      <c r="F198" s="25">
        <f t="shared" si="12"/>
        <v>1.2482964131032762E-5</v>
      </c>
      <c r="G198" s="25">
        <f t="shared" si="13"/>
        <v>8.4061901706805684E-4</v>
      </c>
      <c r="H198" s="25">
        <f t="shared" si="14"/>
        <v>1.3209536026655335E-5</v>
      </c>
      <c r="I198" s="26">
        <f t="shared" si="15"/>
        <v>7.5925500359265961E-4</v>
      </c>
    </row>
    <row r="199" spans="1:9" x14ac:dyDescent="0.25">
      <c r="A199" s="1">
        <v>43375</v>
      </c>
      <c r="B199" s="4">
        <v>2923.429932</v>
      </c>
      <c r="C199" s="4">
        <v>373.70880099999999</v>
      </c>
      <c r="D199" s="18">
        <f t="shared" si="11"/>
        <v>-3.9676882474820732E-4</v>
      </c>
      <c r="E199" s="18">
        <f t="shared" si="11"/>
        <v>1.0615947091997474E-2</v>
      </c>
      <c r="F199" s="25">
        <f t="shared" si="12"/>
        <v>2.4814098524242784E-7</v>
      </c>
      <c r="G199" s="25">
        <f t="shared" si="13"/>
        <v>1.4531809250726993E-4</v>
      </c>
      <c r="H199" s="25">
        <f t="shared" si="14"/>
        <v>1.5742550029207365E-7</v>
      </c>
      <c r="I199" s="26">
        <f t="shared" si="15"/>
        <v>1.1269833266008963E-4</v>
      </c>
    </row>
    <row r="200" spans="1:9" x14ac:dyDescent="0.25">
      <c r="A200" s="1">
        <v>43376</v>
      </c>
      <c r="B200" s="4">
        <v>2925.51001</v>
      </c>
      <c r="C200" s="4">
        <v>379.44448899999998</v>
      </c>
      <c r="D200" s="18">
        <f t="shared" si="11"/>
        <v>7.1126669390333031E-4</v>
      </c>
      <c r="E200" s="18">
        <f t="shared" si="11"/>
        <v>1.5231424900959838E-2</v>
      </c>
      <c r="F200" s="25">
        <f t="shared" si="12"/>
        <v>3.7197557315376195E-7</v>
      </c>
      <c r="G200" s="25">
        <f t="shared" si="13"/>
        <v>2.7789800937506019E-4</v>
      </c>
      <c r="H200" s="25">
        <f t="shared" si="14"/>
        <v>5.0590030985617376E-7</v>
      </c>
      <c r="I200" s="26">
        <f t="shared" si="15"/>
        <v>2.3199630451357941E-4</v>
      </c>
    </row>
    <row r="201" spans="1:9" x14ac:dyDescent="0.25">
      <c r="A201" s="1">
        <v>43377</v>
      </c>
      <c r="B201" s="4">
        <v>2901.610107</v>
      </c>
      <c r="C201" s="4">
        <v>377.21017499999999</v>
      </c>
      <c r="D201" s="18">
        <f t="shared" si="11"/>
        <v>-8.2030356465175158E-3</v>
      </c>
      <c r="E201" s="18">
        <f t="shared" si="11"/>
        <v>-5.905786616782452E-3</v>
      </c>
      <c r="F201" s="25">
        <f t="shared" si="12"/>
        <v>6.8963131411759672E-5</v>
      </c>
      <c r="G201" s="25">
        <f t="shared" si="13"/>
        <v>1.995353771681912E-5</v>
      </c>
      <c r="H201" s="25">
        <f t="shared" si="14"/>
        <v>6.7289793818037032E-5</v>
      </c>
      <c r="I201" s="26">
        <f t="shared" si="15"/>
        <v>3.4878315562966722E-5</v>
      </c>
    </row>
    <row r="202" spans="1:9" x14ac:dyDescent="0.25">
      <c r="A202" s="1">
        <v>43378</v>
      </c>
      <c r="B202" s="4">
        <v>2885.570068</v>
      </c>
      <c r="C202" s="4">
        <v>373.805542</v>
      </c>
      <c r="D202" s="18">
        <f t="shared" si="11"/>
        <v>-5.5433145637709116E-3</v>
      </c>
      <c r="E202" s="18">
        <f t="shared" si="11"/>
        <v>-9.0668044532387065E-3</v>
      </c>
      <c r="F202" s="25">
        <f t="shared" si="12"/>
        <v>3.1862449054018492E-5</v>
      </c>
      <c r="G202" s="25">
        <f t="shared" si="13"/>
        <v>5.8185714718628762E-5</v>
      </c>
      <c r="H202" s="25">
        <f t="shared" si="14"/>
        <v>3.0728336352914692E-5</v>
      </c>
      <c r="I202" s="26">
        <f t="shared" si="15"/>
        <v>8.2206942993269237E-5</v>
      </c>
    </row>
    <row r="203" spans="1:9" x14ac:dyDescent="0.25">
      <c r="A203" s="1">
        <v>43381</v>
      </c>
      <c r="B203" s="4">
        <v>2884.429932</v>
      </c>
      <c r="C203" s="4">
        <v>373.12847900000003</v>
      </c>
      <c r="D203" s="18">
        <f t="shared" si="11"/>
        <v>-3.9519445921624638E-4</v>
      </c>
      <c r="E203" s="18">
        <f t="shared" si="11"/>
        <v>-1.8129129652784618E-3</v>
      </c>
      <c r="F203" s="25">
        <f t="shared" si="12"/>
        <v>2.4657496279727121E-7</v>
      </c>
      <c r="G203" s="25">
        <f t="shared" si="13"/>
        <v>1.3992435629801626E-7</v>
      </c>
      <c r="H203" s="25">
        <f t="shared" si="14"/>
        <v>1.5617866059522143E-7</v>
      </c>
      <c r="I203" s="26">
        <f t="shared" si="15"/>
        <v>3.2866534196747455E-6</v>
      </c>
    </row>
    <row r="204" spans="1:9" x14ac:dyDescent="0.25">
      <c r="A204" s="1">
        <v>43382</v>
      </c>
      <c r="B204" s="4">
        <v>2880.3400879999999</v>
      </c>
      <c r="C204" s="4">
        <v>372.80926499999998</v>
      </c>
      <c r="D204" s="18">
        <f t="shared" ref="D204:E267" si="16">LN(B204/B203)</f>
        <v>-1.4189099207727028E-3</v>
      </c>
      <c r="E204" s="18">
        <f t="shared" si="16"/>
        <v>-8.5587308606788572E-4</v>
      </c>
      <c r="F204" s="25">
        <f t="shared" ref="F204:F267" si="17">(D204-$D$2)^2</f>
        <v>2.3112470593870099E-6</v>
      </c>
      <c r="G204" s="25">
        <f t="shared" ref="G204:G267" si="18">(E204-$E$2)^2</f>
        <v>3.3986012735123366E-7</v>
      </c>
      <c r="H204" s="25">
        <f t="shared" ref="H204:H267" si="19">D204^2</f>
        <v>2.0133053632671977E-6</v>
      </c>
      <c r="I204" s="26">
        <f t="shared" ref="I204:I267" si="20">E204^2</f>
        <v>7.3251873945536648E-7</v>
      </c>
    </row>
    <row r="205" spans="1:9" x14ac:dyDescent="0.25">
      <c r="A205" s="1">
        <v>43383</v>
      </c>
      <c r="B205" s="4">
        <v>2785.679932</v>
      </c>
      <c r="C205" s="4">
        <v>355.42816199999999</v>
      </c>
      <c r="D205" s="18">
        <f t="shared" si="16"/>
        <v>-3.3416388951566928E-2</v>
      </c>
      <c r="E205" s="18">
        <f t="shared" si="16"/>
        <v>-4.7743782096596958E-2</v>
      </c>
      <c r="F205" s="25">
        <f t="shared" si="17"/>
        <v>1.1234400774293629E-3</v>
      </c>
      <c r="G205" s="25">
        <f t="shared" si="18"/>
        <v>2.1441468917394579E-3</v>
      </c>
      <c r="H205" s="25">
        <f t="shared" si="19"/>
        <v>1.1166550505624041E-3</v>
      </c>
      <c r="I205" s="26">
        <f t="shared" si="20"/>
        <v>2.2794687288873322E-3</v>
      </c>
    </row>
    <row r="206" spans="1:9" x14ac:dyDescent="0.25">
      <c r="A206" s="1">
        <v>43384</v>
      </c>
      <c r="B206" s="4">
        <v>2728.3701169999999</v>
      </c>
      <c r="C206" s="4">
        <v>346.37484699999999</v>
      </c>
      <c r="D206" s="18">
        <f t="shared" si="16"/>
        <v>-2.0787580170271859E-2</v>
      </c>
      <c r="E206" s="18">
        <f t="shared" si="16"/>
        <v>-2.5801591408579329E-2</v>
      </c>
      <c r="F206" s="25">
        <f t="shared" si="17"/>
        <v>4.3634818455594689E-4</v>
      </c>
      <c r="G206" s="25">
        <f t="shared" si="18"/>
        <v>5.9354325063408551E-4</v>
      </c>
      <c r="H206" s="25">
        <f t="shared" si="19"/>
        <v>4.3212348933547982E-4</v>
      </c>
      <c r="I206" s="26">
        <f t="shared" si="20"/>
        <v>6.6572211921527458E-4</v>
      </c>
    </row>
    <row r="207" spans="1:9" x14ac:dyDescent="0.25">
      <c r="A207" s="1">
        <v>43385</v>
      </c>
      <c r="B207" s="4">
        <v>2767.1298830000001</v>
      </c>
      <c r="C207" s="4">
        <v>348.309326</v>
      </c>
      <c r="D207" s="18">
        <f t="shared" si="16"/>
        <v>1.4106235544858447E-2</v>
      </c>
      <c r="E207" s="18">
        <f t="shared" si="16"/>
        <v>5.5693913162536439E-3</v>
      </c>
      <c r="F207" s="25">
        <f t="shared" si="17"/>
        <v>1.9613629557612328E-4</v>
      </c>
      <c r="G207" s="25">
        <f t="shared" si="18"/>
        <v>4.9115422846918402E-5</v>
      </c>
      <c r="H207" s="25">
        <f t="shared" si="19"/>
        <v>1.9898588124702787E-4</v>
      </c>
      <c r="I207" s="26">
        <f t="shared" si="20"/>
        <v>3.1018119633561494E-5</v>
      </c>
    </row>
    <row r="208" spans="1:9" x14ac:dyDescent="0.25">
      <c r="A208" s="1">
        <v>43388</v>
      </c>
      <c r="B208" s="4">
        <v>2750.790039</v>
      </c>
      <c r="C208" s="4">
        <v>347.11968999999999</v>
      </c>
      <c r="D208" s="18">
        <f t="shared" si="16"/>
        <v>-5.922482381780606E-3</v>
      </c>
      <c r="E208" s="18">
        <f t="shared" si="16"/>
        <v>-3.4213043547283674E-3</v>
      </c>
      <c r="F208" s="25">
        <f t="shared" si="17"/>
        <v>3.6286781754859616E-5</v>
      </c>
      <c r="G208" s="25">
        <f t="shared" si="18"/>
        <v>3.9301319161202999E-6</v>
      </c>
      <c r="H208" s="25">
        <f t="shared" si="19"/>
        <v>3.5075797562501677E-5</v>
      </c>
      <c r="I208" s="26">
        <f t="shared" si="20"/>
        <v>1.1705323487683289E-5</v>
      </c>
    </row>
    <row r="209" spans="1:9" x14ac:dyDescent="0.25">
      <c r="A209" s="1">
        <v>43389</v>
      </c>
      <c r="B209" s="4">
        <v>2809.919922</v>
      </c>
      <c r="C209" s="4">
        <v>356.18258700000001</v>
      </c>
      <c r="D209" s="18">
        <f t="shared" si="16"/>
        <v>2.1267828102107277E-2</v>
      </c>
      <c r="E209" s="18">
        <f t="shared" si="16"/>
        <v>2.5773835776241583E-2</v>
      </c>
      <c r="F209" s="25">
        <f t="shared" si="17"/>
        <v>4.4801900397457557E-4</v>
      </c>
      <c r="G209" s="25">
        <f t="shared" si="18"/>
        <v>7.4053017590729664E-4</v>
      </c>
      <c r="H209" s="25">
        <f t="shared" si="19"/>
        <v>4.5232051218078398E-4</v>
      </c>
      <c r="I209" s="26">
        <f t="shared" si="20"/>
        <v>6.6429061062067056E-4</v>
      </c>
    </row>
    <row r="210" spans="1:9" x14ac:dyDescent="0.25">
      <c r="A210" s="1">
        <v>43390</v>
      </c>
      <c r="B210" s="4">
        <v>2809.209961</v>
      </c>
      <c r="C210" s="4">
        <v>353.52267499999999</v>
      </c>
      <c r="D210" s="18">
        <f t="shared" si="16"/>
        <v>-2.5269428490193947E-4</v>
      </c>
      <c r="E210" s="18">
        <f t="shared" si="16"/>
        <v>-7.4958566519786564E-3</v>
      </c>
      <c r="F210" s="25">
        <f t="shared" si="17"/>
        <v>1.2536059136414656E-7</v>
      </c>
      <c r="G210" s="25">
        <f t="shared" si="18"/>
        <v>3.6687349892379796E-5</v>
      </c>
      <c r="H210" s="25">
        <f t="shared" si="19"/>
        <v>6.385440162210255E-8</v>
      </c>
      <c r="I210" s="26">
        <f t="shared" si="20"/>
        <v>5.6187866947012669E-5</v>
      </c>
    </row>
    <row r="211" spans="1:9" x14ac:dyDescent="0.25">
      <c r="A211" s="1">
        <v>43391</v>
      </c>
      <c r="B211" s="4">
        <v>2768.780029</v>
      </c>
      <c r="C211" s="4">
        <v>347.57424900000001</v>
      </c>
      <c r="D211" s="18">
        <f t="shared" si="16"/>
        <v>-1.4496490704811661E-2</v>
      </c>
      <c r="E211" s="18">
        <f t="shared" si="16"/>
        <v>-1.6969319182513216E-2</v>
      </c>
      <c r="F211" s="25">
        <f t="shared" si="17"/>
        <v>2.1309749895883628E-4</v>
      </c>
      <c r="G211" s="25">
        <f t="shared" si="18"/>
        <v>2.4119552510553038E-4</v>
      </c>
      <c r="H211" s="25">
        <f t="shared" si="19"/>
        <v>2.101482427546909E-4</v>
      </c>
      <c r="I211" s="26">
        <f t="shared" si="20"/>
        <v>2.8795779351801099E-4</v>
      </c>
    </row>
    <row r="212" spans="1:9" x14ac:dyDescent="0.25">
      <c r="A212" s="1">
        <v>43392</v>
      </c>
      <c r="B212" s="4">
        <v>2767.780029</v>
      </c>
      <c r="C212" s="4">
        <v>344.58548000000002</v>
      </c>
      <c r="D212" s="18">
        <f t="shared" si="16"/>
        <v>-3.6123513531813989E-4</v>
      </c>
      <c r="E212" s="18">
        <f t="shared" si="16"/>
        <v>-8.6361209720717032E-3</v>
      </c>
      <c r="F212" s="25">
        <f t="shared" si="17"/>
        <v>2.1400230072468983E-7</v>
      </c>
      <c r="G212" s="25">
        <f t="shared" si="18"/>
        <v>5.1800733579209163E-5</v>
      </c>
      <c r="H212" s="25">
        <f t="shared" si="19"/>
        <v>1.3049082298831483E-7</v>
      </c>
      <c r="I212" s="26">
        <f t="shared" si="20"/>
        <v>7.4582585444256697E-5</v>
      </c>
    </row>
    <row r="213" spans="1:9" x14ac:dyDescent="0.25">
      <c r="A213" s="1">
        <v>43395</v>
      </c>
      <c r="B213" s="4">
        <v>2755.8798830000001</v>
      </c>
      <c r="C213" s="4">
        <v>344.31469700000002</v>
      </c>
      <c r="D213" s="18">
        <f t="shared" si="16"/>
        <v>-4.3087969211804593E-3</v>
      </c>
      <c r="E213" s="18">
        <f t="shared" si="16"/>
        <v>-7.8613135251200941E-4</v>
      </c>
      <c r="F213" s="25">
        <f t="shared" si="17"/>
        <v>1.944956073258388E-5</v>
      </c>
      <c r="G213" s="25">
        <f t="shared" si="18"/>
        <v>4.2603944409504521E-7</v>
      </c>
      <c r="H213" s="25">
        <f t="shared" si="19"/>
        <v>1.8565730907974206E-5</v>
      </c>
      <c r="I213" s="26">
        <f t="shared" si="20"/>
        <v>6.1800250340236122E-7</v>
      </c>
    </row>
    <row r="214" spans="1:9" x14ac:dyDescent="0.25">
      <c r="A214" s="1">
        <v>43396</v>
      </c>
      <c r="B214" s="4">
        <v>2740.6899410000001</v>
      </c>
      <c r="C214" s="4">
        <v>338.578979</v>
      </c>
      <c r="D214" s="18">
        <f t="shared" si="16"/>
        <v>-5.5270763969595856E-3</v>
      </c>
      <c r="E214" s="18">
        <f t="shared" si="16"/>
        <v>-1.679867037485944E-2</v>
      </c>
      <c r="F214" s="25">
        <f t="shared" si="17"/>
        <v>3.1679394115482667E-5</v>
      </c>
      <c r="G214" s="25">
        <f t="shared" si="18"/>
        <v>2.3592413345226786E-4</v>
      </c>
      <c r="H214" s="25">
        <f t="shared" si="19"/>
        <v>3.0548573497827752E-5</v>
      </c>
      <c r="I214" s="26">
        <f t="shared" si="20"/>
        <v>2.8219532636318019E-4</v>
      </c>
    </row>
    <row r="215" spans="1:9" x14ac:dyDescent="0.25">
      <c r="A215" s="1">
        <v>43397</v>
      </c>
      <c r="B215" s="4">
        <v>2656.1000979999999</v>
      </c>
      <c r="C215" s="4">
        <v>343.02822900000001</v>
      </c>
      <c r="D215" s="18">
        <f t="shared" si="16"/>
        <v>-3.1350773583492739E-2</v>
      </c>
      <c r="E215" s="18">
        <f t="shared" si="16"/>
        <v>1.3055358401916607E-2</v>
      </c>
      <c r="F215" s="25">
        <f t="shared" si="17"/>
        <v>9.8923725369576125E-4</v>
      </c>
      <c r="G215" s="25">
        <f t="shared" si="18"/>
        <v>2.1008202859643194E-4</v>
      </c>
      <c r="H215" s="25">
        <f t="shared" si="19"/>
        <v>9.8287100428342622E-4</v>
      </c>
      <c r="I215" s="26">
        <f t="shared" si="20"/>
        <v>1.7044238300249455E-4</v>
      </c>
    </row>
    <row r="216" spans="1:9" x14ac:dyDescent="0.25">
      <c r="A216" s="1">
        <v>43398</v>
      </c>
      <c r="B216" s="4">
        <v>2705.570068</v>
      </c>
      <c r="C216" s="4">
        <v>351.84939600000001</v>
      </c>
      <c r="D216" s="18">
        <f t="shared" si="16"/>
        <v>1.8453717716467321E-2</v>
      </c>
      <c r="E216" s="18">
        <f t="shared" si="16"/>
        <v>2.5390487699468712E-2</v>
      </c>
      <c r="F216" s="25">
        <f t="shared" si="17"/>
        <v>3.368087147287481E-4</v>
      </c>
      <c r="G216" s="25">
        <f t="shared" si="18"/>
        <v>7.1981327142840571E-4</v>
      </c>
      <c r="H216" s="25">
        <f t="shared" si="19"/>
        <v>3.4053969755905989E-4</v>
      </c>
      <c r="I216" s="26">
        <f t="shared" si="20"/>
        <v>6.4467686561687197E-4</v>
      </c>
    </row>
    <row r="217" spans="1:9" x14ac:dyDescent="0.25">
      <c r="A217" s="1">
        <v>43399</v>
      </c>
      <c r="B217" s="4">
        <v>2658.6899410000001</v>
      </c>
      <c r="C217" s="4">
        <v>347.496826</v>
      </c>
      <c r="D217" s="18">
        <f t="shared" si="16"/>
        <v>-1.7479138029976107E-2</v>
      </c>
      <c r="E217" s="18">
        <f t="shared" si="16"/>
        <v>-1.2447700620286961E-2</v>
      </c>
      <c r="F217" s="25">
        <f t="shared" si="17"/>
        <v>3.0907421658910738E-4</v>
      </c>
      <c r="G217" s="25">
        <f t="shared" si="18"/>
        <v>1.2119482889450717E-4</v>
      </c>
      <c r="H217" s="25">
        <f t="shared" si="19"/>
        <v>3.0552026627095699E-4</v>
      </c>
      <c r="I217" s="26">
        <f t="shared" si="20"/>
        <v>1.5494525073229241E-4</v>
      </c>
    </row>
    <row r="218" spans="1:9" x14ac:dyDescent="0.25">
      <c r="A218" s="1">
        <v>43402</v>
      </c>
      <c r="B218" s="4">
        <v>2641.25</v>
      </c>
      <c r="C218" s="4">
        <v>324.59283399999998</v>
      </c>
      <c r="D218" s="18">
        <f t="shared" si="16"/>
        <v>-6.5812081423931952E-3</v>
      </c>
      <c r="E218" s="18">
        <f t="shared" si="16"/>
        <v>-6.8183952715105411E-2</v>
      </c>
      <c r="F218" s="25">
        <f t="shared" si="17"/>
        <v>4.4656833142878073E-5</v>
      </c>
      <c r="G218" s="25">
        <f t="shared" si="18"/>
        <v>4.4549089602586456E-3</v>
      </c>
      <c r="H218" s="25">
        <f t="shared" si="19"/>
        <v>4.331230061350249E-5</v>
      </c>
      <c r="I218" s="26">
        <f t="shared" si="20"/>
        <v>4.6490514078557305E-3</v>
      </c>
    </row>
    <row r="219" spans="1:9" x14ac:dyDescent="0.25">
      <c r="A219" s="1">
        <v>43403</v>
      </c>
      <c r="B219" s="4">
        <v>2682.6298830000001</v>
      </c>
      <c r="C219" s="4">
        <v>338.44357300000001</v>
      </c>
      <c r="D219" s="18">
        <f t="shared" si="16"/>
        <v>1.554532304177168E-2</v>
      </c>
      <c r="E219" s="18">
        <f t="shared" si="16"/>
        <v>4.1785802828229253E-2</v>
      </c>
      <c r="F219" s="25">
        <f t="shared" si="17"/>
        <v>2.385157259686717E-4</v>
      </c>
      <c r="G219" s="25">
        <f t="shared" si="18"/>
        <v>1.8683704671806963E-3</v>
      </c>
      <c r="H219" s="25">
        <f t="shared" si="19"/>
        <v>2.4165706847303751E-4</v>
      </c>
      <c r="I219" s="26">
        <f t="shared" si="20"/>
        <v>1.7460533179996518E-3</v>
      </c>
    </row>
    <row r="220" spans="1:9" x14ac:dyDescent="0.25">
      <c r="A220" s="1">
        <v>43404</v>
      </c>
      <c r="B220" s="4">
        <v>2711.73999</v>
      </c>
      <c r="C220" s="4">
        <v>343.23132299999997</v>
      </c>
      <c r="D220" s="18">
        <f t="shared" si="16"/>
        <v>1.0792878598247372E-2</v>
      </c>
      <c r="E220" s="18">
        <f t="shared" si="16"/>
        <v>1.4047249668393786E-2</v>
      </c>
      <c r="F220" s="25">
        <f t="shared" si="17"/>
        <v>1.1430838408289008E-4</v>
      </c>
      <c r="G220" s="25">
        <f t="shared" si="18"/>
        <v>2.3981923101167328E-4</v>
      </c>
      <c r="H220" s="25">
        <f t="shared" si="19"/>
        <v>1.1648622843650617E-4</v>
      </c>
      <c r="I220" s="26">
        <f t="shared" si="20"/>
        <v>1.9732522324618934E-4</v>
      </c>
    </row>
    <row r="221" spans="1:9" x14ac:dyDescent="0.25">
      <c r="A221" s="1">
        <v>43405</v>
      </c>
      <c r="B221" s="4">
        <v>2740.3701169999999</v>
      </c>
      <c r="C221" s="4">
        <v>351.17236300000002</v>
      </c>
      <c r="D221" s="18">
        <f t="shared" si="16"/>
        <v>1.0502498886537631E-2</v>
      </c>
      <c r="E221" s="18">
        <f t="shared" si="16"/>
        <v>2.2872534680407824E-2</v>
      </c>
      <c r="F221" s="25">
        <f t="shared" si="17"/>
        <v>1.0818350933102296E-4</v>
      </c>
      <c r="G221" s="25">
        <f t="shared" si="18"/>
        <v>5.9104334355820291E-4</v>
      </c>
      <c r="H221" s="25">
        <f t="shared" si="19"/>
        <v>1.1030248286172417E-4</v>
      </c>
      <c r="I221" s="26">
        <f t="shared" si="20"/>
        <v>5.2315284270645858E-4</v>
      </c>
    </row>
    <row r="222" spans="1:9" x14ac:dyDescent="0.25">
      <c r="A222" s="1">
        <v>43406</v>
      </c>
      <c r="B222" s="4">
        <v>2723.0600589999999</v>
      </c>
      <c r="C222" s="4">
        <v>346.02667200000002</v>
      </c>
      <c r="D222" s="18">
        <f t="shared" si="16"/>
        <v>-6.3367208382695854E-3</v>
      </c>
      <c r="E222" s="18">
        <f t="shared" si="16"/>
        <v>-1.4761306820209893E-2</v>
      </c>
      <c r="F222" s="25">
        <f t="shared" si="17"/>
        <v>4.1448996795247953E-5</v>
      </c>
      <c r="G222" s="25">
        <f t="shared" si="18"/>
        <v>1.7748790039902104E-4</v>
      </c>
      <c r="H222" s="25">
        <f t="shared" si="19"/>
        <v>4.0154030982159996E-5</v>
      </c>
      <c r="I222" s="26">
        <f t="shared" si="20"/>
        <v>2.1789617904037511E-4</v>
      </c>
    </row>
    <row r="223" spans="1:9" x14ac:dyDescent="0.25">
      <c r="A223" s="1">
        <v>43409</v>
      </c>
      <c r="B223" s="4">
        <v>2738.3100589999999</v>
      </c>
      <c r="C223" s="4">
        <v>350.11807299999998</v>
      </c>
      <c r="D223" s="18">
        <f t="shared" si="16"/>
        <v>5.584693696363217E-3</v>
      </c>
      <c r="E223" s="18">
        <f t="shared" si="16"/>
        <v>1.1754590229932652E-2</v>
      </c>
      <c r="F223" s="25">
        <f t="shared" si="17"/>
        <v>3.0066853107323621E-5</v>
      </c>
      <c r="G223" s="25">
        <f t="shared" si="18"/>
        <v>1.7406682086076351E-4</v>
      </c>
      <c r="H223" s="25">
        <f t="shared" si="19"/>
        <v>3.1188803682199052E-5</v>
      </c>
      <c r="I223" s="26">
        <f t="shared" si="20"/>
        <v>1.3817039147362816E-4</v>
      </c>
    </row>
    <row r="224" spans="1:9" x14ac:dyDescent="0.25">
      <c r="A224" s="1">
        <v>43410</v>
      </c>
      <c r="B224" s="4">
        <v>2755.4499510000001</v>
      </c>
      <c r="C224" s="4">
        <v>354.460938</v>
      </c>
      <c r="D224" s="18">
        <f t="shared" si="16"/>
        <v>6.239787533674419E-3</v>
      </c>
      <c r="E224" s="18">
        <f t="shared" si="16"/>
        <v>1.2327701880506955E-2</v>
      </c>
      <c r="F224" s="25">
        <f t="shared" si="17"/>
        <v>3.7680185880132072E-5</v>
      </c>
      <c r="G224" s="25">
        <f t="shared" si="18"/>
        <v>1.8951790451689841E-4</v>
      </c>
      <c r="H224" s="25">
        <f t="shared" si="19"/>
        <v>3.8934948465398685E-5</v>
      </c>
      <c r="I224" s="26">
        <f t="shared" si="20"/>
        <v>1.5197223365465473E-4</v>
      </c>
    </row>
    <row r="225" spans="1:9" x14ac:dyDescent="0.25">
      <c r="A225" s="1">
        <v>43411</v>
      </c>
      <c r="B225" s="4">
        <v>2813.889893</v>
      </c>
      <c r="C225" s="4">
        <v>359.82904100000002</v>
      </c>
      <c r="D225" s="18">
        <f t="shared" si="16"/>
        <v>2.0987078773076134E-2</v>
      </c>
      <c r="E225" s="18">
        <f t="shared" si="16"/>
        <v>1.5030881642585413E-2</v>
      </c>
      <c r="F225" s="25">
        <f t="shared" si="17"/>
        <v>4.3621288560542483E-4</v>
      </c>
      <c r="G225" s="25">
        <f t="shared" si="18"/>
        <v>2.7125200515272643E-4</v>
      </c>
      <c r="H225" s="25">
        <f t="shared" si="19"/>
        <v>4.4045747542730283E-4</v>
      </c>
      <c r="I225" s="26">
        <f t="shared" si="20"/>
        <v>2.2592740295341118E-4</v>
      </c>
    </row>
    <row r="226" spans="1:9" x14ac:dyDescent="0.25">
      <c r="A226" s="1">
        <v>43412</v>
      </c>
      <c r="B226" s="4">
        <v>2806.830078</v>
      </c>
      <c r="C226" s="4">
        <v>360.27596999999997</v>
      </c>
      <c r="D226" s="18">
        <f t="shared" si="16"/>
        <v>-2.5120691829516244E-3</v>
      </c>
      <c r="E226" s="18">
        <f t="shared" si="16"/>
        <v>1.2412885636357853E-3</v>
      </c>
      <c r="F226" s="25">
        <f t="shared" si="17"/>
        <v>6.8300575243972912E-6</v>
      </c>
      <c r="G226" s="25">
        <f t="shared" si="18"/>
        <v>7.1831337332903199E-6</v>
      </c>
      <c r="H226" s="25">
        <f t="shared" si="19"/>
        <v>6.3104915799352413E-6</v>
      </c>
      <c r="I226" s="26">
        <f t="shared" si="20"/>
        <v>1.540797298212991E-6</v>
      </c>
    </row>
    <row r="227" spans="1:9" x14ac:dyDescent="0.25">
      <c r="A227" s="1">
        <v>43413</v>
      </c>
      <c r="B227" s="4">
        <v>2781.01001</v>
      </c>
      <c r="C227" s="4">
        <v>358.88647500000002</v>
      </c>
      <c r="D227" s="18">
        <f t="shared" si="16"/>
        <v>-9.241585786561252E-3</v>
      </c>
      <c r="E227" s="18">
        <f t="shared" si="16"/>
        <v>-3.8642082568888085E-3</v>
      </c>
      <c r="F227" s="25">
        <f t="shared" si="17"/>
        <v>8.7290798381909926E-5</v>
      </c>
      <c r="G227" s="25">
        <f t="shared" si="18"/>
        <v>5.8823708069362323E-6</v>
      </c>
      <c r="H227" s="25">
        <f t="shared" si="19"/>
        <v>8.5406907850370958E-5</v>
      </c>
      <c r="I227" s="26">
        <f t="shared" si="20"/>
        <v>1.4932105452607643E-5</v>
      </c>
    </row>
    <row r="228" spans="1:9" x14ac:dyDescent="0.25">
      <c r="A228" s="1">
        <v>43416</v>
      </c>
      <c r="B228" s="4">
        <v>2726.219971</v>
      </c>
      <c r="C228" s="4">
        <v>346.92489599999999</v>
      </c>
      <c r="D228" s="18">
        <f t="shared" si="16"/>
        <v>-1.9898150960848206E-2</v>
      </c>
      <c r="E228" s="18">
        <f t="shared" si="16"/>
        <v>-3.3897794371250838E-2</v>
      </c>
      <c r="F228" s="25">
        <f t="shared" si="17"/>
        <v>3.9998078633062402E-4</v>
      </c>
      <c r="G228" s="25">
        <f t="shared" si="18"/>
        <v>1.0535831785368017E-3</v>
      </c>
      <c r="H228" s="25">
        <f t="shared" si="19"/>
        <v>3.9593641166070438E-4</v>
      </c>
      <c r="I228" s="26">
        <f t="shared" si="20"/>
        <v>1.149060463235605E-3</v>
      </c>
    </row>
    <row r="229" spans="1:9" x14ac:dyDescent="0.25">
      <c r="A229" s="1">
        <v>43417</v>
      </c>
      <c r="B229" s="4">
        <v>2722.179932</v>
      </c>
      <c r="C229" s="4">
        <v>339.61773699999998</v>
      </c>
      <c r="D229" s="18">
        <f t="shared" si="16"/>
        <v>-1.4830187990527641E-3</v>
      </c>
      <c r="E229" s="18">
        <f t="shared" si="16"/>
        <v>-2.1287636314069207E-2</v>
      </c>
      <c r="F229" s="25">
        <f t="shared" si="17"/>
        <v>2.5102837206923911E-6</v>
      </c>
      <c r="G229" s="25">
        <f t="shared" si="18"/>
        <v>3.9397438469823454E-4</v>
      </c>
      <c r="H229" s="25">
        <f t="shared" si="19"/>
        <v>2.1993447583439028E-6</v>
      </c>
      <c r="I229" s="26">
        <f t="shared" si="20"/>
        <v>4.5316345984007799E-4</v>
      </c>
    </row>
    <row r="230" spans="1:9" x14ac:dyDescent="0.25">
      <c r="A230" s="1">
        <v>43418</v>
      </c>
      <c r="B230" s="4">
        <v>2701.580078</v>
      </c>
      <c r="C230" s="4">
        <v>334.96331800000002</v>
      </c>
      <c r="D230" s="18">
        <f t="shared" si="16"/>
        <v>-7.5961889967371783E-3</v>
      </c>
      <c r="E230" s="18">
        <f t="shared" si="16"/>
        <v>-1.3799654844146679E-2</v>
      </c>
      <c r="F230" s="25">
        <f t="shared" si="17"/>
        <v>5.925239436603393E-5</v>
      </c>
      <c r="G230" s="25">
        <f t="shared" si="18"/>
        <v>1.5278953784314707E-4</v>
      </c>
      <c r="H230" s="25">
        <f t="shared" si="19"/>
        <v>5.7702087274150977E-5</v>
      </c>
      <c r="I230" s="26">
        <f t="shared" si="20"/>
        <v>1.9043047381758091E-4</v>
      </c>
    </row>
    <row r="231" spans="1:9" x14ac:dyDescent="0.25">
      <c r="A231" s="1">
        <v>43419</v>
      </c>
      <c r="B231" s="4">
        <v>2730.1999510000001</v>
      </c>
      <c r="C231" s="4">
        <v>331.902466</v>
      </c>
      <c r="D231" s="18">
        <f t="shared" si="16"/>
        <v>1.0538032725957951E-2</v>
      </c>
      <c r="E231" s="18">
        <f t="shared" si="16"/>
        <v>-9.1798786750978446E-3</v>
      </c>
      <c r="F231" s="25">
        <f t="shared" si="17"/>
        <v>1.0892395616503695E-4</v>
      </c>
      <c r="G231" s="25">
        <f t="shared" si="18"/>
        <v>5.9923550905790417E-5</v>
      </c>
      <c r="H231" s="25">
        <f t="shared" si="19"/>
        <v>1.1105013373336076E-4</v>
      </c>
      <c r="I231" s="26">
        <f t="shared" si="20"/>
        <v>8.4270172489516165E-5</v>
      </c>
    </row>
    <row r="232" spans="1:9" x14ac:dyDescent="0.25">
      <c r="A232" s="1">
        <v>43420</v>
      </c>
      <c r="B232" s="4">
        <v>2736.2700199999999</v>
      </c>
      <c r="C232" s="4">
        <v>326.44155899999998</v>
      </c>
      <c r="D232" s="18">
        <f t="shared" si="16"/>
        <v>2.2208377717471144E-3</v>
      </c>
      <c r="E232" s="18">
        <f t="shared" si="16"/>
        <v>-1.6590208294694434E-2</v>
      </c>
      <c r="F232" s="25">
        <f t="shared" si="17"/>
        <v>4.4921491814917341E-6</v>
      </c>
      <c r="G232" s="25">
        <f t="shared" si="18"/>
        <v>2.2956370897951459E-4</v>
      </c>
      <c r="H232" s="25">
        <f t="shared" si="19"/>
        <v>4.9321204084186885E-6</v>
      </c>
      <c r="I232" s="26">
        <f t="shared" si="20"/>
        <v>2.75235011261348E-4</v>
      </c>
    </row>
    <row r="233" spans="1:9" x14ac:dyDescent="0.25">
      <c r="A233" s="1">
        <v>43423</v>
      </c>
      <c r="B233" s="4">
        <v>2690.7299800000001</v>
      </c>
      <c r="C233" s="4">
        <v>311.85638399999999</v>
      </c>
      <c r="D233" s="18">
        <f t="shared" si="16"/>
        <v>-1.6783161581240495E-2</v>
      </c>
      <c r="E233" s="18">
        <f t="shared" si="16"/>
        <v>-4.5708166209345202E-2</v>
      </c>
      <c r="F233" s="25">
        <f t="shared" si="17"/>
        <v>2.8508736253612352E-4</v>
      </c>
      <c r="G233" s="25">
        <f t="shared" si="18"/>
        <v>1.9597725060862001E-3</v>
      </c>
      <c r="H233" s="25">
        <f t="shared" si="19"/>
        <v>2.8167451266202691E-4</v>
      </c>
      <c r="I233" s="26">
        <f t="shared" si="20"/>
        <v>2.0892364582211264E-3</v>
      </c>
    </row>
    <row r="234" spans="1:9" x14ac:dyDescent="0.25">
      <c r="A234" s="1">
        <v>43424</v>
      </c>
      <c r="B234" s="4">
        <v>2641.889893</v>
      </c>
      <c r="C234" s="4">
        <v>308.708099</v>
      </c>
      <c r="D234" s="18">
        <f t="shared" si="16"/>
        <v>-1.8317995222689919E-2</v>
      </c>
      <c r="E234" s="18">
        <f t="shared" si="16"/>
        <v>-1.0146607151442354E-2</v>
      </c>
      <c r="F234" s="25">
        <f t="shared" si="17"/>
        <v>3.392729670088526E-4</v>
      </c>
      <c r="G234" s="25">
        <f t="shared" si="18"/>
        <v>7.5825063807218108E-5</v>
      </c>
      <c r="H234" s="25">
        <f t="shared" si="19"/>
        <v>3.355489489784907E-4</v>
      </c>
      <c r="I234" s="26">
        <f t="shared" si="20"/>
        <v>1.0295363668570111E-4</v>
      </c>
    </row>
    <row r="235" spans="1:9" x14ac:dyDescent="0.25">
      <c r="A235" s="1">
        <v>43425</v>
      </c>
      <c r="B235" s="4">
        <v>2649.929932</v>
      </c>
      <c r="C235" s="4">
        <v>308.33880599999998</v>
      </c>
      <c r="D235" s="18">
        <f t="shared" si="16"/>
        <v>3.0386692866970996E-3</v>
      </c>
      <c r="E235" s="18">
        <f t="shared" si="16"/>
        <v>-1.1969691156350978E-3</v>
      </c>
      <c r="F235" s="25">
        <f t="shared" si="17"/>
        <v>8.6277347856696252E-6</v>
      </c>
      <c r="G235" s="25">
        <f t="shared" si="18"/>
        <v>5.8505551152627317E-8</v>
      </c>
      <c r="H235" s="25">
        <f t="shared" si="19"/>
        <v>9.2335110339162604E-6</v>
      </c>
      <c r="I235" s="26">
        <f t="shared" si="20"/>
        <v>1.4327350637842681E-6</v>
      </c>
    </row>
    <row r="236" spans="1:9" x14ac:dyDescent="0.25">
      <c r="A236" s="1">
        <v>43427</v>
      </c>
      <c r="B236" s="4">
        <v>2632.5600589999999</v>
      </c>
      <c r="C236" s="4">
        <v>303.48031600000002</v>
      </c>
      <c r="D236" s="18">
        <f t="shared" si="16"/>
        <v>-6.5764196931550074E-3</v>
      </c>
      <c r="E236" s="18">
        <f t="shared" si="16"/>
        <v>-1.5882446151879684E-2</v>
      </c>
      <c r="F236" s="25">
        <f t="shared" si="17"/>
        <v>4.4592857712223981E-5</v>
      </c>
      <c r="G236" s="25">
        <f t="shared" si="18"/>
        <v>2.0861751823064503E-4</v>
      </c>
      <c r="H236" s="25">
        <f t="shared" si="19"/>
        <v>4.3249295980517004E-5</v>
      </c>
      <c r="I236" s="26">
        <f t="shared" si="20"/>
        <v>2.5225209576735776E-4</v>
      </c>
    </row>
    <row r="237" spans="1:9" x14ac:dyDescent="0.25">
      <c r="A237" s="1">
        <v>43430</v>
      </c>
      <c r="B237" s="4">
        <v>2673.4499510000001</v>
      </c>
      <c r="C237" s="4">
        <v>307.40600599999999</v>
      </c>
      <c r="D237" s="18">
        <f t="shared" si="16"/>
        <v>1.5412975626759496E-2</v>
      </c>
      <c r="E237" s="18">
        <f t="shared" si="16"/>
        <v>1.2852617250678232E-2</v>
      </c>
      <c r="F237" s="25">
        <f t="shared" si="17"/>
        <v>2.344453069353223E-4</v>
      </c>
      <c r="G237" s="25">
        <f t="shared" si="18"/>
        <v>2.0424598825527894E-4</v>
      </c>
      <c r="H237" s="25">
        <f t="shared" si="19"/>
        <v>2.3755981767108227E-4</v>
      </c>
      <c r="I237" s="26">
        <f t="shared" si="20"/>
        <v>1.6518977019243166E-4</v>
      </c>
    </row>
    <row r="238" spans="1:9" x14ac:dyDescent="0.25">
      <c r="A238" s="1">
        <v>43431</v>
      </c>
      <c r="B238" s="4">
        <v>2682.169922</v>
      </c>
      <c r="C238" s="4">
        <v>309.02877799999999</v>
      </c>
      <c r="D238" s="18">
        <f t="shared" si="16"/>
        <v>3.2563844755063892E-3</v>
      </c>
      <c r="E238" s="18">
        <f t="shared" si="16"/>
        <v>5.2650362724619964E-3</v>
      </c>
      <c r="F238" s="25">
        <f t="shared" si="17"/>
        <v>9.9541245963889397E-6</v>
      </c>
      <c r="G238" s="25">
        <f t="shared" si="18"/>
        <v>4.4942068674736949E-5</v>
      </c>
      <c r="H238" s="25">
        <f t="shared" si="19"/>
        <v>1.0604039852319021E-5</v>
      </c>
      <c r="I238" s="26">
        <f t="shared" si="20"/>
        <v>2.7720606950340514E-5</v>
      </c>
    </row>
    <row r="239" spans="1:9" x14ac:dyDescent="0.25">
      <c r="A239" s="1">
        <v>43432</v>
      </c>
      <c r="B239" s="4">
        <v>2743.790039</v>
      </c>
      <c r="C239" s="4">
        <v>324.06085200000001</v>
      </c>
      <c r="D239" s="18">
        <f t="shared" si="16"/>
        <v>2.2714051233730995E-2</v>
      </c>
      <c r="E239" s="18">
        <f t="shared" si="16"/>
        <v>4.7496907724899791E-2</v>
      </c>
      <c r="F239" s="25">
        <f t="shared" si="17"/>
        <v>5.1133341174897757E-4</v>
      </c>
      <c r="G239" s="25">
        <f t="shared" si="18"/>
        <v>2.3947082200194477E-3</v>
      </c>
      <c r="H239" s="25">
        <f t="shared" si="19"/>
        <v>5.1592812344855652E-4</v>
      </c>
      <c r="I239" s="26">
        <f t="shared" si="20"/>
        <v>2.2559562434276456E-3</v>
      </c>
    </row>
    <row r="240" spans="1:9" x14ac:dyDescent="0.25">
      <c r="A240" s="1">
        <v>43433</v>
      </c>
      <c r="B240" s="4">
        <v>2737.8000489999999</v>
      </c>
      <c r="C240" s="4">
        <v>332.86447099999998</v>
      </c>
      <c r="D240" s="18">
        <f t="shared" si="16"/>
        <v>-2.185494459836184E-3</v>
      </c>
      <c r="E240" s="18">
        <f t="shared" si="16"/>
        <v>2.6804100169765345E-2</v>
      </c>
      <c r="F240" s="25">
        <f t="shared" si="17"/>
        <v>5.2297430736209767E-6</v>
      </c>
      <c r="G240" s="25">
        <f t="shared" si="18"/>
        <v>7.9766413958801694E-4</v>
      </c>
      <c r="H240" s="25">
        <f t="shared" si="19"/>
        <v>4.7763860339746539E-6</v>
      </c>
      <c r="I240" s="26">
        <f t="shared" si="20"/>
        <v>7.1845978591081458E-4</v>
      </c>
    </row>
    <row r="241" spans="1:9" x14ac:dyDescent="0.25">
      <c r="A241" s="1">
        <v>43434</v>
      </c>
      <c r="B241" s="4">
        <v>2760.169922</v>
      </c>
      <c r="C241" s="4">
        <v>336.94561800000002</v>
      </c>
      <c r="D241" s="18">
        <f t="shared" si="16"/>
        <v>8.1375476991261391E-3</v>
      </c>
      <c r="E241" s="18">
        <f t="shared" si="16"/>
        <v>1.2186133268877464E-2</v>
      </c>
      <c r="F241" s="25">
        <f t="shared" si="17"/>
        <v>6.4580173040215452E-5</v>
      </c>
      <c r="G241" s="25">
        <f t="shared" si="18"/>
        <v>1.8564012339010539E-4</v>
      </c>
      <c r="H241" s="25">
        <f t="shared" si="19"/>
        <v>6.6219682555553118E-5</v>
      </c>
      <c r="I241" s="26">
        <f t="shared" si="20"/>
        <v>1.4850184404684215E-4</v>
      </c>
    </row>
    <row r="242" spans="1:9" x14ac:dyDescent="0.25">
      <c r="A242" s="1">
        <v>43437</v>
      </c>
      <c r="B242" s="4">
        <v>2790.3701169999999</v>
      </c>
      <c r="C242" s="4">
        <v>349.771973</v>
      </c>
      <c r="D242" s="18">
        <f t="shared" si="16"/>
        <v>1.0882001681880114E-2</v>
      </c>
      <c r="E242" s="18">
        <f t="shared" si="16"/>
        <v>3.7359890036308727E-2</v>
      </c>
      <c r="F242" s="25">
        <f t="shared" si="17"/>
        <v>1.1622204767005837E-4</v>
      </c>
      <c r="G242" s="25">
        <f t="shared" si="18"/>
        <v>1.5053420983057188E-3</v>
      </c>
      <c r="H242" s="25">
        <f t="shared" si="19"/>
        <v>1.1841796060444163E-4</v>
      </c>
      <c r="I242" s="26">
        <f t="shared" si="20"/>
        <v>1.3957613835250801E-3</v>
      </c>
    </row>
    <row r="243" spans="1:9" x14ac:dyDescent="0.25">
      <c r="A243" s="1">
        <v>43438</v>
      </c>
      <c r="B243" s="4">
        <v>2700.0600589999999</v>
      </c>
      <c r="C243" s="4">
        <v>332.806152</v>
      </c>
      <c r="D243" s="18">
        <f t="shared" si="16"/>
        <v>-3.2900228620901091E-2</v>
      </c>
      <c r="E243" s="18">
        <f t="shared" si="16"/>
        <v>-4.9721242093981002E-2</v>
      </c>
      <c r="F243" s="25">
        <f t="shared" si="17"/>
        <v>1.0891054251797167E-3</v>
      </c>
      <c r="G243" s="25">
        <f t="shared" si="18"/>
        <v>2.3311895482167107E-3</v>
      </c>
      <c r="H243" s="25">
        <f t="shared" si="19"/>
        <v>1.0824250433075593E-3</v>
      </c>
      <c r="I243" s="26">
        <f t="shared" si="20"/>
        <v>2.4722019153682684E-3</v>
      </c>
    </row>
    <row r="244" spans="1:9" x14ac:dyDescent="0.25">
      <c r="A244" s="1">
        <v>43440</v>
      </c>
      <c r="B244" s="4">
        <v>2695.9499510000001</v>
      </c>
      <c r="C244" s="4">
        <v>322.50619499999999</v>
      </c>
      <c r="D244" s="18">
        <f t="shared" si="16"/>
        <v>-1.52338812835683E-3</v>
      </c>
      <c r="E244" s="18">
        <f t="shared" si="16"/>
        <v>-3.1437848999463995E-2</v>
      </c>
      <c r="F244" s="25">
        <f t="shared" si="17"/>
        <v>2.6398347241556197E-6</v>
      </c>
      <c r="G244" s="25">
        <f t="shared" si="18"/>
        <v>8.9994004156203529E-4</v>
      </c>
      <c r="H244" s="25">
        <f t="shared" si="19"/>
        <v>2.3207113896185257E-6</v>
      </c>
      <c r="I244" s="26">
        <f t="shared" si="20"/>
        <v>9.8833834971309925E-4</v>
      </c>
    </row>
    <row r="245" spans="1:9" x14ac:dyDescent="0.25">
      <c r="A245" s="1">
        <v>43441</v>
      </c>
      <c r="B245" s="4">
        <v>2633.080078</v>
      </c>
      <c r="C245" s="4">
        <v>314.07183800000001</v>
      </c>
      <c r="D245" s="18">
        <f t="shared" si="16"/>
        <v>-2.3596335440042082E-2</v>
      </c>
      <c r="E245" s="18">
        <f t="shared" si="16"/>
        <v>-2.6500602172852668E-2</v>
      </c>
      <c r="F245" s="25">
        <f t="shared" si="17"/>
        <v>5.6158118111317103E-4</v>
      </c>
      <c r="G245" s="25">
        <f t="shared" si="18"/>
        <v>6.2809150601017734E-4</v>
      </c>
      <c r="H245" s="25">
        <f t="shared" si="19"/>
        <v>5.5678704619898593E-4</v>
      </c>
      <c r="I245" s="26">
        <f t="shared" si="20"/>
        <v>7.0228191552380349E-4</v>
      </c>
    </row>
    <row r="246" spans="1:9" x14ac:dyDescent="0.25">
      <c r="A246" s="1">
        <v>43444</v>
      </c>
      <c r="B246" s="4">
        <v>2637.719971</v>
      </c>
      <c r="C246" s="4">
        <v>317.11328099999997</v>
      </c>
      <c r="D246" s="18">
        <f t="shared" si="16"/>
        <v>1.7606033829389957E-3</v>
      </c>
      <c r="E246" s="18">
        <f t="shared" si="16"/>
        <v>9.6373201732921493E-3</v>
      </c>
      <c r="F246" s="25">
        <f t="shared" si="17"/>
        <v>2.7530597607800416E-6</v>
      </c>
      <c r="G246" s="25">
        <f t="shared" si="18"/>
        <v>1.226815085672828E-4</v>
      </c>
      <c r="H246" s="25">
        <f t="shared" si="19"/>
        <v>3.099724272016236E-6</v>
      </c>
      <c r="I246" s="26">
        <f t="shared" si="20"/>
        <v>9.2877940122543817E-5</v>
      </c>
    </row>
    <row r="247" spans="1:9" x14ac:dyDescent="0.25">
      <c r="A247" s="1">
        <v>43445</v>
      </c>
      <c r="B247" s="4">
        <v>2636.780029</v>
      </c>
      <c r="C247" s="4">
        <v>312.91549700000002</v>
      </c>
      <c r="D247" s="18">
        <f t="shared" si="16"/>
        <v>-3.564099004455318E-4</v>
      </c>
      <c r="E247" s="18">
        <f t="shared" si="16"/>
        <v>-1.3325886900247925E-2</v>
      </c>
      <c r="F247" s="25">
        <f t="shared" si="17"/>
        <v>2.0956123938009756E-7</v>
      </c>
      <c r="G247" s="25">
        <f t="shared" si="18"/>
        <v>1.4130168612729133E-4</v>
      </c>
      <c r="H247" s="25">
        <f t="shared" si="19"/>
        <v>1.2702801713559388E-7</v>
      </c>
      <c r="I247" s="26">
        <f t="shared" si="20"/>
        <v>1.7757926167819927E-4</v>
      </c>
    </row>
    <row r="248" spans="1:9" x14ac:dyDescent="0.25">
      <c r="A248" s="1">
        <v>43446</v>
      </c>
      <c r="B248" s="4">
        <v>2651.070068</v>
      </c>
      <c r="C248" s="4">
        <v>317.44360399999999</v>
      </c>
      <c r="D248" s="18">
        <f t="shared" si="16"/>
        <v>5.4048709873826383E-3</v>
      </c>
      <c r="E248" s="18">
        <f t="shared" si="16"/>
        <v>1.436700090482434E-2</v>
      </c>
      <c r="F248" s="25">
        <f t="shared" si="17"/>
        <v>2.8127136600851443E-5</v>
      </c>
      <c r="G248" s="25">
        <f t="shared" si="18"/>
        <v>2.4982486982559848E-4</v>
      </c>
      <c r="H248" s="25">
        <f t="shared" si="19"/>
        <v>2.9212630390250577E-5</v>
      </c>
      <c r="I248" s="26">
        <f t="shared" si="20"/>
        <v>2.064107149992234E-4</v>
      </c>
    </row>
    <row r="249" spans="1:9" x14ac:dyDescent="0.25">
      <c r="A249" s="1">
        <v>43447</v>
      </c>
      <c r="B249" s="4">
        <v>2650.540039</v>
      </c>
      <c r="C249" s="4">
        <v>316.25817899999998</v>
      </c>
      <c r="D249" s="18">
        <f t="shared" si="16"/>
        <v>-1.9995020043665106E-4</v>
      </c>
      <c r="E249" s="18">
        <f t="shared" si="16"/>
        <v>-3.7412752007768609E-3</v>
      </c>
      <c r="F249" s="25">
        <f t="shared" si="17"/>
        <v>9.0793074727754391E-8</v>
      </c>
      <c r="G249" s="25">
        <f t="shared" si="18"/>
        <v>5.301169525632613E-6</v>
      </c>
      <c r="H249" s="25">
        <f t="shared" si="19"/>
        <v>3.9980082654656933E-8</v>
      </c>
      <c r="I249" s="26">
        <f t="shared" si="20"/>
        <v>1.3997140127947941E-5</v>
      </c>
    </row>
    <row r="250" spans="1:9" x14ac:dyDescent="0.25">
      <c r="A250" s="1">
        <v>43448</v>
      </c>
      <c r="B250" s="4">
        <v>2599.9499510000001</v>
      </c>
      <c r="C250" s="4">
        <v>309.728363</v>
      </c>
      <c r="D250" s="18">
        <f t="shared" si="16"/>
        <v>-1.9271212311226697E-2</v>
      </c>
      <c r="E250" s="18">
        <f t="shared" si="16"/>
        <v>-2.0863237195830164E-2</v>
      </c>
      <c r="F250" s="25">
        <f t="shared" si="17"/>
        <v>3.7529689471298231E-4</v>
      </c>
      <c r="G250" s="25">
        <f t="shared" si="18"/>
        <v>3.7730688306709563E-4</v>
      </c>
      <c r="H250" s="25">
        <f t="shared" si="19"/>
        <v>3.7137962394437541E-4</v>
      </c>
      <c r="I250" s="26">
        <f t="shared" si="20"/>
        <v>4.3527466628947128E-4</v>
      </c>
    </row>
    <row r="251" spans="1:9" x14ac:dyDescent="0.25">
      <c r="A251" s="1">
        <v>43451</v>
      </c>
      <c r="B251" s="4">
        <v>2545.9399410000001</v>
      </c>
      <c r="C251" s="4">
        <v>307.182526</v>
      </c>
      <c r="D251" s="18">
        <f t="shared" si="16"/>
        <v>-2.0992284922037387E-2</v>
      </c>
      <c r="E251" s="18">
        <f t="shared" si="16"/>
        <v>-8.2535468167793374E-3</v>
      </c>
      <c r="F251" s="25">
        <f t="shared" si="17"/>
        <v>4.4494222277418694E-4</v>
      </c>
      <c r="G251" s="25">
        <f t="shared" si="18"/>
        <v>4.644011555556375E-5</v>
      </c>
      <c r="H251" s="25">
        <f t="shared" si="19"/>
        <v>4.4067602624799822E-4</v>
      </c>
      <c r="I251" s="26">
        <f t="shared" si="20"/>
        <v>6.8121035056768327E-5</v>
      </c>
    </row>
    <row r="252" spans="1:9" x14ac:dyDescent="0.25">
      <c r="A252" s="1">
        <v>43452</v>
      </c>
      <c r="B252" s="4">
        <v>2546.1599120000001</v>
      </c>
      <c r="C252" s="4">
        <v>318.77484099999998</v>
      </c>
      <c r="D252" s="18">
        <f t="shared" si="16"/>
        <v>8.6396970399963853E-5</v>
      </c>
      <c r="E252" s="18">
        <f t="shared" si="16"/>
        <v>3.7042907839786067E-2</v>
      </c>
      <c r="F252" s="25">
        <f t="shared" si="17"/>
        <v>2.2415243716033968E-10</v>
      </c>
      <c r="G252" s="25">
        <f t="shared" si="18"/>
        <v>1.4808455574034894E-3</v>
      </c>
      <c r="H252" s="25">
        <f t="shared" si="19"/>
        <v>7.4644364942922305E-9</v>
      </c>
      <c r="I252" s="26">
        <f t="shared" si="20"/>
        <v>1.372177021226884E-3</v>
      </c>
    </row>
    <row r="253" spans="1:9" x14ac:dyDescent="0.25">
      <c r="A253" s="1">
        <v>43453</v>
      </c>
      <c r="B253" s="4">
        <v>2506.959961</v>
      </c>
      <c r="C253" s="4">
        <v>310.50570699999997</v>
      </c>
      <c r="D253" s="18">
        <f t="shared" si="16"/>
        <v>-1.5515459108049429E-2</v>
      </c>
      <c r="E253" s="18">
        <f t="shared" si="16"/>
        <v>-2.6282744748243384E-2</v>
      </c>
      <c r="F253" s="25">
        <f t="shared" si="17"/>
        <v>2.4388531052543523E-4</v>
      </c>
      <c r="G253" s="25">
        <f t="shared" si="18"/>
        <v>6.1721918956797093E-4</v>
      </c>
      <c r="H253" s="25">
        <f t="shared" si="19"/>
        <v>2.4072947133355399E-4</v>
      </c>
      <c r="I253" s="26">
        <f t="shared" si="20"/>
        <v>6.9078267150131519E-4</v>
      </c>
    </row>
    <row r="254" spans="1:9" x14ac:dyDescent="0.25">
      <c r="A254" s="1">
        <v>43454</v>
      </c>
      <c r="B254" s="4">
        <v>2467.419922</v>
      </c>
      <c r="C254" s="4">
        <v>304.18966699999999</v>
      </c>
      <c r="D254" s="18">
        <f t="shared" si="16"/>
        <v>-1.5897809458374292E-2</v>
      </c>
      <c r="E254" s="18">
        <f t="shared" si="16"/>
        <v>-2.055086977290696E-2</v>
      </c>
      <c r="F254" s="25">
        <f t="shared" si="17"/>
        <v>2.5597370147618437E-4</v>
      </c>
      <c r="G254" s="25">
        <f t="shared" si="18"/>
        <v>3.6526936388612565E-4</v>
      </c>
      <c r="H254" s="25">
        <f t="shared" si="19"/>
        <v>2.5274034557477512E-4</v>
      </c>
      <c r="I254" s="26">
        <f t="shared" si="20"/>
        <v>4.2233824842298099E-4</v>
      </c>
    </row>
    <row r="255" spans="1:9" x14ac:dyDescent="0.25">
      <c r="A255" s="1">
        <v>43455</v>
      </c>
      <c r="B255" s="4">
        <v>2416.6201169999999</v>
      </c>
      <c r="C255" s="4">
        <v>295.93026700000001</v>
      </c>
      <c r="D255" s="18">
        <f t="shared" si="16"/>
        <v>-2.0803120626788667E-2</v>
      </c>
      <c r="E255" s="18">
        <f t="shared" si="16"/>
        <v>-2.7527569353698635E-2</v>
      </c>
      <c r="F255" s="25">
        <f t="shared" si="17"/>
        <v>4.3699767366467667E-4</v>
      </c>
      <c r="G255" s="25">
        <f t="shared" si="18"/>
        <v>6.8062136499635244E-4</v>
      </c>
      <c r="H255" s="25">
        <f t="shared" si="19"/>
        <v>4.3276982781272012E-4</v>
      </c>
      <c r="I255" s="26">
        <f t="shared" si="20"/>
        <v>7.5776707452268827E-4</v>
      </c>
    </row>
    <row r="256" spans="1:9" x14ac:dyDescent="0.25">
      <c r="A256" s="1">
        <v>43458</v>
      </c>
      <c r="B256" s="4">
        <v>2351.1000979999999</v>
      </c>
      <c r="C256" s="4">
        <v>285.83431999999999</v>
      </c>
      <c r="D256" s="18">
        <f t="shared" si="16"/>
        <v>-2.748657265451852E-2</v>
      </c>
      <c r="E256" s="18">
        <f t="shared" si="16"/>
        <v>-3.4711499849151922E-2</v>
      </c>
      <c r="F256" s="25">
        <f t="shared" si="17"/>
        <v>7.6109450771958223E-4</v>
      </c>
      <c r="G256" s="25">
        <f t="shared" si="18"/>
        <v>1.1070693395536198E-3</v>
      </c>
      <c r="H256" s="25">
        <f t="shared" si="19"/>
        <v>7.5551167629212533E-4</v>
      </c>
      <c r="I256" s="26">
        <f t="shared" si="20"/>
        <v>1.204888221777674E-3</v>
      </c>
    </row>
    <row r="257" spans="1:9" x14ac:dyDescent="0.25">
      <c r="A257" s="1">
        <v>43460</v>
      </c>
      <c r="B257" s="4">
        <v>2467.6999510000001</v>
      </c>
      <c r="C257" s="4">
        <v>305.04476899999997</v>
      </c>
      <c r="D257" s="18">
        <f t="shared" si="16"/>
        <v>4.8403177454947023E-2</v>
      </c>
      <c r="E257" s="18">
        <f t="shared" si="16"/>
        <v>6.5046207181238089E-2</v>
      </c>
      <c r="F257" s="25">
        <f t="shared" si="17"/>
        <v>2.3330647298062091E-3</v>
      </c>
      <c r="G257" s="25">
        <f t="shared" si="18"/>
        <v>4.4202626054558108E-3</v>
      </c>
      <c r="H257" s="25">
        <f t="shared" si="19"/>
        <v>2.3428675877350917E-3</v>
      </c>
      <c r="I257" s="26">
        <f t="shared" si="20"/>
        <v>4.2310090686645497E-3</v>
      </c>
    </row>
    <row r="258" spans="1:9" x14ac:dyDescent="0.25">
      <c r="A258" s="1">
        <v>43461</v>
      </c>
      <c r="B258" s="4">
        <v>2488.830078</v>
      </c>
      <c r="C258" s="4">
        <v>308.16390999999999</v>
      </c>
      <c r="D258" s="18">
        <f t="shared" si="16"/>
        <v>8.5262289882423199E-3</v>
      </c>
      <c r="E258" s="18">
        <f t="shared" si="16"/>
        <v>1.0173267300871409E-2</v>
      </c>
      <c r="F258" s="25">
        <f t="shared" si="17"/>
        <v>7.0978271017113642E-5</v>
      </c>
      <c r="G258" s="25">
        <f t="shared" si="18"/>
        <v>1.3484122927162343E-4</v>
      </c>
      <c r="H258" s="25">
        <f t="shared" si="19"/>
        <v>7.2696580759943659E-5</v>
      </c>
      <c r="I258" s="26">
        <f t="shared" si="20"/>
        <v>1.0349536757497944E-4</v>
      </c>
    </row>
    <row r="259" spans="1:9" x14ac:dyDescent="0.25">
      <c r="A259" s="1">
        <v>43462</v>
      </c>
      <c r="B259" s="4">
        <v>2485.73999</v>
      </c>
      <c r="C259" s="4">
        <v>307.42544600000002</v>
      </c>
      <c r="D259" s="18">
        <f t="shared" si="16"/>
        <v>-1.2423539542946662E-3</v>
      </c>
      <c r="E259" s="18">
        <f t="shared" si="16"/>
        <v>-2.3992109253741663E-3</v>
      </c>
      <c r="F259" s="25">
        <f t="shared" si="17"/>
        <v>1.8055905492219815E-6</v>
      </c>
      <c r="G259" s="25">
        <f t="shared" si="18"/>
        <v>9.2229632725609656E-7</v>
      </c>
      <c r="H259" s="25">
        <f t="shared" si="19"/>
        <v>1.5434433477515934E-6</v>
      </c>
      <c r="I259" s="26">
        <f t="shared" si="20"/>
        <v>5.7562130644347634E-6</v>
      </c>
    </row>
    <row r="260" spans="1:9" x14ac:dyDescent="0.25">
      <c r="A260" s="1">
        <v>43465</v>
      </c>
      <c r="B260" s="4">
        <v>2506.8500979999999</v>
      </c>
      <c r="C260" s="4">
        <v>313.37222300000002</v>
      </c>
      <c r="D260" s="18">
        <f t="shared" si="16"/>
        <v>8.4566260936189287E-3</v>
      </c>
      <c r="E260" s="18">
        <f t="shared" si="16"/>
        <v>1.9159089033831921E-2</v>
      </c>
      <c r="F260" s="25">
        <f t="shared" si="17"/>
        <v>6.9810326253172452E-5</v>
      </c>
      <c r="G260" s="25">
        <f t="shared" si="18"/>
        <v>4.2427502337276119E-4</v>
      </c>
      <c r="H260" s="25">
        <f t="shared" si="19"/>
        <v>7.151452488727654E-5</v>
      </c>
      <c r="I260" s="26">
        <f t="shared" si="20"/>
        <v>3.6707069260629853E-4</v>
      </c>
    </row>
    <row r="261" spans="1:9" x14ac:dyDescent="0.25">
      <c r="A261" s="1">
        <v>43467</v>
      </c>
      <c r="B261" s="4">
        <v>2510.030029</v>
      </c>
      <c r="C261" s="4">
        <v>314.64514200000002</v>
      </c>
      <c r="D261" s="18">
        <f t="shared" si="16"/>
        <v>1.2676928072264735E-3</v>
      </c>
      <c r="E261" s="18">
        <f t="shared" si="16"/>
        <v>4.0537756250299288E-3</v>
      </c>
      <c r="F261" s="25">
        <f t="shared" si="17"/>
        <v>1.3603119425774592E-6</v>
      </c>
      <c r="G261" s="25">
        <f t="shared" si="18"/>
        <v>3.0168917838948873E-5</v>
      </c>
      <c r="H261" s="25">
        <f t="shared" si="19"/>
        <v>1.6070450534937371E-6</v>
      </c>
      <c r="I261" s="26">
        <f t="shared" si="20"/>
        <v>1.6433096818086788E-5</v>
      </c>
    </row>
    <row r="262" spans="1:9" x14ac:dyDescent="0.25">
      <c r="A262" s="1">
        <v>43468</v>
      </c>
      <c r="B262" s="4">
        <v>2447.889893</v>
      </c>
      <c r="C262" s="4">
        <v>302.10055499999999</v>
      </c>
      <c r="D262" s="18">
        <f t="shared" si="16"/>
        <v>-2.5068331528297301E-2</v>
      </c>
      <c r="E262" s="18">
        <f t="shared" si="16"/>
        <v>-4.0685544945710028E-2</v>
      </c>
      <c r="F262" s="25">
        <f t="shared" si="17"/>
        <v>6.3351380916196751E-4</v>
      </c>
      <c r="G262" s="25">
        <f t="shared" si="18"/>
        <v>1.5403031957630492E-3</v>
      </c>
      <c r="H262" s="25">
        <f t="shared" si="19"/>
        <v>6.2842124561262452E-4</v>
      </c>
      <c r="I262" s="26">
        <f t="shared" si="20"/>
        <v>1.6553135675293907E-3</v>
      </c>
    </row>
    <row r="263" spans="1:9" x14ac:dyDescent="0.25">
      <c r="A263" s="1">
        <v>43469</v>
      </c>
      <c r="B263" s="4">
        <v>2531.9399410000001</v>
      </c>
      <c r="C263" s="4">
        <v>317.82260100000002</v>
      </c>
      <c r="D263" s="18">
        <f t="shared" si="16"/>
        <v>3.3759398727554041E-2</v>
      </c>
      <c r="E263" s="18">
        <f t="shared" si="16"/>
        <v>5.0733443097710579E-2</v>
      </c>
      <c r="F263" s="25">
        <f t="shared" si="17"/>
        <v>1.1328629858978828E-3</v>
      </c>
      <c r="G263" s="25">
        <f t="shared" si="18"/>
        <v>2.7219479921300757E-3</v>
      </c>
      <c r="H263" s="25">
        <f t="shared" si="19"/>
        <v>1.1396970024459773E-3</v>
      </c>
      <c r="I263" s="26">
        <f t="shared" si="20"/>
        <v>2.573882248548637E-3</v>
      </c>
    </row>
    <row r="264" spans="1:9" x14ac:dyDescent="0.25">
      <c r="A264" s="1">
        <v>43472</v>
      </c>
      <c r="B264" s="4">
        <v>2549.6899410000001</v>
      </c>
      <c r="C264" s="4">
        <v>318.823395</v>
      </c>
      <c r="D264" s="18">
        <f t="shared" si="16"/>
        <v>6.9859759963468073E-3</v>
      </c>
      <c r="E264" s="18">
        <f t="shared" si="16"/>
        <v>3.143960162001855E-3</v>
      </c>
      <c r="F264" s="25">
        <f t="shared" si="17"/>
        <v>4.7397817739897722E-5</v>
      </c>
      <c r="G264" s="25">
        <f t="shared" si="18"/>
        <v>2.1002133613940407E-5</v>
      </c>
      <c r="H264" s="25">
        <f t="shared" si="19"/>
        <v>4.8803860621533769E-5</v>
      </c>
      <c r="I264" s="26">
        <f t="shared" si="20"/>
        <v>9.8844855002547302E-6</v>
      </c>
    </row>
    <row r="265" spans="1:9" x14ac:dyDescent="0.25">
      <c r="A265" s="1">
        <v>43473</v>
      </c>
      <c r="B265" s="4">
        <v>2574.4099120000001</v>
      </c>
      <c r="C265" s="4">
        <v>330.89193699999998</v>
      </c>
      <c r="D265" s="18">
        <f t="shared" si="16"/>
        <v>9.648587453345037E-3</v>
      </c>
      <c r="E265" s="18">
        <f t="shared" si="16"/>
        <v>3.7154518961807118E-2</v>
      </c>
      <c r="F265" s="25">
        <f t="shared" si="17"/>
        <v>9.1149386083679855E-5</v>
      </c>
      <c r="G265" s="25">
        <f t="shared" si="18"/>
        <v>1.4894479984114773E-3</v>
      </c>
      <c r="H265" s="25">
        <f t="shared" si="19"/>
        <v>9.3095239844847273E-5</v>
      </c>
      <c r="I265" s="26">
        <f t="shared" si="20"/>
        <v>1.3804582792832846E-3</v>
      </c>
    </row>
    <row r="266" spans="1:9" x14ac:dyDescent="0.25">
      <c r="A266" s="1">
        <v>43474</v>
      </c>
      <c r="B266" s="4">
        <v>2584.959961</v>
      </c>
      <c r="C266" s="4">
        <v>334.09848</v>
      </c>
      <c r="D266" s="18">
        <f t="shared" si="16"/>
        <v>4.0896713994860914E-3</v>
      </c>
      <c r="E266" s="18">
        <f t="shared" si="16"/>
        <v>9.6439520638163297E-3</v>
      </c>
      <c r="F266" s="25">
        <f t="shared" si="17"/>
        <v>1.5906558489340278E-5</v>
      </c>
      <c r="G266" s="25">
        <f t="shared" si="18"/>
        <v>1.228284644230497E-4</v>
      </c>
      <c r="H266" s="25">
        <f t="shared" si="19"/>
        <v>1.6725412155774526E-5</v>
      </c>
      <c r="I266" s="26">
        <f t="shared" si="20"/>
        <v>9.3005811409187244E-5</v>
      </c>
    </row>
    <row r="267" spans="1:9" x14ac:dyDescent="0.25">
      <c r="A267" s="1">
        <v>43475</v>
      </c>
      <c r="B267" s="4">
        <v>2596.639893</v>
      </c>
      <c r="C267" s="4">
        <v>342.63000499999998</v>
      </c>
      <c r="D267" s="18">
        <f t="shared" si="16"/>
        <v>4.508241512753362E-3</v>
      </c>
      <c r="E267" s="18">
        <f t="shared" si="16"/>
        <v>2.5215362507331758E-2</v>
      </c>
      <c r="F267" s="25">
        <f t="shared" si="17"/>
        <v>1.9420528061387881E-5</v>
      </c>
      <c r="G267" s="25">
        <f t="shared" si="18"/>
        <v>7.1044695500950051E-4</v>
      </c>
      <c r="H267" s="25">
        <f t="shared" si="19"/>
        <v>2.0324241537312721E-5</v>
      </c>
      <c r="I267" s="26">
        <f t="shared" si="20"/>
        <v>6.3581450637615212E-4</v>
      </c>
    </row>
    <row r="268" spans="1:9" x14ac:dyDescent="0.25">
      <c r="A268" s="1">
        <v>43476</v>
      </c>
      <c r="B268" s="4">
        <v>2596.26001</v>
      </c>
      <c r="C268" s="4">
        <v>342.911835</v>
      </c>
      <c r="D268" s="18">
        <f t="shared" ref="D268:E331" si="21">LN(B268/B267)</f>
        <v>-1.4630861667806389E-4</v>
      </c>
      <c r="E268" s="18">
        <f t="shared" si="21"/>
        <v>8.2221098533444747E-4</v>
      </c>
      <c r="F268" s="25">
        <f t="shared" ref="F268:F331" si="22">(D268-$D$2)^2</f>
        <v>6.1344049060164276E-8</v>
      </c>
      <c r="G268" s="25">
        <f t="shared" ref="G268:G331" si="23">(E268-$E$2)^2</f>
        <v>5.1123891976488231E-6</v>
      </c>
      <c r="H268" s="25">
        <f t="shared" ref="H268:H331" si="24">D268^2</f>
        <v>2.1406211314248635E-8</v>
      </c>
      <c r="I268" s="26">
        <f t="shared" ref="I268:I331" si="25">E268^2</f>
        <v>6.7603090440464304E-7</v>
      </c>
    </row>
    <row r="269" spans="1:9" x14ac:dyDescent="0.25">
      <c r="A269" s="1">
        <v>43479</v>
      </c>
      <c r="B269" s="4">
        <v>2582.610107</v>
      </c>
      <c r="C269" s="4">
        <v>340.44369499999999</v>
      </c>
      <c r="D269" s="18">
        <f t="shared" si="21"/>
        <v>-5.2713948408757896E-3</v>
      </c>
      <c r="E269" s="18">
        <f t="shared" si="21"/>
        <v>-7.2236211578784286E-3</v>
      </c>
      <c r="F269" s="25">
        <f t="shared" si="22"/>
        <v>2.886658797642879E-5</v>
      </c>
      <c r="G269" s="25">
        <f t="shared" si="23"/>
        <v>3.3463596746432279E-5</v>
      </c>
      <c r="H269" s="25">
        <f t="shared" si="24"/>
        <v>2.7787603568411891E-5</v>
      </c>
      <c r="I269" s="26">
        <f t="shared" si="25"/>
        <v>5.2180702632548889E-5</v>
      </c>
    </row>
    <row r="270" spans="1:9" x14ac:dyDescent="0.25">
      <c r="A270" s="1">
        <v>43480</v>
      </c>
      <c r="B270" s="4">
        <v>2610.3000489999999</v>
      </c>
      <c r="C270" s="4">
        <v>342.27050800000001</v>
      </c>
      <c r="D270" s="18">
        <f t="shared" si="21"/>
        <v>1.0664619108958094E-2</v>
      </c>
      <c r="E270" s="18">
        <f t="shared" si="21"/>
        <v>5.3516313325774377E-3</v>
      </c>
      <c r="F270" s="25">
        <f t="shared" si="22"/>
        <v>1.115822593787797E-4</v>
      </c>
      <c r="G270" s="25">
        <f t="shared" si="23"/>
        <v>4.6110613958345939E-5</v>
      </c>
      <c r="H270" s="25">
        <f t="shared" si="24"/>
        <v>1.1373410073915414E-4</v>
      </c>
      <c r="I270" s="26">
        <f t="shared" si="25"/>
        <v>2.8639957919824563E-5</v>
      </c>
    </row>
    <row r="271" spans="1:9" x14ac:dyDescent="0.25">
      <c r="A271" s="1">
        <v>43481</v>
      </c>
      <c r="B271" s="4">
        <v>2616.1000979999999</v>
      </c>
      <c r="C271" s="4">
        <v>342.095551</v>
      </c>
      <c r="D271" s="18">
        <f t="shared" si="21"/>
        <v>2.2195205946412646E-3</v>
      </c>
      <c r="E271" s="18">
        <f t="shared" si="21"/>
        <v>-5.1129655397335141E-4</v>
      </c>
      <c r="F271" s="25">
        <f t="shared" si="22"/>
        <v>4.4865674841495392E-6</v>
      </c>
      <c r="G271" s="25">
        <f t="shared" si="23"/>
        <v>8.6035228498050594E-7</v>
      </c>
      <c r="H271" s="25">
        <f t="shared" si="24"/>
        <v>4.9262716700367126E-6</v>
      </c>
      <c r="I271" s="26">
        <f t="shared" si="25"/>
        <v>2.6142416610502424E-7</v>
      </c>
    </row>
    <row r="272" spans="1:9" x14ac:dyDescent="0.25">
      <c r="A272" s="1">
        <v>43482</v>
      </c>
      <c r="B272" s="4">
        <v>2635.959961</v>
      </c>
      <c r="C272" s="4">
        <v>348.92663599999997</v>
      </c>
      <c r="D272" s="18">
        <f t="shared" si="21"/>
        <v>7.5627305985484852E-3</v>
      </c>
      <c r="E272" s="18">
        <f t="shared" si="21"/>
        <v>1.9771601140710197E-2</v>
      </c>
      <c r="F272" s="25">
        <f t="shared" si="22"/>
        <v>5.5671921505729982E-5</v>
      </c>
      <c r="G272" s="25">
        <f t="shared" si="23"/>
        <v>4.4988316646989266E-4</v>
      </c>
      <c r="H272" s="25">
        <f t="shared" si="24"/>
        <v>5.719489410622153E-5</v>
      </c>
      <c r="I272" s="26">
        <f t="shared" si="25"/>
        <v>3.9091621166733275E-4</v>
      </c>
    </row>
    <row r="273" spans="1:9" x14ac:dyDescent="0.25">
      <c r="A273" s="1">
        <v>43483</v>
      </c>
      <c r="B273" s="4">
        <v>2670.709961</v>
      </c>
      <c r="C273" s="4">
        <v>354.40701300000001</v>
      </c>
      <c r="D273" s="18">
        <f t="shared" si="21"/>
        <v>1.3096912839547208E-2</v>
      </c>
      <c r="E273" s="18">
        <f t="shared" si="21"/>
        <v>1.5584318839459889E-2</v>
      </c>
      <c r="F273" s="25">
        <f t="shared" si="22"/>
        <v>1.6888416769997007E-4</v>
      </c>
      <c r="G273" s="25">
        <f t="shared" si="23"/>
        <v>2.8978822025492809E-4</v>
      </c>
      <c r="H273" s="25">
        <f t="shared" si="24"/>
        <v>1.7152912592669652E-4</v>
      </c>
      <c r="I273" s="26">
        <f t="shared" si="25"/>
        <v>2.4287099368994441E-4</v>
      </c>
    </row>
    <row r="274" spans="1:9" x14ac:dyDescent="0.25">
      <c r="A274" s="1">
        <v>43487</v>
      </c>
      <c r="B274" s="4">
        <v>2632.8999020000001</v>
      </c>
      <c r="C274" s="4">
        <v>347.77032500000001</v>
      </c>
      <c r="D274" s="18">
        <f t="shared" si="21"/>
        <v>-1.4258476981933848E-2</v>
      </c>
      <c r="E274" s="18">
        <f t="shared" si="21"/>
        <v>-1.8903730653956511E-2</v>
      </c>
      <c r="F274" s="25">
        <f t="shared" si="22"/>
        <v>2.0620516776911747E-4</v>
      </c>
      <c r="G274" s="25">
        <f t="shared" si="23"/>
        <v>3.0502211481992143E-4</v>
      </c>
      <c r="H274" s="25">
        <f t="shared" si="24"/>
        <v>2.0330416584433736E-4</v>
      </c>
      <c r="I274" s="26">
        <f t="shared" si="25"/>
        <v>3.5735103263733506E-4</v>
      </c>
    </row>
    <row r="275" spans="1:9" x14ac:dyDescent="0.25">
      <c r="A275" s="1">
        <v>43488</v>
      </c>
      <c r="B275" s="4">
        <v>2638.6999510000001</v>
      </c>
      <c r="C275" s="4">
        <v>348.46020499999997</v>
      </c>
      <c r="D275" s="18">
        <f t="shared" si="21"/>
        <v>2.2004899848740785E-3</v>
      </c>
      <c r="E275" s="18">
        <f t="shared" si="21"/>
        <v>1.9817580415044207E-3</v>
      </c>
      <c r="F275" s="25">
        <f t="shared" si="22"/>
        <v>4.4063102036707149E-6</v>
      </c>
      <c r="G275" s="25">
        <f t="shared" si="23"/>
        <v>1.1700547903676261E-5</v>
      </c>
      <c r="H275" s="25">
        <f t="shared" si="24"/>
        <v>4.842156173531122E-6</v>
      </c>
      <c r="I275" s="26">
        <f t="shared" si="25"/>
        <v>3.9273649350674368E-6</v>
      </c>
    </row>
    <row r="276" spans="1:9" x14ac:dyDescent="0.25">
      <c r="A276" s="1">
        <v>43489</v>
      </c>
      <c r="B276" s="4">
        <v>2642.330078</v>
      </c>
      <c r="C276" s="4">
        <v>348.12982199999999</v>
      </c>
      <c r="D276" s="18">
        <f t="shared" si="21"/>
        <v>1.3747801288069672E-3</v>
      </c>
      <c r="E276" s="18">
        <f t="shared" si="21"/>
        <v>-9.4857236528570561E-4</v>
      </c>
      <c r="F276" s="25">
        <f t="shared" si="22"/>
        <v>1.6215766882845921E-6</v>
      </c>
      <c r="G276" s="25">
        <f t="shared" si="23"/>
        <v>2.4037051511228892E-7</v>
      </c>
      <c r="H276" s="25">
        <f t="shared" si="24"/>
        <v>1.8900204025625012E-6</v>
      </c>
      <c r="I276" s="26">
        <f t="shared" si="25"/>
        <v>8.9978953218371815E-7</v>
      </c>
    </row>
    <row r="277" spans="1:9" x14ac:dyDescent="0.25">
      <c r="A277" s="1">
        <v>43490</v>
      </c>
      <c r="B277" s="4">
        <v>2664.76001</v>
      </c>
      <c r="C277" s="4">
        <v>353.89196800000002</v>
      </c>
      <c r="D277" s="18">
        <f t="shared" si="21"/>
        <v>8.4528678357782758E-3</v>
      </c>
      <c r="E277" s="18">
        <f t="shared" si="21"/>
        <v>1.6416229485003635E-2</v>
      </c>
      <c r="F277" s="25">
        <f t="shared" si="22"/>
        <v>6.9747537954391192E-5</v>
      </c>
      <c r="G277" s="25">
        <f t="shared" si="23"/>
        <v>3.1880380354441746E-4</v>
      </c>
      <c r="H277" s="25">
        <f t="shared" si="24"/>
        <v>7.1450974649134907E-5</v>
      </c>
      <c r="I277" s="26">
        <f t="shared" si="25"/>
        <v>2.6949259050430271E-4</v>
      </c>
    </row>
    <row r="278" spans="1:9" x14ac:dyDescent="0.25">
      <c r="A278" s="1">
        <v>43493</v>
      </c>
      <c r="B278" s="4">
        <v>2643.8500979999999</v>
      </c>
      <c r="C278" s="4">
        <v>352.696777</v>
      </c>
      <c r="D278" s="18">
        <f t="shared" si="21"/>
        <v>-7.8777758066437605E-3</v>
      </c>
      <c r="E278" s="18">
        <f t="shared" si="21"/>
        <v>-3.3829922945547313E-3</v>
      </c>
      <c r="F278" s="25">
        <f t="shared" si="22"/>
        <v>6.3666746924636423E-5</v>
      </c>
      <c r="G278" s="25">
        <f t="shared" si="23"/>
        <v>3.7796957805479464E-6</v>
      </c>
      <c r="H278" s="25">
        <f t="shared" si="24"/>
        <v>6.2059351659741755E-5</v>
      </c>
      <c r="I278" s="26">
        <f t="shared" si="25"/>
        <v>1.1444636865016686E-5</v>
      </c>
    </row>
    <row r="279" spans="1:9" x14ac:dyDescent="0.25">
      <c r="A279" s="1">
        <v>43494</v>
      </c>
      <c r="B279" s="4">
        <v>2640</v>
      </c>
      <c r="C279" s="4">
        <v>354.581909</v>
      </c>
      <c r="D279" s="18">
        <f t="shared" si="21"/>
        <v>-1.457308065133547E-3</v>
      </c>
      <c r="E279" s="18">
        <f t="shared" si="21"/>
        <v>5.3306751675698113E-3</v>
      </c>
      <c r="F279" s="25">
        <f t="shared" si="22"/>
        <v>2.4294732321343149E-6</v>
      </c>
      <c r="G279" s="25">
        <f t="shared" si="23"/>
        <v>4.5826448294894267E-5</v>
      </c>
      <c r="H279" s="25">
        <f t="shared" si="24"/>
        <v>2.1237467967032826E-6</v>
      </c>
      <c r="I279" s="26">
        <f t="shared" si="25"/>
        <v>2.8416097742145436E-5</v>
      </c>
    </row>
    <row r="280" spans="1:9" x14ac:dyDescent="0.25">
      <c r="A280" s="1">
        <v>43495</v>
      </c>
      <c r="B280" s="4">
        <v>2681.0500489999999</v>
      </c>
      <c r="C280" s="4">
        <v>376.74627700000002</v>
      </c>
      <c r="D280" s="18">
        <f t="shared" si="21"/>
        <v>1.5429609955667367E-2</v>
      </c>
      <c r="E280" s="18">
        <f t="shared" si="21"/>
        <v>6.0632581283102602E-2</v>
      </c>
      <c r="F280" s="25">
        <f t="shared" si="22"/>
        <v>2.3495498024795385E-4</v>
      </c>
      <c r="G280" s="25">
        <f t="shared" si="23"/>
        <v>3.8528623733959442E-3</v>
      </c>
      <c r="H280" s="25">
        <f t="shared" si="24"/>
        <v>2.3807286338402953E-4</v>
      </c>
      <c r="I280" s="26">
        <f t="shared" si="25"/>
        <v>3.6763099130520441E-3</v>
      </c>
    </row>
    <row r="281" spans="1:9" x14ac:dyDescent="0.25">
      <c r="A281" s="1">
        <v>43496</v>
      </c>
      <c r="B281" s="4">
        <v>2704.1000979999999</v>
      </c>
      <c r="C281" s="4">
        <v>374.70568800000001</v>
      </c>
      <c r="D281" s="18">
        <f t="shared" si="21"/>
        <v>8.5606488727822672E-3</v>
      </c>
      <c r="E281" s="18">
        <f t="shared" si="21"/>
        <v>-5.4310697447001307E-3</v>
      </c>
      <c r="F281" s="25">
        <f t="shared" si="22"/>
        <v>7.1559421182913237E-5</v>
      </c>
      <c r="G281" s="25">
        <f t="shared" si="23"/>
        <v>1.5937831876627387E-5</v>
      </c>
      <c r="H281" s="25">
        <f t="shared" si="24"/>
        <v>7.3284709123068301E-5</v>
      </c>
      <c r="I281" s="26">
        <f t="shared" si="25"/>
        <v>2.9496518571797144E-5</v>
      </c>
    </row>
    <row r="282" spans="1:9" x14ac:dyDescent="0.25">
      <c r="A282" s="1">
        <v>43497</v>
      </c>
      <c r="B282" s="4">
        <v>2706.530029</v>
      </c>
      <c r="C282" s="4">
        <v>376.46450800000002</v>
      </c>
      <c r="D282" s="18">
        <f t="shared" si="21"/>
        <v>8.9820634799684632E-4</v>
      </c>
      <c r="E282" s="18">
        <f t="shared" si="21"/>
        <v>4.6828887075847118E-3</v>
      </c>
      <c r="F282" s="25">
        <f t="shared" si="22"/>
        <v>6.3495025057384853E-7</v>
      </c>
      <c r="G282" s="25">
        <f t="shared" si="23"/>
        <v>3.7475664276621905E-5</v>
      </c>
      <c r="H282" s="25">
        <f t="shared" si="24"/>
        <v>8.0677464358183177E-7</v>
      </c>
      <c r="I282" s="26">
        <f t="shared" si="25"/>
        <v>2.1929446647624413E-5</v>
      </c>
    </row>
    <row r="283" spans="1:9" x14ac:dyDescent="0.25">
      <c r="A283" s="1">
        <v>43500</v>
      </c>
      <c r="B283" s="4">
        <v>2724.8701169999999</v>
      </c>
      <c r="C283" s="4">
        <v>385.76364100000001</v>
      </c>
      <c r="D283" s="18">
        <f t="shared" si="21"/>
        <v>6.7533811583575356E-3</v>
      </c>
      <c r="E283" s="18">
        <f t="shared" si="21"/>
        <v>2.4401078363185214E-2</v>
      </c>
      <c r="F283" s="25">
        <f t="shared" si="22"/>
        <v>4.4249269857245114E-5</v>
      </c>
      <c r="G283" s="25">
        <f t="shared" si="23"/>
        <v>6.6770181116848875E-4</v>
      </c>
      <c r="H283" s="25">
        <f t="shared" si="24"/>
        <v>4.5608157070058567E-5</v>
      </c>
      <c r="I283" s="26">
        <f t="shared" si="25"/>
        <v>5.9541262528630561E-4</v>
      </c>
    </row>
    <row r="284" spans="1:9" x14ac:dyDescent="0.25">
      <c r="A284" s="1">
        <v>43501</v>
      </c>
      <c r="B284" s="4">
        <v>2737.6999510000001</v>
      </c>
      <c r="C284" s="4">
        <v>398.57055700000001</v>
      </c>
      <c r="D284" s="18">
        <f t="shared" si="21"/>
        <v>4.6973704433800733E-3</v>
      </c>
      <c r="E284" s="18">
        <f t="shared" si="21"/>
        <v>3.2659686120045994E-2</v>
      </c>
      <c r="F284" s="25">
        <f t="shared" si="22"/>
        <v>2.1123232101914637E-5</v>
      </c>
      <c r="G284" s="25">
        <f t="shared" si="23"/>
        <v>1.1627100511913872E-3</v>
      </c>
      <c r="H284" s="25">
        <f t="shared" si="24"/>
        <v>2.2065289082340707E-5</v>
      </c>
      <c r="I284" s="26">
        <f t="shared" si="25"/>
        <v>1.066655097459925E-3</v>
      </c>
    </row>
    <row r="285" spans="1:9" x14ac:dyDescent="0.25">
      <c r="A285" s="1">
        <v>43502</v>
      </c>
      <c r="B285" s="4">
        <v>2731.610107</v>
      </c>
      <c r="C285" s="4">
        <v>399.474243</v>
      </c>
      <c r="D285" s="18">
        <f t="shared" si="21"/>
        <v>-2.2269158091698551E-3</v>
      </c>
      <c r="E285" s="18">
        <f t="shared" si="21"/>
        <v>2.2647510171301499E-3</v>
      </c>
      <c r="F285" s="25">
        <f t="shared" si="22"/>
        <v>5.4209087167535391E-6</v>
      </c>
      <c r="G285" s="25">
        <f t="shared" si="23"/>
        <v>1.3716648075231259E-5</v>
      </c>
      <c r="H285" s="25">
        <f t="shared" si="24"/>
        <v>4.959154021130631E-6</v>
      </c>
      <c r="I285" s="26">
        <f t="shared" si="25"/>
        <v>5.1290971695920489E-6</v>
      </c>
    </row>
    <row r="286" spans="1:9" x14ac:dyDescent="0.25">
      <c r="A286" s="1">
        <v>43503</v>
      </c>
      <c r="B286" s="4">
        <v>2706.0500489999999</v>
      </c>
      <c r="C286" s="4">
        <v>395.68026700000001</v>
      </c>
      <c r="D286" s="18">
        <f t="shared" si="21"/>
        <v>-9.4011929842732732E-3</v>
      </c>
      <c r="E286" s="18">
        <f t="shared" si="21"/>
        <v>-9.542811475900333E-3</v>
      </c>
      <c r="F286" s="25">
        <f t="shared" si="22"/>
        <v>9.0298678404707663E-5</v>
      </c>
      <c r="G286" s="25">
        <f t="shared" si="23"/>
        <v>6.5674218776960817E-5</v>
      </c>
      <c r="H286" s="25">
        <f t="shared" si="24"/>
        <v>8.8382429527549008E-5</v>
      </c>
      <c r="I286" s="26">
        <f t="shared" si="25"/>
        <v>9.1065250864575095E-5</v>
      </c>
    </row>
    <row r="287" spans="1:9" x14ac:dyDescent="0.25">
      <c r="A287" s="1">
        <v>43504</v>
      </c>
      <c r="B287" s="4">
        <v>2707.8798830000001</v>
      </c>
      <c r="C287" s="4">
        <v>395.42636099999999</v>
      </c>
      <c r="D287" s="18">
        <f t="shared" si="21"/>
        <v>6.7597257174002051E-4</v>
      </c>
      <c r="E287" s="18">
        <f t="shared" si="21"/>
        <v>-6.4190085061010486E-4</v>
      </c>
      <c r="F287" s="25">
        <f t="shared" si="22"/>
        <v>3.3016961901559826E-7</v>
      </c>
      <c r="G287" s="25">
        <f t="shared" si="23"/>
        <v>6.3512527439822879E-7</v>
      </c>
      <c r="H287" s="25">
        <f t="shared" si="24"/>
        <v>4.569389177448172E-7</v>
      </c>
      <c r="I287" s="26">
        <f t="shared" si="25"/>
        <v>4.1203670201397618E-7</v>
      </c>
    </row>
    <row r="288" spans="1:9" x14ac:dyDescent="0.25">
      <c r="A288" s="1">
        <v>43507</v>
      </c>
      <c r="B288" s="4">
        <v>2709.8000489999999</v>
      </c>
      <c r="C288" s="4">
        <v>394.48886099999999</v>
      </c>
      <c r="D288" s="18">
        <f t="shared" si="21"/>
        <v>7.0885179800317334E-4</v>
      </c>
      <c r="E288" s="18">
        <f t="shared" si="21"/>
        <v>-2.3736735641275461E-3</v>
      </c>
      <c r="F288" s="25">
        <f t="shared" si="22"/>
        <v>3.6903572450565498E-7</v>
      </c>
      <c r="G288" s="25">
        <f t="shared" si="23"/>
        <v>8.738982306872054E-7</v>
      </c>
      <c r="H288" s="25">
        <f t="shared" si="24"/>
        <v>5.0247087153233168E-7</v>
      </c>
      <c r="I288" s="26">
        <f t="shared" si="25"/>
        <v>5.6343261890379678E-6</v>
      </c>
    </row>
    <row r="289" spans="1:9" x14ac:dyDescent="0.25">
      <c r="A289" s="1">
        <v>43508</v>
      </c>
      <c r="B289" s="4">
        <v>2744.7299800000001</v>
      </c>
      <c r="C289" s="4">
        <v>401.10031099999998</v>
      </c>
      <c r="D289" s="18">
        <f t="shared" si="21"/>
        <v>1.2807852668629596E-2</v>
      </c>
      <c r="E289" s="18">
        <f t="shared" si="21"/>
        <v>1.6620643997597235E-2</v>
      </c>
      <c r="F289" s="25">
        <f t="shared" si="22"/>
        <v>1.6145473505726335E-4</v>
      </c>
      <c r="G289" s="25">
        <f t="shared" si="23"/>
        <v>3.2614526289243066E-4</v>
      </c>
      <c r="H289" s="25">
        <f t="shared" si="24"/>
        <v>1.6404108998132225E-4</v>
      </c>
      <c r="I289" s="26">
        <f t="shared" si="25"/>
        <v>2.7624580689486499E-4</v>
      </c>
    </row>
    <row r="290" spans="1:9" x14ac:dyDescent="0.25">
      <c r="A290" s="1">
        <v>43509</v>
      </c>
      <c r="B290" s="4">
        <v>2753.030029</v>
      </c>
      <c r="C290" s="4">
        <v>400.963593</v>
      </c>
      <c r="D290" s="18">
        <f t="shared" si="21"/>
        <v>3.0194316566570117E-3</v>
      </c>
      <c r="E290" s="18">
        <f t="shared" si="21"/>
        <v>-3.4091548227589073E-4</v>
      </c>
      <c r="F290" s="25">
        <f t="shared" si="22"/>
        <v>8.5150914677510561E-6</v>
      </c>
      <c r="G290" s="25">
        <f t="shared" si="23"/>
        <v>1.2054565236354294E-6</v>
      </c>
      <c r="H290" s="25">
        <f t="shared" si="24"/>
        <v>9.1169675292225066E-6</v>
      </c>
      <c r="I290" s="26">
        <f t="shared" si="25"/>
        <v>1.1622336605540317E-7</v>
      </c>
    </row>
    <row r="291" spans="1:9" x14ac:dyDescent="0.25">
      <c r="A291" s="1">
        <v>43510</v>
      </c>
      <c r="B291" s="4">
        <v>2745.7299800000001</v>
      </c>
      <c r="C291" s="4">
        <v>400.22134399999999</v>
      </c>
      <c r="D291" s="18">
        <f t="shared" si="21"/>
        <v>-2.6551634465824207E-3</v>
      </c>
      <c r="E291" s="18">
        <f t="shared" si="21"/>
        <v>-1.8528786003746277E-3</v>
      </c>
      <c r="F291" s="25">
        <f t="shared" si="22"/>
        <v>7.5984694291029646E-6</v>
      </c>
      <c r="G291" s="25">
        <f t="shared" si="23"/>
        <v>1.7142107024543809E-7</v>
      </c>
      <c r="H291" s="25">
        <f t="shared" si="24"/>
        <v>7.0498929280674389E-6</v>
      </c>
      <c r="I291" s="26">
        <f t="shared" si="25"/>
        <v>3.4331591077262393E-6</v>
      </c>
    </row>
    <row r="292" spans="1:9" x14ac:dyDescent="0.25">
      <c r="A292" s="1">
        <v>43511</v>
      </c>
      <c r="B292" s="4">
        <v>2775.6000979999999</v>
      </c>
      <c r="C292" s="4">
        <v>408.18051100000002</v>
      </c>
      <c r="D292" s="18">
        <f t="shared" si="21"/>
        <v>1.0820004959524163E-2</v>
      </c>
      <c r="E292" s="18">
        <f t="shared" si="21"/>
        <v>1.9691751422118351E-2</v>
      </c>
      <c r="F292" s="25">
        <f t="shared" si="22"/>
        <v>1.1488916344300772E-4</v>
      </c>
      <c r="G292" s="25">
        <f t="shared" si="23"/>
        <v>4.4650224560561916E-4</v>
      </c>
      <c r="H292" s="25">
        <f t="shared" si="24"/>
        <v>1.1707250732412747E-4</v>
      </c>
      <c r="I292" s="26">
        <f t="shared" si="25"/>
        <v>3.877650740705001E-4</v>
      </c>
    </row>
    <row r="293" spans="1:9" x14ac:dyDescent="0.25">
      <c r="A293" s="1">
        <v>43515</v>
      </c>
      <c r="B293" s="4">
        <v>2779.76001</v>
      </c>
      <c r="C293" s="4">
        <v>406.51052900000002</v>
      </c>
      <c r="D293" s="18">
        <f t="shared" si="21"/>
        <v>1.4976212870598132E-3</v>
      </c>
      <c r="E293" s="18">
        <f t="shared" si="21"/>
        <v>-4.0996752314723418E-3</v>
      </c>
      <c r="F293" s="25">
        <f t="shared" si="22"/>
        <v>1.9495213101912924E-6</v>
      </c>
      <c r="G293" s="25">
        <f t="shared" si="23"/>
        <v>7.0799998346816599E-6</v>
      </c>
      <c r="H293" s="25">
        <f t="shared" si="24"/>
        <v>2.2428695194546913E-6</v>
      </c>
      <c r="I293" s="26">
        <f t="shared" si="25"/>
        <v>1.68073370035478E-5</v>
      </c>
    </row>
    <row r="294" spans="1:9" x14ac:dyDescent="0.25">
      <c r="A294" s="1">
        <v>43516</v>
      </c>
      <c r="B294" s="4">
        <v>2784.6999510000001</v>
      </c>
      <c r="C294" s="4">
        <v>411.67663599999997</v>
      </c>
      <c r="D294" s="18">
        <f t="shared" si="21"/>
        <v>1.7755334147048199E-3</v>
      </c>
      <c r="E294" s="18">
        <f t="shared" si="21"/>
        <v>1.2628346853348746E-2</v>
      </c>
      <c r="F294" s="25">
        <f t="shared" si="22"/>
        <v>2.8028275199244027E-6</v>
      </c>
      <c r="G294" s="25">
        <f t="shared" si="23"/>
        <v>1.9788598014095551E-4</v>
      </c>
      <c r="H294" s="25">
        <f t="shared" si="24"/>
        <v>3.1525189067333578E-6</v>
      </c>
      <c r="I294" s="26">
        <f t="shared" si="25"/>
        <v>1.5947514424848318E-4</v>
      </c>
    </row>
    <row r="295" spans="1:9" x14ac:dyDescent="0.25">
      <c r="A295" s="1">
        <v>43517</v>
      </c>
      <c r="B295" s="4">
        <v>2774.8798830000001</v>
      </c>
      <c r="C295" s="4">
        <v>407.799622</v>
      </c>
      <c r="D295" s="18">
        <f t="shared" si="21"/>
        <v>-3.5326691965497301E-3</v>
      </c>
      <c r="E295" s="18">
        <f t="shared" si="21"/>
        <v>-9.4622458898274853E-3</v>
      </c>
      <c r="F295" s="25">
        <f t="shared" si="22"/>
        <v>1.3206231372864251E-5</v>
      </c>
      <c r="G295" s="25">
        <f t="shared" si="23"/>
        <v>6.4374908508833394E-5</v>
      </c>
      <c r="H295" s="25">
        <f t="shared" si="24"/>
        <v>1.2479751652251315E-5</v>
      </c>
      <c r="I295" s="26">
        <f t="shared" si="25"/>
        <v>8.9534097279557145E-5</v>
      </c>
    </row>
    <row r="296" spans="1:9" x14ac:dyDescent="0.25">
      <c r="A296" s="1">
        <v>43518</v>
      </c>
      <c r="B296" s="4">
        <v>2792.669922</v>
      </c>
      <c r="C296" s="4">
        <v>414.11807299999998</v>
      </c>
      <c r="D296" s="18">
        <f t="shared" si="21"/>
        <v>6.3906386718998974E-3</v>
      </c>
      <c r="E296" s="18">
        <f t="shared" si="21"/>
        <v>1.5375202431517269E-2</v>
      </c>
      <c r="F296" s="25">
        <f t="shared" si="22"/>
        <v>3.9554916884484496E-5</v>
      </c>
      <c r="G296" s="25">
        <f t="shared" si="23"/>
        <v>2.8271230278918772E-4</v>
      </c>
      <c r="H296" s="25">
        <f t="shared" si="24"/>
        <v>4.0840262634782481E-5</v>
      </c>
      <c r="I296" s="26">
        <f t="shared" si="25"/>
        <v>2.3639684981013455E-4</v>
      </c>
    </row>
    <row r="297" spans="1:9" x14ac:dyDescent="0.25">
      <c r="A297" s="1">
        <v>43521</v>
      </c>
      <c r="B297" s="4">
        <v>2796.110107</v>
      </c>
      <c r="C297" s="4">
        <v>416.87204000000003</v>
      </c>
      <c r="D297" s="18">
        <f t="shared" si="21"/>
        <v>1.2311042541125103E-3</v>
      </c>
      <c r="E297" s="18">
        <f t="shared" si="21"/>
        <v>6.6281825484253423E-3</v>
      </c>
      <c r="F297" s="25">
        <f t="shared" si="22"/>
        <v>1.2763024410946312E-6</v>
      </c>
      <c r="G297" s="25">
        <f t="shared" si="23"/>
        <v>6.5076987087104882E-5</v>
      </c>
      <c r="H297" s="25">
        <f t="shared" si="24"/>
        <v>1.5156176844939205E-6</v>
      </c>
      <c r="I297" s="26">
        <f t="shared" si="25"/>
        <v>4.3932803895250266E-5</v>
      </c>
    </row>
    <row r="298" spans="1:9" x14ac:dyDescent="0.25">
      <c r="A298" s="1">
        <v>43522</v>
      </c>
      <c r="B298" s="4">
        <v>2793.8999020000001</v>
      </c>
      <c r="C298" s="4">
        <v>416.77435300000002</v>
      </c>
      <c r="D298" s="18">
        <f t="shared" si="21"/>
        <v>-7.9076964499687761E-4</v>
      </c>
      <c r="E298" s="18">
        <f t="shared" si="21"/>
        <v>-2.3436075839206521E-4</v>
      </c>
      <c r="F298" s="25">
        <f t="shared" si="22"/>
        <v>7.9591081171336269E-7</v>
      </c>
      <c r="G298" s="25">
        <f t="shared" si="23"/>
        <v>1.4507902942769231E-6</v>
      </c>
      <c r="H298" s="25">
        <f t="shared" si="24"/>
        <v>6.253166314484878E-7</v>
      </c>
      <c r="I298" s="26">
        <f t="shared" si="25"/>
        <v>5.4924965074103964E-8</v>
      </c>
    </row>
    <row r="299" spans="1:9" x14ac:dyDescent="0.25">
      <c r="A299" s="1">
        <v>43523</v>
      </c>
      <c r="B299" s="4">
        <v>2792.3798830000001</v>
      </c>
      <c r="C299" s="4">
        <v>425.24130200000002</v>
      </c>
      <c r="D299" s="18">
        <f t="shared" si="21"/>
        <v>-5.4419724611520835E-4</v>
      </c>
      <c r="E299" s="18">
        <f t="shared" si="21"/>
        <v>2.0111821779599585E-2</v>
      </c>
      <c r="F299" s="25">
        <f t="shared" si="22"/>
        <v>4.1675538000144642E-7</v>
      </c>
      <c r="G299" s="25">
        <f t="shared" si="23"/>
        <v>4.6443138188864539E-4</v>
      </c>
      <c r="H299" s="25">
        <f t="shared" si="24"/>
        <v>2.9615064267937666E-7</v>
      </c>
      <c r="I299" s="26">
        <f t="shared" si="25"/>
        <v>4.044853752943762E-4</v>
      </c>
    </row>
    <row r="300" spans="1:9" x14ac:dyDescent="0.25">
      <c r="A300" s="1">
        <v>43524</v>
      </c>
      <c r="B300" s="4">
        <v>2784.48999</v>
      </c>
      <c r="C300" s="4">
        <v>429.65542599999998</v>
      </c>
      <c r="D300" s="18">
        <f t="shared" si="21"/>
        <v>-2.8295077502691829E-3</v>
      </c>
      <c r="E300" s="18">
        <f t="shared" si="21"/>
        <v>1.0326775347351254E-2</v>
      </c>
      <c r="F300" s="25">
        <f t="shared" si="22"/>
        <v>8.5900367177912821E-6</v>
      </c>
      <c r="G300" s="25">
        <f t="shared" si="23"/>
        <v>1.3842990036191978E-4</v>
      </c>
      <c r="H300" s="25">
        <f t="shared" si="24"/>
        <v>8.0061141088333722E-6</v>
      </c>
      <c r="I300" s="26">
        <f t="shared" si="25"/>
        <v>1.066422890746616E-4</v>
      </c>
    </row>
    <row r="301" spans="1:9" x14ac:dyDescent="0.25">
      <c r="A301" s="1">
        <v>43525</v>
      </c>
      <c r="B301" s="4">
        <v>2803.6899410000001</v>
      </c>
      <c r="C301" s="4">
        <v>430.29998799999998</v>
      </c>
      <c r="D301" s="18">
        <f t="shared" si="21"/>
        <v>6.8716565279864465E-3</v>
      </c>
      <c r="E301" s="18">
        <f t="shared" si="21"/>
        <v>1.4990593935695514E-3</v>
      </c>
      <c r="F301" s="25">
        <f t="shared" si="22"/>
        <v>4.5836797386858107E-5</v>
      </c>
      <c r="G301" s="25">
        <f t="shared" si="23"/>
        <v>8.6313017534735818E-6</v>
      </c>
      <c r="H301" s="25">
        <f t="shared" si="24"/>
        <v>4.7219663438618742E-5</v>
      </c>
      <c r="I301" s="26">
        <f t="shared" si="25"/>
        <v>2.2471790654491113E-6</v>
      </c>
    </row>
    <row r="302" spans="1:9" x14ac:dyDescent="0.25">
      <c r="A302" s="1">
        <v>43528</v>
      </c>
      <c r="B302" s="4">
        <v>2792.8100589999999</v>
      </c>
      <c r="C302" s="4">
        <v>422.555725</v>
      </c>
      <c r="D302" s="18">
        <f t="shared" si="21"/>
        <v>-3.8881071048939902E-3</v>
      </c>
      <c r="E302" s="18">
        <f t="shared" si="21"/>
        <v>-1.8161280365862221E-2</v>
      </c>
      <c r="F302" s="25">
        <f t="shared" si="22"/>
        <v>1.5915917131202725E-5</v>
      </c>
      <c r="G302" s="25">
        <f t="shared" si="23"/>
        <v>2.7963973341451481E-4</v>
      </c>
      <c r="H302" s="25">
        <f t="shared" si="24"/>
        <v>1.5117376859127126E-5</v>
      </c>
      <c r="I302" s="26">
        <f t="shared" si="25"/>
        <v>3.2983210452745262E-4</v>
      </c>
    </row>
    <row r="303" spans="1:9" x14ac:dyDescent="0.25">
      <c r="A303" s="1">
        <v>43529</v>
      </c>
      <c r="B303" s="4">
        <v>2789.6499020000001</v>
      </c>
      <c r="C303" s="4">
        <v>420.04589800000002</v>
      </c>
      <c r="D303" s="18">
        <f t="shared" si="21"/>
        <v>-1.1321737583929806E-3</v>
      </c>
      <c r="E303" s="18">
        <f t="shared" si="21"/>
        <v>-5.9573453321042896E-3</v>
      </c>
      <c r="F303" s="25">
        <f t="shared" si="22"/>
        <v>1.5216269760556956E-6</v>
      </c>
      <c r="G303" s="25">
        <f t="shared" si="23"/>
        <v>2.0416815217601411E-5</v>
      </c>
      <c r="H303" s="25">
        <f t="shared" si="24"/>
        <v>1.2818174191936871E-6</v>
      </c>
      <c r="I303" s="26">
        <f t="shared" si="25"/>
        <v>3.5489963405944768E-5</v>
      </c>
    </row>
    <row r="304" spans="1:9" x14ac:dyDescent="0.25">
      <c r="A304" s="1">
        <v>43530</v>
      </c>
      <c r="B304" s="4">
        <v>2771.4499510000001</v>
      </c>
      <c r="C304" s="4">
        <v>414.518463</v>
      </c>
      <c r="D304" s="18">
        <f t="shared" si="21"/>
        <v>-6.5454735429180165E-3</v>
      </c>
      <c r="E304" s="18">
        <f t="shared" si="21"/>
        <v>-1.3246469853041148E-2</v>
      </c>
      <c r="F304" s="25">
        <f t="shared" si="22"/>
        <v>4.4180511691224515E-5</v>
      </c>
      <c r="G304" s="25">
        <f t="shared" si="23"/>
        <v>1.3941992618706696E-4</v>
      </c>
      <c r="H304" s="25">
        <f t="shared" si="24"/>
        <v>4.2843223901039734E-5</v>
      </c>
      <c r="I304" s="26">
        <f t="shared" si="25"/>
        <v>1.7546896356752798E-4</v>
      </c>
    </row>
    <row r="305" spans="1:9" x14ac:dyDescent="0.25">
      <c r="A305" s="1">
        <v>43531</v>
      </c>
      <c r="B305" s="4">
        <v>2748.929932</v>
      </c>
      <c r="C305" s="4">
        <v>412.66296399999999</v>
      </c>
      <c r="D305" s="18">
        <f t="shared" si="21"/>
        <v>-8.1589109455821977E-3</v>
      </c>
      <c r="E305" s="18">
        <f t="shared" si="21"/>
        <v>-4.4863244061961807E-3</v>
      </c>
      <c r="F305" s="25">
        <f t="shared" si="22"/>
        <v>6.8232219685257189E-5</v>
      </c>
      <c r="G305" s="25">
        <f t="shared" si="23"/>
        <v>9.2871104751687599E-6</v>
      </c>
      <c r="H305" s="25">
        <f t="shared" si="24"/>
        <v>6.6567827817940988E-5</v>
      </c>
      <c r="I305" s="26">
        <f t="shared" si="25"/>
        <v>2.0127106677631513E-5</v>
      </c>
    </row>
    <row r="306" spans="1:9" x14ac:dyDescent="0.25">
      <c r="A306" s="1">
        <v>43532</v>
      </c>
      <c r="B306" s="4">
        <v>2743.070068</v>
      </c>
      <c r="C306" s="4">
        <v>412.643463</v>
      </c>
      <c r="D306" s="18">
        <f t="shared" si="21"/>
        <v>-2.1339643931983471E-3</v>
      </c>
      <c r="E306" s="18">
        <f t="shared" si="21"/>
        <v>-4.7257598791587987E-5</v>
      </c>
      <c r="F306" s="25">
        <f t="shared" si="22"/>
        <v>4.9967140002133811E-6</v>
      </c>
      <c r="G306" s="25">
        <f t="shared" si="23"/>
        <v>1.9365247448371684E-6</v>
      </c>
      <c r="H306" s="25">
        <f t="shared" si="24"/>
        <v>4.5538040314383898E-6</v>
      </c>
      <c r="I306" s="26">
        <f t="shared" si="25"/>
        <v>2.2332806435466985E-9</v>
      </c>
    </row>
    <row r="307" spans="1:9" x14ac:dyDescent="0.25">
      <c r="A307" s="1">
        <v>43535</v>
      </c>
      <c r="B307" s="4">
        <v>2783.3000489999999</v>
      </c>
      <c r="C307" s="4">
        <v>390.641144</v>
      </c>
      <c r="D307" s="18">
        <f t="shared" si="21"/>
        <v>1.4559535756253676E-2</v>
      </c>
      <c r="E307" s="18">
        <f t="shared" si="21"/>
        <v>-5.4794586124376501E-2</v>
      </c>
      <c r="F307" s="25">
        <f t="shared" si="22"/>
        <v>2.0903859486801795E-4</v>
      </c>
      <c r="G307" s="25">
        <f t="shared" si="23"/>
        <v>2.8468347562857479E-3</v>
      </c>
      <c r="H307" s="25">
        <f t="shared" si="24"/>
        <v>2.119800814376293E-4</v>
      </c>
      <c r="I307" s="26">
        <f t="shared" si="25"/>
        <v>3.0024466685417139E-3</v>
      </c>
    </row>
    <row r="308" spans="1:9" x14ac:dyDescent="0.25">
      <c r="A308" s="1">
        <v>43536</v>
      </c>
      <c r="B308" s="4">
        <v>2791.5200199999999</v>
      </c>
      <c r="C308" s="4">
        <v>366.61730999999997</v>
      </c>
      <c r="D308" s="18">
        <f t="shared" si="21"/>
        <v>2.9489658339722198E-3</v>
      </c>
      <c r="E308" s="18">
        <f t="shared" si="21"/>
        <v>-6.3470796309835001E-2</v>
      </c>
      <c r="F308" s="25">
        <f t="shared" si="22"/>
        <v>8.1088094849670815E-6</v>
      </c>
      <c r="G308" s="25">
        <f t="shared" si="23"/>
        <v>3.8479625709908413E-3</v>
      </c>
      <c r="H308" s="25">
        <f t="shared" si="24"/>
        <v>8.6963994899354704E-6</v>
      </c>
      <c r="I308" s="26">
        <f t="shared" si="25"/>
        <v>4.0285419842045643E-3</v>
      </c>
    </row>
    <row r="309" spans="1:9" x14ac:dyDescent="0.25">
      <c r="A309" s="1">
        <v>43537</v>
      </c>
      <c r="B309" s="4">
        <v>2810.919922</v>
      </c>
      <c r="C309" s="4">
        <v>368.30682400000001</v>
      </c>
      <c r="D309" s="18">
        <f t="shared" si="21"/>
        <v>6.9255466335695331E-3</v>
      </c>
      <c r="E309" s="18">
        <f t="shared" si="21"/>
        <v>4.597799686153637E-3</v>
      </c>
      <c r="F309" s="25">
        <f t="shared" si="22"/>
        <v>4.6569404582994081E-5</v>
      </c>
      <c r="G309" s="25">
        <f t="shared" si="23"/>
        <v>3.6441119191339001E-5</v>
      </c>
      <c r="H309" s="25">
        <f t="shared" si="24"/>
        <v>4.7963196173746296E-5</v>
      </c>
      <c r="I309" s="26">
        <f t="shared" si="25"/>
        <v>2.1139761953994483E-5</v>
      </c>
    </row>
    <row r="310" spans="1:9" x14ac:dyDescent="0.25">
      <c r="A310" s="1">
        <v>43538</v>
      </c>
      <c r="B310" s="4">
        <v>2808.4799800000001</v>
      </c>
      <c r="C310" s="4">
        <v>364.55670199999997</v>
      </c>
      <c r="D310" s="18">
        <f t="shared" si="21"/>
        <v>-8.6839954297083632E-4</v>
      </c>
      <c r="E310" s="18">
        <f t="shared" si="21"/>
        <v>-1.0234251260107413E-2</v>
      </c>
      <c r="F310" s="25">
        <f t="shared" si="22"/>
        <v>9.4045042887777114E-7</v>
      </c>
      <c r="G310" s="25">
        <f t="shared" si="23"/>
        <v>7.7359112818908623E-5</v>
      </c>
      <c r="H310" s="25">
        <f t="shared" si="24"/>
        <v>7.5411776623195741E-7</v>
      </c>
      <c r="I310" s="26">
        <f t="shared" si="25"/>
        <v>1.0473989885501017E-4</v>
      </c>
    </row>
    <row r="311" spans="1:9" x14ac:dyDescent="0.25">
      <c r="A311" s="1">
        <v>43539</v>
      </c>
      <c r="B311" s="4">
        <v>2822.4799800000001</v>
      </c>
      <c r="C311" s="4">
        <v>370.11343399999998</v>
      </c>
      <c r="D311" s="18">
        <f t="shared" si="21"/>
        <v>4.9725194092585948E-3</v>
      </c>
      <c r="E311" s="18">
        <f t="shared" si="21"/>
        <v>1.512743663822781E-2</v>
      </c>
      <c r="F311" s="25">
        <f t="shared" si="22"/>
        <v>2.3728109313667985E-5</v>
      </c>
      <c r="G311" s="25">
        <f t="shared" si="23"/>
        <v>2.7444179743010572E-4</v>
      </c>
      <c r="H311" s="25">
        <f t="shared" si="24"/>
        <v>2.4725949275453445E-5</v>
      </c>
      <c r="I311" s="26">
        <f t="shared" si="25"/>
        <v>2.288393392435971E-4</v>
      </c>
    </row>
    <row r="312" spans="1:9" x14ac:dyDescent="0.25">
      <c r="A312" s="1">
        <v>43542</v>
      </c>
      <c r="B312" s="4">
        <v>2832.9399410000001</v>
      </c>
      <c r="C312" s="4">
        <v>363.56063799999998</v>
      </c>
      <c r="D312" s="18">
        <f t="shared" si="21"/>
        <v>3.6990968215831286E-3</v>
      </c>
      <c r="E312" s="18">
        <f t="shared" si="21"/>
        <v>-1.7863436913548129E-2</v>
      </c>
      <c r="F312" s="25">
        <f t="shared" si="22"/>
        <v>1.2943647696918961E-5</v>
      </c>
      <c r="G312" s="25">
        <f t="shared" si="23"/>
        <v>2.6976711035537623E-4</v>
      </c>
      <c r="H312" s="25">
        <f t="shared" si="24"/>
        <v>1.3683317295446405E-5</v>
      </c>
      <c r="I312" s="26">
        <f t="shared" si="25"/>
        <v>3.1910237836431393E-4</v>
      </c>
    </row>
    <row r="313" spans="1:9" x14ac:dyDescent="0.25">
      <c r="A313" s="1">
        <v>43543</v>
      </c>
      <c r="B313" s="4">
        <v>2832.570068</v>
      </c>
      <c r="C313" s="4">
        <v>364.68368500000003</v>
      </c>
      <c r="D313" s="18">
        <f t="shared" si="21"/>
        <v>-1.3057006339693318E-4</v>
      </c>
      <c r="E313" s="18">
        <f t="shared" si="21"/>
        <v>3.0842612974665961E-3</v>
      </c>
      <c r="F313" s="25">
        <f t="shared" si="22"/>
        <v>5.3795586092280621E-8</v>
      </c>
      <c r="G313" s="25">
        <f t="shared" si="23"/>
        <v>2.0458520642444233E-5</v>
      </c>
      <c r="H313" s="25">
        <f t="shared" si="24"/>
        <v>1.7048541455479148E-8</v>
      </c>
      <c r="I313" s="26">
        <f t="shared" si="25"/>
        <v>9.5126677510503307E-6</v>
      </c>
    </row>
    <row r="314" spans="1:9" x14ac:dyDescent="0.25">
      <c r="A314" s="1">
        <v>43544</v>
      </c>
      <c r="B314" s="4">
        <v>2824.2299800000001</v>
      </c>
      <c r="C314" s="4">
        <v>367.349762</v>
      </c>
      <c r="D314" s="18">
        <f t="shared" si="21"/>
        <v>-2.9486967798716163E-3</v>
      </c>
      <c r="E314" s="18">
        <f t="shared" si="21"/>
        <v>7.2840627675678331E-3</v>
      </c>
      <c r="F314" s="25">
        <f t="shared" si="22"/>
        <v>9.3028993805625851E-6</v>
      </c>
      <c r="G314" s="25">
        <f t="shared" si="23"/>
        <v>7.6089177901061296E-5</v>
      </c>
      <c r="H314" s="25">
        <f t="shared" si="24"/>
        <v>8.6948126996252397E-6</v>
      </c>
      <c r="I314" s="26">
        <f t="shared" si="25"/>
        <v>5.3057570401867961E-5</v>
      </c>
    </row>
    <row r="315" spans="1:9" x14ac:dyDescent="0.25">
      <c r="A315" s="1">
        <v>43545</v>
      </c>
      <c r="B315" s="4">
        <v>2854.8798830000001</v>
      </c>
      <c r="C315" s="4">
        <v>363.97079500000001</v>
      </c>
      <c r="D315" s="18">
        <f t="shared" si="21"/>
        <v>1.0794015726340716E-2</v>
      </c>
      <c r="E315" s="18">
        <f t="shared" si="21"/>
        <v>-9.2407932812103178E-3</v>
      </c>
      <c r="F315" s="25">
        <f t="shared" si="22"/>
        <v>1.1433270060850047E-4</v>
      </c>
      <c r="G315" s="25">
        <f t="shared" si="23"/>
        <v>6.0870345124584081E-5</v>
      </c>
      <c r="H315" s="25">
        <f t="shared" si="24"/>
        <v>1.1651077550049068E-4</v>
      </c>
      <c r="I315" s="26">
        <f t="shared" si="25"/>
        <v>8.5392260466061749E-5</v>
      </c>
    </row>
    <row r="316" spans="1:9" x14ac:dyDescent="0.25">
      <c r="A316" s="1">
        <v>43546</v>
      </c>
      <c r="B316" s="4">
        <v>2800.709961</v>
      </c>
      <c r="C316" s="4">
        <v>353.68743899999998</v>
      </c>
      <c r="D316" s="18">
        <f t="shared" si="21"/>
        <v>-1.9156827177634429E-2</v>
      </c>
      <c r="E316" s="18">
        <f t="shared" si="21"/>
        <v>-2.8660048467282755E-2</v>
      </c>
      <c r="F316" s="25">
        <f t="shared" si="22"/>
        <v>3.708781081396873E-4</v>
      </c>
      <c r="G316" s="25">
        <f t="shared" si="23"/>
        <v>7.4099373727291168E-4</v>
      </c>
      <c r="H316" s="25">
        <f t="shared" si="24"/>
        <v>3.669840275137531E-4</v>
      </c>
      <c r="I316" s="26">
        <f t="shared" si="25"/>
        <v>8.2139837814699656E-4</v>
      </c>
    </row>
    <row r="317" spans="1:9" x14ac:dyDescent="0.25">
      <c r="A317" s="1">
        <v>43549</v>
      </c>
      <c r="B317" s="4">
        <v>2798.360107</v>
      </c>
      <c r="C317" s="4">
        <v>361.78320300000001</v>
      </c>
      <c r="D317" s="18">
        <f t="shared" si="21"/>
        <v>-8.3937300638372073E-4</v>
      </c>
      <c r="E317" s="18">
        <f t="shared" si="21"/>
        <v>2.2631563247049954E-2</v>
      </c>
      <c r="F317" s="25">
        <f t="shared" si="22"/>
        <v>8.8499494241758096E-7</v>
      </c>
      <c r="G317" s="25">
        <f t="shared" si="23"/>
        <v>5.7938471317121431E-4</v>
      </c>
      <c r="H317" s="25">
        <f t="shared" si="24"/>
        <v>7.0454704384564568E-7</v>
      </c>
      <c r="I317" s="26">
        <f t="shared" si="25"/>
        <v>5.1218765500522226E-4</v>
      </c>
    </row>
    <row r="318" spans="1:9" x14ac:dyDescent="0.25">
      <c r="A318" s="1">
        <v>43550</v>
      </c>
      <c r="B318" s="4">
        <v>2818.459961</v>
      </c>
      <c r="C318" s="4">
        <v>361.70510899999999</v>
      </c>
      <c r="D318" s="18">
        <f t="shared" si="21"/>
        <v>7.157053120867043E-3</v>
      </c>
      <c r="E318" s="18">
        <f t="shared" si="21"/>
        <v>-2.1588185740674631E-4</v>
      </c>
      <c r="F318" s="25">
        <f t="shared" si="22"/>
        <v>4.9782682764709237E-5</v>
      </c>
      <c r="G318" s="25">
        <f t="shared" si="23"/>
        <v>1.4956469769624859E-6</v>
      </c>
      <c r="H318" s="25">
        <f t="shared" si="24"/>
        <v>5.1223409374912679E-5</v>
      </c>
      <c r="I318" s="26">
        <f t="shared" si="25"/>
        <v>4.660497635738675E-8</v>
      </c>
    </row>
    <row r="319" spans="1:9" x14ac:dyDescent="0.25">
      <c r="A319" s="1">
        <v>43551</v>
      </c>
      <c r="B319" s="4">
        <v>2805.3701169999999</v>
      </c>
      <c r="C319" s="4">
        <v>365.445404</v>
      </c>
      <c r="D319" s="18">
        <f t="shared" si="21"/>
        <v>-4.6551433656102856E-3</v>
      </c>
      <c r="E319" s="18">
        <f t="shared" si="21"/>
        <v>1.0287630747757457E-2</v>
      </c>
      <c r="F319" s="25">
        <f t="shared" si="22"/>
        <v>2.2624406950853436E-5</v>
      </c>
      <c r="G319" s="25">
        <f t="shared" si="23"/>
        <v>1.3751031140647087E-4</v>
      </c>
      <c r="H319" s="25">
        <f t="shared" si="24"/>
        <v>2.1670359754385455E-5</v>
      </c>
      <c r="I319" s="26">
        <f t="shared" si="25"/>
        <v>1.0583534640220466E-4</v>
      </c>
    </row>
    <row r="320" spans="1:9" x14ac:dyDescent="0.25">
      <c r="A320" s="1">
        <v>43552</v>
      </c>
      <c r="B320" s="4">
        <v>2815.4399410000001</v>
      </c>
      <c r="C320" s="4">
        <v>365.67004400000002</v>
      </c>
      <c r="D320" s="18">
        <f t="shared" si="21"/>
        <v>3.5830546378041632E-3</v>
      </c>
      <c r="E320" s="18">
        <f t="shared" si="21"/>
        <v>6.145130914240785E-4</v>
      </c>
      <c r="F320" s="25">
        <f t="shared" si="22"/>
        <v>1.2122137027654025E-5</v>
      </c>
      <c r="G320" s="25">
        <f t="shared" si="23"/>
        <v>4.2162930999193325E-6</v>
      </c>
      <c r="H320" s="25">
        <f t="shared" si="24"/>
        <v>1.2838280537489923E-5</v>
      </c>
      <c r="I320" s="26">
        <f t="shared" si="25"/>
        <v>3.7762633953157785E-7</v>
      </c>
    </row>
    <row r="321" spans="1:9" x14ac:dyDescent="0.25">
      <c r="A321" s="1">
        <v>43553</v>
      </c>
      <c r="B321" s="4">
        <v>2834.3999020000001</v>
      </c>
      <c r="C321" s="4">
        <v>372.48657200000002</v>
      </c>
      <c r="D321" s="18">
        <f t="shared" si="21"/>
        <v>6.7117060663404718E-3</v>
      </c>
      <c r="E321" s="18">
        <f t="shared" si="21"/>
        <v>1.8469581184791906E-2</v>
      </c>
      <c r="F321" s="25">
        <f t="shared" si="22"/>
        <v>4.3696560207242279E-5</v>
      </c>
      <c r="G321" s="25">
        <f t="shared" si="23"/>
        <v>3.963455654829467E-4</v>
      </c>
      <c r="H321" s="25">
        <f t="shared" si="24"/>
        <v>4.5046998320951489E-5</v>
      </c>
      <c r="I321" s="26">
        <f t="shared" si="25"/>
        <v>3.4112542914161917E-4</v>
      </c>
    </row>
    <row r="322" spans="1:9" x14ac:dyDescent="0.25">
      <c r="A322" s="1">
        <v>43556</v>
      </c>
      <c r="B322" s="4">
        <v>2867.1899410000001</v>
      </c>
      <c r="C322" s="4">
        <v>382.36953699999998</v>
      </c>
      <c r="D322" s="18">
        <f t="shared" si="21"/>
        <v>1.1502195497633143E-2</v>
      </c>
      <c r="E322" s="18">
        <f t="shared" si="21"/>
        <v>2.6186526499394291E-2</v>
      </c>
      <c r="F322" s="25">
        <f t="shared" si="22"/>
        <v>1.2997885186004547E-4</v>
      </c>
      <c r="G322" s="25">
        <f t="shared" si="23"/>
        <v>7.631613341002937E-4</v>
      </c>
      <c r="H322" s="25">
        <f t="shared" si="24"/>
        <v>1.3230050126577215E-4</v>
      </c>
      <c r="I322" s="26">
        <f t="shared" si="25"/>
        <v>6.857341701034795E-4</v>
      </c>
    </row>
    <row r="323" spans="1:9" x14ac:dyDescent="0.25">
      <c r="A323" s="1">
        <v>43557</v>
      </c>
      <c r="B323" s="4">
        <v>2867.23999</v>
      </c>
      <c r="C323" s="4">
        <v>381.59799199999998</v>
      </c>
      <c r="D323" s="18">
        <f t="shared" si="21"/>
        <v>1.7455614805152729E-5</v>
      </c>
      <c r="E323" s="18">
        <f t="shared" si="21"/>
        <v>-2.0198378413249711E-3</v>
      </c>
      <c r="F323" s="25">
        <f t="shared" si="22"/>
        <v>7.0414044654098205E-9</v>
      </c>
      <c r="G323" s="25">
        <f t="shared" si="23"/>
        <v>3.3754881992992159E-7</v>
      </c>
      <c r="H323" s="25">
        <f t="shared" si="24"/>
        <v>3.0469848822586714E-10</v>
      </c>
      <c r="I323" s="26">
        <f t="shared" si="25"/>
        <v>4.0797449052483194E-6</v>
      </c>
    </row>
    <row r="324" spans="1:9" x14ac:dyDescent="0.25">
      <c r="A324" s="1">
        <v>43558</v>
      </c>
      <c r="B324" s="4">
        <v>2873.3999020000001</v>
      </c>
      <c r="C324" s="4">
        <v>375.72876000000002</v>
      </c>
      <c r="D324" s="18">
        <f t="shared" si="21"/>
        <v>2.1460723821998496E-3</v>
      </c>
      <c r="E324" s="18">
        <f t="shared" si="21"/>
        <v>-1.550017741651127E-2</v>
      </c>
      <c r="F324" s="25">
        <f t="shared" si="22"/>
        <v>4.180813182152059E-6</v>
      </c>
      <c r="G324" s="25">
        <f t="shared" si="23"/>
        <v>1.9772097586456518E-4</v>
      </c>
      <c r="H324" s="25">
        <f t="shared" si="24"/>
        <v>4.6056266696409376E-6</v>
      </c>
      <c r="I324" s="26">
        <f t="shared" si="25"/>
        <v>2.4025549994332601E-4</v>
      </c>
    </row>
    <row r="325" spans="1:9" x14ac:dyDescent="0.25">
      <c r="A325" s="1">
        <v>43559</v>
      </c>
      <c r="B325" s="4">
        <v>2879.389893</v>
      </c>
      <c r="C325" s="4">
        <v>386.588348</v>
      </c>
      <c r="D325" s="18">
        <f t="shared" si="21"/>
        <v>2.0824655091414477E-3</v>
      </c>
      <c r="E325" s="18">
        <f t="shared" si="21"/>
        <v>2.8492926551498071E-2</v>
      </c>
      <c r="F325" s="25">
        <f t="shared" si="22"/>
        <v>3.9247446002785052E-6</v>
      </c>
      <c r="G325" s="25">
        <f t="shared" si="23"/>
        <v>8.9591114716203125E-4</v>
      </c>
      <c r="H325" s="25">
        <f t="shared" si="24"/>
        <v>4.336662596763749E-6</v>
      </c>
      <c r="I325" s="26">
        <f t="shared" si="25"/>
        <v>8.1184686346906379E-4</v>
      </c>
    </row>
    <row r="326" spans="1:9" x14ac:dyDescent="0.25">
      <c r="A326" s="1">
        <v>43560</v>
      </c>
      <c r="B326" s="4">
        <v>2892.73999</v>
      </c>
      <c r="C326" s="4">
        <v>382.750336</v>
      </c>
      <c r="D326" s="18">
        <f t="shared" si="21"/>
        <v>4.6257173955618269E-3</v>
      </c>
      <c r="E326" s="18">
        <f t="shared" si="21"/>
        <v>-9.9775142457490078E-3</v>
      </c>
      <c r="F326" s="25">
        <f t="shared" si="22"/>
        <v>2.0469731194597227E-5</v>
      </c>
      <c r="G326" s="25">
        <f t="shared" si="23"/>
        <v>7.2908815733355349E-5</v>
      </c>
      <c r="H326" s="25">
        <f t="shared" si="24"/>
        <v>2.139726142360329E-5</v>
      </c>
      <c r="I326" s="26">
        <f t="shared" si="25"/>
        <v>9.9550790524124386E-5</v>
      </c>
    </row>
    <row r="327" spans="1:9" x14ac:dyDescent="0.25">
      <c r="A327" s="1">
        <v>43563</v>
      </c>
      <c r="B327" s="4">
        <v>2895.7700199999999</v>
      </c>
      <c r="C327" s="4">
        <v>365.74816900000002</v>
      </c>
      <c r="D327" s="18">
        <f t="shared" si="21"/>
        <v>1.0469119934194092E-3</v>
      </c>
      <c r="E327" s="18">
        <f t="shared" si="21"/>
        <v>-4.5437878659057317E-2</v>
      </c>
      <c r="F327" s="25">
        <f t="shared" si="22"/>
        <v>8.9405213552279239E-7</v>
      </c>
      <c r="G327" s="25">
        <f t="shared" si="23"/>
        <v>1.935914670477429E-3</v>
      </c>
      <c r="H327" s="25">
        <f t="shared" si="24"/>
        <v>1.0960247219654011E-6</v>
      </c>
      <c r="I327" s="26">
        <f t="shared" si="25"/>
        <v>2.0646008170352162E-3</v>
      </c>
    </row>
    <row r="328" spans="1:9" x14ac:dyDescent="0.25">
      <c r="A328" s="1">
        <v>43564</v>
      </c>
      <c r="B328" s="4">
        <v>2878.1999510000001</v>
      </c>
      <c r="C328" s="4">
        <v>360.39651500000002</v>
      </c>
      <c r="D328" s="18">
        <f t="shared" si="21"/>
        <v>-6.0859766572597465E-3</v>
      </c>
      <c r="E328" s="18">
        <f t="shared" si="21"/>
        <v>-1.4740177859850667E-2</v>
      </c>
      <c r="F328" s="25">
        <f t="shared" si="22"/>
        <v>3.8283242466663317E-5</v>
      </c>
      <c r="G328" s="25">
        <f t="shared" si="23"/>
        <v>1.7692536743705415E-4</v>
      </c>
      <c r="H328" s="25">
        <f t="shared" si="24"/>
        <v>3.703911187271052E-5</v>
      </c>
      <c r="I328" s="26">
        <f t="shared" si="25"/>
        <v>2.1727284334003178E-4</v>
      </c>
    </row>
    <row r="329" spans="1:9" x14ac:dyDescent="0.25">
      <c r="A329" s="1">
        <v>43565</v>
      </c>
      <c r="B329" s="4">
        <v>2888.209961</v>
      </c>
      <c r="C329" s="4">
        <v>356.392517</v>
      </c>
      <c r="D329" s="18">
        <f t="shared" si="21"/>
        <v>3.4718378358556752E-3</v>
      </c>
      <c r="E329" s="18">
        <f t="shared" si="21"/>
        <v>-1.1172156571704941E-2</v>
      </c>
      <c r="F329" s="25">
        <f t="shared" si="22"/>
        <v>1.1360062252048939E-5</v>
      </c>
      <c r="G329" s="25">
        <f t="shared" si="23"/>
        <v>9.4737289456374096E-5</v>
      </c>
      <c r="H329" s="25">
        <f t="shared" si="24"/>
        <v>1.2053657958479019E-5</v>
      </c>
      <c r="I329" s="26">
        <f t="shared" si="25"/>
        <v>1.2481708246268991E-4</v>
      </c>
    </row>
    <row r="330" spans="1:9" x14ac:dyDescent="0.25">
      <c r="A330" s="1">
        <v>43566</v>
      </c>
      <c r="B330" s="4">
        <v>2888.320068</v>
      </c>
      <c r="C330" s="4">
        <v>361.490295</v>
      </c>
      <c r="D330" s="18">
        <f t="shared" si="21"/>
        <v>3.8122194279549383E-5</v>
      </c>
      <c r="E330" s="18">
        <f t="shared" si="21"/>
        <v>1.4202495461013201E-2</v>
      </c>
      <c r="F330" s="25">
        <f t="shared" si="22"/>
        <v>4.0001194295102567E-9</v>
      </c>
      <c r="G330" s="25">
        <f t="shared" si="23"/>
        <v>2.446516353824375E-4</v>
      </c>
      <c r="H330" s="25">
        <f t="shared" si="24"/>
        <v>1.4533016966877077E-9</v>
      </c>
      <c r="I330" s="26">
        <f t="shared" si="25"/>
        <v>2.0171087732010056E-4</v>
      </c>
    </row>
    <row r="331" spans="1:9" x14ac:dyDescent="0.25">
      <c r="A331" s="1">
        <v>43567</v>
      </c>
      <c r="B331" s="4">
        <v>2907.4099120000001</v>
      </c>
      <c r="C331" s="4">
        <v>370.74822999999998</v>
      </c>
      <c r="D331" s="18">
        <f t="shared" si="21"/>
        <v>6.5875784763498937E-3</v>
      </c>
      <c r="E331" s="18">
        <f t="shared" si="21"/>
        <v>2.52880121346871E-2</v>
      </c>
      <c r="F331" s="25">
        <f t="shared" si="22"/>
        <v>4.207091737114897E-5</v>
      </c>
      <c r="G331" s="25">
        <f t="shared" si="23"/>
        <v>7.1432506994646326E-4</v>
      </c>
      <c r="H331" s="25">
        <f t="shared" si="24"/>
        <v>4.3396190182068386E-5</v>
      </c>
      <c r="I331" s="26">
        <f t="shared" si="25"/>
        <v>6.3948355772408202E-4</v>
      </c>
    </row>
    <row r="332" spans="1:9" x14ac:dyDescent="0.25">
      <c r="A332" s="1">
        <v>43570</v>
      </c>
      <c r="B332" s="4">
        <v>2905.580078</v>
      </c>
      <c r="C332" s="4">
        <v>366.66610700000001</v>
      </c>
      <c r="D332" s="18">
        <f t="shared" ref="D332:E395" si="26">LN(B332/B331)</f>
        <v>-6.2956724975841256E-4</v>
      </c>
      <c r="E332" s="18">
        <f t="shared" si="26"/>
        <v>-1.1071563146553555E-2</v>
      </c>
      <c r="F332" s="25">
        <f t="shared" ref="F332:F395" si="27">(D332-$D$2)^2</f>
        <v>5.3426735044121369E-7</v>
      </c>
      <c r="G332" s="25">
        <f t="shared" ref="G332:G395" si="28">(E332-$E$2)^2</f>
        <v>9.2789194864056839E-5</v>
      </c>
      <c r="H332" s="25">
        <f t="shared" ref="H332:H395" si="29">D332^2</f>
        <v>3.9635492196837141E-7</v>
      </c>
      <c r="I332" s="26">
        <f t="shared" ref="I332:I395" si="30">E332^2</f>
        <v>1.2257951050812286E-4</v>
      </c>
    </row>
    <row r="333" spans="1:9" x14ac:dyDescent="0.25">
      <c r="A333" s="1">
        <v>43571</v>
      </c>
      <c r="B333" s="4">
        <v>2907.0600589999999</v>
      </c>
      <c r="C333" s="4">
        <v>372.77951000000002</v>
      </c>
      <c r="D333" s="18">
        <f t="shared" si="26"/>
        <v>5.0922850790659593E-4</v>
      </c>
      <c r="E333" s="18">
        <f t="shared" si="26"/>
        <v>1.6535475101042592E-2</v>
      </c>
      <c r="F333" s="25">
        <f t="shared" si="27"/>
        <v>1.6634962971763909E-7</v>
      </c>
      <c r="G333" s="25">
        <f t="shared" si="28"/>
        <v>3.2307630256673696E-4</v>
      </c>
      <c r="H333" s="25">
        <f t="shared" si="29"/>
        <v>2.5931367326477805E-7</v>
      </c>
      <c r="I333" s="26">
        <f t="shared" si="30"/>
        <v>2.7342193681719954E-4</v>
      </c>
    </row>
    <row r="334" spans="1:9" x14ac:dyDescent="0.25">
      <c r="A334" s="1">
        <v>43572</v>
      </c>
      <c r="B334" s="4">
        <v>2900.4499510000001</v>
      </c>
      <c r="C334" s="4">
        <v>368.677887</v>
      </c>
      <c r="D334" s="18">
        <f t="shared" si="26"/>
        <v>-2.2764010197428661E-3</v>
      </c>
      <c r="E334" s="18">
        <f t="shared" si="26"/>
        <v>-1.1063791003012921E-2</v>
      </c>
      <c r="F334" s="25">
        <f t="shared" si="27"/>
        <v>5.6537888004127973E-6</v>
      </c>
      <c r="G334" s="25">
        <f t="shared" si="28"/>
        <v>9.2639521585689087E-5</v>
      </c>
      <c r="H334" s="25">
        <f t="shared" si="29"/>
        <v>5.1820016026863612E-6</v>
      </c>
      <c r="I334" s="26">
        <f t="shared" si="30"/>
        <v>1.2240747135834967E-4</v>
      </c>
    </row>
    <row r="335" spans="1:9" x14ac:dyDescent="0.25">
      <c r="A335" s="1">
        <v>43573</v>
      </c>
      <c r="B335" s="4">
        <v>2905.030029</v>
      </c>
      <c r="C335" s="4">
        <v>371.168182</v>
      </c>
      <c r="D335" s="18">
        <f t="shared" si="26"/>
        <v>1.5778467813143168E-3</v>
      </c>
      <c r="E335" s="18">
        <f t="shared" si="26"/>
        <v>6.7319527917599469E-3</v>
      </c>
      <c r="F335" s="25">
        <f t="shared" si="27"/>
        <v>2.1799875492615955E-6</v>
      </c>
      <c r="G335" s="25">
        <f t="shared" si="28"/>
        <v>6.676199086362236E-5</v>
      </c>
      <c r="H335" s="25">
        <f t="shared" si="29"/>
        <v>2.4896004653039495E-6</v>
      </c>
      <c r="I335" s="26">
        <f t="shared" si="30"/>
        <v>4.5319188390484545E-5</v>
      </c>
    </row>
    <row r="336" spans="1:9" x14ac:dyDescent="0.25">
      <c r="A336" s="1">
        <v>43577</v>
      </c>
      <c r="B336" s="4">
        <v>2907.969971</v>
      </c>
      <c r="C336" s="4">
        <v>366.38296500000001</v>
      </c>
      <c r="D336" s="18">
        <f t="shared" si="26"/>
        <v>1.0115060212163732E-3</v>
      </c>
      <c r="E336" s="18">
        <f t="shared" si="26"/>
        <v>-1.2976141828124082E-2</v>
      </c>
      <c r="F336" s="25">
        <f t="shared" si="27"/>
        <v>8.2834995867193804E-7</v>
      </c>
      <c r="G336" s="25">
        <f t="shared" si="28"/>
        <v>1.3310914141397435E-4</v>
      </c>
      <c r="H336" s="25">
        <f t="shared" si="29"/>
        <v>1.0231444309569781E-6</v>
      </c>
      <c r="I336" s="26">
        <f t="shared" si="30"/>
        <v>1.6838025674359138E-4</v>
      </c>
    </row>
    <row r="337" spans="1:9" x14ac:dyDescent="0.25">
      <c r="A337" s="1">
        <v>43578</v>
      </c>
      <c r="B337" s="4">
        <v>2933.679932</v>
      </c>
      <c r="C337" s="4">
        <v>365.25982699999997</v>
      </c>
      <c r="D337" s="18">
        <f t="shared" si="26"/>
        <v>8.8023511954049213E-3</v>
      </c>
      <c r="E337" s="18">
        <f t="shared" si="26"/>
        <v>-3.0701836866518411E-3</v>
      </c>
      <c r="F337" s="25">
        <f t="shared" si="27"/>
        <v>7.5707096530665797E-5</v>
      </c>
      <c r="G337" s="25">
        <f t="shared" si="28"/>
        <v>2.6612550673713951E-6</v>
      </c>
      <c r="H337" s="25">
        <f t="shared" si="29"/>
        <v>7.7481386567246447E-5</v>
      </c>
      <c r="I337" s="26">
        <f t="shared" si="30"/>
        <v>9.4260278697830898E-6</v>
      </c>
    </row>
    <row r="338" spans="1:9" x14ac:dyDescent="0.25">
      <c r="A338" s="1">
        <v>43579</v>
      </c>
      <c r="B338" s="4">
        <v>2927.25</v>
      </c>
      <c r="C338" s="4">
        <v>366.66610700000001</v>
      </c>
      <c r="D338" s="18">
        <f t="shared" si="26"/>
        <v>-2.1941687255359523E-3</v>
      </c>
      <c r="E338" s="18">
        <f t="shared" si="26"/>
        <v>3.8426886249862268E-3</v>
      </c>
      <c r="F338" s="25">
        <f t="shared" si="27"/>
        <v>5.2694920336963927E-6</v>
      </c>
      <c r="G338" s="25">
        <f t="shared" si="28"/>
        <v>2.789463253724861E-5</v>
      </c>
      <c r="H338" s="25">
        <f t="shared" si="29"/>
        <v>4.8143763961200656E-6</v>
      </c>
      <c r="I338" s="26">
        <f t="shared" si="30"/>
        <v>1.4766255868598538E-5</v>
      </c>
    </row>
    <row r="339" spans="1:9" x14ac:dyDescent="0.25">
      <c r="A339" s="1">
        <v>43580</v>
      </c>
      <c r="B339" s="4">
        <v>2926.169922</v>
      </c>
      <c r="C339" s="4">
        <v>373.83422899999999</v>
      </c>
      <c r="D339" s="18">
        <f t="shared" si="26"/>
        <v>-3.6904169755480962E-4</v>
      </c>
      <c r="E339" s="18">
        <f t="shared" si="26"/>
        <v>1.9360817434082481E-2</v>
      </c>
      <c r="F339" s="25">
        <f t="shared" si="27"/>
        <v>2.2128593427092673E-7</v>
      </c>
      <c r="G339" s="25">
        <f t="shared" si="28"/>
        <v>4.326260956233032E-4</v>
      </c>
      <c r="H339" s="25">
        <f t="shared" si="29"/>
        <v>1.3619177453413557E-7</v>
      </c>
      <c r="I339" s="26">
        <f t="shared" si="30"/>
        <v>3.7484125171587216E-4</v>
      </c>
    </row>
    <row r="340" spans="1:9" x14ac:dyDescent="0.25">
      <c r="A340" s="1">
        <v>43581</v>
      </c>
      <c r="B340" s="4">
        <v>2939.8798830000001</v>
      </c>
      <c r="C340" s="4">
        <v>371.87127700000002</v>
      </c>
      <c r="D340" s="18">
        <f t="shared" si="26"/>
        <v>4.6743503443650017E-3</v>
      </c>
      <c r="E340" s="18">
        <f t="shared" si="26"/>
        <v>-5.2646963664253659E-3</v>
      </c>
      <c r="F340" s="25">
        <f t="shared" si="27"/>
        <v>2.0912161196076719E-5</v>
      </c>
      <c r="G340" s="25">
        <f t="shared" si="28"/>
        <v>1.463711324826328E-5</v>
      </c>
      <c r="H340" s="25">
        <f t="shared" si="29"/>
        <v>2.1849551141865209E-5</v>
      </c>
      <c r="I340" s="26">
        <f t="shared" si="30"/>
        <v>2.7717027830652451E-5</v>
      </c>
    </row>
    <row r="341" spans="1:9" x14ac:dyDescent="0.25">
      <c r="A341" s="1">
        <v>43584</v>
      </c>
      <c r="B341" s="4">
        <v>2943.030029</v>
      </c>
      <c r="C341" s="4">
        <v>370.17205799999999</v>
      </c>
      <c r="D341" s="18">
        <f t="shared" si="26"/>
        <v>1.0709483395819413E-3</v>
      </c>
      <c r="E341" s="18">
        <f t="shared" si="26"/>
        <v>-4.5798456503628555E-3</v>
      </c>
      <c r="F341" s="25">
        <f t="shared" si="27"/>
        <v>9.4008469368566922E-7</v>
      </c>
      <c r="G341" s="25">
        <f t="shared" si="28"/>
        <v>9.8658642079403964E-6</v>
      </c>
      <c r="H341" s="25">
        <f t="shared" si="29"/>
        <v>1.1469303460533171E-6</v>
      </c>
      <c r="I341" s="26">
        <f t="shared" si="30"/>
        <v>2.0974986181147567E-5</v>
      </c>
    </row>
    <row r="342" spans="1:9" x14ac:dyDescent="0.25">
      <c r="A342" s="1">
        <v>43585</v>
      </c>
      <c r="B342" s="4">
        <v>2945.830078</v>
      </c>
      <c r="C342" s="4">
        <v>368.84390300000001</v>
      </c>
      <c r="D342" s="18">
        <f t="shared" si="26"/>
        <v>9.5096475723260637E-4</v>
      </c>
      <c r="E342" s="18">
        <f t="shared" si="26"/>
        <v>-3.5943917317947317E-3</v>
      </c>
      <c r="F342" s="25">
        <f t="shared" si="27"/>
        <v>7.2181347465505841E-7</v>
      </c>
      <c r="G342" s="25">
        <f t="shared" si="28"/>
        <v>4.6463673854414446E-6</v>
      </c>
      <c r="H342" s="25">
        <f t="shared" si="29"/>
        <v>9.0433396949846994E-7</v>
      </c>
      <c r="I342" s="26">
        <f t="shared" si="30"/>
        <v>1.2919651921594331E-5</v>
      </c>
    </row>
    <row r="343" spans="1:9" x14ac:dyDescent="0.25">
      <c r="A343" s="1">
        <v>43586</v>
      </c>
      <c r="B343" s="4">
        <v>2923.7299800000001</v>
      </c>
      <c r="C343" s="4">
        <v>367.974762</v>
      </c>
      <c r="D343" s="18">
        <f t="shared" si="26"/>
        <v>-7.5304459681844182E-3</v>
      </c>
      <c r="E343" s="18">
        <f t="shared" si="26"/>
        <v>-2.3591731436789064E-3</v>
      </c>
      <c r="F343" s="25">
        <f t="shared" si="27"/>
        <v>5.8244595002049035E-5</v>
      </c>
      <c r="G343" s="25">
        <f t="shared" si="28"/>
        <v>8.4699777480751121E-7</v>
      </c>
      <c r="H343" s="25">
        <f t="shared" si="29"/>
        <v>5.6707616479744963E-5</v>
      </c>
      <c r="I343" s="26">
        <f t="shared" si="30"/>
        <v>5.5656979218558145E-6</v>
      </c>
    </row>
    <row r="344" spans="1:9" x14ac:dyDescent="0.25">
      <c r="A344" s="1">
        <v>43587</v>
      </c>
      <c r="B344" s="4">
        <v>2917.5200199999999</v>
      </c>
      <c r="C344" s="4">
        <v>366.99816900000002</v>
      </c>
      <c r="D344" s="18">
        <f t="shared" si="26"/>
        <v>-2.1262443276895597E-3</v>
      </c>
      <c r="E344" s="18">
        <f t="shared" si="26"/>
        <v>-2.6574953540643973E-3</v>
      </c>
      <c r="F344" s="25">
        <f t="shared" si="27"/>
        <v>4.9622597639268783E-6</v>
      </c>
      <c r="G344" s="25">
        <f t="shared" si="28"/>
        <v>1.4851005853287598E-6</v>
      </c>
      <c r="H344" s="25">
        <f t="shared" si="29"/>
        <v>4.5209149410320281E-6</v>
      </c>
      <c r="I344" s="26">
        <f t="shared" si="30"/>
        <v>7.0622815568738565E-6</v>
      </c>
    </row>
    <row r="345" spans="1:9" x14ac:dyDescent="0.25">
      <c r="A345" s="1">
        <v>43588</v>
      </c>
      <c r="B345" s="4">
        <v>2945.639893</v>
      </c>
      <c r="C345" s="4">
        <v>367.64269999999999</v>
      </c>
      <c r="D345" s="18">
        <f t="shared" si="26"/>
        <v>9.5921274614703886E-3</v>
      </c>
      <c r="E345" s="18">
        <f t="shared" si="26"/>
        <v>1.7546836626408631E-3</v>
      </c>
      <c r="F345" s="25">
        <f t="shared" si="27"/>
        <v>9.0074502026940654E-5</v>
      </c>
      <c r="G345" s="25">
        <f t="shared" si="28"/>
        <v>1.0198646545914298E-5</v>
      </c>
      <c r="H345" s="25">
        <f t="shared" si="29"/>
        <v>9.2008909237094365E-5</v>
      </c>
      <c r="I345" s="26">
        <f t="shared" si="30"/>
        <v>3.0789147559387545E-6</v>
      </c>
    </row>
    <row r="346" spans="1:9" x14ac:dyDescent="0.25">
      <c r="A346" s="1">
        <v>43591</v>
      </c>
      <c r="B346" s="4">
        <v>2932.469971</v>
      </c>
      <c r="C346" s="4">
        <v>362.896545</v>
      </c>
      <c r="D346" s="18">
        <f t="shared" si="26"/>
        <v>-4.4810132310555738E-3</v>
      </c>
      <c r="E346" s="18">
        <f t="shared" si="26"/>
        <v>-1.2993748959315387E-2</v>
      </c>
      <c r="F346" s="25">
        <f t="shared" si="27"/>
        <v>2.0998224085530121E-5</v>
      </c>
      <c r="G346" s="25">
        <f t="shared" si="28"/>
        <v>1.335157287057034E-4</v>
      </c>
      <c r="H346" s="25">
        <f t="shared" si="29"/>
        <v>2.0079479576895115E-5</v>
      </c>
      <c r="I346" s="26">
        <f t="shared" si="30"/>
        <v>1.6883751201770969E-4</v>
      </c>
    </row>
    <row r="347" spans="1:9" x14ac:dyDescent="0.25">
      <c r="A347" s="1">
        <v>43592</v>
      </c>
      <c r="B347" s="4">
        <v>2884.0500489999999</v>
      </c>
      <c r="C347" s="4">
        <v>348.86309799999998</v>
      </c>
      <c r="D347" s="18">
        <f t="shared" si="26"/>
        <v>-1.6649488130547674E-2</v>
      </c>
      <c r="E347" s="18">
        <f t="shared" si="26"/>
        <v>-3.9438217740923945E-2</v>
      </c>
      <c r="F347" s="25">
        <f t="shared" si="27"/>
        <v>2.8059120427773455E-4</v>
      </c>
      <c r="G347" s="25">
        <f t="shared" si="28"/>
        <v>1.4439520761288808E-3</v>
      </c>
      <c r="H347" s="25">
        <f t="shared" si="29"/>
        <v>2.7720545500924788E-4</v>
      </c>
      <c r="I347" s="26">
        <f t="shared" si="30"/>
        <v>1.5553730185805283E-3</v>
      </c>
    </row>
    <row r="348" spans="1:9" x14ac:dyDescent="0.25">
      <c r="A348" s="1">
        <v>43593</v>
      </c>
      <c r="B348" s="4">
        <v>2879.419922</v>
      </c>
      <c r="C348" s="4">
        <v>351.32406600000002</v>
      </c>
      <c r="D348" s="18">
        <f t="shared" si="26"/>
        <v>-1.6067154056034693E-3</v>
      </c>
      <c r="E348" s="18">
        <f t="shared" si="26"/>
        <v>7.0294865724858319E-3</v>
      </c>
      <c r="F348" s="25">
        <f t="shared" si="27"/>
        <v>2.9175512832869538E-6</v>
      </c>
      <c r="G348" s="25">
        <f t="shared" si="28"/>
        <v>7.1712695909005505E-5</v>
      </c>
      <c r="H348" s="25">
        <f t="shared" si="29"/>
        <v>2.5815343946035209E-6</v>
      </c>
      <c r="I348" s="26">
        <f t="shared" si="30"/>
        <v>4.9413681472758611E-5</v>
      </c>
    </row>
    <row r="349" spans="1:9" x14ac:dyDescent="0.25">
      <c r="A349" s="1">
        <v>43594</v>
      </c>
      <c r="B349" s="4">
        <v>2870.719971</v>
      </c>
      <c r="C349" s="4">
        <v>347.82257099999998</v>
      </c>
      <c r="D349" s="18">
        <f t="shared" si="26"/>
        <v>-3.025998601924958E-3</v>
      </c>
      <c r="E349" s="18">
        <f t="shared" si="26"/>
        <v>-1.0016566169461262E-2</v>
      </c>
      <c r="F349" s="25">
        <f t="shared" si="27"/>
        <v>9.7804261889164178E-6</v>
      </c>
      <c r="G349" s="25">
        <f t="shared" si="28"/>
        <v>7.3577243446508385E-5</v>
      </c>
      <c r="H349" s="25">
        <f t="shared" si="29"/>
        <v>9.1566675388517997E-6</v>
      </c>
      <c r="I349" s="26">
        <f t="shared" si="30"/>
        <v>1.0033159782719585E-4</v>
      </c>
    </row>
    <row r="350" spans="1:9" x14ac:dyDescent="0.25">
      <c r="A350" s="1">
        <v>43595</v>
      </c>
      <c r="B350" s="4">
        <v>2881.3999020000001</v>
      </c>
      <c r="C350" s="4">
        <v>348.35296599999998</v>
      </c>
      <c r="D350" s="18">
        <f t="shared" si="26"/>
        <v>3.7133938472042397E-3</v>
      </c>
      <c r="E350" s="18">
        <f t="shared" si="26"/>
        <v>1.5237395582941549E-3</v>
      </c>
      <c r="F350" s="25">
        <f t="shared" si="27"/>
        <v>1.3046725724363491E-5</v>
      </c>
      <c r="G350" s="25">
        <f t="shared" si="28"/>
        <v>8.7769269568057728E-6</v>
      </c>
      <c r="H350" s="25">
        <f t="shared" si="29"/>
        <v>1.3789293864454304E-5</v>
      </c>
      <c r="I350" s="26">
        <f t="shared" si="30"/>
        <v>2.3217822415104663E-6</v>
      </c>
    </row>
    <row r="351" spans="1:9" x14ac:dyDescent="0.25">
      <c r="A351" s="1">
        <v>43598</v>
      </c>
      <c r="B351" s="4">
        <v>2811.8701169999999</v>
      </c>
      <c r="C351" s="4">
        <v>331.36108400000001</v>
      </c>
      <c r="D351" s="18">
        <f t="shared" si="26"/>
        <v>-2.4426469085879428E-2</v>
      </c>
      <c r="E351" s="18">
        <f t="shared" si="26"/>
        <v>-5.0007566856614762E-2</v>
      </c>
      <c r="F351" s="25">
        <f t="shared" si="27"/>
        <v>6.0161482604075326E-4</v>
      </c>
      <c r="G351" s="25">
        <f t="shared" si="28"/>
        <v>2.3589204199579062E-3</v>
      </c>
      <c r="H351" s="25">
        <f t="shared" si="29"/>
        <v>5.9665239200342335E-4</v>
      </c>
      <c r="I351" s="26">
        <f t="shared" si="30"/>
        <v>2.5007567429187953E-3</v>
      </c>
    </row>
    <row r="352" spans="1:9" x14ac:dyDescent="0.25">
      <c r="A352" s="1">
        <v>43599</v>
      </c>
      <c r="B352" s="4">
        <v>2834.4099120000001</v>
      </c>
      <c r="C352" s="4">
        <v>336.930115</v>
      </c>
      <c r="D352" s="18">
        <f t="shared" si="26"/>
        <v>7.983987551309359E-3</v>
      </c>
      <c r="E352" s="18">
        <f t="shared" si="26"/>
        <v>1.666686595177103E-2</v>
      </c>
      <c r="F352" s="25">
        <f t="shared" si="27"/>
        <v>6.213568008667239E-5</v>
      </c>
      <c r="G352" s="25">
        <f t="shared" si="28"/>
        <v>3.2781688941440528E-4</v>
      </c>
      <c r="H352" s="25">
        <f t="shared" si="29"/>
        <v>6.3744057219462815E-5</v>
      </c>
      <c r="I352" s="26">
        <f t="shared" si="30"/>
        <v>2.7778442065430441E-4</v>
      </c>
    </row>
    <row r="353" spans="1:9" x14ac:dyDescent="0.25">
      <c r="A353" s="1">
        <v>43600</v>
      </c>
      <c r="B353" s="4">
        <v>2850.959961</v>
      </c>
      <c r="C353" s="4">
        <v>339.48382600000002</v>
      </c>
      <c r="D353" s="18">
        <f t="shared" si="26"/>
        <v>5.8219943882337147E-3</v>
      </c>
      <c r="E353" s="18">
        <f t="shared" si="26"/>
        <v>7.5507702557037135E-3</v>
      </c>
      <c r="F353" s="25">
        <f t="shared" si="27"/>
        <v>3.2725558360424786E-5</v>
      </c>
      <c r="G353" s="25">
        <f t="shared" si="28"/>
        <v>8.0813242197902359E-5</v>
      </c>
      <c r="H353" s="25">
        <f t="shared" si="29"/>
        <v>3.3895618656624864E-5</v>
      </c>
      <c r="I353" s="26">
        <f t="shared" si="30"/>
        <v>5.701413145441992E-5</v>
      </c>
    </row>
    <row r="354" spans="1:9" x14ac:dyDescent="0.25">
      <c r="A354" s="1">
        <v>43601</v>
      </c>
      <c r="B354" s="4">
        <v>2876.320068</v>
      </c>
      <c r="C354" s="4">
        <v>347.50826999999998</v>
      </c>
      <c r="D354" s="18">
        <f t="shared" si="26"/>
        <v>8.8559569696340171E-3</v>
      </c>
      <c r="E354" s="18">
        <f t="shared" si="26"/>
        <v>2.3362158066929282E-2</v>
      </c>
      <c r="F354" s="25">
        <f t="shared" si="27"/>
        <v>7.6642815917031789E-5</v>
      </c>
      <c r="G354" s="25">
        <f t="shared" si="28"/>
        <v>6.1508991797352822E-4</v>
      </c>
      <c r="H354" s="25">
        <f t="shared" si="29"/>
        <v>7.8427973848009327E-5</v>
      </c>
      <c r="I354" s="26">
        <f t="shared" si="30"/>
        <v>5.4579042954418895E-4</v>
      </c>
    </row>
    <row r="355" spans="1:9" x14ac:dyDescent="0.25">
      <c r="A355" s="1">
        <v>43602</v>
      </c>
      <c r="B355" s="4">
        <v>2859.530029</v>
      </c>
      <c r="C355" s="4">
        <v>348.69671599999998</v>
      </c>
      <c r="D355" s="18">
        <f t="shared" si="26"/>
        <v>-5.8544371529206324E-3</v>
      </c>
      <c r="E355" s="18">
        <f t="shared" si="26"/>
        <v>3.4140725167579856E-3</v>
      </c>
      <c r="F355" s="25">
        <f t="shared" si="27"/>
        <v>3.5471623258210388E-5</v>
      </c>
      <c r="G355" s="25">
        <f t="shared" si="28"/>
        <v>2.3550840680912931E-5</v>
      </c>
      <c r="H355" s="25">
        <f t="shared" si="29"/>
        <v>3.4274434377497443E-5</v>
      </c>
      <c r="I355" s="26">
        <f t="shared" si="30"/>
        <v>1.1655891149682206E-5</v>
      </c>
    </row>
    <row r="356" spans="1:9" x14ac:dyDescent="0.25">
      <c r="A356" s="1">
        <v>43605</v>
      </c>
      <c r="B356" s="4">
        <v>2840.2299800000001</v>
      </c>
      <c r="C356" s="4">
        <v>346.50646999999998</v>
      </c>
      <c r="D356" s="18">
        <f t="shared" si="26"/>
        <v>-6.7722580366252581E-3</v>
      </c>
      <c r="E356" s="18">
        <f t="shared" si="26"/>
        <v>-6.3010449052720175E-3</v>
      </c>
      <c r="F356" s="25">
        <f t="shared" si="27"/>
        <v>4.7246744399646966E-5</v>
      </c>
      <c r="G356" s="25">
        <f t="shared" si="28"/>
        <v>2.3640955600694543E-5</v>
      </c>
      <c r="H356" s="25">
        <f t="shared" si="29"/>
        <v>4.5863478914635398E-5</v>
      </c>
      <c r="I356" s="26">
        <f t="shared" si="30"/>
        <v>3.9703166898254449E-5</v>
      </c>
    </row>
    <row r="357" spans="1:9" x14ac:dyDescent="0.25">
      <c r="A357" s="1">
        <v>43606</v>
      </c>
      <c r="B357" s="4">
        <v>2864.360107</v>
      </c>
      <c r="C357" s="4">
        <v>352.36029100000002</v>
      </c>
      <c r="D357" s="18">
        <f t="shared" si="26"/>
        <v>8.4599491109458805E-3</v>
      </c>
      <c r="E357" s="18">
        <f t="shared" si="26"/>
        <v>1.6752715206867528E-2</v>
      </c>
      <c r="F357" s="25">
        <f t="shared" si="27"/>
        <v>6.9865866625852389E-5</v>
      </c>
      <c r="G357" s="25">
        <f t="shared" si="28"/>
        <v>3.3093298367603416E-4</v>
      </c>
      <c r="H357" s="25">
        <f t="shared" si="29"/>
        <v>7.1570738959793998E-5</v>
      </c>
      <c r="I357" s="26">
        <f t="shared" si="30"/>
        <v>2.8065346680241054E-4</v>
      </c>
    </row>
    <row r="358" spans="1:9" x14ac:dyDescent="0.25">
      <c r="A358" s="1">
        <v>43607</v>
      </c>
      <c r="B358" s="4">
        <v>2856.2700199999999</v>
      </c>
      <c r="C358" s="4">
        <v>346.49661300000002</v>
      </c>
      <c r="D358" s="18">
        <f t="shared" si="26"/>
        <v>-2.8283920525026501E-3</v>
      </c>
      <c r="E358" s="18">
        <f t="shared" si="26"/>
        <v>-1.6781162410761434E-2</v>
      </c>
      <c r="F358" s="25">
        <f t="shared" si="27"/>
        <v>8.5834980179723243E-6</v>
      </c>
      <c r="G358" s="25">
        <f t="shared" si="28"/>
        <v>2.3538660155501755E-4</v>
      </c>
      <c r="H358" s="25">
        <f t="shared" si="29"/>
        <v>7.9998016026601543E-6</v>
      </c>
      <c r="I358" s="26">
        <f t="shared" si="30"/>
        <v>2.8160741185635248E-4</v>
      </c>
    </row>
    <row r="359" spans="1:9" x14ac:dyDescent="0.25">
      <c r="A359" s="1">
        <v>43608</v>
      </c>
      <c r="B359" s="4">
        <v>2822.23999</v>
      </c>
      <c r="C359" s="4">
        <v>344.30633499999999</v>
      </c>
      <c r="D359" s="18">
        <f t="shared" si="26"/>
        <v>-1.1985692488440291E-2</v>
      </c>
      <c r="E359" s="18">
        <f t="shared" si="26"/>
        <v>-6.3412738637352757E-3</v>
      </c>
      <c r="F359" s="25">
        <f t="shared" si="27"/>
        <v>1.4609704797122273E-4</v>
      </c>
      <c r="G359" s="25">
        <f t="shared" si="28"/>
        <v>2.4033776178457626E-5</v>
      </c>
      <c r="H359" s="25">
        <f t="shared" si="29"/>
        <v>1.4365682442745402E-4</v>
      </c>
      <c r="I359" s="26">
        <f t="shared" si="30"/>
        <v>4.0211754214892111E-5</v>
      </c>
    </row>
    <row r="360" spans="1:9" x14ac:dyDescent="0.25">
      <c r="A360" s="1">
        <v>43609</v>
      </c>
      <c r="B360" s="4">
        <v>2826.0600589999999</v>
      </c>
      <c r="C360" s="4">
        <v>348.57885700000003</v>
      </c>
      <c r="D360" s="18">
        <f t="shared" si="26"/>
        <v>1.3526439988342258E-3</v>
      </c>
      <c r="E360" s="18">
        <f t="shared" si="26"/>
        <v>1.2332710243757384E-2</v>
      </c>
      <c r="F360" s="25">
        <f t="shared" si="27"/>
        <v>1.5656898943713561E-6</v>
      </c>
      <c r="G360" s="25">
        <f t="shared" si="28"/>
        <v>1.896558253688538E-4</v>
      </c>
      <c r="H360" s="25">
        <f t="shared" si="29"/>
        <v>1.8296457875822449E-6</v>
      </c>
      <c r="I360" s="26">
        <f t="shared" si="30"/>
        <v>1.5209574195647831E-4</v>
      </c>
    </row>
    <row r="361" spans="1:9" x14ac:dyDescent="0.25">
      <c r="A361" s="1">
        <v>43613</v>
      </c>
      <c r="B361" s="4">
        <v>2802.389893</v>
      </c>
      <c r="C361" s="4">
        <v>348.559235</v>
      </c>
      <c r="D361" s="18">
        <f t="shared" si="26"/>
        <v>-8.4109499934704266E-3</v>
      </c>
      <c r="E361" s="18">
        <f t="shared" si="26"/>
        <v>-5.6293007742271984E-5</v>
      </c>
      <c r="F361" s="25">
        <f t="shared" si="27"/>
        <v>7.2459569397034167E-5</v>
      </c>
      <c r="G361" s="25">
        <f t="shared" si="28"/>
        <v>1.9114592008743066E-6</v>
      </c>
      <c r="H361" s="25">
        <f t="shared" si="29"/>
        <v>7.0744079792660176E-5</v>
      </c>
      <c r="I361" s="26">
        <f t="shared" si="30"/>
        <v>3.1689027206714934E-9</v>
      </c>
    </row>
    <row r="362" spans="1:9" x14ac:dyDescent="0.25">
      <c r="A362" s="1">
        <v>43614</v>
      </c>
      <c r="B362" s="4">
        <v>2783.0200199999999</v>
      </c>
      <c r="C362" s="4">
        <v>342.58749399999999</v>
      </c>
      <c r="D362" s="18">
        <f t="shared" si="26"/>
        <v>-6.9359101493404783E-3</v>
      </c>
      <c r="E362" s="18">
        <f t="shared" si="26"/>
        <v>-1.7281105049668542E-2</v>
      </c>
      <c r="F362" s="25">
        <f t="shared" si="27"/>
        <v>4.9523293485838916E-5</v>
      </c>
      <c r="G362" s="25">
        <f t="shared" si="28"/>
        <v>2.5097709818076174E-4</v>
      </c>
      <c r="H362" s="25">
        <f t="shared" si="29"/>
        <v>4.8106849599724255E-5</v>
      </c>
      <c r="I362" s="26">
        <f t="shared" si="30"/>
        <v>2.9863659173767955E-4</v>
      </c>
    </row>
    <row r="363" spans="1:9" x14ac:dyDescent="0.25">
      <c r="A363" s="1">
        <v>43615</v>
      </c>
      <c r="B363" s="4">
        <v>2788.860107</v>
      </c>
      <c r="C363" s="4">
        <v>343.63842799999998</v>
      </c>
      <c r="D363" s="18">
        <f t="shared" si="26"/>
        <v>2.0962723552933105E-3</v>
      </c>
      <c r="E363" s="18">
        <f t="shared" si="26"/>
        <v>3.0629411916060058E-3</v>
      </c>
      <c r="F363" s="25">
        <f t="shared" si="27"/>
        <v>3.9796406272212925E-6</v>
      </c>
      <c r="G363" s="25">
        <f t="shared" si="28"/>
        <v>2.0266108837485948E-5</v>
      </c>
      <c r="H363" s="25">
        <f t="shared" si="29"/>
        <v>4.3943577875669633E-6</v>
      </c>
      <c r="I363" s="26">
        <f t="shared" si="30"/>
        <v>9.3816087432368187E-6</v>
      </c>
    </row>
    <row r="364" spans="1:9" x14ac:dyDescent="0.25">
      <c r="A364" s="1">
        <v>43616</v>
      </c>
      <c r="B364" s="4">
        <v>2752.0600589999999</v>
      </c>
      <c r="C364" s="4">
        <v>335.52557400000001</v>
      </c>
      <c r="D364" s="18">
        <f t="shared" si="26"/>
        <v>-1.3283204951564839E-2</v>
      </c>
      <c r="E364" s="18">
        <f t="shared" si="26"/>
        <v>-2.3891843170412597E-2</v>
      </c>
      <c r="F364" s="25">
        <f t="shared" si="27"/>
        <v>1.7914681161061591E-4</v>
      </c>
      <c r="G364" s="25">
        <f t="shared" si="28"/>
        <v>5.0413697759963533E-4</v>
      </c>
      <c r="H364" s="25">
        <f t="shared" si="29"/>
        <v>1.7644353378527664E-4</v>
      </c>
      <c r="I364" s="26">
        <f t="shared" si="30"/>
        <v>5.7082017007959102E-4</v>
      </c>
    </row>
    <row r="365" spans="1:9" x14ac:dyDescent="0.25">
      <c r="A365" s="1">
        <v>43619</v>
      </c>
      <c r="B365" s="4">
        <v>2744.4499510000001</v>
      </c>
      <c r="C365" s="4">
        <v>332.85403400000001</v>
      </c>
      <c r="D365" s="18">
        <f t="shared" si="26"/>
        <v>-2.7690708645509332E-3</v>
      </c>
      <c r="E365" s="18">
        <f t="shared" si="26"/>
        <v>-7.9941224875605572E-3</v>
      </c>
      <c r="F365" s="25">
        <f t="shared" si="27"/>
        <v>8.2394232457975575E-6</v>
      </c>
      <c r="G365" s="25">
        <f t="shared" si="28"/>
        <v>4.297161936721195E-5</v>
      </c>
      <c r="H365" s="25">
        <f t="shared" si="29"/>
        <v>7.6677534529048521E-6</v>
      </c>
      <c r="I365" s="26">
        <f t="shared" si="30"/>
        <v>6.3905994346121397E-5</v>
      </c>
    </row>
    <row r="366" spans="1:9" x14ac:dyDescent="0.25">
      <c r="A366" s="1">
        <v>43620</v>
      </c>
      <c r="B366" s="4">
        <v>2803.2700199999999</v>
      </c>
      <c r="C366" s="4">
        <v>338.481964</v>
      </c>
      <c r="D366" s="18">
        <f t="shared" si="26"/>
        <v>2.1205927310919484E-2</v>
      </c>
      <c r="E366" s="18">
        <f t="shared" si="26"/>
        <v>1.6766751259103194E-2</v>
      </c>
      <c r="F366" s="25">
        <f t="shared" si="27"/>
        <v>4.4540239451422193E-4</v>
      </c>
      <c r="G366" s="25">
        <f t="shared" si="28"/>
        <v>3.3144385615871527E-4</v>
      </c>
      <c r="H366" s="25">
        <f t="shared" si="29"/>
        <v>4.4969135311600085E-4</v>
      </c>
      <c r="I366" s="26">
        <f t="shared" si="30"/>
        <v>2.8112394778463852E-4</v>
      </c>
    </row>
    <row r="367" spans="1:9" x14ac:dyDescent="0.25">
      <c r="A367" s="1">
        <v>43621</v>
      </c>
      <c r="B367" s="4">
        <v>2826.1499020000001</v>
      </c>
      <c r="C367" s="4">
        <v>342.53839099999999</v>
      </c>
      <c r="D367" s="18">
        <f t="shared" si="26"/>
        <v>8.1287266899663837E-3</v>
      </c>
      <c r="E367" s="18">
        <f t="shared" si="26"/>
        <v>1.1912933125801233E-2</v>
      </c>
      <c r="F367" s="25">
        <f t="shared" si="27"/>
        <v>6.4438476433149275E-5</v>
      </c>
      <c r="G367" s="25">
        <f t="shared" si="28"/>
        <v>1.782700678674357E-4</v>
      </c>
      <c r="H367" s="25">
        <f t="shared" si="29"/>
        <v>6.6076197600171843E-5</v>
      </c>
      <c r="I367" s="26">
        <f t="shared" si="30"/>
        <v>1.4191797565981233E-4</v>
      </c>
    </row>
    <row r="368" spans="1:9" x14ac:dyDescent="0.25">
      <c r="A368" s="1">
        <v>43622</v>
      </c>
      <c r="B368" s="4">
        <v>2843.48999</v>
      </c>
      <c r="C368" s="4">
        <v>344.39477499999998</v>
      </c>
      <c r="D368" s="18">
        <f t="shared" si="26"/>
        <v>6.1168407152111942E-3</v>
      </c>
      <c r="E368" s="18">
        <f t="shared" si="26"/>
        <v>5.4048591945058885E-3</v>
      </c>
      <c r="F368" s="25">
        <f t="shared" si="27"/>
        <v>3.618590366625884E-5</v>
      </c>
      <c r="G368" s="25">
        <f t="shared" si="28"/>
        <v>4.6836332590744872E-5</v>
      </c>
      <c r="H368" s="25">
        <f t="shared" si="29"/>
        <v>3.7415740335265396E-5</v>
      </c>
      <c r="I368" s="26">
        <f t="shared" si="30"/>
        <v>2.9212502912434842E-5</v>
      </c>
    </row>
    <row r="369" spans="1:9" x14ac:dyDescent="0.25">
      <c r="A369" s="1">
        <v>43623</v>
      </c>
      <c r="B369" s="4">
        <v>2873.3400879999999</v>
      </c>
      <c r="C369" s="4">
        <v>347.40026899999998</v>
      </c>
      <c r="D369" s="18">
        <f t="shared" si="26"/>
        <v>1.0442979367750647E-2</v>
      </c>
      <c r="E369" s="18">
        <f t="shared" si="26"/>
        <v>8.6890270041882801E-3</v>
      </c>
      <c r="F369" s="25">
        <f t="shared" si="27"/>
        <v>1.0694891137605854E-4</v>
      </c>
      <c r="G369" s="25">
        <f t="shared" si="28"/>
        <v>1.0257385865132427E-4</v>
      </c>
      <c r="H369" s="25">
        <f t="shared" si="29"/>
        <v>1.0905581807526571E-4</v>
      </c>
      <c r="I369" s="26">
        <f t="shared" si="30"/>
        <v>7.5499190279513164E-5</v>
      </c>
    </row>
    <row r="370" spans="1:9" x14ac:dyDescent="0.25">
      <c r="A370" s="1">
        <v>43626</v>
      </c>
      <c r="B370" s="4">
        <v>2886.7299800000001</v>
      </c>
      <c r="C370" s="4">
        <v>347.49844400000001</v>
      </c>
      <c r="D370" s="18">
        <f t="shared" si="26"/>
        <v>4.6492198743191201E-3</v>
      </c>
      <c r="E370" s="18">
        <f t="shared" si="26"/>
        <v>2.825591667290482E-4</v>
      </c>
      <c r="F370" s="25">
        <f t="shared" si="27"/>
        <v>2.0682950379713559E-5</v>
      </c>
      <c r="G370" s="25">
        <f t="shared" si="28"/>
        <v>2.96324374709837E-6</v>
      </c>
      <c r="H370" s="25">
        <f t="shared" si="29"/>
        <v>2.1615245439763896E-5</v>
      </c>
      <c r="I370" s="26">
        <f t="shared" si="30"/>
        <v>7.9839682702614058E-8</v>
      </c>
    </row>
    <row r="371" spans="1:9" x14ac:dyDescent="0.25">
      <c r="A371" s="1">
        <v>43627</v>
      </c>
      <c r="B371" s="4">
        <v>2885.719971</v>
      </c>
      <c r="C371" s="4">
        <v>343.10806300000002</v>
      </c>
      <c r="D371" s="18">
        <f t="shared" si="26"/>
        <v>-3.4994119269314317E-4</v>
      </c>
      <c r="E371" s="18">
        <f t="shared" si="26"/>
        <v>-1.2714737271516724E-2</v>
      </c>
      <c r="F371" s="25">
        <f t="shared" si="27"/>
        <v>2.0368061170496382E-7</v>
      </c>
      <c r="G371" s="25">
        <f t="shared" si="28"/>
        <v>1.2714567157009069E-4</v>
      </c>
      <c r="H371" s="25">
        <f t="shared" si="29"/>
        <v>1.2245883834349957E-7</v>
      </c>
      <c r="I371" s="26">
        <f t="shared" si="30"/>
        <v>1.6166454388369655E-4</v>
      </c>
    </row>
    <row r="372" spans="1:9" x14ac:dyDescent="0.25">
      <c r="A372" s="1">
        <v>43628</v>
      </c>
      <c r="B372" s="4">
        <v>2879.8400879999999</v>
      </c>
      <c r="C372" s="4">
        <v>340.84903000000003</v>
      </c>
      <c r="D372" s="18">
        <f t="shared" si="26"/>
        <v>-2.0396578921351837E-3</v>
      </c>
      <c r="E372" s="18">
        <f t="shared" si="26"/>
        <v>-6.6057980473284515E-3</v>
      </c>
      <c r="F372" s="25">
        <f t="shared" si="27"/>
        <v>4.5839948324707872E-6</v>
      </c>
      <c r="G372" s="25">
        <f t="shared" si="28"/>
        <v>2.6697369449526312E-5</v>
      </c>
      <c r="H372" s="25">
        <f t="shared" si="29"/>
        <v>4.1602043169493405E-6</v>
      </c>
      <c r="I372" s="26">
        <f t="shared" si="30"/>
        <v>4.363656784208838E-5</v>
      </c>
    </row>
    <row r="373" spans="1:9" x14ac:dyDescent="0.25">
      <c r="A373" s="1">
        <v>43629</v>
      </c>
      <c r="B373" s="4">
        <v>2891.639893</v>
      </c>
      <c r="C373" s="4">
        <v>342.64642300000003</v>
      </c>
      <c r="D373" s="18">
        <f t="shared" si="26"/>
        <v>4.0890106107655654E-3</v>
      </c>
      <c r="E373" s="18">
        <f t="shared" si="26"/>
        <v>5.2594267755109161E-3</v>
      </c>
      <c r="F373" s="25">
        <f t="shared" si="27"/>
        <v>1.5901288075095248E-5</v>
      </c>
      <c r="G373" s="25">
        <f t="shared" si="28"/>
        <v>4.4866889300791129E-5</v>
      </c>
      <c r="H373" s="25">
        <f t="shared" si="29"/>
        <v>1.6720007774953383E-5</v>
      </c>
      <c r="I373" s="26">
        <f t="shared" si="30"/>
        <v>2.7661570006961151E-5</v>
      </c>
    </row>
    <row r="374" spans="1:9" x14ac:dyDescent="0.25">
      <c r="A374" s="1">
        <v>43630</v>
      </c>
      <c r="B374" s="4">
        <v>2886.9799800000001</v>
      </c>
      <c r="C374" s="4">
        <v>340.97671500000001</v>
      </c>
      <c r="D374" s="18">
        <f t="shared" si="26"/>
        <v>-1.6128120944145414E-3</v>
      </c>
      <c r="E374" s="18">
        <f t="shared" si="26"/>
        <v>-4.884888259096931E-3</v>
      </c>
      <c r="F374" s="25">
        <f t="shared" si="27"/>
        <v>2.938415767309592E-6</v>
      </c>
      <c r="G374" s="25">
        <f t="shared" si="28"/>
        <v>1.1875191238366098E-5</v>
      </c>
      <c r="H374" s="25">
        <f t="shared" si="29"/>
        <v>2.6011628518898198E-6</v>
      </c>
      <c r="I374" s="26">
        <f t="shared" si="30"/>
        <v>2.3862133303863044E-5</v>
      </c>
    </row>
    <row r="375" spans="1:9" x14ac:dyDescent="0.25">
      <c r="A375" s="1">
        <v>43633</v>
      </c>
      <c r="B375" s="4">
        <v>2889.669922</v>
      </c>
      <c r="C375" s="4">
        <v>348.57885700000003</v>
      </c>
      <c r="D375" s="18">
        <f t="shared" si="26"/>
        <v>9.3131563797728433E-4</v>
      </c>
      <c r="E375" s="18">
        <f t="shared" si="26"/>
        <v>2.205028957588151E-2</v>
      </c>
      <c r="F375" s="25">
        <f t="shared" si="27"/>
        <v>6.888119337195609E-7</v>
      </c>
      <c r="G375" s="25">
        <f t="shared" si="28"/>
        <v>5.5173959925181753E-4</v>
      </c>
      <c r="H375" s="25">
        <f t="shared" si="29"/>
        <v>8.6734881754103615E-7</v>
      </c>
      <c r="I375" s="26">
        <f t="shared" si="30"/>
        <v>4.8621527038022875E-4</v>
      </c>
    </row>
    <row r="376" spans="1:9" x14ac:dyDescent="0.25">
      <c r="A376" s="1">
        <v>43634</v>
      </c>
      <c r="B376" s="4">
        <v>2917.75</v>
      </c>
      <c r="C376" s="4">
        <v>367.29937699999999</v>
      </c>
      <c r="D376" s="18">
        <f t="shared" si="26"/>
        <v>9.6704895497130884E-3</v>
      </c>
      <c r="E376" s="18">
        <f t="shared" si="26"/>
        <v>5.2312776592576424E-2</v>
      </c>
      <c r="F376" s="25">
        <f t="shared" si="27"/>
        <v>9.1568073996236237E-5</v>
      </c>
      <c r="G376" s="25">
        <f t="shared" si="28"/>
        <v>2.8892371811086283E-3</v>
      </c>
      <c r="H376" s="25">
        <f t="shared" si="29"/>
        <v>9.3518368131110049E-5</v>
      </c>
      <c r="I376" s="26">
        <f t="shared" si="30"/>
        <v>2.7366265948248116E-3</v>
      </c>
    </row>
    <row r="377" spans="1:9" x14ac:dyDescent="0.25">
      <c r="A377" s="1">
        <v>43635</v>
      </c>
      <c r="B377" s="4">
        <v>2926.459961</v>
      </c>
      <c r="C377" s="4">
        <v>361.99557499999997</v>
      </c>
      <c r="D377" s="18">
        <f t="shared" si="26"/>
        <v>2.9807168143807321E-3</v>
      </c>
      <c r="E377" s="18">
        <f t="shared" si="26"/>
        <v>-1.4545268668852791E-2</v>
      </c>
      <c r="F377" s="25">
        <f t="shared" si="27"/>
        <v>8.2906456118784607E-6</v>
      </c>
      <c r="G377" s="25">
        <f t="shared" si="28"/>
        <v>1.7177825427150102E-4</v>
      </c>
      <c r="H377" s="25">
        <f t="shared" si="29"/>
        <v>8.8846727275320194E-6</v>
      </c>
      <c r="I377" s="26">
        <f t="shared" si="30"/>
        <v>2.1156484064911065E-4</v>
      </c>
    </row>
    <row r="378" spans="1:9" x14ac:dyDescent="0.25">
      <c r="A378" s="1">
        <v>43636</v>
      </c>
      <c r="B378" s="4">
        <v>2954.179932</v>
      </c>
      <c r="C378" s="4">
        <v>368.20300300000002</v>
      </c>
      <c r="D378" s="18">
        <f t="shared" si="26"/>
        <v>9.4276054361659405E-3</v>
      </c>
      <c r="E378" s="18">
        <f t="shared" si="26"/>
        <v>1.7002436665100411E-2</v>
      </c>
      <c r="F378" s="25">
        <f t="shared" si="27"/>
        <v>8.6978691814777008E-5</v>
      </c>
      <c r="G378" s="25">
        <f t="shared" si="28"/>
        <v>3.4008099202736898E-4</v>
      </c>
      <c r="H378" s="25">
        <f t="shared" si="29"/>
        <v>8.8879744260025599E-5</v>
      </c>
      <c r="I378" s="26">
        <f t="shared" si="30"/>
        <v>2.8908285255075078E-4</v>
      </c>
    </row>
    <row r="379" spans="1:9" x14ac:dyDescent="0.25">
      <c r="A379" s="1">
        <v>43637</v>
      </c>
      <c r="B379" s="4">
        <v>2950.459961</v>
      </c>
      <c r="C379" s="4">
        <v>365.21713299999999</v>
      </c>
      <c r="D379" s="18">
        <f t="shared" si="26"/>
        <v>-1.2600163801944658E-3</v>
      </c>
      <c r="E379" s="18">
        <f t="shared" si="26"/>
        <v>-8.1423630191541068E-3</v>
      </c>
      <c r="F379" s="25">
        <f t="shared" si="27"/>
        <v>1.8533693138383749E-6</v>
      </c>
      <c r="G379" s="25">
        <f t="shared" si="28"/>
        <v>4.4937109276090096E-5</v>
      </c>
      <c r="H379" s="25">
        <f t="shared" si="29"/>
        <v>1.5876412783583647E-6</v>
      </c>
      <c r="I379" s="26">
        <f t="shared" si="30"/>
        <v>6.6298075535688376E-5</v>
      </c>
    </row>
    <row r="380" spans="1:9" x14ac:dyDescent="0.25">
      <c r="A380" s="1">
        <v>43640</v>
      </c>
      <c r="B380" s="4">
        <v>2945.3500979999999</v>
      </c>
      <c r="C380" s="4">
        <v>367.32882699999999</v>
      </c>
      <c r="D380" s="18">
        <f t="shared" si="26"/>
        <v>-1.7333883650608661E-3</v>
      </c>
      <c r="E380" s="18">
        <f t="shared" si="26"/>
        <v>5.7653716343010553E-3</v>
      </c>
      <c r="F380" s="25">
        <f t="shared" si="27"/>
        <v>3.366333457146834E-6</v>
      </c>
      <c r="G380" s="25">
        <f t="shared" si="28"/>
        <v>5.1900785199046917E-5</v>
      </c>
      <c r="H380" s="25">
        <f t="shared" si="29"/>
        <v>3.0046352241283821E-6</v>
      </c>
      <c r="I380" s="26">
        <f t="shared" si="30"/>
        <v>3.3239510081603222E-5</v>
      </c>
    </row>
    <row r="381" spans="1:9" x14ac:dyDescent="0.25">
      <c r="A381" s="1">
        <v>43641</v>
      </c>
      <c r="B381" s="4">
        <v>2917.3798830000001</v>
      </c>
      <c r="C381" s="4">
        <v>362.74200400000001</v>
      </c>
      <c r="D381" s="18">
        <f t="shared" si="26"/>
        <v>-9.5417756928268798E-3</v>
      </c>
      <c r="E381" s="18">
        <f t="shared" si="26"/>
        <v>-1.2565584482201079E-2</v>
      </c>
      <c r="F381" s="25">
        <f t="shared" si="27"/>
        <v>9.2990233619849651E-5</v>
      </c>
      <c r="G381" s="25">
        <f t="shared" si="28"/>
        <v>1.2380425754740344E-4</v>
      </c>
      <c r="H381" s="25">
        <f t="shared" si="29"/>
        <v>9.1045483372221881E-5</v>
      </c>
      <c r="I381" s="26">
        <f t="shared" si="30"/>
        <v>1.5789391337933255E-4</v>
      </c>
    </row>
    <row r="382" spans="1:9" x14ac:dyDescent="0.25">
      <c r="A382" s="1">
        <v>43642</v>
      </c>
      <c r="B382" s="4">
        <v>2913.780029</v>
      </c>
      <c r="C382" s="4">
        <v>368.26190200000002</v>
      </c>
      <c r="D382" s="18">
        <f t="shared" si="26"/>
        <v>-1.2346958449606107E-3</v>
      </c>
      <c r="E382" s="18">
        <f t="shared" si="26"/>
        <v>1.5102526462732734E-2</v>
      </c>
      <c r="F382" s="25">
        <f t="shared" si="27"/>
        <v>1.7850684459859873E-6</v>
      </c>
      <c r="G382" s="25">
        <f t="shared" si="28"/>
        <v>2.7361707981555735E-4</v>
      </c>
      <c r="H382" s="25">
        <f t="shared" si="29"/>
        <v>1.5244738295629963E-6</v>
      </c>
      <c r="I382" s="26">
        <f t="shared" si="30"/>
        <v>2.280863055575425E-4</v>
      </c>
    </row>
    <row r="383" spans="1:9" x14ac:dyDescent="0.25">
      <c r="A383" s="1">
        <v>43643</v>
      </c>
      <c r="B383" s="4">
        <v>2924.919922</v>
      </c>
      <c r="C383" s="4">
        <v>357.536407</v>
      </c>
      <c r="D383" s="18">
        <f t="shared" si="26"/>
        <v>3.8158859372135782E-3</v>
      </c>
      <c r="E383" s="18">
        <f t="shared" si="26"/>
        <v>-2.9557180543745887E-2</v>
      </c>
      <c r="F383" s="25">
        <f t="shared" si="27"/>
        <v>1.3797638367596287E-5</v>
      </c>
      <c r="G383" s="25">
        <f t="shared" si="28"/>
        <v>7.9064060685331728E-4</v>
      </c>
      <c r="H383" s="25">
        <f t="shared" si="29"/>
        <v>1.4560985485824348E-5</v>
      </c>
      <c r="I383" s="26">
        <f t="shared" si="30"/>
        <v>8.7362692169559047E-4</v>
      </c>
    </row>
    <row r="384" spans="1:9" x14ac:dyDescent="0.25">
      <c r="A384" s="1">
        <v>43644</v>
      </c>
      <c r="B384" s="4">
        <v>2941.76001</v>
      </c>
      <c r="C384" s="4">
        <v>357.52658100000002</v>
      </c>
      <c r="D384" s="18">
        <f t="shared" si="26"/>
        <v>5.7409418775350336E-3</v>
      </c>
      <c r="E384" s="18">
        <f t="shared" si="26"/>
        <v>-2.7482893578584047E-5</v>
      </c>
      <c r="F384" s="25">
        <f t="shared" si="27"/>
        <v>3.1804785718964184E-5</v>
      </c>
      <c r="G384" s="25">
        <f t="shared" si="28"/>
        <v>1.9919523765162913E-6</v>
      </c>
      <c r="H384" s="25">
        <f t="shared" si="29"/>
        <v>3.2958413641235479E-5</v>
      </c>
      <c r="I384" s="26">
        <f t="shared" si="30"/>
        <v>7.5530943945177627E-10</v>
      </c>
    </row>
    <row r="385" spans="1:9" x14ac:dyDescent="0.25">
      <c r="A385" s="1">
        <v>43647</v>
      </c>
      <c r="B385" s="4">
        <v>2964.330078</v>
      </c>
      <c r="C385" s="4">
        <v>350.11108400000001</v>
      </c>
      <c r="D385" s="18">
        <f t="shared" si="26"/>
        <v>7.6430184891142601E-3</v>
      </c>
      <c r="E385" s="18">
        <f t="shared" si="26"/>
        <v>-2.0959224832291082E-2</v>
      </c>
      <c r="F385" s="25">
        <f t="shared" si="27"/>
        <v>5.6876481667607047E-5</v>
      </c>
      <c r="G385" s="25">
        <f t="shared" si="28"/>
        <v>3.8104509904857213E-4</v>
      </c>
      <c r="H385" s="25">
        <f t="shared" si="29"/>
        <v>5.8415731624942428E-5</v>
      </c>
      <c r="I385" s="26">
        <f t="shared" si="30"/>
        <v>4.3928910557052713E-4</v>
      </c>
    </row>
    <row r="386" spans="1:9" x14ac:dyDescent="0.25">
      <c r="A386" s="1">
        <v>43648</v>
      </c>
      <c r="B386" s="4">
        <v>2973.01001</v>
      </c>
      <c r="C386" s="4">
        <v>347.85205100000002</v>
      </c>
      <c r="D386" s="18">
        <f t="shared" si="26"/>
        <v>2.9238473979908671E-3</v>
      </c>
      <c r="E386" s="18">
        <f t="shared" si="26"/>
        <v>-6.4732384134148554E-3</v>
      </c>
      <c r="F386" s="25">
        <f t="shared" si="27"/>
        <v>7.9663860477529754E-6</v>
      </c>
      <c r="G386" s="25">
        <f t="shared" si="28"/>
        <v>2.5345083578363796E-5</v>
      </c>
      <c r="H386" s="25">
        <f t="shared" si="29"/>
        <v>8.5488836067379644E-6</v>
      </c>
      <c r="I386" s="26">
        <f t="shared" si="30"/>
        <v>4.1902815556909671E-5</v>
      </c>
    </row>
    <row r="387" spans="1:9" x14ac:dyDescent="0.25">
      <c r="A387" s="1">
        <v>43649</v>
      </c>
      <c r="B387" s="4">
        <v>2995.820068</v>
      </c>
      <c r="C387" s="4">
        <v>348.15649400000001</v>
      </c>
      <c r="D387" s="18">
        <f t="shared" si="26"/>
        <v>7.643095461891165E-3</v>
      </c>
      <c r="E387" s="18">
        <f t="shared" si="26"/>
        <v>8.7482552219630895E-4</v>
      </c>
      <c r="F387" s="25">
        <f t="shared" si="27"/>
        <v>5.6877642676986564E-5</v>
      </c>
      <c r="G387" s="25">
        <f t="shared" si="28"/>
        <v>5.3530866638313324E-6</v>
      </c>
      <c r="H387" s="25">
        <f t="shared" si="29"/>
        <v>5.8416908239581319E-5</v>
      </c>
      <c r="I387" s="26">
        <f t="shared" si="30"/>
        <v>7.653196942860447E-7</v>
      </c>
    </row>
    <row r="388" spans="1:9" x14ac:dyDescent="0.25">
      <c r="A388" s="1">
        <v>43651</v>
      </c>
      <c r="B388" s="4">
        <v>2990.4099120000001</v>
      </c>
      <c r="C388" s="4">
        <v>349.52172899999999</v>
      </c>
      <c r="D388" s="18">
        <f t="shared" si="26"/>
        <v>-1.8075341211651061E-3</v>
      </c>
      <c r="E388" s="18">
        <f t="shared" si="26"/>
        <v>3.9136573210073215E-3</v>
      </c>
      <c r="F388" s="25">
        <f t="shared" si="27"/>
        <v>3.6439099487697971E-6</v>
      </c>
      <c r="G388" s="25">
        <f t="shared" si="28"/>
        <v>2.8649316673493014E-5</v>
      </c>
      <c r="H388" s="25">
        <f t="shared" si="29"/>
        <v>3.2671795991761126E-6</v>
      </c>
      <c r="I388" s="26">
        <f t="shared" si="30"/>
        <v>1.5316713626274204E-5</v>
      </c>
    </row>
    <row r="389" spans="1:9" x14ac:dyDescent="0.25">
      <c r="A389" s="1">
        <v>43654</v>
      </c>
      <c r="B389" s="4">
        <v>2975.9499510000001</v>
      </c>
      <c r="C389" s="4">
        <v>344.86617999999999</v>
      </c>
      <c r="D389" s="18">
        <f t="shared" si="26"/>
        <v>-4.8471730313032349E-3</v>
      </c>
      <c r="E389" s="18">
        <f t="shared" si="26"/>
        <v>-1.3409273688197321E-2</v>
      </c>
      <c r="F389" s="25">
        <f t="shared" si="27"/>
        <v>2.4488065183799568E-5</v>
      </c>
      <c r="G389" s="25">
        <f t="shared" si="28"/>
        <v>1.4329108341400241E-4</v>
      </c>
      <c r="H389" s="25">
        <f t="shared" si="29"/>
        <v>2.3495086395393391E-5</v>
      </c>
      <c r="I389" s="26">
        <f t="shared" si="30"/>
        <v>1.79808620844981E-4</v>
      </c>
    </row>
    <row r="390" spans="1:9" x14ac:dyDescent="0.25">
      <c r="A390" s="1">
        <v>43655</v>
      </c>
      <c r="B390" s="4">
        <v>2979.6298830000001</v>
      </c>
      <c r="C390" s="4">
        <v>346.80111699999998</v>
      </c>
      <c r="D390" s="18">
        <f t="shared" si="26"/>
        <v>1.2357931791357835E-3</v>
      </c>
      <c r="E390" s="18">
        <f t="shared" si="26"/>
        <v>5.5950080508766252E-3</v>
      </c>
      <c r="F390" s="25">
        <f t="shared" si="27"/>
        <v>1.286918917809538E-6</v>
      </c>
      <c r="G390" s="25">
        <f t="shared" si="28"/>
        <v>4.9475135494058068E-5</v>
      </c>
      <c r="H390" s="25">
        <f t="shared" si="29"/>
        <v>1.5271847815985265E-6</v>
      </c>
      <c r="I390" s="26">
        <f t="shared" si="30"/>
        <v>3.1304115089374253E-5</v>
      </c>
    </row>
    <row r="391" spans="1:9" x14ac:dyDescent="0.25">
      <c r="A391" s="1">
        <v>43656</v>
      </c>
      <c r="B391" s="4">
        <v>2993.070068</v>
      </c>
      <c r="C391" s="4">
        <v>346.02514600000001</v>
      </c>
      <c r="D391" s="18">
        <f t="shared" si="26"/>
        <v>4.5005467530864277E-3</v>
      </c>
      <c r="E391" s="18">
        <f t="shared" si="26"/>
        <v>-2.2400170602776786E-3</v>
      </c>
      <c r="F391" s="25">
        <f t="shared" si="27"/>
        <v>1.9352767616231928E-5</v>
      </c>
      <c r="G391" s="25">
        <f t="shared" si="28"/>
        <v>6.4187134493808324E-7</v>
      </c>
      <c r="H391" s="25">
        <f t="shared" si="29"/>
        <v>2.0254921076716786E-5</v>
      </c>
      <c r="I391" s="26">
        <f t="shared" si="30"/>
        <v>5.0176764303350537E-6</v>
      </c>
    </row>
    <row r="392" spans="1:9" x14ac:dyDescent="0.25">
      <c r="A392" s="1">
        <v>43657</v>
      </c>
      <c r="B392" s="4">
        <v>2999.9099120000001</v>
      </c>
      <c r="C392" s="4">
        <v>352.60583500000001</v>
      </c>
      <c r="D392" s="18">
        <f t="shared" si="26"/>
        <v>2.2826196625582262E-3</v>
      </c>
      <c r="E392" s="18">
        <f t="shared" si="26"/>
        <v>1.8839369606217439E-2</v>
      </c>
      <c r="F392" s="25">
        <f t="shared" si="27"/>
        <v>4.757855798092223E-6</v>
      </c>
      <c r="G392" s="25">
        <f t="shared" si="28"/>
        <v>4.1120612240136422E-4</v>
      </c>
      <c r="H392" s="25">
        <f t="shared" si="29"/>
        <v>5.2103525238974305E-6</v>
      </c>
      <c r="I392" s="26">
        <f t="shared" si="30"/>
        <v>3.5492184715966941E-4</v>
      </c>
    </row>
    <row r="393" spans="1:9" x14ac:dyDescent="0.25">
      <c r="A393" s="1">
        <v>43658</v>
      </c>
      <c r="B393" s="4">
        <v>3013.7700199999999</v>
      </c>
      <c r="C393" s="4">
        <v>358.82308999999998</v>
      </c>
      <c r="D393" s="18">
        <f t="shared" si="26"/>
        <v>4.6095344940618628E-3</v>
      </c>
      <c r="E393" s="18">
        <f t="shared" si="26"/>
        <v>1.7478663190547482E-2</v>
      </c>
      <c r="F393" s="25">
        <f t="shared" si="27"/>
        <v>2.0323558902044361E-5</v>
      </c>
      <c r="G393" s="25">
        <f t="shared" si="28"/>
        <v>3.5787224188062113E-4</v>
      </c>
      <c r="H393" s="25">
        <f t="shared" si="29"/>
        <v>2.1247808251946154E-5</v>
      </c>
      <c r="I393" s="26">
        <f t="shared" si="30"/>
        <v>3.0550366692859952E-4</v>
      </c>
    </row>
    <row r="394" spans="1:9" x14ac:dyDescent="0.25">
      <c r="A394" s="1">
        <v>43661</v>
      </c>
      <c r="B394" s="4">
        <v>3014.3000489999999</v>
      </c>
      <c r="C394" s="4">
        <v>355.16934199999997</v>
      </c>
      <c r="D394" s="18">
        <f t="shared" si="26"/>
        <v>1.7585362986783311E-4</v>
      </c>
      <c r="E394" s="18">
        <f t="shared" si="26"/>
        <v>-1.0234786058284285E-2</v>
      </c>
      <c r="F394" s="25">
        <f t="shared" si="27"/>
        <v>5.5480060214559274E-9</v>
      </c>
      <c r="G394" s="25">
        <f t="shared" si="28"/>
        <v>7.7368520635828512E-5</v>
      </c>
      <c r="H394" s="25">
        <f t="shared" si="29"/>
        <v>3.0924499137692845E-8</v>
      </c>
      <c r="I394" s="26">
        <f t="shared" si="30"/>
        <v>1.0475084565885036E-4</v>
      </c>
    </row>
    <row r="395" spans="1:9" x14ac:dyDescent="0.25">
      <c r="A395" s="1">
        <v>43662</v>
      </c>
      <c r="B395" s="4">
        <v>3004.040039</v>
      </c>
      <c r="C395" s="4">
        <v>356.28903200000002</v>
      </c>
      <c r="D395" s="18">
        <f t="shared" si="26"/>
        <v>-3.4095846328355182E-3</v>
      </c>
      <c r="E395" s="18">
        <f t="shared" si="26"/>
        <v>3.1475936340010927E-3</v>
      </c>
      <c r="F395" s="25">
        <f t="shared" si="27"/>
        <v>1.2326793246709243E-5</v>
      </c>
      <c r="G395" s="25">
        <f t="shared" si="28"/>
        <v>2.1035449828678383E-5</v>
      </c>
      <c r="H395" s="25">
        <f t="shared" si="29"/>
        <v>1.1625267368468116E-5</v>
      </c>
      <c r="I395" s="26">
        <f t="shared" si="30"/>
        <v>9.9073456848042054E-6</v>
      </c>
    </row>
    <row r="396" spans="1:9" x14ac:dyDescent="0.25">
      <c r="A396" s="1">
        <v>43663</v>
      </c>
      <c r="B396" s="4">
        <v>2984.419922</v>
      </c>
      <c r="C396" s="4">
        <v>362.93847699999998</v>
      </c>
      <c r="D396" s="18">
        <f t="shared" ref="D396:E459" si="31">LN(B396/B395)</f>
        <v>-6.5526654034036725E-3</v>
      </c>
      <c r="E396" s="18">
        <f t="shared" si="31"/>
        <v>1.849104596219658E-2</v>
      </c>
      <c r="F396" s="25">
        <f t="shared" ref="F396:F459" si="32">(D396-$D$2)^2</f>
        <v>4.4276169738124104E-5</v>
      </c>
      <c r="G396" s="25">
        <f t="shared" ref="G396:G459" si="33">(E396-$E$2)^2</f>
        <v>3.9720068623535603E-4</v>
      </c>
      <c r="H396" s="25">
        <f t="shared" ref="H396:H459" si="34">D396^2</f>
        <v>4.2937423888963412E-5</v>
      </c>
      <c r="I396" s="26">
        <f t="shared" ref="I396:I459" si="35">E396^2</f>
        <v>3.4191878077606644E-4</v>
      </c>
    </row>
    <row r="397" spans="1:9" x14ac:dyDescent="0.25">
      <c r="A397" s="1">
        <v>43664</v>
      </c>
      <c r="B397" s="4">
        <v>2995.110107</v>
      </c>
      <c r="C397" s="4">
        <v>354.678223</v>
      </c>
      <c r="D397" s="18">
        <f t="shared" si="31"/>
        <v>3.5755975260803518E-3</v>
      </c>
      <c r="E397" s="18">
        <f t="shared" si="31"/>
        <v>-2.3022370702924823E-2</v>
      </c>
      <c r="F397" s="25">
        <f t="shared" si="32"/>
        <v>1.207026599399388E-5</v>
      </c>
      <c r="G397" s="25">
        <f t="shared" si="33"/>
        <v>4.6584843830712312E-4</v>
      </c>
      <c r="H397" s="25">
        <f t="shared" si="34"/>
        <v>1.2784897668511933E-5</v>
      </c>
      <c r="I397" s="26">
        <f t="shared" si="35"/>
        <v>5.3002955278289119E-4</v>
      </c>
    </row>
    <row r="398" spans="1:9" x14ac:dyDescent="0.25">
      <c r="A398" s="1">
        <v>43665</v>
      </c>
      <c r="B398" s="4">
        <v>2976.610107</v>
      </c>
      <c r="C398" s="4">
        <v>370.63879400000002</v>
      </c>
      <c r="D398" s="18">
        <f t="shared" si="31"/>
        <v>-6.1958894657200697E-3</v>
      </c>
      <c r="E398" s="18">
        <f t="shared" si="31"/>
        <v>4.4017022922627325E-2</v>
      </c>
      <c r="F398" s="25">
        <f t="shared" si="32"/>
        <v>3.9655460300551919E-5</v>
      </c>
      <c r="G398" s="25">
        <f t="shared" si="33"/>
        <v>2.0662362307360994E-3</v>
      </c>
      <c r="H398" s="25">
        <f t="shared" si="34"/>
        <v>3.8389046271420934E-5</v>
      </c>
      <c r="I398" s="26">
        <f t="shared" si="35"/>
        <v>1.9374983069710993E-3</v>
      </c>
    </row>
    <row r="399" spans="1:9" x14ac:dyDescent="0.25">
      <c r="A399" s="1">
        <v>43668</v>
      </c>
      <c r="B399" s="4">
        <v>2985.030029</v>
      </c>
      <c r="C399" s="4">
        <v>366.76904300000001</v>
      </c>
      <c r="D399" s="18">
        <f t="shared" si="31"/>
        <v>2.8247017285257178E-3</v>
      </c>
      <c r="E399" s="18">
        <f t="shared" si="31"/>
        <v>-1.0495647943068417E-2</v>
      </c>
      <c r="F399" s="25">
        <f t="shared" si="32"/>
        <v>7.4165428297438934E-6</v>
      </c>
      <c r="G399" s="25">
        <f t="shared" si="33"/>
        <v>8.202561935068928E-5</v>
      </c>
      <c r="H399" s="25">
        <f t="shared" si="34"/>
        <v>7.9789398551361786E-6</v>
      </c>
      <c r="I399" s="26">
        <f t="shared" si="35"/>
        <v>1.1015862574483629E-4</v>
      </c>
    </row>
    <row r="400" spans="1:9" x14ac:dyDescent="0.25">
      <c r="A400" s="1">
        <v>43669</v>
      </c>
      <c r="B400" s="4">
        <v>3005.469971</v>
      </c>
      <c r="C400" s="4">
        <v>366.42526199999998</v>
      </c>
      <c r="D400" s="18">
        <f t="shared" si="31"/>
        <v>6.8241453375091467E-3</v>
      </c>
      <c r="E400" s="18">
        <f t="shared" si="31"/>
        <v>-9.3776239899571036E-4</v>
      </c>
      <c r="F400" s="25">
        <f t="shared" si="32"/>
        <v>4.5195725830121934E-5</v>
      </c>
      <c r="G400" s="25">
        <f t="shared" si="33"/>
        <v>2.5108710364366423E-7</v>
      </c>
      <c r="H400" s="25">
        <f t="shared" si="34"/>
        <v>4.6568959587447824E-5</v>
      </c>
      <c r="I400" s="26">
        <f t="shared" si="35"/>
        <v>8.7939831697018988E-7</v>
      </c>
    </row>
    <row r="401" spans="1:9" x14ac:dyDescent="0.25">
      <c r="A401" s="1">
        <v>43670</v>
      </c>
      <c r="B401" s="4">
        <v>3019.5600589999999</v>
      </c>
      <c r="C401" s="4">
        <v>354.99255399999998</v>
      </c>
      <c r="D401" s="18">
        <f t="shared" si="31"/>
        <v>4.6771928492370975E-3</v>
      </c>
      <c r="E401" s="18">
        <f t="shared" si="31"/>
        <v>-3.1697762322266773E-2</v>
      </c>
      <c r="F401" s="25">
        <f t="shared" si="32"/>
        <v>2.0938166721166368E-5</v>
      </c>
      <c r="G401" s="25">
        <f t="shared" si="33"/>
        <v>9.1560187639035887E-4</v>
      </c>
      <c r="H401" s="25">
        <f t="shared" si="34"/>
        <v>2.1876132948954639E-5</v>
      </c>
      <c r="I401" s="26">
        <f t="shared" si="35"/>
        <v>1.0047481362389151E-3</v>
      </c>
    </row>
    <row r="402" spans="1:9" x14ac:dyDescent="0.25">
      <c r="A402" s="1">
        <v>43671</v>
      </c>
      <c r="B402" s="4">
        <v>3003.669922</v>
      </c>
      <c r="C402" s="4">
        <v>341.89016700000002</v>
      </c>
      <c r="D402" s="18">
        <f t="shared" si="31"/>
        <v>-5.2762965765231536E-3</v>
      </c>
      <c r="E402" s="18">
        <f t="shared" si="31"/>
        <v>-3.7607278247182185E-2</v>
      </c>
      <c r="F402" s="25">
        <f t="shared" si="32"/>
        <v>2.8919283736505617E-5</v>
      </c>
      <c r="G402" s="25">
        <f t="shared" si="33"/>
        <v>1.3081553231509969E-3</v>
      </c>
      <c r="H402" s="25">
        <f t="shared" si="34"/>
        <v>2.7839305563429952E-5</v>
      </c>
      <c r="I402" s="26">
        <f t="shared" si="35"/>
        <v>1.4143073771609824E-3</v>
      </c>
    </row>
    <row r="403" spans="1:9" x14ac:dyDescent="0.25">
      <c r="A403" s="1">
        <v>43672</v>
      </c>
      <c r="B403" s="4">
        <v>3025.860107</v>
      </c>
      <c r="C403" s="4">
        <v>338.85519399999998</v>
      </c>
      <c r="D403" s="18">
        <f t="shared" si="31"/>
        <v>7.3605355897441655E-3</v>
      </c>
      <c r="E403" s="18">
        <f t="shared" si="31"/>
        <v>-8.9166765793665392E-3</v>
      </c>
      <c r="F403" s="25">
        <f t="shared" si="32"/>
        <v>5.2695504054399866E-5</v>
      </c>
      <c r="G403" s="25">
        <f t="shared" si="33"/>
        <v>5.5917915425618704E-5</v>
      </c>
      <c r="H403" s="25">
        <f t="shared" si="34"/>
        <v>5.4177484167890492E-5</v>
      </c>
      <c r="I403" s="26">
        <f t="shared" si="35"/>
        <v>7.9507121221023761E-5</v>
      </c>
    </row>
    <row r="404" spans="1:9" x14ac:dyDescent="0.25">
      <c r="A404" s="1">
        <v>43675</v>
      </c>
      <c r="B404" s="4">
        <v>3020.969971</v>
      </c>
      <c r="C404" s="4">
        <v>334.15048200000001</v>
      </c>
      <c r="D404" s="18">
        <f t="shared" si="31"/>
        <v>-1.6174216913627901E-3</v>
      </c>
      <c r="E404" s="18">
        <f t="shared" si="31"/>
        <v>-1.3981423359011454E-2</v>
      </c>
      <c r="F404" s="25">
        <f t="shared" si="32"/>
        <v>2.9542403807339879E-6</v>
      </c>
      <c r="G404" s="25">
        <f t="shared" si="33"/>
        <v>1.5731618852375434E-4</v>
      </c>
      <c r="H404" s="25">
        <f t="shared" si="34"/>
        <v>2.6160529276908687E-6</v>
      </c>
      <c r="I404" s="26">
        <f t="shared" si="35"/>
        <v>1.9548019914391112E-4</v>
      </c>
    </row>
    <row r="405" spans="1:9" x14ac:dyDescent="0.25">
      <c r="A405" s="1">
        <v>43676</v>
      </c>
      <c r="B405" s="4">
        <v>3013.179932</v>
      </c>
      <c r="C405" s="4">
        <v>341.27136200000001</v>
      </c>
      <c r="D405" s="18">
        <f t="shared" si="31"/>
        <v>-2.5819853510480918E-3</v>
      </c>
      <c r="E405" s="18">
        <f t="shared" si="31"/>
        <v>2.1086507385319194E-2</v>
      </c>
      <c r="F405" s="25">
        <f t="shared" si="32"/>
        <v>7.2003889184590956E-6</v>
      </c>
      <c r="G405" s="25">
        <f t="shared" si="33"/>
        <v>5.0739164980466835E-4</v>
      </c>
      <c r="H405" s="25">
        <f t="shared" si="34"/>
        <v>6.6666483530269376E-6</v>
      </c>
      <c r="I405" s="26">
        <f t="shared" si="35"/>
        <v>4.4464079371112091E-4</v>
      </c>
    </row>
    <row r="406" spans="1:9" x14ac:dyDescent="0.25">
      <c r="A406" s="1">
        <v>43677</v>
      </c>
      <c r="B406" s="4">
        <v>2980.3798830000001</v>
      </c>
      <c r="C406" s="4">
        <v>335.10320999999999</v>
      </c>
      <c r="D406" s="18">
        <f t="shared" si="31"/>
        <v>-1.0945207008496171E-2</v>
      </c>
      <c r="E406" s="18">
        <f t="shared" si="31"/>
        <v>-1.8239369879851697E-2</v>
      </c>
      <c r="F406" s="25">
        <f t="shared" si="32"/>
        <v>1.2202683469903888E-4</v>
      </c>
      <c r="G406" s="25">
        <f t="shared" si="33"/>
        <v>2.8225752456854459E-4</v>
      </c>
      <c r="H406" s="25">
        <f t="shared" si="34"/>
        <v>1.197975564588337E-4</v>
      </c>
      <c r="I406" s="26">
        <f t="shared" si="35"/>
        <v>3.3267461361404129E-4</v>
      </c>
    </row>
    <row r="407" spans="1:9" x14ac:dyDescent="0.25">
      <c r="A407" s="1">
        <v>43678</v>
      </c>
      <c r="B407" s="4">
        <v>2953.5600589999999</v>
      </c>
      <c r="C407" s="4">
        <v>328.335938</v>
      </c>
      <c r="D407" s="18">
        <f t="shared" si="31"/>
        <v>-9.0395274941716727E-3</v>
      </c>
      <c r="E407" s="18">
        <f t="shared" si="31"/>
        <v>-2.0401288460027703E-2</v>
      </c>
      <c r="F407" s="25">
        <f t="shared" si="32"/>
        <v>8.3555983079951831E-5</v>
      </c>
      <c r="G407" s="25">
        <f t="shared" si="33"/>
        <v>3.5957413593490307E-4</v>
      </c>
      <c r="H407" s="25">
        <f t="shared" si="34"/>
        <v>8.1713057317885595E-5</v>
      </c>
      <c r="I407" s="26">
        <f t="shared" si="35"/>
        <v>4.1621257082925957E-4</v>
      </c>
    </row>
    <row r="408" spans="1:9" x14ac:dyDescent="0.25">
      <c r="A408" s="1">
        <v>43679</v>
      </c>
      <c r="B408" s="4">
        <v>2932.0500489999999</v>
      </c>
      <c r="C408" s="4">
        <v>333.51208500000001</v>
      </c>
      <c r="D408" s="18">
        <f t="shared" si="31"/>
        <v>-7.3093886184915644E-3</v>
      </c>
      <c r="E408" s="18">
        <f t="shared" si="31"/>
        <v>1.5641816113260626E-2</v>
      </c>
      <c r="F408" s="25">
        <f t="shared" si="32"/>
        <v>5.4919323909802552E-5</v>
      </c>
      <c r="G408" s="25">
        <f t="shared" si="33"/>
        <v>2.9174909759806087E-4</v>
      </c>
      <c r="H408" s="25">
        <f t="shared" si="34"/>
        <v>5.3427161976134018E-5</v>
      </c>
      <c r="I408" s="26">
        <f t="shared" si="35"/>
        <v>2.4466641132105978E-4</v>
      </c>
    </row>
    <row r="409" spans="1:9" x14ac:dyDescent="0.25">
      <c r="A409" s="1">
        <v>43682</v>
      </c>
      <c r="B409" s="4">
        <v>2844.73999</v>
      </c>
      <c r="C409" s="4">
        <v>325.16345200000001</v>
      </c>
      <c r="D409" s="18">
        <f t="shared" si="31"/>
        <v>-3.0230182310703037E-2</v>
      </c>
      <c r="E409" s="18">
        <f t="shared" si="31"/>
        <v>-2.5351116446709308E-2</v>
      </c>
      <c r="F409" s="25">
        <f t="shared" si="32"/>
        <v>9.2000298620828599E-4</v>
      </c>
      <c r="G409" s="25">
        <f t="shared" si="33"/>
        <v>5.7179656680067352E-4</v>
      </c>
      <c r="H409" s="25">
        <f t="shared" si="34"/>
        <v>9.1386392253834281E-4</v>
      </c>
      <c r="I409" s="26">
        <f t="shared" si="35"/>
        <v>6.4267910509461514E-4</v>
      </c>
    </row>
    <row r="410" spans="1:9" x14ac:dyDescent="0.25">
      <c r="A410" s="1">
        <v>43683</v>
      </c>
      <c r="B410" s="4">
        <v>2881.7700199999999</v>
      </c>
      <c r="C410" s="4">
        <v>326.52874800000001</v>
      </c>
      <c r="D410" s="18">
        <f t="shared" si="31"/>
        <v>1.2933024156216008E-2</v>
      </c>
      <c r="E410" s="18">
        <f t="shared" si="31"/>
        <v>4.1900087110054943E-3</v>
      </c>
      <c r="F410" s="25">
        <f t="shared" si="32"/>
        <v>1.6465138196135109E-4</v>
      </c>
      <c r="G410" s="25">
        <f t="shared" si="33"/>
        <v>3.1684031513861179E-5</v>
      </c>
      <c r="H410" s="25">
        <f t="shared" si="34"/>
        <v>1.672631138252668E-4</v>
      </c>
      <c r="I410" s="26">
        <f t="shared" si="35"/>
        <v>1.7556172998301925E-5</v>
      </c>
    </row>
    <row r="411" spans="1:9" x14ac:dyDescent="0.25">
      <c r="A411" s="1">
        <v>43684</v>
      </c>
      <c r="B411" s="4">
        <v>2883.9799800000001</v>
      </c>
      <c r="C411" s="4">
        <v>325.47778299999999</v>
      </c>
      <c r="D411" s="18">
        <f t="shared" si="31"/>
        <v>7.665820086625915E-4</v>
      </c>
      <c r="E411" s="18">
        <f t="shared" si="31"/>
        <v>-3.2237895181675205E-3</v>
      </c>
      <c r="F411" s="25">
        <f t="shared" si="32"/>
        <v>4.4250875713215832E-7</v>
      </c>
      <c r="G411" s="25">
        <f t="shared" si="33"/>
        <v>3.1860150687511642E-6</v>
      </c>
      <c r="H411" s="25">
        <f t="shared" si="34"/>
        <v>5.8764797600517353E-7</v>
      </c>
      <c r="I411" s="26">
        <f t="shared" si="35"/>
        <v>1.0392818857446774E-5</v>
      </c>
    </row>
    <row r="412" spans="1:9" x14ac:dyDescent="0.25">
      <c r="A412" s="1">
        <v>43685</v>
      </c>
      <c r="B412" s="4">
        <v>2938.0900879999999</v>
      </c>
      <c r="C412" s="4">
        <v>332.42071499999997</v>
      </c>
      <c r="D412" s="18">
        <f t="shared" si="31"/>
        <v>1.8588462666627403E-2</v>
      </c>
      <c r="E412" s="18">
        <f t="shared" si="31"/>
        <v>2.1107176207272503E-2</v>
      </c>
      <c r="F412" s="25">
        <f t="shared" si="32"/>
        <v>3.4177264363968084E-4</v>
      </c>
      <c r="G412" s="25">
        <f t="shared" si="33"/>
        <v>5.0832322213802659E-4</v>
      </c>
      <c r="H412" s="25">
        <f t="shared" si="34"/>
        <v>3.4553094430860075E-4</v>
      </c>
      <c r="I412" s="26">
        <f t="shared" si="35"/>
        <v>4.4551288744485042E-4</v>
      </c>
    </row>
    <row r="413" spans="1:9" x14ac:dyDescent="0.25">
      <c r="A413" s="1">
        <v>43686</v>
      </c>
      <c r="B413" s="4">
        <v>2918.6499020000001</v>
      </c>
      <c r="C413" s="4">
        <v>333.60668900000002</v>
      </c>
      <c r="D413" s="18">
        <f t="shared" si="31"/>
        <v>-6.6385932886606509E-3</v>
      </c>
      <c r="E413" s="18">
        <f t="shared" si="31"/>
        <v>3.5613407087076178E-3</v>
      </c>
      <c r="F413" s="25">
        <f t="shared" si="32"/>
        <v>4.542708749602026E-5</v>
      </c>
      <c r="G413" s="25">
        <f t="shared" si="33"/>
        <v>2.5001890356884784E-5</v>
      </c>
      <c r="H413" s="25">
        <f t="shared" si="34"/>
        <v>4.4070920852250236E-5</v>
      </c>
      <c r="I413" s="26">
        <f t="shared" si="35"/>
        <v>1.2683147643498078E-5</v>
      </c>
    </row>
    <row r="414" spans="1:9" x14ac:dyDescent="0.25">
      <c r="A414" s="1">
        <v>43689</v>
      </c>
      <c r="B414" s="4">
        <v>2882.6999510000001</v>
      </c>
      <c r="C414" s="4">
        <v>329.05053700000002</v>
      </c>
      <c r="D414" s="18">
        <f t="shared" si="31"/>
        <v>-1.2393809057761218E-2</v>
      </c>
      <c r="E414" s="18">
        <f t="shared" si="31"/>
        <v>-1.375137437118493E-2</v>
      </c>
      <c r="F414" s="25">
        <f t="shared" si="32"/>
        <v>1.5612946698935744E-4</v>
      </c>
      <c r="G414" s="25">
        <f t="shared" si="33"/>
        <v>1.5159829767719655E-4</v>
      </c>
      <c r="H414" s="25">
        <f t="shared" si="34"/>
        <v>1.5360650296024402E-4</v>
      </c>
      <c r="I414" s="26">
        <f t="shared" si="35"/>
        <v>1.8910029709648174E-4</v>
      </c>
    </row>
    <row r="415" spans="1:9" x14ac:dyDescent="0.25">
      <c r="A415" s="1">
        <v>43690</v>
      </c>
      <c r="B415" s="4">
        <v>2926.320068</v>
      </c>
      <c r="C415" s="4">
        <v>328.97146600000002</v>
      </c>
      <c r="D415" s="18">
        <f t="shared" si="31"/>
        <v>1.5018346204117041E-2</v>
      </c>
      <c r="E415" s="18">
        <f t="shared" si="31"/>
        <v>-2.4032935075144973E-4</v>
      </c>
      <c r="F415" s="25">
        <f t="shared" si="32"/>
        <v>2.2251621810747573E-4</v>
      </c>
      <c r="G415" s="25">
        <f t="shared" si="33"/>
        <v>1.4364477278166255E-6</v>
      </c>
      <c r="H415" s="25">
        <f t="shared" si="34"/>
        <v>2.2555072270671674E-4</v>
      </c>
      <c r="I415" s="26">
        <f t="shared" si="35"/>
        <v>5.7758196832613353E-8</v>
      </c>
    </row>
    <row r="416" spans="1:9" x14ac:dyDescent="0.25">
      <c r="A416" s="1">
        <v>43691</v>
      </c>
      <c r="B416" s="4">
        <v>2840.6000979999999</v>
      </c>
      <c r="C416" s="4">
        <v>316.67678799999999</v>
      </c>
      <c r="D416" s="18">
        <f t="shared" si="31"/>
        <v>-2.9730352210714808E-2</v>
      </c>
      <c r="E416" s="18">
        <f t="shared" si="31"/>
        <v>-3.8089359999907389E-2</v>
      </c>
      <c r="F416" s="25">
        <f t="shared" si="32"/>
        <v>8.8993157199653277E-4</v>
      </c>
      <c r="G416" s="25">
        <f t="shared" si="33"/>
        <v>1.3432600061492514E-3</v>
      </c>
      <c r="H416" s="25">
        <f t="shared" si="34"/>
        <v>8.8389384257315487E-4</v>
      </c>
      <c r="I416" s="26">
        <f t="shared" si="35"/>
        <v>1.4507993452025449E-3</v>
      </c>
    </row>
    <row r="417" spans="1:9" x14ac:dyDescent="0.25">
      <c r="A417" s="1">
        <v>43692</v>
      </c>
      <c r="B417" s="4">
        <v>2847.6000979999999</v>
      </c>
      <c r="C417" s="4">
        <v>324.16824300000002</v>
      </c>
      <c r="D417" s="18">
        <f t="shared" si="31"/>
        <v>2.4612366978827697E-3</v>
      </c>
      <c r="E417" s="18">
        <f t="shared" si="31"/>
        <v>2.3380992016641663E-2</v>
      </c>
      <c r="F417" s="25">
        <f t="shared" si="32"/>
        <v>5.5689770068455102E-6</v>
      </c>
      <c r="G417" s="25">
        <f t="shared" si="33"/>
        <v>6.160244745055341E-4</v>
      </c>
      <c r="H417" s="25">
        <f t="shared" si="34"/>
        <v>6.0576860830048798E-6</v>
      </c>
      <c r="I417" s="26">
        <f t="shared" si="35"/>
        <v>5.4667078768226118E-4</v>
      </c>
    </row>
    <row r="418" spans="1:9" x14ac:dyDescent="0.25">
      <c r="A418" s="1">
        <v>43693</v>
      </c>
      <c r="B418" s="4">
        <v>2888.679932</v>
      </c>
      <c r="C418" s="4">
        <v>326.58966099999998</v>
      </c>
      <c r="D418" s="18">
        <f t="shared" si="31"/>
        <v>1.4323058175937407E-2</v>
      </c>
      <c r="E418" s="18">
        <f t="shared" si="31"/>
        <v>7.4418740371817154E-3</v>
      </c>
      <c r="F418" s="25">
        <f t="shared" si="32"/>
        <v>2.0225645178751804E-4</v>
      </c>
      <c r="G418" s="25">
        <f t="shared" si="33"/>
        <v>7.8867229645870112E-5</v>
      </c>
      <c r="H418" s="25">
        <f t="shared" si="34"/>
        <v>2.051499955112874E-4</v>
      </c>
      <c r="I418" s="26">
        <f t="shared" si="35"/>
        <v>5.5381489185279284E-5</v>
      </c>
    </row>
    <row r="419" spans="1:9" x14ac:dyDescent="0.25">
      <c r="A419" s="1">
        <v>43696</v>
      </c>
      <c r="B419" s="4">
        <v>2923.6499020000001</v>
      </c>
      <c r="C419" s="4">
        <v>329.88070699999997</v>
      </c>
      <c r="D419" s="18">
        <f t="shared" si="31"/>
        <v>1.2033175322413726E-2</v>
      </c>
      <c r="E419" s="18">
        <f t="shared" si="31"/>
        <v>1.0026571591660857E-2</v>
      </c>
      <c r="F419" s="25">
        <f t="shared" si="32"/>
        <v>1.423680094739599E-4</v>
      </c>
      <c r="G419" s="25">
        <f t="shared" si="33"/>
        <v>1.3145585382884716E-4</v>
      </c>
      <c r="H419" s="25">
        <f t="shared" si="34"/>
        <v>1.4479730833994668E-4</v>
      </c>
      <c r="I419" s="26">
        <f t="shared" si="35"/>
        <v>1.0053213788270053E-4</v>
      </c>
    </row>
    <row r="420" spans="1:9" x14ac:dyDescent="0.25">
      <c r="A420" s="1">
        <v>43697</v>
      </c>
      <c r="B420" s="4">
        <v>2900.51001</v>
      </c>
      <c r="C420" s="4">
        <v>327.87445100000002</v>
      </c>
      <c r="D420" s="18">
        <f t="shared" si="31"/>
        <v>-7.9462151137351059E-3</v>
      </c>
      <c r="E420" s="18">
        <f t="shared" si="31"/>
        <v>-6.1003313994157683E-3</v>
      </c>
      <c r="F420" s="25">
        <f t="shared" si="32"/>
        <v>6.4763605104681331E-5</v>
      </c>
      <c r="G420" s="25">
        <f t="shared" si="33"/>
        <v>2.1729424467911071E-5</v>
      </c>
      <c r="H420" s="25">
        <f t="shared" si="34"/>
        <v>6.3142334633752226E-5</v>
      </c>
      <c r="I420" s="26">
        <f t="shared" si="35"/>
        <v>3.7214043182697943E-5</v>
      </c>
    </row>
    <row r="421" spans="1:9" x14ac:dyDescent="0.25">
      <c r="A421" s="1">
        <v>43698</v>
      </c>
      <c r="B421" s="4">
        <v>2924.429932</v>
      </c>
      <c r="C421" s="4">
        <v>336.01818800000001</v>
      </c>
      <c r="D421" s="18">
        <f t="shared" si="31"/>
        <v>8.2129795994355052E-3</v>
      </c>
      <c r="E421" s="18">
        <f t="shared" si="31"/>
        <v>2.4534525683526705E-2</v>
      </c>
      <c r="F421" s="25">
        <f t="shared" si="32"/>
        <v>6.5798231519320204E-5</v>
      </c>
      <c r="G421" s="25">
        <f t="shared" si="33"/>
        <v>6.7461615730408789E-4</v>
      </c>
      <c r="H421" s="25">
        <f t="shared" si="34"/>
        <v>6.7453033900743791E-5</v>
      </c>
      <c r="I421" s="26">
        <f t="shared" si="35"/>
        <v>6.0194295051563154E-4</v>
      </c>
    </row>
    <row r="422" spans="1:9" x14ac:dyDescent="0.25">
      <c r="A422" s="1">
        <v>43699</v>
      </c>
      <c r="B422" s="4">
        <v>2922.9499510000001</v>
      </c>
      <c r="C422" s="4">
        <v>350.26971400000002</v>
      </c>
      <c r="D422" s="18">
        <f t="shared" si="31"/>
        <v>-5.0620314096755901E-4</v>
      </c>
      <c r="E422" s="18">
        <f t="shared" si="31"/>
        <v>4.1538179692938174E-2</v>
      </c>
      <c r="F422" s="25">
        <f t="shared" si="32"/>
        <v>3.6914353178910487E-7</v>
      </c>
      <c r="G422" s="25">
        <f t="shared" si="33"/>
        <v>1.8470249371177647E-3</v>
      </c>
      <c r="H422" s="25">
        <f t="shared" si="34"/>
        <v>2.5624161992542243E-7</v>
      </c>
      <c r="I422" s="26">
        <f t="shared" si="35"/>
        <v>1.7254203722028212E-3</v>
      </c>
    </row>
    <row r="423" spans="1:9" x14ac:dyDescent="0.25">
      <c r="A423" s="1">
        <v>43700</v>
      </c>
      <c r="B423" s="4">
        <v>2847.110107</v>
      </c>
      <c r="C423" s="4">
        <v>351.851044</v>
      </c>
      <c r="D423" s="18">
        <f t="shared" si="31"/>
        <v>-2.6288881212212494E-2</v>
      </c>
      <c r="E423" s="18">
        <f t="shared" si="31"/>
        <v>4.504446438170954E-3</v>
      </c>
      <c r="F423" s="25">
        <f t="shared" si="32"/>
        <v>6.9644528998826427E-4</v>
      </c>
      <c r="G423" s="25">
        <f t="shared" si="33"/>
        <v>3.5322752623006436E-5</v>
      </c>
      <c r="H423" s="25">
        <f t="shared" si="34"/>
        <v>6.9110527538981904E-4</v>
      </c>
      <c r="I423" s="26">
        <f t="shared" si="35"/>
        <v>2.0290037714350994E-5</v>
      </c>
    </row>
    <row r="424" spans="1:9" x14ac:dyDescent="0.25">
      <c r="A424" s="1">
        <v>43703</v>
      </c>
      <c r="B424" s="4">
        <v>2878.3798830000001</v>
      </c>
      <c r="C424" s="4">
        <v>354.845642</v>
      </c>
      <c r="D424" s="18">
        <f t="shared" si="31"/>
        <v>1.0923112944115404E-2</v>
      </c>
      <c r="E424" s="18">
        <f t="shared" si="31"/>
        <v>8.4749680683127004E-3</v>
      </c>
      <c r="F424" s="25">
        <f t="shared" si="32"/>
        <v>1.1711014866578858E-4</v>
      </c>
      <c r="G424" s="25">
        <f t="shared" si="33"/>
        <v>9.828375544874106E-5</v>
      </c>
      <c r="H424" s="25">
        <f t="shared" si="34"/>
        <v>1.193143963899015E-4</v>
      </c>
      <c r="I424" s="26">
        <f t="shared" si="35"/>
        <v>7.1825083758919909E-5</v>
      </c>
    </row>
    <row r="425" spans="1:9" x14ac:dyDescent="0.25">
      <c r="A425" s="1">
        <v>43704</v>
      </c>
      <c r="B425" s="4">
        <v>2869.1599120000001</v>
      </c>
      <c r="C425" s="4">
        <v>350.58599900000002</v>
      </c>
      <c r="D425" s="18">
        <f t="shared" si="31"/>
        <v>-3.20832190381789E-3</v>
      </c>
      <c r="E425" s="18">
        <f t="shared" si="31"/>
        <v>-1.207684635841976E-2</v>
      </c>
      <c r="F425" s="25">
        <f t="shared" si="32"/>
        <v>1.0954051837722309E-5</v>
      </c>
      <c r="G425" s="25">
        <f t="shared" si="33"/>
        <v>1.1316700219292369E-4</v>
      </c>
      <c r="H425" s="25">
        <f t="shared" si="34"/>
        <v>1.029332943851765E-5</v>
      </c>
      <c r="I425" s="26">
        <f t="shared" si="35"/>
        <v>1.4585021796487661E-4</v>
      </c>
    </row>
    <row r="426" spans="1:9" x14ac:dyDescent="0.25">
      <c r="A426" s="1">
        <v>43705</v>
      </c>
      <c r="B426" s="4">
        <v>2887.9399410000001</v>
      </c>
      <c r="C426" s="4">
        <v>355.764771</v>
      </c>
      <c r="D426" s="18">
        <f t="shared" si="31"/>
        <v>6.5241514280121003E-3</v>
      </c>
      <c r="E426" s="18">
        <f t="shared" si="31"/>
        <v>1.4663719547290158E-2</v>
      </c>
      <c r="F426" s="25">
        <f t="shared" si="32"/>
        <v>4.1252138078523236E-5</v>
      </c>
      <c r="G426" s="25">
        <f t="shared" si="33"/>
        <v>2.5929269203042596E-4</v>
      </c>
      <c r="H426" s="25">
        <f t="shared" si="34"/>
        <v>4.2564551855632326E-5</v>
      </c>
      <c r="I426" s="26">
        <f t="shared" si="35"/>
        <v>2.1502467096157948E-4</v>
      </c>
    </row>
    <row r="427" spans="1:9" x14ac:dyDescent="0.25">
      <c r="A427" s="1">
        <v>43706</v>
      </c>
      <c r="B427" s="4">
        <v>2924.580078</v>
      </c>
      <c r="C427" s="4">
        <v>358.502411</v>
      </c>
      <c r="D427" s="18">
        <f t="shared" si="31"/>
        <v>1.260748253902438E-2</v>
      </c>
      <c r="E427" s="18">
        <f t="shared" si="31"/>
        <v>7.6656284222828839E-3</v>
      </c>
      <c r="F427" s="25">
        <f t="shared" si="32"/>
        <v>1.56402883563513E-4</v>
      </c>
      <c r="G427" s="25">
        <f t="shared" si="33"/>
        <v>8.2891496812817803E-5</v>
      </c>
      <c r="H427" s="25">
        <f t="shared" si="34"/>
        <v>1.5894861597180463E-4</v>
      </c>
      <c r="I427" s="26">
        <f t="shared" si="35"/>
        <v>5.8761859108511173E-5</v>
      </c>
    </row>
    <row r="428" spans="1:9" x14ac:dyDescent="0.25">
      <c r="A428" s="1">
        <v>43707</v>
      </c>
      <c r="B428" s="4">
        <v>2926.459961</v>
      </c>
      <c r="C428" s="4">
        <v>359.83663899999999</v>
      </c>
      <c r="D428" s="18">
        <f t="shared" si="31"/>
        <v>6.4258082397493387E-4</v>
      </c>
      <c r="E428" s="18">
        <f t="shared" si="31"/>
        <v>3.7147626439129524E-3</v>
      </c>
      <c r="F428" s="25">
        <f t="shared" si="32"/>
        <v>2.9291057217672993E-7</v>
      </c>
      <c r="G428" s="25">
        <f t="shared" si="33"/>
        <v>2.6559706002486132E-5</v>
      </c>
      <c r="H428" s="25">
        <f t="shared" si="34"/>
        <v>4.1291011534030497E-7</v>
      </c>
      <c r="I428" s="26">
        <f t="shared" si="35"/>
        <v>1.3799461500611148E-5</v>
      </c>
    </row>
    <row r="429" spans="1:9" x14ac:dyDescent="0.25">
      <c r="A429" s="1">
        <v>43711</v>
      </c>
      <c r="B429" s="4">
        <v>2906.2700199999999</v>
      </c>
      <c r="C429" s="4">
        <v>350.27963299999999</v>
      </c>
      <c r="D429" s="18">
        <f t="shared" si="31"/>
        <v>-6.92300919275306E-3</v>
      </c>
      <c r="E429" s="18">
        <f t="shared" si="31"/>
        <v>-2.6918360984813355E-2</v>
      </c>
      <c r="F429" s="25">
        <f t="shared" si="32"/>
        <v>4.934188466287746E-5</v>
      </c>
      <c r="G429" s="25">
        <f t="shared" si="33"/>
        <v>6.4920556546273884E-4</v>
      </c>
      <c r="H429" s="25">
        <f t="shared" si="34"/>
        <v>4.7928056282943373E-5</v>
      </c>
      <c r="I429" s="26">
        <f t="shared" si="35"/>
        <v>7.2459815810872177E-4</v>
      </c>
    </row>
    <row r="430" spans="1:9" x14ac:dyDescent="0.25">
      <c r="A430" s="1">
        <v>43712</v>
      </c>
      <c r="B430" s="4">
        <v>2937.780029</v>
      </c>
      <c r="C430" s="4">
        <v>352.36496</v>
      </c>
      <c r="D430" s="18">
        <f t="shared" si="31"/>
        <v>1.0783725016077904E-2</v>
      </c>
      <c r="E430" s="18">
        <f t="shared" si="31"/>
        <v>5.9356697349463574E-3</v>
      </c>
      <c r="F430" s="25">
        <f t="shared" si="32"/>
        <v>1.1411273664206513E-4</v>
      </c>
      <c r="G430" s="25">
        <f t="shared" si="33"/>
        <v>5.4383516592987826E-5</v>
      </c>
      <c r="H430" s="25">
        <f t="shared" si="34"/>
        <v>1.1628872522238439E-4</v>
      </c>
      <c r="I430" s="26">
        <f t="shared" si="35"/>
        <v>3.5232175202358159E-5</v>
      </c>
    </row>
    <row r="431" spans="1:9" x14ac:dyDescent="0.25">
      <c r="A431" s="1">
        <v>43713</v>
      </c>
      <c r="B431" s="4">
        <v>2976</v>
      </c>
      <c r="C431" s="4">
        <v>356.09088100000002</v>
      </c>
      <c r="D431" s="18">
        <f t="shared" si="31"/>
        <v>1.2925913022813845E-2</v>
      </c>
      <c r="E431" s="18">
        <f t="shared" si="31"/>
        <v>1.0518525325375264E-2</v>
      </c>
      <c r="F431" s="25">
        <f t="shared" si="32"/>
        <v>1.644689373020111E-4</v>
      </c>
      <c r="G431" s="25">
        <f t="shared" si="33"/>
        <v>1.4297878457660555E-4</v>
      </c>
      <c r="H431" s="25">
        <f t="shared" si="34"/>
        <v>1.6707922747334855E-4</v>
      </c>
      <c r="I431" s="26">
        <f t="shared" si="35"/>
        <v>1.106393750205608E-4</v>
      </c>
    </row>
    <row r="432" spans="1:9" x14ac:dyDescent="0.25">
      <c r="A432" s="1">
        <v>43714</v>
      </c>
      <c r="B432" s="4">
        <v>2978.709961</v>
      </c>
      <c r="C432" s="4">
        <v>358.75936899999999</v>
      </c>
      <c r="D432" s="18">
        <f t="shared" si="31"/>
        <v>9.101908253591022E-4</v>
      </c>
      <c r="E432" s="18">
        <f t="shared" si="31"/>
        <v>7.4659004317105329E-3</v>
      </c>
      <c r="F432" s="25">
        <f t="shared" si="32"/>
        <v>6.5419324397928133E-7</v>
      </c>
      <c r="G432" s="25">
        <f t="shared" si="33"/>
        <v>7.9294550391776985E-5</v>
      </c>
      <c r="H432" s="25">
        <f t="shared" si="34"/>
        <v>8.2844733856788367E-7</v>
      </c>
      <c r="I432" s="26">
        <f t="shared" si="35"/>
        <v>5.5739669256215519E-5</v>
      </c>
    </row>
    <row r="433" spans="1:9" x14ac:dyDescent="0.25">
      <c r="A433" s="1">
        <v>43717</v>
      </c>
      <c r="B433" s="4">
        <v>2978.429932</v>
      </c>
      <c r="C433" s="4">
        <v>354.58865400000002</v>
      </c>
      <c r="D433" s="18">
        <f t="shared" si="31"/>
        <v>-9.4014579222948533E-5</v>
      </c>
      <c r="E433" s="18">
        <f t="shared" si="31"/>
        <v>-1.1693485899965297E-2</v>
      </c>
      <c r="F433" s="25">
        <f t="shared" si="32"/>
        <v>3.8174622536640769E-8</v>
      </c>
      <c r="G433" s="25">
        <f t="shared" si="33"/>
        <v>1.0515759182655021E-4</v>
      </c>
      <c r="H433" s="25">
        <f t="shared" si="34"/>
        <v>8.8387411064680668E-9</v>
      </c>
      <c r="I433" s="26">
        <f t="shared" si="35"/>
        <v>1.3673761249268721E-4</v>
      </c>
    </row>
    <row r="434" spans="1:9" x14ac:dyDescent="0.25">
      <c r="A434" s="1">
        <v>43718</v>
      </c>
      <c r="B434" s="4">
        <v>2979.389893</v>
      </c>
      <c r="C434" s="4">
        <v>365.17352299999999</v>
      </c>
      <c r="D434" s="18">
        <f t="shared" si="31"/>
        <v>3.2225244686973423E-4</v>
      </c>
      <c r="E434" s="18">
        <f t="shared" si="31"/>
        <v>2.9414249580261655E-2</v>
      </c>
      <c r="F434" s="25">
        <f t="shared" si="32"/>
        <v>4.878963332039112E-8</v>
      </c>
      <c r="G434" s="25">
        <f t="shared" si="33"/>
        <v>9.519136502533969E-4</v>
      </c>
      <c r="H434" s="25">
        <f t="shared" si="34"/>
        <v>1.0384663951353088E-7</v>
      </c>
      <c r="I434" s="26">
        <f t="shared" si="35"/>
        <v>8.6519807836992293E-4</v>
      </c>
    </row>
    <row r="435" spans="1:9" x14ac:dyDescent="0.25">
      <c r="A435" s="1">
        <v>43719</v>
      </c>
      <c r="B435" s="4">
        <v>3000.929932</v>
      </c>
      <c r="C435" s="4">
        <v>378.466431</v>
      </c>
      <c r="D435" s="18">
        <f t="shared" si="31"/>
        <v>7.2036723045440518E-3</v>
      </c>
      <c r="E435" s="18">
        <f t="shared" si="31"/>
        <v>3.575473328772158E-2</v>
      </c>
      <c r="F435" s="25">
        <f t="shared" si="32"/>
        <v>5.0442716609741398E-5</v>
      </c>
      <c r="G435" s="25">
        <f t="shared" si="33"/>
        <v>1.3833625130637225E-3</v>
      </c>
      <c r="H435" s="25">
        <f t="shared" si="34"/>
        <v>5.1892894671255013E-5</v>
      </c>
      <c r="I435" s="26">
        <f t="shared" si="35"/>
        <v>1.2784009524761056E-3</v>
      </c>
    </row>
    <row r="436" spans="1:9" x14ac:dyDescent="0.25">
      <c r="A436" s="1">
        <v>43720</v>
      </c>
      <c r="B436" s="4">
        <v>3009.570068</v>
      </c>
      <c r="C436" s="4">
        <v>371.24182100000002</v>
      </c>
      <c r="D436" s="18">
        <f t="shared" si="31"/>
        <v>2.8750160390679956E-3</v>
      </c>
      <c r="E436" s="18">
        <f t="shared" si="31"/>
        <v>-1.9273720482489903E-2</v>
      </c>
      <c r="F436" s="25">
        <f t="shared" si="32"/>
        <v>7.6931196078441511E-6</v>
      </c>
      <c r="G436" s="25">
        <f t="shared" si="33"/>
        <v>3.1808266493081095E-4</v>
      </c>
      <c r="H436" s="25">
        <f t="shared" si="34"/>
        <v>8.2657172248982261E-6</v>
      </c>
      <c r="I436" s="26">
        <f t="shared" si="35"/>
        <v>3.7147630123715082E-4</v>
      </c>
    </row>
    <row r="437" spans="1:9" x14ac:dyDescent="0.25">
      <c r="A437" s="1">
        <v>43721</v>
      </c>
      <c r="B437" s="4">
        <v>3007.389893</v>
      </c>
      <c r="C437" s="4">
        <v>375.323578</v>
      </c>
      <c r="D437" s="18">
        <f t="shared" si="31"/>
        <v>-7.2467661727595176E-4</v>
      </c>
      <c r="E437" s="18">
        <f t="shared" si="31"/>
        <v>1.093486967695277E-2</v>
      </c>
      <c r="F437" s="25">
        <f t="shared" si="32"/>
        <v>6.8235085239700173E-7</v>
      </c>
      <c r="G437" s="25">
        <f t="shared" si="33"/>
        <v>1.531088971524409E-4</v>
      </c>
      <c r="H437" s="25">
        <f t="shared" si="34"/>
        <v>5.2515619962651629E-7</v>
      </c>
      <c r="I437" s="26">
        <f t="shared" si="35"/>
        <v>1.1957137485194116E-4</v>
      </c>
    </row>
    <row r="438" spans="1:9" x14ac:dyDescent="0.25">
      <c r="A438" s="1">
        <v>43724</v>
      </c>
      <c r="B438" s="4">
        <v>2997.959961</v>
      </c>
      <c r="C438" s="4">
        <v>374.424194</v>
      </c>
      <c r="D438" s="18">
        <f t="shared" si="31"/>
        <v>-3.1405130357880207E-3</v>
      </c>
      <c r="E438" s="18">
        <f t="shared" si="31"/>
        <v>-2.3991653326421985E-3</v>
      </c>
      <c r="F438" s="25">
        <f t="shared" si="32"/>
        <v>1.0509797134690367E-5</v>
      </c>
      <c r="G438" s="25">
        <f t="shared" si="33"/>
        <v>9.2220875822538694E-7</v>
      </c>
      <c r="H438" s="25">
        <f t="shared" si="34"/>
        <v>9.8628221279544894E-6</v>
      </c>
      <c r="I438" s="26">
        <f t="shared" si="35"/>
        <v>5.7559942933521505E-6</v>
      </c>
    </row>
    <row r="439" spans="1:9" x14ac:dyDescent="0.25">
      <c r="A439" s="1">
        <v>43725</v>
      </c>
      <c r="B439" s="4">
        <v>3005.6999510000001</v>
      </c>
      <c r="C439" s="4">
        <v>379.71170000000001</v>
      </c>
      <c r="D439" s="18">
        <f t="shared" si="31"/>
        <v>2.5784252944315751E-3</v>
      </c>
      <c r="E439" s="18">
        <f t="shared" si="31"/>
        <v>1.4022917321286381E-2</v>
      </c>
      <c r="F439" s="25">
        <f t="shared" si="32"/>
        <v>6.1358094133885034E-6</v>
      </c>
      <c r="G439" s="25">
        <f t="shared" si="33"/>
        <v>2.390661968514374E-4</v>
      </c>
      <c r="H439" s="25">
        <f t="shared" si="34"/>
        <v>6.6482769989645547E-6</v>
      </c>
      <c r="I439" s="26">
        <f t="shared" si="35"/>
        <v>1.966422101996336E-4</v>
      </c>
    </row>
    <row r="440" spans="1:9" x14ac:dyDescent="0.25">
      <c r="A440" s="1">
        <v>43726</v>
      </c>
      <c r="B440" s="4">
        <v>3006.7299800000001</v>
      </c>
      <c r="C440" s="4">
        <v>381.89590500000003</v>
      </c>
      <c r="D440" s="18">
        <f t="shared" si="31"/>
        <v>3.4263318554979109E-4</v>
      </c>
      <c r="E440" s="18">
        <f t="shared" si="31"/>
        <v>5.7357909083138991E-3</v>
      </c>
      <c r="F440" s="25">
        <f t="shared" si="32"/>
        <v>5.8208556017180706E-8</v>
      </c>
      <c r="G440" s="25">
        <f t="shared" si="33"/>
        <v>5.1475448105356502E-5</v>
      </c>
      <c r="H440" s="25">
        <f t="shared" si="34"/>
        <v>1.1739749983999757E-7</v>
      </c>
      <c r="I440" s="26">
        <f t="shared" si="35"/>
        <v>3.2899297343896383E-5</v>
      </c>
    </row>
    <row r="441" spans="1:9" x14ac:dyDescent="0.25">
      <c r="A441" s="1">
        <v>43727</v>
      </c>
      <c r="B441" s="4">
        <v>3006.790039</v>
      </c>
      <c r="C441" s="4">
        <v>379.948914</v>
      </c>
      <c r="D441" s="18">
        <f t="shared" si="31"/>
        <v>1.997465704358366E-5</v>
      </c>
      <c r="E441" s="18">
        <f t="shared" si="31"/>
        <v>-5.1112646308199613E-3</v>
      </c>
      <c r="F441" s="25">
        <f t="shared" si="32"/>
        <v>6.6249888693558621E-9</v>
      </c>
      <c r="G441" s="25">
        <f t="shared" si="33"/>
        <v>1.3486641534948636E-5</v>
      </c>
      <c r="H441" s="25">
        <f t="shared" si="34"/>
        <v>3.989869240087863E-10</v>
      </c>
      <c r="I441" s="26">
        <f t="shared" si="35"/>
        <v>2.6125026126271114E-5</v>
      </c>
    </row>
    <row r="442" spans="1:9" x14ac:dyDescent="0.25">
      <c r="A442" s="1">
        <v>43728</v>
      </c>
      <c r="B442" s="4">
        <v>2992.070068</v>
      </c>
      <c r="C442" s="4">
        <v>374.95791600000001</v>
      </c>
      <c r="D442" s="18">
        <f t="shared" si="31"/>
        <v>-4.9075992042032345E-3</v>
      </c>
      <c r="E442" s="18">
        <f t="shared" si="31"/>
        <v>-1.3223011168057356E-2</v>
      </c>
      <c r="F442" s="25">
        <f t="shared" si="32"/>
        <v>2.5089759381678859E-5</v>
      </c>
      <c r="G442" s="25">
        <f t="shared" si="33"/>
        <v>1.3886649394922508E-4</v>
      </c>
      <c r="H442" s="25">
        <f t="shared" si="34"/>
        <v>2.4084529949096222E-5</v>
      </c>
      <c r="I442" s="26">
        <f t="shared" si="35"/>
        <v>1.7484802435056957E-4</v>
      </c>
    </row>
    <row r="443" spans="1:9" x14ac:dyDescent="0.25">
      <c r="A443" s="1">
        <v>43731</v>
      </c>
      <c r="B443" s="4">
        <v>2991.780029</v>
      </c>
      <c r="C443" s="4">
        <v>372.62545799999998</v>
      </c>
      <c r="D443" s="18">
        <f t="shared" si="31"/>
        <v>-9.6940596948634042E-5</v>
      </c>
      <c r="E443" s="18">
        <f t="shared" si="31"/>
        <v>-6.2400145576008235E-3</v>
      </c>
      <c r="F443" s="25">
        <f t="shared" si="32"/>
        <v>3.9326573944119564E-8</v>
      </c>
      <c r="G443" s="25">
        <f t="shared" si="33"/>
        <v>2.3051197208357649E-5</v>
      </c>
      <c r="H443" s="25">
        <f t="shared" si="34"/>
        <v>9.3974793367575162E-9</v>
      </c>
      <c r="I443" s="26">
        <f t="shared" si="35"/>
        <v>3.8937781679070203E-5</v>
      </c>
    </row>
    <row r="444" spans="1:9" x14ac:dyDescent="0.25">
      <c r="A444" s="1">
        <v>43732</v>
      </c>
      <c r="B444" s="4">
        <v>2966.6000979999999</v>
      </c>
      <c r="C444" s="4">
        <v>377.19149800000002</v>
      </c>
      <c r="D444" s="18">
        <f t="shared" si="31"/>
        <v>-8.4519887484478164E-3</v>
      </c>
      <c r="E444" s="18">
        <f t="shared" si="31"/>
        <v>1.2179229623350324E-2</v>
      </c>
      <c r="F444" s="25">
        <f t="shared" si="32"/>
        <v>7.3159923498060422E-5</v>
      </c>
      <c r="G444" s="25">
        <f t="shared" si="33"/>
        <v>1.8545204696397306E-4</v>
      </c>
      <c r="H444" s="25">
        <f t="shared" si="34"/>
        <v>7.1436113803888485E-5</v>
      </c>
      <c r="I444" s="26">
        <f t="shared" si="35"/>
        <v>1.4833363421829407E-4</v>
      </c>
    </row>
    <row r="445" spans="1:9" x14ac:dyDescent="0.25">
      <c r="A445" s="1">
        <v>43733</v>
      </c>
      <c r="B445" s="4">
        <v>2984.8701169999999</v>
      </c>
      <c r="C445" s="4">
        <v>381.688354</v>
      </c>
      <c r="D445" s="18">
        <f t="shared" si="31"/>
        <v>6.139685063273532E-3</v>
      </c>
      <c r="E445" s="18">
        <f t="shared" si="31"/>
        <v>1.1851437674728819E-2</v>
      </c>
      <c r="F445" s="25">
        <f t="shared" si="32"/>
        <v>3.6461264603828251E-5</v>
      </c>
      <c r="G445" s="25">
        <f t="shared" si="33"/>
        <v>1.7663170191225953E-4</v>
      </c>
      <c r="H445" s="25">
        <f t="shared" si="34"/>
        <v>3.7695732676184118E-5</v>
      </c>
      <c r="I445" s="26">
        <f t="shared" si="35"/>
        <v>1.4045657495798163E-4</v>
      </c>
    </row>
    <row r="446" spans="1:9" x14ac:dyDescent="0.25">
      <c r="A446" s="1">
        <v>43734</v>
      </c>
      <c r="B446" s="4">
        <v>2977.6201169999999</v>
      </c>
      <c r="C446" s="4">
        <v>382.37029999999999</v>
      </c>
      <c r="D446" s="18">
        <f t="shared" si="31"/>
        <v>-2.4318710097662182E-3</v>
      </c>
      <c r="E446" s="18">
        <f t="shared" si="31"/>
        <v>1.7850623836585897E-3</v>
      </c>
      <c r="F446" s="25">
        <f t="shared" si="32"/>
        <v>6.4173033848265178E-6</v>
      </c>
      <c r="G446" s="25">
        <f t="shared" si="33"/>
        <v>1.0393600247135674E-5</v>
      </c>
      <c r="H446" s="25">
        <f t="shared" si="34"/>
        <v>5.9139966081413656E-6</v>
      </c>
      <c r="I446" s="26">
        <f t="shared" si="35"/>
        <v>3.1864477135528862E-6</v>
      </c>
    </row>
    <row r="447" spans="1:9" x14ac:dyDescent="0.25">
      <c r="A447" s="1">
        <v>43735</v>
      </c>
      <c r="B447" s="4">
        <v>2961.790039</v>
      </c>
      <c r="C447" s="4">
        <v>378.38736</v>
      </c>
      <c r="D447" s="18">
        <f t="shared" si="31"/>
        <v>-5.3305345372608622E-3</v>
      </c>
      <c r="E447" s="18">
        <f t="shared" si="31"/>
        <v>-1.0471077982656694E-2</v>
      </c>
      <c r="F447" s="25">
        <f t="shared" si="32"/>
        <v>2.9505572688241928E-5</v>
      </c>
      <c r="G447" s="25">
        <f t="shared" si="33"/>
        <v>8.1581172617419968E-5</v>
      </c>
      <c r="H447" s="25">
        <f t="shared" si="34"/>
        <v>2.8414598452930874E-5</v>
      </c>
      <c r="I447" s="26">
        <f t="shared" si="35"/>
        <v>1.0964347411887779E-4</v>
      </c>
    </row>
    <row r="448" spans="1:9" x14ac:dyDescent="0.25">
      <c r="A448" s="1">
        <v>43738</v>
      </c>
      <c r="B448" s="4">
        <v>2976.73999</v>
      </c>
      <c r="C448" s="4">
        <v>376.02526899999998</v>
      </c>
      <c r="D448" s="18">
        <f t="shared" si="31"/>
        <v>5.0349101576151927E-3</v>
      </c>
      <c r="E448" s="18">
        <f t="shared" si="31"/>
        <v>-6.262086895318885E-3</v>
      </c>
      <c r="F448" s="25">
        <f t="shared" si="32"/>
        <v>2.4339831396407359E-5</v>
      </c>
      <c r="G448" s="25">
        <f t="shared" si="33"/>
        <v>2.3263630321573325E-5</v>
      </c>
      <c r="H448" s="25">
        <f t="shared" si="34"/>
        <v>2.5350320295256646E-5</v>
      </c>
      <c r="I448" s="26">
        <f t="shared" si="35"/>
        <v>3.9213732284524514E-5</v>
      </c>
    </row>
    <row r="449" spans="1:9" x14ac:dyDescent="0.25">
      <c r="A449" s="1">
        <v>43739</v>
      </c>
      <c r="B449" s="4">
        <v>2940.25</v>
      </c>
      <c r="C449" s="4">
        <v>370.55987499999998</v>
      </c>
      <c r="D449" s="18">
        <f t="shared" si="31"/>
        <v>-1.2334126866677331E-2</v>
      </c>
      <c r="E449" s="18">
        <f t="shared" si="31"/>
        <v>-1.4641308301757663E-2</v>
      </c>
      <c r="F449" s="25">
        <f t="shared" si="32"/>
        <v>1.5464154978115516E-4</v>
      </c>
      <c r="G449" s="25">
        <f t="shared" si="33"/>
        <v>1.7430494947993653E-4</v>
      </c>
      <c r="H449" s="25">
        <f t="shared" si="34"/>
        <v>1.5213068556329157E-4</v>
      </c>
      <c r="I449" s="26">
        <f t="shared" si="35"/>
        <v>2.1436790878711785E-4</v>
      </c>
    </row>
    <row r="450" spans="1:9" x14ac:dyDescent="0.25">
      <c r="A450" s="1">
        <v>43740</v>
      </c>
      <c r="B450" s="4">
        <v>2887.610107</v>
      </c>
      <c r="C450" s="4">
        <v>363.06842</v>
      </c>
      <c r="D450" s="18">
        <f t="shared" si="31"/>
        <v>-1.8065404333742128E-2</v>
      </c>
      <c r="E450" s="18">
        <f t="shared" si="31"/>
        <v>-2.042373626493197E-2</v>
      </c>
      <c r="F450" s="25">
        <f t="shared" si="32"/>
        <v>3.3003164215608059E-4</v>
      </c>
      <c r="G450" s="25">
        <f t="shared" si="33"/>
        <v>3.6042597015223946E-4</v>
      </c>
      <c r="H450" s="25">
        <f t="shared" si="34"/>
        <v>3.2635883374158885E-4</v>
      </c>
      <c r="I450" s="26">
        <f t="shared" si="35"/>
        <v>4.1712900301949727E-4</v>
      </c>
    </row>
    <row r="451" spans="1:9" x14ac:dyDescent="0.25">
      <c r="A451" s="1">
        <v>43741</v>
      </c>
      <c r="B451" s="4">
        <v>2910.6298830000001</v>
      </c>
      <c r="C451" s="4">
        <v>367.72341899999998</v>
      </c>
      <c r="D451" s="18">
        <f t="shared" si="31"/>
        <v>7.9403049843841545E-3</v>
      </c>
      <c r="E451" s="18">
        <f t="shared" si="31"/>
        <v>1.2739775435340444E-2</v>
      </c>
      <c r="F451" s="25">
        <f t="shared" si="32"/>
        <v>6.1448922201559581E-5</v>
      </c>
      <c r="G451" s="25">
        <f t="shared" si="33"/>
        <v>2.01033371692133E-4</v>
      </c>
      <c r="H451" s="25">
        <f t="shared" si="34"/>
        <v>6.3048443245035846E-5</v>
      </c>
      <c r="I451" s="26">
        <f t="shared" si="35"/>
        <v>1.623018781429038E-4</v>
      </c>
    </row>
    <row r="452" spans="1:9" x14ac:dyDescent="0.25">
      <c r="A452" s="1">
        <v>43742</v>
      </c>
      <c r="B452" s="4">
        <v>2952.01001</v>
      </c>
      <c r="C452" s="4">
        <v>371.311035</v>
      </c>
      <c r="D452" s="18">
        <f t="shared" si="31"/>
        <v>1.4116785254235103E-2</v>
      </c>
      <c r="E452" s="18">
        <f t="shared" si="31"/>
        <v>9.7090038568113934E-3</v>
      </c>
      <c r="F452" s="25">
        <f t="shared" si="32"/>
        <v>1.9643190142281145E-4</v>
      </c>
      <c r="G452" s="25">
        <f t="shared" si="33"/>
        <v>1.2427460823201218E-4</v>
      </c>
      <c r="H452" s="25">
        <f t="shared" si="34"/>
        <v>1.9928362591418964E-4</v>
      </c>
      <c r="I452" s="26">
        <f t="shared" si="35"/>
        <v>9.4264755891578514E-5</v>
      </c>
    </row>
    <row r="453" spans="1:9" x14ac:dyDescent="0.25">
      <c r="A453" s="1">
        <v>43745</v>
      </c>
      <c r="B453" s="4">
        <v>2938.790039</v>
      </c>
      <c r="C453" s="4">
        <v>372.14120500000001</v>
      </c>
      <c r="D453" s="18">
        <f t="shared" si="31"/>
        <v>-4.4883523743439327E-3</v>
      </c>
      <c r="E453" s="18">
        <f t="shared" si="31"/>
        <v>2.2332849385015979E-3</v>
      </c>
      <c r="F453" s="25">
        <f t="shared" si="32"/>
        <v>2.106553946361976E-5</v>
      </c>
      <c r="G453" s="25">
        <f t="shared" si="33"/>
        <v>1.3484562693219491E-5</v>
      </c>
      <c r="H453" s="25">
        <f t="shared" si="34"/>
        <v>2.0145307036278818E-5</v>
      </c>
      <c r="I453" s="26">
        <f t="shared" si="35"/>
        <v>4.9875616165380862E-6</v>
      </c>
    </row>
    <row r="454" spans="1:9" x14ac:dyDescent="0.25">
      <c r="A454" s="1">
        <v>43746</v>
      </c>
      <c r="B454" s="4">
        <v>2893.0600589999999</v>
      </c>
      <c r="C454" s="4">
        <v>369.72970600000002</v>
      </c>
      <c r="D454" s="18">
        <f t="shared" si="31"/>
        <v>-1.5683159390420455E-2</v>
      </c>
      <c r="E454" s="18">
        <f t="shared" si="31"/>
        <v>-6.5011512319234008E-3</v>
      </c>
      <c r="F454" s="25">
        <f t="shared" si="32"/>
        <v>2.4915132677364083E-4</v>
      </c>
      <c r="G454" s="25">
        <f t="shared" si="33"/>
        <v>2.5626910737568075E-5</v>
      </c>
      <c r="H454" s="25">
        <f t="shared" si="34"/>
        <v>2.4596148846533328E-4</v>
      </c>
      <c r="I454" s="26">
        <f t="shared" si="35"/>
        <v>4.2264967340339152E-5</v>
      </c>
    </row>
    <row r="455" spans="1:9" x14ac:dyDescent="0.25">
      <c r="A455" s="1">
        <v>43747</v>
      </c>
      <c r="B455" s="4">
        <v>2919.3999020000001</v>
      </c>
      <c r="C455" s="4">
        <v>370.57965100000001</v>
      </c>
      <c r="D455" s="18">
        <f t="shared" si="31"/>
        <v>9.0632962566768154E-3</v>
      </c>
      <c r="E455" s="18">
        <f t="shared" si="31"/>
        <v>2.2961897358366699E-3</v>
      </c>
      <c r="F455" s="25">
        <f t="shared" si="32"/>
        <v>8.0316145680804491E-5</v>
      </c>
      <c r="G455" s="25">
        <f t="shared" si="33"/>
        <v>1.3950509304002802E-5</v>
      </c>
      <c r="H455" s="25">
        <f t="shared" si="34"/>
        <v>8.2143339036291977E-5</v>
      </c>
      <c r="I455" s="26">
        <f t="shared" si="35"/>
        <v>5.2724873029616761E-6</v>
      </c>
    </row>
    <row r="456" spans="1:9" x14ac:dyDescent="0.25">
      <c r="A456" s="1">
        <v>43748</v>
      </c>
      <c r="B456" s="4">
        <v>2938.1298830000001</v>
      </c>
      <c r="C456" s="4">
        <v>366.66592400000002</v>
      </c>
      <c r="D456" s="18">
        <f t="shared" si="31"/>
        <v>6.3952025933453642E-3</v>
      </c>
      <c r="E456" s="18">
        <f t="shared" si="31"/>
        <v>-1.0617259425109656E-2</v>
      </c>
      <c r="F456" s="25">
        <f t="shared" si="32"/>
        <v>3.9612345182141855E-5</v>
      </c>
      <c r="G456" s="25">
        <f t="shared" si="33"/>
        <v>8.424323035184853E-5</v>
      </c>
      <c r="H456" s="25">
        <f t="shared" si="34"/>
        <v>4.0898616209931274E-5</v>
      </c>
      <c r="I456" s="26">
        <f t="shared" si="35"/>
        <v>1.1272619770007982E-4</v>
      </c>
    </row>
    <row r="457" spans="1:9" x14ac:dyDescent="0.25">
      <c r="A457" s="1">
        <v>43749</v>
      </c>
      <c r="B457" s="4">
        <v>2970.2700199999999</v>
      </c>
      <c r="C457" s="4">
        <v>370.54013099999997</v>
      </c>
      <c r="D457" s="18">
        <f t="shared" si="31"/>
        <v>1.0879579767786803E-2</v>
      </c>
      <c r="E457" s="18">
        <f t="shared" si="31"/>
        <v>1.0510609998127991E-2</v>
      </c>
      <c r="F457" s="25">
        <f t="shared" si="32"/>
        <v>1.1616983400177855E-4</v>
      </c>
      <c r="G457" s="25">
        <f t="shared" si="33"/>
        <v>1.427895541781149E-4</v>
      </c>
      <c r="H457" s="25">
        <f t="shared" si="34"/>
        <v>1.1836525592363596E-4</v>
      </c>
      <c r="I457" s="26">
        <f t="shared" si="35"/>
        <v>1.1047292253274808E-4</v>
      </c>
    </row>
    <row r="458" spans="1:9" x14ac:dyDescent="0.25">
      <c r="A458" s="1">
        <v>43752</v>
      </c>
      <c r="B458" s="4">
        <v>2966.1499020000001</v>
      </c>
      <c r="C458" s="4">
        <v>368.82043499999997</v>
      </c>
      <c r="D458" s="18">
        <f t="shared" si="31"/>
        <v>-1.3880819469238928E-3</v>
      </c>
      <c r="E458" s="18">
        <f t="shared" si="31"/>
        <v>-4.651855076482342E-3</v>
      </c>
      <c r="F458" s="25">
        <f t="shared" si="32"/>
        <v>2.218463204745347E-6</v>
      </c>
      <c r="G458" s="25">
        <f t="shared" si="33"/>
        <v>1.0323412395304242E-5</v>
      </c>
      <c r="H458" s="25">
        <f t="shared" si="34"/>
        <v>1.926771491376025E-6</v>
      </c>
      <c r="I458" s="26">
        <f t="shared" si="35"/>
        <v>2.1639755652594538E-5</v>
      </c>
    </row>
    <row r="459" spans="1:9" x14ac:dyDescent="0.25">
      <c r="A459" s="1">
        <v>43753</v>
      </c>
      <c r="B459" s="4">
        <v>2995.679932</v>
      </c>
      <c r="C459" s="4">
        <v>366.626373</v>
      </c>
      <c r="D459" s="18">
        <f t="shared" si="31"/>
        <v>9.9064456123445291E-3</v>
      </c>
      <c r="E459" s="18">
        <f t="shared" si="31"/>
        <v>-5.9666273217790942E-3</v>
      </c>
      <c r="F459" s="25">
        <f t="shared" si="32"/>
        <v>9.613953342075514E-5</v>
      </c>
      <c r="G459" s="25">
        <f t="shared" si="33"/>
        <v>2.0500782658094462E-5</v>
      </c>
      <c r="H459" s="25">
        <f t="shared" si="34"/>
        <v>9.8137664670340169E-5</v>
      </c>
      <c r="I459" s="26">
        <f t="shared" si="35"/>
        <v>3.5600641597000766E-5</v>
      </c>
    </row>
    <row r="460" spans="1:9" x14ac:dyDescent="0.25">
      <c r="A460" s="1">
        <v>43754</v>
      </c>
      <c r="B460" s="4">
        <v>2989.6899410000001</v>
      </c>
      <c r="C460" s="4">
        <v>368.07922400000001</v>
      </c>
      <c r="D460" s="18">
        <f t="shared" ref="D460:E523" si="36">LN(B460/B459)</f>
        <v>-2.0015448090417308E-3</v>
      </c>
      <c r="E460" s="18">
        <f t="shared" si="36"/>
        <v>3.9549253460289336E-3</v>
      </c>
      <c r="F460" s="25">
        <f t="shared" ref="F460:F523" si="37">(D460-$D$2)^2</f>
        <v>4.4222451913875556E-6</v>
      </c>
      <c r="G460" s="25">
        <f t="shared" ref="G460:G523" si="38">(E460-$E$2)^2</f>
        <v>2.9092794397106265E-5</v>
      </c>
      <c r="H460" s="25">
        <f t="shared" ref="H460:H523" si="39">D460^2</f>
        <v>4.0061816226018985E-6</v>
      </c>
      <c r="I460" s="26">
        <f t="shared" ref="I460:I523" si="40">E460^2</f>
        <v>1.5641434492662079E-5</v>
      </c>
    </row>
    <row r="461" spans="1:9" x14ac:dyDescent="0.25">
      <c r="A461" s="1">
        <v>43755</v>
      </c>
      <c r="B461" s="4">
        <v>2997.9499510000001</v>
      </c>
      <c r="C461" s="4">
        <v>364.74859600000002</v>
      </c>
      <c r="D461" s="18">
        <f t="shared" si="36"/>
        <v>2.7590220483281382E-3</v>
      </c>
      <c r="E461" s="18">
        <f t="shared" si="36"/>
        <v>-9.089859423953189E-3</v>
      </c>
      <c r="F461" s="25">
        <f t="shared" si="37"/>
        <v>7.0631213642676236E-6</v>
      </c>
      <c r="G461" s="25">
        <f t="shared" si="38"/>
        <v>5.8537970860672636E-5</v>
      </c>
      <c r="H461" s="25">
        <f t="shared" si="39"/>
        <v>7.6122026631607954E-6</v>
      </c>
      <c r="I461" s="26">
        <f t="shared" si="40"/>
        <v>8.2625544347230597E-5</v>
      </c>
    </row>
    <row r="462" spans="1:9" x14ac:dyDescent="0.25">
      <c r="A462" s="1">
        <v>43756</v>
      </c>
      <c r="B462" s="4">
        <v>2986.1999510000001</v>
      </c>
      <c r="C462" s="4">
        <v>339.98135400000001</v>
      </c>
      <c r="D462" s="18">
        <f t="shared" si="36"/>
        <v>-3.927045710025329E-3</v>
      </c>
      <c r="E462" s="18">
        <f t="shared" si="36"/>
        <v>-7.031756325379368E-2</v>
      </c>
      <c r="F462" s="25">
        <f t="shared" si="37"/>
        <v>1.6228122591617543E-5</v>
      </c>
      <c r="G462" s="25">
        <f t="shared" si="38"/>
        <v>4.7442773704613984E-3</v>
      </c>
      <c r="H462" s="25">
        <f t="shared" si="39"/>
        <v>1.5421688008628341E-5</v>
      </c>
      <c r="I462" s="26">
        <f t="shared" si="40"/>
        <v>4.9445597019512752E-3</v>
      </c>
    </row>
    <row r="463" spans="1:9" x14ac:dyDescent="0.25">
      <c r="A463" s="1">
        <v>43759</v>
      </c>
      <c r="B463" s="4">
        <v>3006.719971</v>
      </c>
      <c r="C463" s="4">
        <v>327.192474</v>
      </c>
      <c r="D463" s="18">
        <f t="shared" si="36"/>
        <v>6.8481142616272101E-3</v>
      </c>
      <c r="E463" s="18">
        <f t="shared" si="36"/>
        <v>-3.8342171688338228E-2</v>
      </c>
      <c r="F463" s="25">
        <f t="shared" si="37"/>
        <v>4.5518575786019931E-5</v>
      </c>
      <c r="G463" s="25">
        <f t="shared" si="38"/>
        <v>1.3618552753766389E-3</v>
      </c>
      <c r="H463" s="25">
        <f t="shared" si="39"/>
        <v>4.6896668940301988E-5</v>
      </c>
      <c r="I463" s="26">
        <f t="shared" si="40"/>
        <v>1.4701221297780055E-3</v>
      </c>
    </row>
    <row r="464" spans="1:9" x14ac:dyDescent="0.25">
      <c r="A464" s="1">
        <v>43760</v>
      </c>
      <c r="B464" s="4">
        <v>2995.98999</v>
      </c>
      <c r="C464" s="4">
        <v>333.06310999999999</v>
      </c>
      <c r="D464" s="18">
        <f t="shared" si="36"/>
        <v>-3.5750494353435419E-3</v>
      </c>
      <c r="E464" s="18">
        <f t="shared" si="36"/>
        <v>1.7783388301841976E-2</v>
      </c>
      <c r="F464" s="25">
        <f t="shared" si="37"/>
        <v>1.3516050244479718E-5</v>
      </c>
      <c r="G464" s="25">
        <f t="shared" si="38"/>
        <v>3.6949438087708415E-4</v>
      </c>
      <c r="H464" s="25">
        <f t="shared" si="39"/>
        <v>1.2780978465150177E-5</v>
      </c>
      <c r="I464" s="26">
        <f t="shared" si="40"/>
        <v>3.1624889949409004E-4</v>
      </c>
    </row>
    <row r="465" spans="1:9" x14ac:dyDescent="0.25">
      <c r="A465" s="1">
        <v>43761</v>
      </c>
      <c r="B465" s="4">
        <v>3004.5200199999999</v>
      </c>
      <c r="C465" s="4">
        <v>336.52221700000001</v>
      </c>
      <c r="D465" s="18">
        <f t="shared" si="36"/>
        <v>2.843103580075224E-3</v>
      </c>
      <c r="E465" s="18">
        <f t="shared" si="36"/>
        <v>1.033217913604691E-2</v>
      </c>
      <c r="F465" s="25">
        <f t="shared" si="37"/>
        <v>7.5171101984132838E-6</v>
      </c>
      <c r="G465" s="25">
        <f t="shared" si="38"/>
        <v>1.3855708745123084E-4</v>
      </c>
      <c r="H465" s="25">
        <f t="shared" si="39"/>
        <v>8.0832379670365555E-6</v>
      </c>
      <c r="I465" s="26">
        <f t="shared" si="40"/>
        <v>1.0675392569936307E-4</v>
      </c>
    </row>
    <row r="466" spans="1:9" x14ac:dyDescent="0.25">
      <c r="A466" s="1">
        <v>43762</v>
      </c>
      <c r="B466" s="4">
        <v>3010.290039</v>
      </c>
      <c r="C466" s="4">
        <v>340.524902</v>
      </c>
      <c r="D466" s="18">
        <f t="shared" si="36"/>
        <v>1.9186044823943E-3</v>
      </c>
      <c r="E466" s="18">
        <f t="shared" si="36"/>
        <v>1.1824085862998081E-2</v>
      </c>
      <c r="F466" s="25">
        <f t="shared" si="37"/>
        <v>3.302345919165514E-6</v>
      </c>
      <c r="G466" s="25">
        <f t="shared" si="38"/>
        <v>1.759054232329271E-4</v>
      </c>
      <c r="H466" s="25">
        <f t="shared" si="39"/>
        <v>3.6810431598635001E-6</v>
      </c>
      <c r="I466" s="26">
        <f t="shared" si="40"/>
        <v>1.3980900649555107E-4</v>
      </c>
    </row>
    <row r="467" spans="1:9" x14ac:dyDescent="0.25">
      <c r="A467" s="1">
        <v>43763</v>
      </c>
      <c r="B467" s="4">
        <v>3022.5500489999999</v>
      </c>
      <c r="C467" s="4">
        <v>335.86004600000001</v>
      </c>
      <c r="D467" s="18">
        <f t="shared" si="36"/>
        <v>4.0644295882822203E-3</v>
      </c>
      <c r="E467" s="18">
        <f t="shared" si="36"/>
        <v>-1.3793713113771014E-2</v>
      </c>
      <c r="F467" s="25">
        <f t="shared" si="37"/>
        <v>1.5705851670422909E-5</v>
      </c>
      <c r="G467" s="25">
        <f t="shared" si="38"/>
        <v>1.5264268398816294E-4</v>
      </c>
      <c r="H467" s="25">
        <f t="shared" si="39"/>
        <v>1.6519587878103977E-5</v>
      </c>
      <c r="I467" s="26">
        <f t="shared" si="40"/>
        <v>1.9026652146501846E-4</v>
      </c>
    </row>
    <row r="468" spans="1:9" x14ac:dyDescent="0.25">
      <c r="A468" s="1">
        <v>43766</v>
      </c>
      <c r="B468" s="4">
        <v>3039.419922</v>
      </c>
      <c r="C468" s="4">
        <v>336.89776599999999</v>
      </c>
      <c r="D468" s="18">
        <f t="shared" si="36"/>
        <v>5.5658199003797548E-3</v>
      </c>
      <c r="E468" s="18">
        <f t="shared" si="36"/>
        <v>3.0849759140512095E-3</v>
      </c>
      <c r="F468" s="25">
        <f t="shared" si="37"/>
        <v>2.9860227012598463E-5</v>
      </c>
      <c r="G468" s="25">
        <f t="shared" si="38"/>
        <v>2.0464985731419293E-5</v>
      </c>
      <c r="H468" s="25">
        <f t="shared" si="39"/>
        <v>3.0978351163463306E-5</v>
      </c>
      <c r="I468" s="26">
        <f t="shared" si="40"/>
        <v>9.5170763902760955E-6</v>
      </c>
    </row>
    <row r="469" spans="1:9" x14ac:dyDescent="0.25">
      <c r="A469" s="1">
        <v>43767</v>
      </c>
      <c r="B469" s="4">
        <v>3036.889893</v>
      </c>
      <c r="C469" s="4">
        <v>344.85372899999999</v>
      </c>
      <c r="D469" s="18">
        <f t="shared" si="36"/>
        <v>-8.3275185869019096E-4</v>
      </c>
      <c r="E469" s="18">
        <f t="shared" si="36"/>
        <v>2.3340833873232141E-2</v>
      </c>
      <c r="F469" s="25">
        <f t="shared" si="37"/>
        <v>8.7258120256608664E-7</v>
      </c>
      <c r="G469" s="25">
        <f t="shared" si="38"/>
        <v>6.1403264976646191E-4</v>
      </c>
      <c r="H469" s="25">
        <f t="shared" si="39"/>
        <v>6.9347565815196778E-7</v>
      </c>
      <c r="I469" s="26">
        <f t="shared" si="40"/>
        <v>5.4479452589782087E-4</v>
      </c>
    </row>
    <row r="470" spans="1:9" x14ac:dyDescent="0.25">
      <c r="A470" s="1">
        <v>43768</v>
      </c>
      <c r="B470" s="4">
        <v>3046.7700199999999</v>
      </c>
      <c r="C470" s="4">
        <v>342.01727299999999</v>
      </c>
      <c r="D470" s="18">
        <f t="shared" si="36"/>
        <v>3.2480894157918484E-3</v>
      </c>
      <c r="E470" s="18">
        <f t="shared" si="36"/>
        <v>-8.2591115807841061E-3</v>
      </c>
      <c r="F470" s="25">
        <f t="shared" si="37"/>
        <v>9.9018513157497763E-6</v>
      </c>
      <c r="G470" s="25">
        <f t="shared" si="38"/>
        <v>4.6515990899920715E-5</v>
      </c>
      <c r="H470" s="25">
        <f t="shared" si="39"/>
        <v>1.0550084852979031E-5</v>
      </c>
      <c r="I470" s="26">
        <f t="shared" si="40"/>
        <v>6.8212924103842131E-5</v>
      </c>
    </row>
    <row r="471" spans="1:9" x14ac:dyDescent="0.25">
      <c r="A471" s="1">
        <v>43769</v>
      </c>
      <c r="B471" s="4">
        <v>3037.5600589999999</v>
      </c>
      <c r="C471" s="4">
        <v>335.93911700000001</v>
      </c>
      <c r="D471" s="18">
        <f t="shared" si="36"/>
        <v>-3.0274386546482847E-3</v>
      </c>
      <c r="E471" s="18">
        <f t="shared" si="36"/>
        <v>-1.7931297495334068E-2</v>
      </c>
      <c r="F471" s="25">
        <f t="shared" si="37"/>
        <v>9.789435410244171E-6</v>
      </c>
      <c r="G471" s="25">
        <f t="shared" si="38"/>
        <v>2.7200087968857979E-4</v>
      </c>
      <c r="H471" s="25">
        <f t="shared" si="39"/>
        <v>9.1653848076586155E-6</v>
      </c>
      <c r="I471" s="26">
        <f t="shared" si="40"/>
        <v>3.2153142986617381E-4</v>
      </c>
    </row>
    <row r="472" spans="1:9" x14ac:dyDescent="0.25">
      <c r="A472" s="1">
        <v>43770</v>
      </c>
      <c r="B472" s="4">
        <v>3066.9099120000001</v>
      </c>
      <c r="C472" s="4">
        <v>341.15744000000001</v>
      </c>
      <c r="D472" s="18">
        <f t="shared" si="36"/>
        <v>9.6159303902425119E-3</v>
      </c>
      <c r="E472" s="18">
        <f t="shared" si="36"/>
        <v>1.5414127472379385E-2</v>
      </c>
      <c r="F472" s="25">
        <f t="shared" si="37"/>
        <v>9.0526884316341705E-5</v>
      </c>
      <c r="G472" s="25">
        <f t="shared" si="38"/>
        <v>2.8402279317338015E-4</v>
      </c>
      <c r="H472" s="25">
        <f t="shared" si="39"/>
        <v>9.2466117269989501E-5</v>
      </c>
      <c r="I472" s="26">
        <f t="shared" si="40"/>
        <v>2.3759532573476089E-4</v>
      </c>
    </row>
    <row r="473" spans="1:9" x14ac:dyDescent="0.25">
      <c r="A473" s="1">
        <v>43773</v>
      </c>
      <c r="B473" s="4">
        <v>3078.2700199999999</v>
      </c>
      <c r="C473" s="4">
        <v>346.988495</v>
      </c>
      <c r="D473" s="18">
        <f t="shared" si="36"/>
        <v>3.6972459932524981E-3</v>
      </c>
      <c r="E473" s="18">
        <f t="shared" si="36"/>
        <v>1.6947552165376769E-2</v>
      </c>
      <c r="F473" s="25">
        <f t="shared" si="37"/>
        <v>1.2930333568186893E-5</v>
      </c>
      <c r="G473" s="25">
        <f t="shared" si="38"/>
        <v>3.3805972293396815E-4</v>
      </c>
      <c r="H473" s="25">
        <f t="shared" si="39"/>
        <v>1.366962793462165E-5</v>
      </c>
      <c r="I473" s="26">
        <f t="shared" si="40"/>
        <v>2.8721952439816683E-4</v>
      </c>
    </row>
    <row r="474" spans="1:9" x14ac:dyDescent="0.25">
      <c r="A474" s="1">
        <v>43774</v>
      </c>
      <c r="B474" s="4">
        <v>3074.6201169999999</v>
      </c>
      <c r="C474" s="4">
        <v>354.104401</v>
      </c>
      <c r="D474" s="18">
        <f t="shared" si="36"/>
        <v>-1.1864029250808047E-3</v>
      </c>
      <c r="E474" s="18">
        <f t="shared" si="36"/>
        <v>2.0300163955479393E-2</v>
      </c>
      <c r="F474" s="25">
        <f t="shared" si="37"/>
        <v>1.6583557368550239E-6</v>
      </c>
      <c r="G474" s="25">
        <f t="shared" si="38"/>
        <v>4.7258465486159715E-4</v>
      </c>
      <c r="H474" s="25">
        <f t="shared" si="39"/>
        <v>1.4075519006402897E-6</v>
      </c>
      <c r="I474" s="26">
        <f t="shared" si="40"/>
        <v>4.1209665661934476E-4</v>
      </c>
    </row>
    <row r="475" spans="1:9" x14ac:dyDescent="0.25">
      <c r="A475" s="1">
        <v>43775</v>
      </c>
      <c r="B475" s="4">
        <v>3076.780029</v>
      </c>
      <c r="C475" s="4">
        <v>350.05230699999998</v>
      </c>
      <c r="D475" s="18">
        <f t="shared" si="36"/>
        <v>7.02250556783877E-4</v>
      </c>
      <c r="E475" s="18">
        <f t="shared" si="36"/>
        <v>-1.1509195844519622E-2</v>
      </c>
      <c r="F475" s="25">
        <f t="shared" si="37"/>
        <v>3.6105901584790831E-7</v>
      </c>
      <c r="G475" s="25">
        <f t="shared" si="38"/>
        <v>1.0141189919596813E-4</v>
      </c>
      <c r="H475" s="25">
        <f t="shared" si="39"/>
        <v>4.9315584450326528E-7</v>
      </c>
      <c r="I475" s="26">
        <f t="shared" si="40"/>
        <v>1.3246158898750775E-4</v>
      </c>
    </row>
    <row r="476" spans="1:9" x14ac:dyDescent="0.25">
      <c r="A476" s="1">
        <v>43776</v>
      </c>
      <c r="B476" s="4">
        <v>3085.179932</v>
      </c>
      <c r="C476" s="4">
        <v>355.196686</v>
      </c>
      <c r="D476" s="18">
        <f t="shared" si="36"/>
        <v>2.7263754572537358E-3</v>
      </c>
      <c r="E476" s="18">
        <f t="shared" si="36"/>
        <v>1.4589089230973075E-2</v>
      </c>
      <c r="F476" s="25">
        <f t="shared" si="37"/>
        <v>6.890660519470373E-6</v>
      </c>
      <c r="G476" s="25">
        <f t="shared" si="38"/>
        <v>2.5689478224712463E-4</v>
      </c>
      <c r="H476" s="25">
        <f t="shared" si="39"/>
        <v>7.4331231339155172E-6</v>
      </c>
      <c r="I476" s="26">
        <f t="shared" si="40"/>
        <v>2.1284152458929455E-4</v>
      </c>
    </row>
    <row r="477" spans="1:9" x14ac:dyDescent="0.25">
      <c r="A477" s="1">
        <v>43777</v>
      </c>
      <c r="B477" s="4">
        <v>3093.080078</v>
      </c>
      <c r="C477" s="4">
        <v>348.92401100000001</v>
      </c>
      <c r="D477" s="18">
        <f t="shared" si="36"/>
        <v>2.5574029882187502E-3</v>
      </c>
      <c r="E477" s="18">
        <f t="shared" si="36"/>
        <v>-1.7817516148849001E-2</v>
      </c>
      <c r="F477" s="25">
        <f t="shared" si="37"/>
        <v>6.0321044659266208E-6</v>
      </c>
      <c r="G477" s="25">
        <f t="shared" si="38"/>
        <v>2.6826075973615109E-4</v>
      </c>
      <c r="H477" s="25">
        <f t="shared" si="39"/>
        <v>6.5403100441501928E-6</v>
      </c>
      <c r="I477" s="26">
        <f t="shared" si="40"/>
        <v>3.1746388171449496E-4</v>
      </c>
    </row>
    <row r="478" spans="1:9" x14ac:dyDescent="0.25">
      <c r="A478" s="1">
        <v>43780</v>
      </c>
      <c r="B478" s="4">
        <v>3087.01001</v>
      </c>
      <c r="C478" s="4">
        <v>364.78961199999998</v>
      </c>
      <c r="D478" s="18">
        <f t="shared" si="36"/>
        <v>-1.9643952970014303E-3</v>
      </c>
      <c r="E478" s="18">
        <f t="shared" si="36"/>
        <v>4.4466616946851133E-2</v>
      </c>
      <c r="F478" s="25">
        <f t="shared" si="37"/>
        <v>4.2673808568051421E-6</v>
      </c>
      <c r="G478" s="25">
        <f t="shared" si="38"/>
        <v>2.1073117416789255E-3</v>
      </c>
      <c r="H478" s="25">
        <f t="shared" si="39"/>
        <v>3.8588488828813372E-6</v>
      </c>
      <c r="I478" s="26">
        <f t="shared" si="40"/>
        <v>1.9772800226979886E-3</v>
      </c>
    </row>
    <row r="479" spans="1:9" x14ac:dyDescent="0.25">
      <c r="A479" s="1">
        <v>43781</v>
      </c>
      <c r="B479" s="4">
        <v>3091.8400879999999</v>
      </c>
      <c r="C479" s="4">
        <v>360.73373400000003</v>
      </c>
      <c r="D479" s="18">
        <f t="shared" si="36"/>
        <v>1.5634232607154054E-3</v>
      </c>
      <c r="E479" s="18">
        <f t="shared" si="36"/>
        <v>-1.1180674677204324E-2</v>
      </c>
      <c r="F479" s="25">
        <f t="shared" si="37"/>
        <v>2.1376035629278061E-6</v>
      </c>
      <c r="G479" s="25">
        <f t="shared" si="38"/>
        <v>9.4903180707529408E-5</v>
      </c>
      <c r="H479" s="25">
        <f t="shared" si="39"/>
        <v>2.4442922921459904E-6</v>
      </c>
      <c r="I479" s="26">
        <f t="shared" si="40"/>
        <v>1.2500748623747802E-4</v>
      </c>
    </row>
    <row r="480" spans="1:9" x14ac:dyDescent="0.25">
      <c r="A480" s="1">
        <v>43782</v>
      </c>
      <c r="B480" s="4">
        <v>3094.040039</v>
      </c>
      <c r="C480" s="4">
        <v>360.35598800000002</v>
      </c>
      <c r="D480" s="18">
        <f t="shared" si="36"/>
        <v>7.1128151454077123E-4</v>
      </c>
      <c r="E480" s="18">
        <f t="shared" si="36"/>
        <v>-1.0477088302032833E-3</v>
      </c>
      <c r="F480" s="25">
        <f t="shared" si="37"/>
        <v>3.71993651527748E-7</v>
      </c>
      <c r="G480" s="25">
        <f t="shared" si="38"/>
        <v>1.5299010314408771E-7</v>
      </c>
      <c r="H480" s="25">
        <f t="shared" si="39"/>
        <v>5.059213929274134E-7</v>
      </c>
      <c r="I480" s="26">
        <f t="shared" si="40"/>
        <v>1.0976937928859323E-6</v>
      </c>
    </row>
    <row r="481" spans="1:9" x14ac:dyDescent="0.25">
      <c r="A481" s="1">
        <v>43783</v>
      </c>
      <c r="B481" s="4">
        <v>3096.6298830000001</v>
      </c>
      <c r="C481" s="4">
        <v>365.26678500000003</v>
      </c>
      <c r="D481" s="18">
        <f t="shared" si="36"/>
        <v>8.3669269520652125E-4</v>
      </c>
      <c r="E481" s="18">
        <f t="shared" si="36"/>
        <v>1.3535605990250197E-2</v>
      </c>
      <c r="F481" s="25">
        <f t="shared" si="37"/>
        <v>5.407013902077878E-7</v>
      </c>
      <c r="G481" s="25">
        <f t="shared" si="38"/>
        <v>2.2423428199182301E-4</v>
      </c>
      <c r="H481" s="25">
        <f t="shared" si="39"/>
        <v>7.0005466621195269E-7</v>
      </c>
      <c r="I481" s="26">
        <f t="shared" si="40"/>
        <v>1.8321262952329702E-4</v>
      </c>
    </row>
    <row r="482" spans="1:9" x14ac:dyDescent="0.25">
      <c r="A482" s="1">
        <v>43784</v>
      </c>
      <c r="B482" s="4">
        <v>3120.459961</v>
      </c>
      <c r="C482" s="4">
        <v>369.48168900000002</v>
      </c>
      <c r="D482" s="18">
        <f t="shared" si="36"/>
        <v>7.6660287374525583E-3</v>
      </c>
      <c r="E482" s="18">
        <f t="shared" si="36"/>
        <v>1.1473178602960453E-2</v>
      </c>
      <c r="F482" s="25">
        <f t="shared" si="37"/>
        <v>5.7224081608575942E-5</v>
      </c>
      <c r="G482" s="25">
        <f t="shared" si="38"/>
        <v>1.6672043934725227E-4</v>
      </c>
      <c r="H482" s="25">
        <f t="shared" si="39"/>
        <v>5.8767996603448463E-5</v>
      </c>
      <c r="I482" s="26">
        <f t="shared" si="40"/>
        <v>1.3163382725542958E-4</v>
      </c>
    </row>
    <row r="483" spans="1:9" x14ac:dyDescent="0.25">
      <c r="A483" s="1">
        <v>43787</v>
      </c>
      <c r="B483" s="4">
        <v>3122.030029</v>
      </c>
      <c r="C483" s="4">
        <v>367.274811</v>
      </c>
      <c r="D483" s="18">
        <f t="shared" si="36"/>
        <v>5.0302620769013609E-4</v>
      </c>
      <c r="E483" s="18">
        <f t="shared" si="36"/>
        <v>-5.9908113477583486E-3</v>
      </c>
      <c r="F483" s="25">
        <f t="shared" si="37"/>
        <v>1.6132876019229528E-7</v>
      </c>
      <c r="G483" s="25">
        <f t="shared" si="38"/>
        <v>2.0720367375056898E-5</v>
      </c>
      <c r="H483" s="25">
        <f t="shared" si="39"/>
        <v>2.5303536562311991E-7</v>
      </c>
      <c r="I483" s="26">
        <f t="shared" si="40"/>
        <v>3.58898206044302E-5</v>
      </c>
    </row>
    <row r="484" spans="1:9" x14ac:dyDescent="0.25">
      <c r="A484" s="1">
        <v>43788</v>
      </c>
      <c r="B484" s="4">
        <v>3120.179932</v>
      </c>
      <c r="C484" s="4">
        <v>364.82937600000002</v>
      </c>
      <c r="D484" s="18">
        <f t="shared" si="36"/>
        <v>-5.9276988942457527E-4</v>
      </c>
      <c r="E484" s="18">
        <f t="shared" si="36"/>
        <v>-6.680590381686208E-3</v>
      </c>
      <c r="F484" s="25">
        <f t="shared" si="37"/>
        <v>4.8182836973490599E-7</v>
      </c>
      <c r="G484" s="25">
        <f t="shared" si="38"/>
        <v>2.7475859805527425E-5</v>
      </c>
      <c r="H484" s="25">
        <f t="shared" si="39"/>
        <v>3.5137614180842317E-7</v>
      </c>
      <c r="I484" s="26">
        <f t="shared" si="40"/>
        <v>4.4630287847878276E-5</v>
      </c>
    </row>
    <row r="485" spans="1:9" x14ac:dyDescent="0.25">
      <c r="A485" s="1">
        <v>43789</v>
      </c>
      <c r="B485" s="4">
        <v>3108.459961</v>
      </c>
      <c r="C485" s="4">
        <v>368.71624800000001</v>
      </c>
      <c r="D485" s="18">
        <f t="shared" si="36"/>
        <v>-3.763256516012298E-3</v>
      </c>
      <c r="E485" s="18">
        <f t="shared" si="36"/>
        <v>1.0597591343472173E-2</v>
      </c>
      <c r="F485" s="25">
        <f t="shared" si="37"/>
        <v>1.4935327995691519E-5</v>
      </c>
      <c r="G485" s="25">
        <f t="shared" si="38"/>
        <v>1.4487587985443558E-4</v>
      </c>
      <c r="H485" s="25">
        <f t="shared" si="39"/>
        <v>1.4162099605309019E-5</v>
      </c>
      <c r="I485" s="26">
        <f t="shared" si="40"/>
        <v>1.1230894228323632E-4</v>
      </c>
    </row>
    <row r="486" spans="1:9" x14ac:dyDescent="0.25">
      <c r="A486" s="1">
        <v>43790</v>
      </c>
      <c r="B486" s="4">
        <v>3103.540039</v>
      </c>
      <c r="C486" s="4">
        <v>364.27267499999999</v>
      </c>
      <c r="D486" s="18">
        <f t="shared" si="36"/>
        <v>-1.5840061264341748E-3</v>
      </c>
      <c r="E486" s="18">
        <f t="shared" si="36"/>
        <v>-1.2124678278481633E-2</v>
      </c>
      <c r="F486" s="25">
        <f t="shared" si="37"/>
        <v>2.8404882774290632E-6</v>
      </c>
      <c r="G486" s="25">
        <f t="shared" si="38"/>
        <v>1.1418696182875865E-4</v>
      </c>
      <c r="H486" s="25">
        <f t="shared" si="39"/>
        <v>2.5090754085809989E-6</v>
      </c>
      <c r="I486" s="26">
        <f t="shared" si="40"/>
        <v>1.4700782335668434E-4</v>
      </c>
    </row>
    <row r="487" spans="1:9" x14ac:dyDescent="0.25">
      <c r="A487" s="1">
        <v>43791</v>
      </c>
      <c r="B487" s="4">
        <v>3110.290039</v>
      </c>
      <c r="C487" s="4">
        <v>369.14370700000001</v>
      </c>
      <c r="D487" s="18">
        <f t="shared" si="36"/>
        <v>2.1725739424198064E-3</v>
      </c>
      <c r="E487" s="18">
        <f t="shared" si="36"/>
        <v>1.3283323750224419E-2</v>
      </c>
      <c r="F487" s="25">
        <f t="shared" si="37"/>
        <v>4.2898911908203512E-6</v>
      </c>
      <c r="G487" s="25">
        <f t="shared" si="38"/>
        <v>2.1674235056562893E-4</v>
      </c>
      <c r="H487" s="25">
        <f t="shared" si="39"/>
        <v>4.7200775352815405E-6</v>
      </c>
      <c r="I487" s="26">
        <f t="shared" si="40"/>
        <v>1.7644668985327612E-4</v>
      </c>
    </row>
    <row r="488" spans="1:9" x14ac:dyDescent="0.25">
      <c r="A488" s="1">
        <v>43794</v>
      </c>
      <c r="B488" s="4">
        <v>3133.639893</v>
      </c>
      <c r="C488" s="4">
        <v>370.92312600000002</v>
      </c>
      <c r="D488" s="18">
        <f t="shared" si="36"/>
        <v>7.479252042189413E-3</v>
      </c>
      <c r="E488" s="18">
        <f t="shared" si="36"/>
        <v>4.808815500704537E-3</v>
      </c>
      <c r="F488" s="25">
        <f t="shared" si="37"/>
        <v>5.4433162734180696E-5</v>
      </c>
      <c r="G488" s="25">
        <f t="shared" si="38"/>
        <v>3.9033303259118816E-5</v>
      </c>
      <c r="H488" s="25">
        <f t="shared" si="39"/>
        <v>5.5939211110594508E-5</v>
      </c>
      <c r="I488" s="26">
        <f t="shared" si="40"/>
        <v>2.3124706519816228E-5</v>
      </c>
    </row>
    <row r="489" spans="1:9" x14ac:dyDescent="0.25">
      <c r="A489" s="1">
        <v>43795</v>
      </c>
      <c r="B489" s="4">
        <v>3140.5200199999999</v>
      </c>
      <c r="C489" s="4">
        <v>371.30087300000002</v>
      </c>
      <c r="D489" s="18">
        <f t="shared" si="36"/>
        <v>2.1931636595712636E-3</v>
      </c>
      <c r="E489" s="18">
        <f t="shared" si="36"/>
        <v>1.0178787889465149E-3</v>
      </c>
      <c r="F489" s="25">
        <f t="shared" si="37"/>
        <v>4.3756061878246939E-6</v>
      </c>
      <c r="G489" s="25">
        <f t="shared" si="38"/>
        <v>6.0355081045755257E-6</v>
      </c>
      <c r="H489" s="25">
        <f t="shared" si="39"/>
        <v>4.8099668376640175E-6</v>
      </c>
      <c r="I489" s="26">
        <f t="shared" si="40"/>
        <v>1.036077228987224E-6</v>
      </c>
    </row>
    <row r="490" spans="1:9" x14ac:dyDescent="0.25">
      <c r="A490" s="1">
        <v>43796</v>
      </c>
      <c r="B490" s="4">
        <v>3153.6298830000001</v>
      </c>
      <c r="C490" s="4">
        <v>365.82345600000002</v>
      </c>
      <c r="D490" s="18">
        <f t="shared" si="36"/>
        <v>4.1657355354963125E-3</v>
      </c>
      <c r="E490" s="18">
        <f t="shared" si="36"/>
        <v>-1.4861856006458811E-2</v>
      </c>
      <c r="F490" s="25">
        <f t="shared" si="37"/>
        <v>1.6519077841364958E-5</v>
      </c>
      <c r="G490" s="25">
        <f t="shared" si="38"/>
        <v>1.8017713525925327E-4</v>
      </c>
      <c r="H490" s="25">
        <f t="shared" si="39"/>
        <v>1.7353352551696751E-5</v>
      </c>
      <c r="I490" s="26">
        <f t="shared" si="40"/>
        <v>2.2087476395671581E-4</v>
      </c>
    </row>
    <row r="491" spans="1:9" x14ac:dyDescent="0.25">
      <c r="A491" s="1">
        <v>43798</v>
      </c>
      <c r="B491" s="4">
        <v>3140.9799800000001</v>
      </c>
      <c r="C491" s="4">
        <v>364.01422100000002</v>
      </c>
      <c r="D491" s="18">
        <f t="shared" si="36"/>
        <v>-4.0192864386812297E-3</v>
      </c>
      <c r="E491" s="18">
        <f t="shared" si="36"/>
        <v>-4.9579208174050839E-3</v>
      </c>
      <c r="F491" s="25">
        <f t="shared" si="37"/>
        <v>1.6979798703117253E-5</v>
      </c>
      <c r="G491" s="25">
        <f t="shared" si="38"/>
        <v>1.2383871218010049E-5</v>
      </c>
      <c r="H491" s="25">
        <f t="shared" si="39"/>
        <v>1.6154663476166844E-5</v>
      </c>
      <c r="I491" s="26">
        <f t="shared" si="40"/>
        <v>2.4580978831658697E-5</v>
      </c>
    </row>
    <row r="492" spans="1:9" x14ac:dyDescent="0.25">
      <c r="A492" s="1">
        <v>43801</v>
      </c>
      <c r="B492" s="4">
        <v>3113.8701169999999</v>
      </c>
      <c r="C492" s="4">
        <v>353.07928500000003</v>
      </c>
      <c r="D492" s="18">
        <f t="shared" si="36"/>
        <v>-8.6684836049412909E-3</v>
      </c>
      <c r="E492" s="18">
        <f t="shared" si="36"/>
        <v>-3.0500300441735396E-2</v>
      </c>
      <c r="F492" s="25">
        <f t="shared" si="37"/>
        <v>7.6910309304010878E-5</v>
      </c>
      <c r="G492" s="25">
        <f t="shared" si="38"/>
        <v>8.4456799922586227E-4</v>
      </c>
      <c r="H492" s="25">
        <f t="shared" si="39"/>
        <v>7.5142608009135965E-5</v>
      </c>
      <c r="I492" s="26">
        <f t="shared" si="40"/>
        <v>9.3026832703612436E-4</v>
      </c>
    </row>
    <row r="493" spans="1:9" x14ac:dyDescent="0.25">
      <c r="A493" s="1">
        <v>43802</v>
      </c>
      <c r="B493" s="4">
        <v>3093.1999510000001</v>
      </c>
      <c r="C493" s="4">
        <v>349.99761999999998</v>
      </c>
      <c r="D493" s="18">
        <f t="shared" si="36"/>
        <v>-6.6602252533960928E-3</v>
      </c>
      <c r="E493" s="18">
        <f t="shared" si="36"/>
        <v>-8.7662806528237703E-3</v>
      </c>
      <c r="F493" s="25">
        <f t="shared" si="37"/>
        <v>4.5719152677671132E-5</v>
      </c>
      <c r="G493" s="25">
        <f t="shared" si="38"/>
        <v>5.369126454217406E-5</v>
      </c>
      <c r="H493" s="25">
        <f t="shared" si="39"/>
        <v>4.435860042597505E-5</v>
      </c>
      <c r="I493" s="26">
        <f t="shared" si="40"/>
        <v>7.684767648407235E-5</v>
      </c>
    </row>
    <row r="494" spans="1:9" x14ac:dyDescent="0.25">
      <c r="A494" s="1">
        <v>43803</v>
      </c>
      <c r="B494" s="4">
        <v>3112.76001</v>
      </c>
      <c r="C494" s="4">
        <v>346.77676400000001</v>
      </c>
      <c r="D494" s="18">
        <f t="shared" si="36"/>
        <v>6.3036577396302605E-3</v>
      </c>
      <c r="E494" s="18">
        <f t="shared" si="36"/>
        <v>-9.2451129520325168E-3</v>
      </c>
      <c r="F494" s="25">
        <f t="shared" si="37"/>
        <v>3.8468389434707672E-5</v>
      </c>
      <c r="G494" s="25">
        <f t="shared" si="38"/>
        <v>6.093776745212134E-5</v>
      </c>
      <c r="H494" s="25">
        <f t="shared" si="39"/>
        <v>3.9736100898400488E-5</v>
      </c>
      <c r="I494" s="26">
        <f t="shared" si="40"/>
        <v>8.5472113495839392E-5</v>
      </c>
    </row>
    <row r="495" spans="1:9" x14ac:dyDescent="0.25">
      <c r="A495" s="1">
        <v>43804</v>
      </c>
      <c r="B495" s="4">
        <v>3117.429932</v>
      </c>
      <c r="C495" s="4">
        <v>343.635468</v>
      </c>
      <c r="D495" s="18">
        <f t="shared" si="36"/>
        <v>1.4991269666144746E-3</v>
      </c>
      <c r="E495" s="18">
        <f t="shared" si="36"/>
        <v>-9.0998320456468062E-3</v>
      </c>
      <c r="F495" s="25">
        <f t="shared" si="37"/>
        <v>1.9537281952343193E-6</v>
      </c>
      <c r="G495" s="25">
        <f t="shared" si="38"/>
        <v>5.8690671592414895E-5</v>
      </c>
      <c r="H495" s="25">
        <f t="shared" si="39"/>
        <v>2.247381662030716E-6</v>
      </c>
      <c r="I495" s="26">
        <f t="shared" si="40"/>
        <v>8.2806943258980533E-5</v>
      </c>
    </row>
    <row r="496" spans="1:9" x14ac:dyDescent="0.25">
      <c r="A496" s="1">
        <v>43805</v>
      </c>
      <c r="B496" s="4">
        <v>3145.9099120000001</v>
      </c>
      <c r="C496" s="4">
        <v>351.99572799999999</v>
      </c>
      <c r="D496" s="18">
        <f t="shared" si="36"/>
        <v>9.0942458803792529E-3</v>
      </c>
      <c r="E496" s="18">
        <f t="shared" si="36"/>
        <v>2.4037629698154546E-2</v>
      </c>
      <c r="F496" s="25">
        <f t="shared" si="37"/>
        <v>8.0871840131584044E-5</v>
      </c>
      <c r="G496" s="25">
        <f t="shared" si="38"/>
        <v>6.4905093238313638E-4</v>
      </c>
      <c r="H496" s="25">
        <f t="shared" si="39"/>
        <v>8.2705308132795011E-5</v>
      </c>
      <c r="I496" s="26">
        <f t="shared" si="40"/>
        <v>5.7780764150560141E-4</v>
      </c>
    </row>
    <row r="497" spans="1:9" x14ac:dyDescent="0.25">
      <c r="A497" s="1">
        <v>43808</v>
      </c>
      <c r="B497" s="4">
        <v>3135.959961</v>
      </c>
      <c r="C497" s="4">
        <v>349.13275099999998</v>
      </c>
      <c r="D497" s="18">
        <f t="shared" si="36"/>
        <v>-3.1678336297769859E-3</v>
      </c>
      <c r="E497" s="18">
        <f t="shared" si="36"/>
        <v>-8.1668139245880123E-3</v>
      </c>
      <c r="F497" s="25">
        <f t="shared" si="37"/>
        <v>1.0687683818417384E-5</v>
      </c>
      <c r="G497" s="25">
        <f t="shared" si="38"/>
        <v>4.5265521130667625E-5</v>
      </c>
      <c r="H497" s="25">
        <f t="shared" si="39"/>
        <v>1.0035169905946034E-5</v>
      </c>
      <c r="I497" s="26">
        <f t="shared" si="40"/>
        <v>6.6696849678844658E-5</v>
      </c>
    </row>
    <row r="498" spans="1:9" x14ac:dyDescent="0.25">
      <c r="A498" s="1">
        <v>43809</v>
      </c>
      <c r="B498" s="4">
        <v>3132.5200199999999</v>
      </c>
      <c r="C498" s="4">
        <v>345.84234600000002</v>
      </c>
      <c r="D498" s="18">
        <f t="shared" si="36"/>
        <v>-1.0975360392743783E-3</v>
      </c>
      <c r="E498" s="18">
        <f t="shared" si="36"/>
        <v>-9.46920141616589E-3</v>
      </c>
      <c r="F498" s="25">
        <f t="shared" si="37"/>
        <v>1.4373725538305781E-6</v>
      </c>
      <c r="G498" s="25">
        <f t="shared" si="38"/>
        <v>6.4486570794373483E-5</v>
      </c>
      <c r="H498" s="25">
        <f t="shared" si="39"/>
        <v>1.2045853575060897E-6</v>
      </c>
      <c r="I498" s="26">
        <f t="shared" si="40"/>
        <v>8.9665775459918097E-5</v>
      </c>
    </row>
    <row r="499" spans="1:9" x14ac:dyDescent="0.25">
      <c r="A499" s="1">
        <v>43810</v>
      </c>
      <c r="B499" s="4">
        <v>3141.6298830000001</v>
      </c>
      <c r="C499" s="4">
        <v>347.92993200000001</v>
      </c>
      <c r="D499" s="18">
        <f t="shared" si="36"/>
        <v>2.9039374393932159E-3</v>
      </c>
      <c r="E499" s="18">
        <f t="shared" si="36"/>
        <v>6.0180908542365802E-3</v>
      </c>
      <c r="F499" s="25">
        <f t="shared" si="37"/>
        <v>7.8543915858323005E-6</v>
      </c>
      <c r="G499" s="25">
        <f t="shared" si="38"/>
        <v>5.5605941899083855E-5</v>
      </c>
      <c r="H499" s="25">
        <f t="shared" si="39"/>
        <v>8.4328526519096283E-6</v>
      </c>
      <c r="I499" s="26">
        <f t="shared" si="40"/>
        <v>3.6217417529845973E-5</v>
      </c>
    </row>
    <row r="500" spans="1:9" x14ac:dyDescent="0.25">
      <c r="A500" s="1">
        <v>43811</v>
      </c>
      <c r="B500" s="4">
        <v>3168.570068</v>
      </c>
      <c r="C500" s="4">
        <v>344.24188199999998</v>
      </c>
      <c r="D500" s="18">
        <f t="shared" si="36"/>
        <v>8.5386672024539822E-3</v>
      </c>
      <c r="E500" s="18">
        <f t="shared" si="36"/>
        <v>-1.0656559042931989E-2</v>
      </c>
      <c r="F500" s="25">
        <f t="shared" si="37"/>
        <v>7.118800616043113E-5</v>
      </c>
      <c r="G500" s="25">
        <f t="shared" si="38"/>
        <v>8.4966190908835818E-5</v>
      </c>
      <c r="H500" s="25">
        <f t="shared" si="39"/>
        <v>7.2908837594263317E-5</v>
      </c>
      <c r="I500" s="26">
        <f t="shared" si="40"/>
        <v>1.1356225063549555E-4</v>
      </c>
    </row>
    <row r="501" spans="1:9" x14ac:dyDescent="0.25">
      <c r="A501" s="1">
        <v>43812</v>
      </c>
      <c r="B501" s="4">
        <v>3168.8000489999999</v>
      </c>
      <c r="C501" s="4">
        <v>339.64920000000001</v>
      </c>
      <c r="D501" s="18">
        <f t="shared" si="36"/>
        <v>7.2579317873283479E-5</v>
      </c>
      <c r="E501" s="18">
        <f t="shared" si="36"/>
        <v>-1.3431235362645831E-2</v>
      </c>
      <c r="F501" s="25">
        <f t="shared" si="37"/>
        <v>8.2882804240079699E-10</v>
      </c>
      <c r="G501" s="25">
        <f t="shared" si="38"/>
        <v>1.4381734689889039E-4</v>
      </c>
      <c r="H501" s="25">
        <f t="shared" si="39"/>
        <v>5.2677573829511268E-9</v>
      </c>
      <c r="I501" s="26">
        <f t="shared" si="40"/>
        <v>1.8039808336678791E-4</v>
      </c>
    </row>
    <row r="502" spans="1:9" x14ac:dyDescent="0.25">
      <c r="A502" s="1">
        <v>43815</v>
      </c>
      <c r="B502" s="4">
        <v>3191.4499510000001</v>
      </c>
      <c r="C502" s="4">
        <v>325.06594799999999</v>
      </c>
      <c r="D502" s="18">
        <f t="shared" si="36"/>
        <v>7.122360834448286E-3</v>
      </c>
      <c r="E502" s="18">
        <f t="shared" si="36"/>
        <v>-4.3885241600759121E-2</v>
      </c>
      <c r="F502" s="25">
        <f t="shared" si="37"/>
        <v>4.9294330669248608E-5</v>
      </c>
      <c r="G502" s="25">
        <f t="shared" si="38"/>
        <v>1.8016963022555973E-3</v>
      </c>
      <c r="H502" s="25">
        <f t="shared" si="39"/>
        <v>5.0728023856082887E-5</v>
      </c>
      <c r="I502" s="26">
        <f t="shared" si="40"/>
        <v>1.9259144303569991E-3</v>
      </c>
    </row>
    <row r="503" spans="1:9" x14ac:dyDescent="0.25">
      <c r="A503" s="1">
        <v>43816</v>
      </c>
      <c r="B503" s="4">
        <v>3192.5200199999999</v>
      </c>
      <c r="C503" s="4">
        <v>325.06594799999999</v>
      </c>
      <c r="D503" s="18">
        <f t="shared" si="36"/>
        <v>3.3523622914350006E-4</v>
      </c>
      <c r="E503" s="18">
        <f t="shared" si="36"/>
        <v>0</v>
      </c>
      <c r="F503" s="25">
        <f t="shared" si="37"/>
        <v>5.469402509371798E-8</v>
      </c>
      <c r="G503" s="25">
        <f t="shared" si="38"/>
        <v>2.070284497772707E-6</v>
      </c>
      <c r="H503" s="25">
        <f t="shared" si="39"/>
        <v>1.1238332933035328E-7</v>
      </c>
      <c r="I503" s="26">
        <f t="shared" si="40"/>
        <v>0</v>
      </c>
    </row>
    <row r="504" spans="1:9" x14ac:dyDescent="0.25">
      <c r="A504" s="1">
        <v>43817</v>
      </c>
      <c r="B504" s="4">
        <v>3191.139893</v>
      </c>
      <c r="C504" s="4">
        <v>328.72418199999998</v>
      </c>
      <c r="D504" s="18">
        <f t="shared" si="36"/>
        <v>-4.3239365514825985E-4</v>
      </c>
      <c r="E504" s="18">
        <f t="shared" si="36"/>
        <v>1.1190967899766324E-2</v>
      </c>
      <c r="F504" s="25">
        <f t="shared" si="37"/>
        <v>2.8490224285857181E-7</v>
      </c>
      <c r="G504" s="25">
        <f t="shared" si="38"/>
        <v>1.5951225783114589E-4</v>
      </c>
      <c r="H504" s="25">
        <f t="shared" si="39"/>
        <v>1.8696427301247226E-7</v>
      </c>
      <c r="I504" s="26">
        <f t="shared" si="40"/>
        <v>1.2523776253360028E-4</v>
      </c>
    </row>
    <row r="505" spans="1:9" x14ac:dyDescent="0.25">
      <c r="A505" s="1">
        <v>43818</v>
      </c>
      <c r="B505" s="4">
        <v>3205.3701169999999</v>
      </c>
      <c r="C505" s="4">
        <v>331.52749599999999</v>
      </c>
      <c r="D505" s="18">
        <f t="shared" si="36"/>
        <v>4.4493786311667416E-3</v>
      </c>
      <c r="E505" s="18">
        <f t="shared" si="36"/>
        <v>8.4917038115731105E-3</v>
      </c>
      <c r="F505" s="25">
        <f t="shared" si="37"/>
        <v>1.8905190434144642E-5</v>
      </c>
      <c r="G505" s="25">
        <f t="shared" si="38"/>
        <v>9.8615865705568894E-5</v>
      </c>
      <c r="H505" s="25">
        <f t="shared" si="39"/>
        <v>1.9796970203483228E-5</v>
      </c>
      <c r="I505" s="26">
        <f t="shared" si="40"/>
        <v>7.21090336234853E-5</v>
      </c>
    </row>
    <row r="506" spans="1:9" x14ac:dyDescent="0.25">
      <c r="A506" s="1">
        <v>43819</v>
      </c>
      <c r="B506" s="4">
        <v>3221.219971</v>
      </c>
      <c r="C506" s="4">
        <v>326.06002799999999</v>
      </c>
      <c r="D506" s="18">
        <f t="shared" si="36"/>
        <v>4.9325959549920183E-3</v>
      </c>
      <c r="E506" s="18">
        <f t="shared" si="36"/>
        <v>-1.6629250994029513E-2</v>
      </c>
      <c r="F506" s="25">
        <f t="shared" si="37"/>
        <v>2.3340756870068389E-5</v>
      </c>
      <c r="G506" s="25">
        <f t="shared" si="38"/>
        <v>2.3074833329563897E-4</v>
      </c>
      <c r="H506" s="25">
        <f t="shared" si="39"/>
        <v>2.4330502855203623E-5</v>
      </c>
      <c r="I506" s="26">
        <f t="shared" si="40"/>
        <v>2.7653198862243153E-4</v>
      </c>
    </row>
    <row r="507" spans="1:9" x14ac:dyDescent="0.25">
      <c r="A507" s="1">
        <v>43822</v>
      </c>
      <c r="B507" s="4">
        <v>3224.01001</v>
      </c>
      <c r="C507" s="4">
        <v>335.55355800000001</v>
      </c>
      <c r="D507" s="18">
        <f t="shared" si="36"/>
        <v>8.6576869483295522E-4</v>
      </c>
      <c r="E507" s="18">
        <f t="shared" si="36"/>
        <v>2.87000806495743E-2</v>
      </c>
      <c r="F507" s="25">
        <f t="shared" si="37"/>
        <v>5.8430736486755411E-7</v>
      </c>
      <c r="G507" s="25">
        <f t="shared" si="38"/>
        <v>9.0835503963844456E-4</v>
      </c>
      <c r="H507" s="25">
        <f t="shared" si="39"/>
        <v>7.4955543295275875E-7</v>
      </c>
      <c r="I507" s="26">
        <f t="shared" si="40"/>
        <v>8.2369462929206922E-4</v>
      </c>
    </row>
    <row r="508" spans="1:9" x14ac:dyDescent="0.25">
      <c r="A508" s="1">
        <v>43823</v>
      </c>
      <c r="B508" s="4">
        <v>3223.3798830000001</v>
      </c>
      <c r="C508" s="4">
        <v>331.03045700000001</v>
      </c>
      <c r="D508" s="18">
        <f t="shared" si="36"/>
        <v>-1.9546731699613876E-4</v>
      </c>
      <c r="E508" s="18">
        <f t="shared" si="36"/>
        <v>-1.3571193785171562E-2</v>
      </c>
      <c r="F508" s="25">
        <f t="shared" si="37"/>
        <v>8.8111616028406612E-8</v>
      </c>
      <c r="G508" s="25">
        <f t="shared" si="38"/>
        <v>1.4719380640358589E-4</v>
      </c>
      <c r="H508" s="25">
        <f t="shared" si="39"/>
        <v>3.8207472013668998E-8</v>
      </c>
      <c r="I508" s="26">
        <f t="shared" si="40"/>
        <v>1.8417730075467924E-4</v>
      </c>
    </row>
    <row r="509" spans="1:9" x14ac:dyDescent="0.25">
      <c r="A509" s="1">
        <v>43825</v>
      </c>
      <c r="B509" s="4">
        <v>3239.9099120000001</v>
      </c>
      <c r="C509" s="4">
        <v>327.96868899999998</v>
      </c>
      <c r="D509" s="18">
        <f t="shared" si="36"/>
        <v>5.1150623181264333E-3</v>
      </c>
      <c r="E509" s="18">
        <f t="shared" si="36"/>
        <v>-9.2922427880135963E-3</v>
      </c>
      <c r="F509" s="25">
        <f t="shared" si="37"/>
        <v>2.5137123780179937E-5</v>
      </c>
      <c r="G509" s="25">
        <f t="shared" si="38"/>
        <v>6.1675804616704937E-5</v>
      </c>
      <c r="H509" s="25">
        <f t="shared" si="39"/>
        <v>2.6163862518316962E-5</v>
      </c>
      <c r="I509" s="26">
        <f t="shared" si="40"/>
        <v>8.6345776031390692E-5</v>
      </c>
    </row>
    <row r="510" spans="1:9" x14ac:dyDescent="0.25">
      <c r="A510" s="1">
        <v>43826</v>
      </c>
      <c r="B510" s="4">
        <v>3240.0200199999999</v>
      </c>
      <c r="C510" s="4">
        <v>328.187408</v>
      </c>
      <c r="D510" s="18">
        <f t="shared" si="36"/>
        <v>3.398431809157373E-5</v>
      </c>
      <c r="E510" s="18">
        <f t="shared" si="36"/>
        <v>6.666676088227417E-4</v>
      </c>
      <c r="F510" s="25">
        <f t="shared" si="37"/>
        <v>4.5406537997335159E-9</v>
      </c>
      <c r="G510" s="25">
        <f t="shared" si="38"/>
        <v>4.4331973408755799E-6</v>
      </c>
      <c r="H510" s="25">
        <f t="shared" si="39"/>
        <v>1.1549338761492656E-9</v>
      </c>
      <c r="I510" s="26">
        <f t="shared" si="40"/>
        <v>4.4444570065343214E-7</v>
      </c>
    </row>
    <row r="511" spans="1:9" x14ac:dyDescent="0.25">
      <c r="A511" s="1">
        <v>43829</v>
      </c>
      <c r="B511" s="4">
        <v>3221.290039</v>
      </c>
      <c r="C511" s="4">
        <v>324.46951300000001</v>
      </c>
      <c r="D511" s="18">
        <f t="shared" si="36"/>
        <v>-5.797596243427139E-3</v>
      </c>
      <c r="E511" s="18">
        <f t="shared" si="36"/>
        <v>-1.1393230033354662E-2</v>
      </c>
      <c r="F511" s="25">
        <f t="shared" si="37"/>
        <v>3.4797787305258421E-5</v>
      </c>
      <c r="G511" s="25">
        <f t="shared" si="38"/>
        <v>9.9089715227329645E-5</v>
      </c>
      <c r="H511" s="25">
        <f t="shared" si="39"/>
        <v>3.3612122201800473E-5</v>
      </c>
      <c r="I511" s="26">
        <f t="shared" si="40"/>
        <v>1.2980569059293468E-4</v>
      </c>
    </row>
    <row r="512" spans="1:9" x14ac:dyDescent="0.25">
      <c r="A512" s="1">
        <v>43830</v>
      </c>
      <c r="B512" s="4">
        <v>3230.780029</v>
      </c>
      <c r="C512" s="4">
        <v>323.83331299999998</v>
      </c>
      <c r="D512" s="18">
        <f t="shared" si="36"/>
        <v>2.9416905717033117E-3</v>
      </c>
      <c r="E512" s="18">
        <f t="shared" si="36"/>
        <v>-1.9626636772451765E-3</v>
      </c>
      <c r="F512" s="25">
        <f t="shared" si="37"/>
        <v>8.067428382314975E-6</v>
      </c>
      <c r="G512" s="25">
        <f t="shared" si="38"/>
        <v>2.7438252491604167E-7</v>
      </c>
      <c r="H512" s="25">
        <f t="shared" si="39"/>
        <v>8.6535434196481575E-6</v>
      </c>
      <c r="I512" s="26">
        <f t="shared" si="40"/>
        <v>3.8520487099775583E-6</v>
      </c>
    </row>
    <row r="513" spans="1:9" x14ac:dyDescent="0.25">
      <c r="A513" s="1">
        <v>43832</v>
      </c>
      <c r="B513" s="4">
        <v>3257.8500979999999</v>
      </c>
      <c r="C513" s="4">
        <v>331.34857199999999</v>
      </c>
      <c r="D513" s="18">
        <f t="shared" si="36"/>
        <v>8.3438955597205794E-3</v>
      </c>
      <c r="E513" s="18">
        <f t="shared" si="36"/>
        <v>2.2941991522695E-2</v>
      </c>
      <c r="F513" s="25">
        <f t="shared" si="37"/>
        <v>6.7939249170881059E-5</v>
      </c>
      <c r="G513" s="25">
        <f t="shared" si="38"/>
        <v>5.9442535160130166E-4</v>
      </c>
      <c r="H513" s="25">
        <f t="shared" si="39"/>
        <v>6.9620593111524806E-5</v>
      </c>
      <c r="I513" s="26">
        <f t="shared" si="40"/>
        <v>5.2633497502740923E-4</v>
      </c>
    </row>
    <row r="514" spans="1:9" x14ac:dyDescent="0.25">
      <c r="A514" s="1">
        <v>43833</v>
      </c>
      <c r="B514" s="4">
        <v>3234.8500979999999</v>
      </c>
      <c r="C514" s="4">
        <v>330.791901</v>
      </c>
      <c r="D514" s="18">
        <f t="shared" si="36"/>
        <v>-7.0849093642042964E-3</v>
      </c>
      <c r="E514" s="18">
        <f t="shared" si="36"/>
        <v>-1.6814291040984611E-3</v>
      </c>
      <c r="F514" s="25">
        <f t="shared" si="37"/>
        <v>5.1642592296039347E-5</v>
      </c>
      <c r="G514" s="25">
        <f t="shared" si="38"/>
        <v>5.8845435160613678E-8</v>
      </c>
      <c r="H514" s="25">
        <f t="shared" si="39"/>
        <v>5.0195940698989729E-5</v>
      </c>
      <c r="I514" s="26">
        <f t="shared" si="40"/>
        <v>2.8272038321093534E-6</v>
      </c>
    </row>
    <row r="515" spans="1:9" x14ac:dyDescent="0.25">
      <c r="A515" s="1">
        <v>43836</v>
      </c>
      <c r="B515" s="4">
        <v>3246.280029</v>
      </c>
      <c r="C515" s="4">
        <v>331.76608299999998</v>
      </c>
      <c r="D515" s="18">
        <f t="shared" si="36"/>
        <v>3.5271449965572142E-3</v>
      </c>
      <c r="E515" s="18">
        <f t="shared" si="36"/>
        <v>2.9406715353197149E-3</v>
      </c>
      <c r="F515" s="25">
        <f t="shared" si="37"/>
        <v>1.1735943291270234E-5</v>
      </c>
      <c r="G515" s="25">
        <f t="shared" si="38"/>
        <v>1.9180194192986452E-5</v>
      </c>
      <c r="H515" s="25">
        <f t="shared" si="39"/>
        <v>1.2440751826738591E-5</v>
      </c>
      <c r="I515" s="26">
        <f t="shared" si="40"/>
        <v>8.64754907863961E-6</v>
      </c>
    </row>
    <row r="516" spans="1:9" x14ac:dyDescent="0.25">
      <c r="A516" s="1">
        <v>43837</v>
      </c>
      <c r="B516" s="4">
        <v>3237.179932</v>
      </c>
      <c r="C516" s="4">
        <v>335.28515599999997</v>
      </c>
      <c r="D516" s="18">
        <f t="shared" si="36"/>
        <v>-2.8071748821291158E-3</v>
      </c>
      <c r="E516" s="18">
        <f t="shared" si="36"/>
        <v>1.0551230376136955E-2</v>
      </c>
      <c r="F516" s="25">
        <f t="shared" si="37"/>
        <v>8.4596257205662657E-6</v>
      </c>
      <c r="G516" s="25">
        <f t="shared" si="38"/>
        <v>1.4376198722127078E-4</v>
      </c>
      <c r="H516" s="25">
        <f t="shared" si="39"/>
        <v>7.8802308188566147E-6</v>
      </c>
      <c r="I516" s="26">
        <f t="shared" si="40"/>
        <v>1.1132846245031519E-4</v>
      </c>
    </row>
    <row r="517" spans="1:9" x14ac:dyDescent="0.25">
      <c r="A517" s="1">
        <v>43838</v>
      </c>
      <c r="B517" s="4">
        <v>3253.0500489999999</v>
      </c>
      <c r="C517" s="4">
        <v>329.41009500000001</v>
      </c>
      <c r="D517" s="18">
        <f t="shared" si="36"/>
        <v>4.8904734274613417E-3</v>
      </c>
      <c r="E517" s="18">
        <f t="shared" si="36"/>
        <v>-1.7677917785756805E-2</v>
      </c>
      <c r="F517" s="25">
        <f t="shared" si="37"/>
        <v>2.2935524170579723E-5</v>
      </c>
      <c r="G517" s="25">
        <f t="shared" si="38"/>
        <v>2.6370737700300424E-4</v>
      </c>
      <c r="H517" s="25">
        <f t="shared" si="39"/>
        <v>2.3916730344705482E-5</v>
      </c>
      <c r="I517" s="26">
        <f t="shared" si="40"/>
        <v>3.1250877723997678E-4</v>
      </c>
    </row>
    <row r="518" spans="1:9" x14ac:dyDescent="0.25">
      <c r="A518" s="1">
        <v>43839</v>
      </c>
      <c r="B518" s="4">
        <v>3274.6999510000001</v>
      </c>
      <c r="C518" s="4">
        <v>334.350708</v>
      </c>
      <c r="D518" s="18">
        <f t="shared" si="36"/>
        <v>6.6332140115857923E-3</v>
      </c>
      <c r="E518" s="18">
        <f t="shared" si="36"/>
        <v>1.4887002135065608E-2</v>
      </c>
      <c r="F518" s="25">
        <f t="shared" si="37"/>
        <v>4.266500328357953E-5</v>
      </c>
      <c r="G518" s="25">
        <f t="shared" si="38"/>
        <v>2.6653339319242811E-4</v>
      </c>
      <c r="H518" s="25">
        <f t="shared" si="39"/>
        <v>4.3999528123498082E-5</v>
      </c>
      <c r="I518" s="26">
        <f t="shared" si="40"/>
        <v>2.2162283256944797E-4</v>
      </c>
    </row>
    <row r="519" spans="1:9" x14ac:dyDescent="0.25">
      <c r="A519" s="1">
        <v>43840</v>
      </c>
      <c r="B519" s="4">
        <v>3265.3500979999999</v>
      </c>
      <c r="C519" s="4">
        <v>327.96868899999998</v>
      </c>
      <c r="D519" s="18">
        <f t="shared" si="36"/>
        <v>-2.8592623297471966E-3</v>
      </c>
      <c r="E519" s="18">
        <f t="shared" si="36"/>
        <v>-1.9272322577584697E-2</v>
      </c>
      <c r="F519" s="25">
        <f t="shared" si="37"/>
        <v>8.7653360448537834E-6</v>
      </c>
      <c r="G519" s="25">
        <f t="shared" si="38"/>
        <v>3.1803280397439926E-4</v>
      </c>
      <c r="H519" s="25">
        <f t="shared" si="39"/>
        <v>8.1753810703113658E-6</v>
      </c>
      <c r="I519" s="26">
        <f t="shared" si="40"/>
        <v>3.7142241753448084E-4</v>
      </c>
    </row>
    <row r="520" spans="1:9" x14ac:dyDescent="0.25">
      <c r="A520" s="1">
        <v>43843</v>
      </c>
      <c r="B520" s="4">
        <v>3288.1298830000001</v>
      </c>
      <c r="C520" s="4">
        <v>328.266907</v>
      </c>
      <c r="D520" s="18">
        <f t="shared" si="36"/>
        <v>6.9519939976844915E-3</v>
      </c>
      <c r="E520" s="18">
        <f t="shared" si="36"/>
        <v>9.0887486855762648E-4</v>
      </c>
      <c r="F520" s="25">
        <f t="shared" si="37"/>
        <v>4.6931067083693189E-5</v>
      </c>
      <c r="G520" s="25">
        <f t="shared" si="38"/>
        <v>5.5118041860911399E-6</v>
      </c>
      <c r="H520" s="25">
        <f t="shared" si="39"/>
        <v>4.8330220543841198E-5</v>
      </c>
      <c r="I520" s="26">
        <f t="shared" si="40"/>
        <v>8.2605352669564285E-7</v>
      </c>
    </row>
    <row r="521" spans="1:9" x14ac:dyDescent="0.25">
      <c r="A521" s="1">
        <v>43844</v>
      </c>
      <c r="B521" s="4">
        <v>3283.1499020000001</v>
      </c>
      <c r="C521" s="4">
        <v>330.38430799999998</v>
      </c>
      <c r="D521" s="18">
        <f t="shared" si="36"/>
        <v>-1.5156809986203762E-3</v>
      </c>
      <c r="E521" s="18">
        <f t="shared" si="36"/>
        <v>6.429528242001584E-3</v>
      </c>
      <c r="F521" s="25">
        <f t="shared" si="37"/>
        <v>2.6148497008004472E-6</v>
      </c>
      <c r="G521" s="25">
        <f t="shared" si="38"/>
        <v>6.1911349775079584E-5</v>
      </c>
      <c r="H521" s="25">
        <f t="shared" si="39"/>
        <v>2.2972888895788609E-6</v>
      </c>
      <c r="I521" s="26">
        <f t="shared" si="40"/>
        <v>4.1338833414695982E-5</v>
      </c>
    </row>
    <row r="522" spans="1:9" x14ac:dyDescent="0.25">
      <c r="A522" s="1">
        <v>43845</v>
      </c>
      <c r="B522" s="4">
        <v>3289.290039</v>
      </c>
      <c r="C522" s="4">
        <v>327.84939600000001</v>
      </c>
      <c r="D522" s="18">
        <f t="shared" si="36"/>
        <v>1.8684503293881162E-3</v>
      </c>
      <c r="E522" s="18">
        <f t="shared" si="36"/>
        <v>-7.7022021702197142E-3</v>
      </c>
      <c r="F522" s="25">
        <f t="shared" si="37"/>
        <v>3.1225775144345803E-6</v>
      </c>
      <c r="G522" s="25">
        <f t="shared" si="38"/>
        <v>3.9229601410376788E-5</v>
      </c>
      <c r="H522" s="25">
        <f t="shared" si="39"/>
        <v>3.4911066333905598E-6</v>
      </c>
      <c r="I522" s="26">
        <f t="shared" si="40"/>
        <v>5.9323918270937277E-5</v>
      </c>
    </row>
    <row r="523" spans="1:9" x14ac:dyDescent="0.25">
      <c r="A523" s="1">
        <v>43846</v>
      </c>
      <c r="B523" s="4">
        <v>3316.8100589999999</v>
      </c>
      <c r="C523" s="4">
        <v>330.03637700000002</v>
      </c>
      <c r="D523" s="18">
        <f t="shared" si="36"/>
        <v>8.3317475637150612E-3</v>
      </c>
      <c r="E523" s="18">
        <f t="shared" si="36"/>
        <v>6.6485373166129567E-3</v>
      </c>
      <c r="F523" s="25">
        <f t="shared" si="37"/>
        <v>6.7739136377750587E-5</v>
      </c>
      <c r="G523" s="25">
        <f t="shared" si="38"/>
        <v>6.540580649040983E-5</v>
      </c>
      <c r="H523" s="25">
        <f t="shared" si="39"/>
        <v>6.9418017465471864E-5</v>
      </c>
      <c r="I523" s="26">
        <f t="shared" si="40"/>
        <v>4.4203048450395012E-5</v>
      </c>
    </row>
    <row r="524" spans="1:9" x14ac:dyDescent="0.25">
      <c r="A524" s="1">
        <v>43847</v>
      </c>
      <c r="B524" s="4">
        <v>3329.6201169999999</v>
      </c>
      <c r="C524" s="4">
        <v>322.23281900000001</v>
      </c>
      <c r="D524" s="18">
        <f t="shared" ref="D524:E587" si="41">LN(B524/B523)</f>
        <v>3.8547230686901417E-3</v>
      </c>
      <c r="E524" s="18">
        <f t="shared" si="41"/>
        <v>-2.3928557069292509E-2</v>
      </c>
      <c r="F524" s="25">
        <f t="shared" ref="F524:F587" si="42">(D524-$D$2)^2</f>
        <v>1.4087669079653521E-5</v>
      </c>
      <c r="G524" s="25">
        <f t="shared" ref="G524:G587" si="43">(E524-$E$2)^2</f>
        <v>5.0578699947473457E-4</v>
      </c>
      <c r="H524" s="25">
        <f t="shared" ref="H524:H587" si="44">D524^2</f>
        <v>1.4858889936291944E-5</v>
      </c>
      <c r="I524" s="26">
        <f t="shared" ref="I524:I587" si="45">E524^2</f>
        <v>5.7257584341838849E-4</v>
      </c>
    </row>
    <row r="525" spans="1:9" x14ac:dyDescent="0.25">
      <c r="A525" s="1">
        <v>43851</v>
      </c>
      <c r="B525" s="4">
        <v>3320.790039</v>
      </c>
      <c r="C525" s="4">
        <v>311.516571</v>
      </c>
      <c r="D525" s="18">
        <f t="shared" si="41"/>
        <v>-2.6555003320934225E-3</v>
      </c>
      <c r="E525" s="18">
        <f t="shared" si="41"/>
        <v>-3.3821790404963012E-2</v>
      </c>
      <c r="F525" s="25">
        <f t="shared" si="42"/>
        <v>7.6003268140707746E-6</v>
      </c>
      <c r="G525" s="25">
        <f t="shared" si="43"/>
        <v>1.048654937857376E-3</v>
      </c>
      <c r="H525" s="25">
        <f t="shared" si="44"/>
        <v>7.051682013748277E-6</v>
      </c>
      <c r="I525" s="26">
        <f t="shared" si="45"/>
        <v>1.1439135061972481E-3</v>
      </c>
    </row>
    <row r="526" spans="1:9" x14ac:dyDescent="0.25">
      <c r="A526" s="1">
        <v>43852</v>
      </c>
      <c r="B526" s="4">
        <v>3321.75</v>
      </c>
      <c r="C526" s="4">
        <v>307.17242399999998</v>
      </c>
      <c r="D526" s="18">
        <f t="shared" si="41"/>
        <v>2.8903431550190799E-4</v>
      </c>
      <c r="E526" s="18">
        <f t="shared" si="41"/>
        <v>-1.4043302625014201E-2</v>
      </c>
      <c r="F526" s="25">
        <f t="shared" si="42"/>
        <v>3.5218386376082359E-8</v>
      </c>
      <c r="G526" s="25">
        <f t="shared" si="43"/>
        <v>1.5887226824129049E-4</v>
      </c>
      <c r="H526" s="25">
        <f t="shared" si="44"/>
        <v>8.3540835537656483E-8</v>
      </c>
      <c r="I526" s="26">
        <f t="shared" si="45"/>
        <v>1.9721434861773074E-4</v>
      </c>
    </row>
    <row r="527" spans="1:9" x14ac:dyDescent="0.25">
      <c r="A527" s="1">
        <v>43853</v>
      </c>
      <c r="B527" s="4">
        <v>3325.540039</v>
      </c>
      <c r="C527" s="4">
        <v>315.91043100000002</v>
      </c>
      <c r="D527" s="18">
        <f t="shared" si="41"/>
        <v>1.1403261745642909E-3</v>
      </c>
      <c r="E527" s="18">
        <f t="shared" si="41"/>
        <v>2.8049495586571032E-2</v>
      </c>
      <c r="F527" s="25">
        <f t="shared" si="42"/>
        <v>1.079432651305573E-6</v>
      </c>
      <c r="G527" s="25">
        <f t="shared" si="43"/>
        <v>8.6956242655317076E-4</v>
      </c>
      <c r="H527" s="25">
        <f t="shared" si="44"/>
        <v>1.3003437843964295E-6</v>
      </c>
      <c r="I527" s="26">
        <f t="shared" si="45"/>
        <v>7.8677420266106779E-4</v>
      </c>
    </row>
    <row r="528" spans="1:9" x14ac:dyDescent="0.25">
      <c r="A528" s="1">
        <v>43854</v>
      </c>
      <c r="B528" s="4">
        <v>3295.469971</v>
      </c>
      <c r="C528" s="4">
        <v>321.13931300000002</v>
      </c>
      <c r="D528" s="18">
        <f t="shared" si="41"/>
        <v>-9.0832893173140306E-3</v>
      </c>
      <c r="E528" s="18">
        <f t="shared" si="41"/>
        <v>1.6416298659429392E-2</v>
      </c>
      <c r="F528" s="25">
        <f t="shared" si="42"/>
        <v>8.435794274160965E-5</v>
      </c>
      <c r="G528" s="25">
        <f t="shared" si="43"/>
        <v>3.1880627377871106E-4</v>
      </c>
      <c r="H528" s="25">
        <f t="shared" si="44"/>
        <v>8.2506144822031184E-5</v>
      </c>
      <c r="I528" s="26">
        <f t="shared" si="45"/>
        <v>2.6949486167558327E-4</v>
      </c>
    </row>
    <row r="529" spans="1:9" x14ac:dyDescent="0.25">
      <c r="A529" s="1">
        <v>43857</v>
      </c>
      <c r="B529" s="4">
        <v>3243.6298830000001</v>
      </c>
      <c r="C529" s="4">
        <v>314.72747800000002</v>
      </c>
      <c r="D529" s="18">
        <f t="shared" si="41"/>
        <v>-1.5855752389124188E-2</v>
      </c>
      <c r="E529" s="18">
        <f t="shared" si="41"/>
        <v>-2.016791070362323E-2</v>
      </c>
      <c r="F529" s="25">
        <f t="shared" si="42"/>
        <v>2.5462971318645773E-4</v>
      </c>
      <c r="G529" s="25">
        <f t="shared" si="43"/>
        <v>3.5077777764201033E-4</v>
      </c>
      <c r="H529" s="25">
        <f t="shared" si="44"/>
        <v>2.5140488382521743E-4</v>
      </c>
      <c r="I529" s="26">
        <f t="shared" si="45"/>
        <v>4.0674462214932046E-4</v>
      </c>
    </row>
    <row r="530" spans="1:9" x14ac:dyDescent="0.25">
      <c r="A530" s="1">
        <v>43858</v>
      </c>
      <c r="B530" s="4">
        <v>3276.23999</v>
      </c>
      <c r="C530" s="4">
        <v>314.68771400000003</v>
      </c>
      <c r="D530" s="18">
        <f t="shared" si="41"/>
        <v>1.0003383371009162E-2</v>
      </c>
      <c r="E530" s="18">
        <f t="shared" si="41"/>
        <v>-1.2635220934699499E-4</v>
      </c>
      <c r="F530" s="25">
        <f t="shared" si="42"/>
        <v>9.8049894710263149E-5</v>
      </c>
      <c r="G530" s="25">
        <f t="shared" si="43"/>
        <v>1.7226460494240479E-6</v>
      </c>
      <c r="H530" s="25">
        <f t="shared" si="44"/>
        <v>1.0006767886738263E-4</v>
      </c>
      <c r="I530" s="26">
        <f t="shared" si="45"/>
        <v>1.5964880806866849E-8</v>
      </c>
    </row>
    <row r="531" spans="1:9" x14ac:dyDescent="0.25">
      <c r="A531" s="1">
        <v>43859</v>
      </c>
      <c r="B531" s="4">
        <v>3273.3999020000001</v>
      </c>
      <c r="C531" s="4">
        <v>320.115387</v>
      </c>
      <c r="D531" s="18">
        <f t="shared" si="41"/>
        <v>-8.6725017705989612E-4</v>
      </c>
      <c r="E531" s="18">
        <f t="shared" si="41"/>
        <v>1.710075222147794E-2</v>
      </c>
      <c r="F531" s="25">
        <f t="shared" si="42"/>
        <v>9.382225128189988E-7</v>
      </c>
      <c r="G531" s="25">
        <f t="shared" si="43"/>
        <v>3.4371678836391824E-4</v>
      </c>
      <c r="H531" s="25">
        <f t="shared" si="44"/>
        <v>7.5212286961042119E-7</v>
      </c>
      <c r="I531" s="26">
        <f t="shared" si="45"/>
        <v>2.9243572654038272E-4</v>
      </c>
    </row>
    <row r="532" spans="1:9" x14ac:dyDescent="0.25">
      <c r="A532" s="1">
        <v>43860</v>
      </c>
      <c r="B532" s="4">
        <v>3283.6599120000001</v>
      </c>
      <c r="C532" s="4">
        <v>321.38781699999998</v>
      </c>
      <c r="D532" s="18">
        <f t="shared" si="41"/>
        <v>3.1294570019154417E-3</v>
      </c>
      <c r="E532" s="18">
        <f t="shared" si="41"/>
        <v>3.9670313750179804E-3</v>
      </c>
      <c r="F532" s="25">
        <f t="shared" si="42"/>
        <v>9.1693188147719709E-6</v>
      </c>
      <c r="G532" s="25">
        <f t="shared" si="43"/>
        <v>2.9223535313849259E-5</v>
      </c>
      <c r="H532" s="25">
        <f t="shared" si="44"/>
        <v>9.7935011268375847E-6</v>
      </c>
      <c r="I532" s="26">
        <f t="shared" si="45"/>
        <v>1.5737337930377049E-5</v>
      </c>
    </row>
    <row r="533" spans="1:9" x14ac:dyDescent="0.25">
      <c r="A533" s="1">
        <v>43861</v>
      </c>
      <c r="B533" s="4">
        <v>3225.5200199999999</v>
      </c>
      <c r="C533" s="4">
        <v>316.38757299999997</v>
      </c>
      <c r="D533" s="18">
        <f t="shared" si="41"/>
        <v>-1.7864443392728784E-2</v>
      </c>
      <c r="E533" s="18">
        <f t="shared" si="41"/>
        <v>-1.5680587659317725E-2</v>
      </c>
      <c r="F533" s="25">
        <f t="shared" si="42"/>
        <v>3.2277040385117668E-4</v>
      </c>
      <c r="G533" s="25">
        <f t="shared" si="43"/>
        <v>2.0282713931201127E-4</v>
      </c>
      <c r="H533" s="25">
        <f t="shared" si="44"/>
        <v>3.1913833773201109E-4</v>
      </c>
      <c r="I533" s="26">
        <f t="shared" si="45"/>
        <v>2.4588082934154734E-4</v>
      </c>
    </row>
    <row r="534" spans="1:9" x14ac:dyDescent="0.25">
      <c r="A534" s="1">
        <v>43864</v>
      </c>
      <c r="B534" s="4">
        <v>3248.919922</v>
      </c>
      <c r="C534" s="4">
        <v>314.131012</v>
      </c>
      <c r="D534" s="18">
        <f t="shared" si="41"/>
        <v>7.2284256543816159E-3</v>
      </c>
      <c r="E534" s="18">
        <f t="shared" si="41"/>
        <v>-7.1578243311048641E-3</v>
      </c>
      <c r="F534" s="25">
        <f t="shared" si="42"/>
        <v>5.0794940950034749E-5</v>
      </c>
      <c r="G534" s="25">
        <f t="shared" si="43"/>
        <v>3.2706686576617548E-5</v>
      </c>
      <c r="H534" s="25">
        <f t="shared" si="44"/>
        <v>5.2250137440922294E-5</v>
      </c>
      <c r="I534" s="26">
        <f t="shared" si="45"/>
        <v>5.1234449154956796E-5</v>
      </c>
    </row>
    <row r="535" spans="1:9" x14ac:dyDescent="0.25">
      <c r="A535" s="1">
        <v>43865</v>
      </c>
      <c r="B535" s="4">
        <v>3297.5900879999999</v>
      </c>
      <c r="C535" s="4">
        <v>316.05954000000003</v>
      </c>
      <c r="D535" s="18">
        <f t="shared" si="41"/>
        <v>1.486931591219986E-2</v>
      </c>
      <c r="E535" s="18">
        <f t="shared" si="41"/>
        <v>6.1204790015961857E-3</v>
      </c>
      <c r="F535" s="25">
        <f t="shared" si="42"/>
        <v>2.180922651089744E-4</v>
      </c>
      <c r="G535" s="25">
        <f t="shared" si="43"/>
        <v>5.7143429606548074E-5</v>
      </c>
      <c r="H535" s="25">
        <f t="shared" si="44"/>
        <v>2.2109655569679996E-4</v>
      </c>
      <c r="I535" s="26">
        <f t="shared" si="45"/>
        <v>3.7460263208979843E-5</v>
      </c>
    </row>
    <row r="536" spans="1:9" x14ac:dyDescent="0.25">
      <c r="A536" s="1">
        <v>43866</v>
      </c>
      <c r="B536" s="4">
        <v>3334.6899410000001</v>
      </c>
      <c r="C536" s="4">
        <v>327.60086100000001</v>
      </c>
      <c r="D536" s="18">
        <f t="shared" si="41"/>
        <v>1.1187778503979414E-2</v>
      </c>
      <c r="E536" s="18">
        <f t="shared" si="41"/>
        <v>3.5865366620547172E-2</v>
      </c>
      <c r="F536" s="25">
        <f t="shared" si="42"/>
        <v>1.2290848252693499E-4</v>
      </c>
      <c r="G536" s="25">
        <f t="shared" si="43"/>
        <v>1.3916044525847742E-3</v>
      </c>
      <c r="H536" s="25">
        <f t="shared" si="44"/>
        <v>1.2516638785410386E-4</v>
      </c>
      <c r="I536" s="26">
        <f t="shared" si="45"/>
        <v>1.2863245228262592E-3</v>
      </c>
    </row>
    <row r="537" spans="1:9" x14ac:dyDescent="0.25">
      <c r="A537" s="1">
        <v>43867</v>
      </c>
      <c r="B537" s="4">
        <v>3345.780029</v>
      </c>
      <c r="C537" s="4">
        <v>339.41061400000001</v>
      </c>
      <c r="D537" s="18">
        <f t="shared" si="41"/>
        <v>3.3201550900961913E-3</v>
      </c>
      <c r="E537" s="18">
        <f t="shared" si="41"/>
        <v>3.5414644964965894E-2</v>
      </c>
      <c r="F537" s="25">
        <f t="shared" si="42"/>
        <v>1.0360585878828317E-5</v>
      </c>
      <c r="G537" s="25">
        <f t="shared" si="43"/>
        <v>1.3581799675561859E-3</v>
      </c>
      <c r="H537" s="25">
        <f t="shared" si="44"/>
        <v>1.1023429822291648E-5</v>
      </c>
      <c r="I537" s="26">
        <f t="shared" si="45"/>
        <v>1.2541970779945842E-3</v>
      </c>
    </row>
    <row r="538" spans="1:9" x14ac:dyDescent="0.25">
      <c r="A538" s="1">
        <v>43868</v>
      </c>
      <c r="B538" s="4">
        <v>3327.709961</v>
      </c>
      <c r="C538" s="4">
        <v>334.75830100000002</v>
      </c>
      <c r="D538" s="18">
        <f t="shared" si="41"/>
        <v>-5.41549090194545E-3</v>
      </c>
      <c r="E538" s="18">
        <f t="shared" si="41"/>
        <v>-1.3801843271571631E-2</v>
      </c>
      <c r="F538" s="25">
        <f t="shared" si="42"/>
        <v>3.0435739775435669E-5</v>
      </c>
      <c r="G538" s="25">
        <f t="shared" si="43"/>
        <v>1.5284364408833066E-4</v>
      </c>
      <c r="H538" s="25">
        <f t="shared" si="44"/>
        <v>2.9327541709053942E-5</v>
      </c>
      <c r="I538" s="26">
        <f t="shared" si="45"/>
        <v>1.9049087769302709E-4</v>
      </c>
    </row>
    <row r="539" spans="1:9" x14ac:dyDescent="0.25">
      <c r="A539" s="1">
        <v>43871</v>
      </c>
      <c r="B539" s="4">
        <v>3352.0900879999999</v>
      </c>
      <c r="C539" s="4">
        <v>342.63146999999998</v>
      </c>
      <c r="D539" s="18">
        <f t="shared" si="41"/>
        <v>7.2996901344203769E-3</v>
      </c>
      <c r="E539" s="18">
        <f t="shared" si="41"/>
        <v>2.3246656189790403E-2</v>
      </c>
      <c r="F539" s="25">
        <f t="shared" si="42"/>
        <v>5.1815831593461482E-5</v>
      </c>
      <c r="G539" s="25">
        <f t="shared" si="43"/>
        <v>6.0937413307111639E-4</v>
      </c>
      <c r="H539" s="25">
        <f t="shared" si="44"/>
        <v>5.3285476058554179E-5</v>
      </c>
      <c r="I539" s="26">
        <f t="shared" si="45"/>
        <v>5.404070240063205E-4</v>
      </c>
    </row>
    <row r="540" spans="1:9" x14ac:dyDescent="0.25">
      <c r="A540" s="1">
        <v>43872</v>
      </c>
      <c r="B540" s="4">
        <v>3357.75</v>
      </c>
      <c r="C540" s="4">
        <v>342.38293499999997</v>
      </c>
      <c r="D540" s="18">
        <f t="shared" si="41"/>
        <v>1.687048653373355E-3</v>
      </c>
      <c r="E540" s="18">
        <f t="shared" si="41"/>
        <v>-7.2563440736812194E-4</v>
      </c>
      <c r="F540" s="25">
        <f t="shared" si="42"/>
        <v>2.5143809410139932E-6</v>
      </c>
      <c r="G540" s="25">
        <f t="shared" si="43"/>
        <v>5.0867409003229115E-7</v>
      </c>
      <c r="H540" s="25">
        <f t="shared" si="44"/>
        <v>2.8461331588488506E-6</v>
      </c>
      <c r="I540" s="26">
        <f t="shared" si="45"/>
        <v>5.2654529315648556E-7</v>
      </c>
    </row>
    <row r="541" spans="1:9" x14ac:dyDescent="0.25">
      <c r="A541" s="1">
        <v>43873</v>
      </c>
      <c r="B541" s="4">
        <v>3379.4499510000001</v>
      </c>
      <c r="C541" s="4">
        <v>345.39501999999999</v>
      </c>
      <c r="D541" s="18">
        <f t="shared" si="41"/>
        <v>6.4418530543442504E-3</v>
      </c>
      <c r="E541" s="18">
        <f t="shared" si="41"/>
        <v>8.758943886221086E-3</v>
      </c>
      <c r="F541" s="25">
        <f t="shared" si="42"/>
        <v>4.0201741953582364E-5</v>
      </c>
      <c r="G541" s="25">
        <f t="shared" si="43"/>
        <v>1.0399496595076243E-4</v>
      </c>
      <c r="H541" s="25">
        <f t="shared" si="44"/>
        <v>4.1497470773764352E-5</v>
      </c>
      <c r="I541" s="26">
        <f t="shared" si="45"/>
        <v>7.6719098001969748E-5</v>
      </c>
    </row>
    <row r="542" spans="1:9" x14ac:dyDescent="0.25">
      <c r="A542" s="1">
        <v>43874</v>
      </c>
      <c r="B542" s="4">
        <v>3373.9399410000001</v>
      </c>
      <c r="C542" s="4">
        <v>342.82000699999998</v>
      </c>
      <c r="D542" s="18">
        <f t="shared" si="41"/>
        <v>-1.631776429537957E-3</v>
      </c>
      <c r="E542" s="18">
        <f t="shared" si="41"/>
        <v>-7.4831990448370189E-3</v>
      </c>
      <c r="F542" s="25">
        <f t="shared" si="42"/>
        <v>3.003792011094325E-6</v>
      </c>
      <c r="G542" s="25">
        <f t="shared" si="43"/>
        <v>3.653417564364498E-5</v>
      </c>
      <c r="H542" s="25">
        <f t="shared" si="44"/>
        <v>2.6626943159956434E-6</v>
      </c>
      <c r="I542" s="26">
        <f t="shared" si="45"/>
        <v>5.5998267944649671E-5</v>
      </c>
    </row>
    <row r="543" spans="1:9" x14ac:dyDescent="0.25">
      <c r="A543" s="1">
        <v>43875</v>
      </c>
      <c r="B543" s="4">
        <v>3380.1599120000001</v>
      </c>
      <c r="C543" s="4">
        <v>340.48998999999998</v>
      </c>
      <c r="D543" s="18">
        <f t="shared" si="41"/>
        <v>1.8418361865356393E-3</v>
      </c>
      <c r="E543" s="18">
        <f t="shared" si="41"/>
        <v>-6.819821284550164E-3</v>
      </c>
      <c r="F543" s="25">
        <f t="shared" si="42"/>
        <v>3.0292271007567996E-6</v>
      </c>
      <c r="G543" s="25">
        <f t="shared" si="43"/>
        <v>2.8954870008547956E-5</v>
      </c>
      <c r="H543" s="25">
        <f t="shared" si="44"/>
        <v>3.3923605380321463E-6</v>
      </c>
      <c r="I543" s="26">
        <f t="shared" si="45"/>
        <v>4.6509962353203452E-5</v>
      </c>
    </row>
    <row r="544" spans="1:9" x14ac:dyDescent="0.25">
      <c r="A544" s="1">
        <v>43879</v>
      </c>
      <c r="B544" s="4">
        <v>3370.290039</v>
      </c>
      <c r="C544" s="4">
        <v>338.88000499999998</v>
      </c>
      <c r="D544" s="18">
        <f t="shared" si="41"/>
        <v>-2.9242139723342853E-3</v>
      </c>
      <c r="E544" s="18">
        <f t="shared" si="41"/>
        <v>-4.7396500457124275E-3</v>
      </c>
      <c r="F544" s="25">
        <f t="shared" si="42"/>
        <v>9.1541504565964978E-6</v>
      </c>
      <c r="G544" s="25">
        <f t="shared" si="43"/>
        <v>1.0895292009970871E-5</v>
      </c>
      <c r="H544" s="25">
        <f t="shared" si="44"/>
        <v>8.5510273559950598E-6</v>
      </c>
      <c r="I544" s="26">
        <f t="shared" si="45"/>
        <v>2.2464282555821816E-5</v>
      </c>
    </row>
    <row r="545" spans="1:9" x14ac:dyDescent="0.25">
      <c r="A545" s="1">
        <v>43880</v>
      </c>
      <c r="B545" s="4">
        <v>3386.1499020000001</v>
      </c>
      <c r="C545" s="4">
        <v>338.29998799999998</v>
      </c>
      <c r="D545" s="18">
        <f t="shared" si="41"/>
        <v>4.6947482013129449E-3</v>
      </c>
      <c r="E545" s="18">
        <f t="shared" si="41"/>
        <v>-1.7130368523397385E-3</v>
      </c>
      <c r="F545" s="25">
        <f t="shared" si="42"/>
        <v>2.1099135319800127E-5</v>
      </c>
      <c r="G545" s="25">
        <f t="shared" si="43"/>
        <v>7.5179349397999589E-8</v>
      </c>
      <c r="H545" s="25">
        <f t="shared" si="44"/>
        <v>2.2040660673731132E-5</v>
      </c>
      <c r="I545" s="26">
        <f t="shared" si="45"/>
        <v>2.9344952574740391E-6</v>
      </c>
    </row>
    <row r="546" spans="1:9" x14ac:dyDescent="0.25">
      <c r="A546" s="1">
        <v>43881</v>
      </c>
      <c r="B546" s="4">
        <v>3373.2299800000001</v>
      </c>
      <c r="C546" s="4">
        <v>336.27999899999998</v>
      </c>
      <c r="D546" s="18">
        <f t="shared" si="41"/>
        <v>-3.8228174654427851E-3</v>
      </c>
      <c r="E546" s="18">
        <f t="shared" si="41"/>
        <v>-5.9888970218034791E-3</v>
      </c>
      <c r="F546" s="25">
        <f t="shared" si="42"/>
        <v>1.5399236995511184E-5</v>
      </c>
      <c r="G546" s="25">
        <f t="shared" si="43"/>
        <v>2.0702943157774519E-5</v>
      </c>
      <c r="H546" s="25">
        <f t="shared" si="44"/>
        <v>1.4613933374094399E-5</v>
      </c>
      <c r="I546" s="26">
        <f t="shared" si="45"/>
        <v>3.586688753776658E-5</v>
      </c>
    </row>
    <row r="547" spans="1:9" x14ac:dyDescent="0.25">
      <c r="A547" s="1">
        <v>43882</v>
      </c>
      <c r="B547" s="4">
        <v>3337.75</v>
      </c>
      <c r="C547" s="4">
        <v>330.38000499999998</v>
      </c>
      <c r="D547" s="18">
        <f t="shared" si="41"/>
        <v>-1.0573809093858041E-2</v>
      </c>
      <c r="E547" s="18">
        <f t="shared" si="41"/>
        <v>-1.770062103230121E-2</v>
      </c>
      <c r="F547" s="25">
        <f t="shared" si="42"/>
        <v>1.1395942075218408E-4</v>
      </c>
      <c r="G547" s="25">
        <f t="shared" si="43"/>
        <v>2.6444525163571875E-4</v>
      </c>
      <c r="H547" s="25">
        <f t="shared" si="44"/>
        <v>1.1180543875335501E-4</v>
      </c>
      <c r="I547" s="26">
        <f t="shared" si="45"/>
        <v>3.1331198492914398E-4</v>
      </c>
    </row>
    <row r="548" spans="1:9" x14ac:dyDescent="0.25">
      <c r="A548" s="1">
        <v>43885</v>
      </c>
      <c r="B548" s="4">
        <v>3225.889893</v>
      </c>
      <c r="C548" s="4">
        <v>317.89999399999999</v>
      </c>
      <c r="D548" s="18">
        <f t="shared" si="41"/>
        <v>-3.4088079289662898E-2</v>
      </c>
      <c r="E548" s="18">
        <f t="shared" si="41"/>
        <v>-3.8506673218185378E-2</v>
      </c>
      <c r="F548" s="25">
        <f t="shared" si="42"/>
        <v>1.1689183532668356E-3</v>
      </c>
      <c r="G548" s="25">
        <f t="shared" si="43"/>
        <v>1.3740236424299114E-3</v>
      </c>
      <c r="H548" s="25">
        <f t="shared" si="44"/>
        <v>1.1619971496583446E-3</v>
      </c>
      <c r="I548" s="26">
        <f t="shared" si="45"/>
        <v>1.4827638823321149E-3</v>
      </c>
    </row>
    <row r="549" spans="1:9" x14ac:dyDescent="0.25">
      <c r="A549" s="1">
        <v>43886</v>
      </c>
      <c r="B549" s="4">
        <v>3128.209961</v>
      </c>
      <c r="C549" s="4">
        <v>304.14001500000001</v>
      </c>
      <c r="D549" s="18">
        <f t="shared" si="41"/>
        <v>-3.0747904486151584E-2</v>
      </c>
      <c r="E549" s="18">
        <f t="shared" si="41"/>
        <v>-4.4248678011192914E-2</v>
      </c>
      <c r="F549" s="25">
        <f t="shared" si="42"/>
        <v>9.5167765559856974E-4</v>
      </c>
      <c r="G549" s="25">
        <f t="shared" si="43"/>
        <v>1.8326815178971896E-3</v>
      </c>
      <c r="H549" s="25">
        <f t="shared" si="44"/>
        <v>9.4543363028950069E-4</v>
      </c>
      <c r="I549" s="26">
        <f t="shared" si="45"/>
        <v>1.9579455057382273E-3</v>
      </c>
    </row>
    <row r="550" spans="1:9" x14ac:dyDescent="0.25">
      <c r="A550" s="1">
        <v>43887</v>
      </c>
      <c r="B550" s="4">
        <v>3116.389893</v>
      </c>
      <c r="C550" s="4">
        <v>305.58999599999999</v>
      </c>
      <c r="D550" s="18">
        <f t="shared" si="41"/>
        <v>-3.785697208136523E-3</v>
      </c>
      <c r="E550" s="18">
        <f t="shared" si="41"/>
        <v>4.7561501227453926E-3</v>
      </c>
      <c r="F550" s="25">
        <f t="shared" si="42"/>
        <v>1.5109281309275828E-5</v>
      </c>
      <c r="G550" s="25">
        <f t="shared" si="43"/>
        <v>3.8378005747837337E-5</v>
      </c>
      <c r="H550" s="25">
        <f t="shared" si="44"/>
        <v>1.4331503351692665E-5</v>
      </c>
      <c r="I550" s="26">
        <f t="shared" si="45"/>
        <v>2.2620963990091013E-5</v>
      </c>
    </row>
    <row r="551" spans="1:9" x14ac:dyDescent="0.25">
      <c r="A551" s="1">
        <v>43888</v>
      </c>
      <c r="B551" s="4">
        <v>2978.76001</v>
      </c>
      <c r="C551" s="4">
        <v>287.76001000000002</v>
      </c>
      <c r="D551" s="18">
        <f t="shared" si="41"/>
        <v>-4.5168136408952134E-2</v>
      </c>
      <c r="E551" s="18">
        <f t="shared" si="41"/>
        <v>-6.011748701590014E-2</v>
      </c>
      <c r="F551" s="25">
        <f t="shared" si="42"/>
        <v>2.0493280920533563E-3</v>
      </c>
      <c r="G551" s="25">
        <f t="shared" si="43"/>
        <v>3.4431826388040894E-3</v>
      </c>
      <c r="H551" s="25">
        <f t="shared" si="44"/>
        <v>2.0401605466577074E-3</v>
      </c>
      <c r="I551" s="26">
        <f t="shared" si="45"/>
        <v>3.6141122451069218E-3</v>
      </c>
    </row>
    <row r="552" spans="1:9" x14ac:dyDescent="0.25">
      <c r="A552" s="1">
        <v>43889</v>
      </c>
      <c r="B552" s="4">
        <v>2954.219971</v>
      </c>
      <c r="C552" s="4">
        <v>275.10998499999999</v>
      </c>
      <c r="D552" s="18">
        <f t="shared" si="41"/>
        <v>-8.2724630878432594E-3</v>
      </c>
      <c r="E552" s="18">
        <f t="shared" si="41"/>
        <v>-4.4955870974297853E-2</v>
      </c>
      <c r="F552" s="25">
        <f t="shared" si="42"/>
        <v>7.0121058671235339E-5</v>
      </c>
      <c r="G552" s="25">
        <f t="shared" si="43"/>
        <v>1.8937312603981003E-3</v>
      </c>
      <c r="H552" s="25">
        <f t="shared" si="44"/>
        <v>6.8433645539729229E-5</v>
      </c>
      <c r="I552" s="26">
        <f t="shared" si="45"/>
        <v>2.021030335057716E-3</v>
      </c>
    </row>
    <row r="553" spans="1:9" x14ac:dyDescent="0.25">
      <c r="A553" s="1">
        <v>43892</v>
      </c>
      <c r="B553" s="4">
        <v>3090.2299800000001</v>
      </c>
      <c r="C553" s="4">
        <v>289.26998900000001</v>
      </c>
      <c r="D553" s="18">
        <f t="shared" si="41"/>
        <v>4.5010868517233696E-2</v>
      </c>
      <c r="E553" s="18">
        <f t="shared" si="41"/>
        <v>5.0189506831224313E-2</v>
      </c>
      <c r="F553" s="25">
        <f t="shared" si="42"/>
        <v>2.0168631745841876E-3</v>
      </c>
      <c r="G553" s="25">
        <f t="shared" si="43"/>
        <v>2.6654870559728017E-3</v>
      </c>
      <c r="H553" s="25">
        <f t="shared" si="44"/>
        <v>2.0259782846756996E-3</v>
      </c>
      <c r="I553" s="26">
        <f t="shared" si="45"/>
        <v>2.5189865959615119E-3</v>
      </c>
    </row>
    <row r="554" spans="1:9" x14ac:dyDescent="0.25">
      <c r="A554" s="1">
        <v>43893</v>
      </c>
      <c r="B554" s="4">
        <v>3003.3701169999999</v>
      </c>
      <c r="C554" s="4">
        <v>280.61999500000002</v>
      </c>
      <c r="D554" s="18">
        <f t="shared" si="41"/>
        <v>-2.8510484833656792E-2</v>
      </c>
      <c r="E554" s="18">
        <f t="shared" si="41"/>
        <v>-3.035904684731559E-2</v>
      </c>
      <c r="F554" s="25">
        <f t="shared" si="42"/>
        <v>8.1863816215355643E-4</v>
      </c>
      <c r="G554" s="25">
        <f t="shared" si="43"/>
        <v>8.3637788266225299E-4</v>
      </c>
      <c r="H554" s="25">
        <f t="shared" si="44"/>
        <v>8.1284774545017393E-4</v>
      </c>
      <c r="I554" s="26">
        <f t="shared" si="45"/>
        <v>9.2167172547750261E-4</v>
      </c>
    </row>
    <row r="555" spans="1:9" x14ac:dyDescent="0.25">
      <c r="A555" s="1">
        <v>43894</v>
      </c>
      <c r="B555" s="4">
        <v>3130.1201169999999</v>
      </c>
      <c r="C555" s="4">
        <v>283.11999500000002</v>
      </c>
      <c r="D555" s="18">
        <f t="shared" si="41"/>
        <v>4.1336349363161225E-2</v>
      </c>
      <c r="E555" s="18">
        <f t="shared" si="41"/>
        <v>8.8693952286915609E-3</v>
      </c>
      <c r="F555" s="25">
        <f t="shared" si="42"/>
        <v>1.7003236309799828E-3</v>
      </c>
      <c r="G555" s="25">
        <f t="shared" si="43"/>
        <v>1.0625988512939282E-4</v>
      </c>
      <c r="H555" s="25">
        <f t="shared" si="44"/>
        <v>1.7086937786733195E-3</v>
      </c>
      <c r="I555" s="26">
        <f t="shared" si="45"/>
        <v>7.8666171722736625E-5</v>
      </c>
    </row>
    <row r="556" spans="1:9" x14ac:dyDescent="0.25">
      <c r="A556" s="1">
        <v>43895</v>
      </c>
      <c r="B556" s="4">
        <v>3023.9399410000001</v>
      </c>
      <c r="C556" s="4">
        <v>260.36999500000002</v>
      </c>
      <c r="D556" s="18">
        <f t="shared" si="41"/>
        <v>-3.4510782514423737E-2</v>
      </c>
      <c r="E556" s="18">
        <f t="shared" si="41"/>
        <v>-8.3767141256030034E-2</v>
      </c>
      <c r="F556" s="25">
        <f t="shared" si="42"/>
        <v>1.1980010111120457E-3</v>
      </c>
      <c r="G556" s="25">
        <f t="shared" si="43"/>
        <v>6.777947817199698E-3</v>
      </c>
      <c r="H556" s="25">
        <f t="shared" si="44"/>
        <v>1.1909941097578551E-3</v>
      </c>
      <c r="I556" s="26">
        <f t="shared" si="45"/>
        <v>7.0169339542076889E-3</v>
      </c>
    </row>
    <row r="557" spans="1:9" x14ac:dyDescent="0.25">
      <c r="A557" s="1">
        <v>43896</v>
      </c>
      <c r="B557" s="4">
        <v>2972.3701169999999</v>
      </c>
      <c r="C557" s="4">
        <v>262.32998700000002</v>
      </c>
      <c r="D557" s="18">
        <f t="shared" si="41"/>
        <v>-1.7200943581122549E-2</v>
      </c>
      <c r="E557" s="18">
        <f t="shared" si="41"/>
        <v>7.4995265115348209E-3</v>
      </c>
      <c r="F557" s="25">
        <f t="shared" si="42"/>
        <v>2.9937000998450273E-4</v>
      </c>
      <c r="G557" s="25">
        <f t="shared" si="43"/>
        <v>7.9894544689930995E-5</v>
      </c>
      <c r="H557" s="25">
        <f t="shared" si="44"/>
        <v>2.9587246008096104E-4</v>
      </c>
      <c r="I557" s="26">
        <f t="shared" si="45"/>
        <v>5.624289789721364E-5</v>
      </c>
    </row>
    <row r="558" spans="1:9" x14ac:dyDescent="0.25">
      <c r="A558" s="1">
        <v>43899</v>
      </c>
      <c r="B558" s="4">
        <v>2746.5600589999999</v>
      </c>
      <c r="C558" s="4">
        <v>227.16999799999999</v>
      </c>
      <c r="D558" s="18">
        <f t="shared" si="41"/>
        <v>-7.901041272937824E-2</v>
      </c>
      <c r="E558" s="18">
        <f t="shared" si="41"/>
        <v>-0.14390457656120673</v>
      </c>
      <c r="F558" s="25">
        <f t="shared" si="42"/>
        <v>6.2586739596083981E-3</v>
      </c>
      <c r="G558" s="25">
        <f t="shared" si="43"/>
        <v>2.0296483722326453E-2</v>
      </c>
      <c r="H558" s="25">
        <f t="shared" si="44"/>
        <v>6.2426453196666948E-3</v>
      </c>
      <c r="I558" s="26">
        <f t="shared" si="45"/>
        <v>2.0708527155260208E-2</v>
      </c>
    </row>
    <row r="559" spans="1:9" x14ac:dyDescent="0.25">
      <c r="A559" s="1">
        <v>43900</v>
      </c>
      <c r="B559" s="4">
        <v>2882.2299800000001</v>
      </c>
      <c r="C559" s="4">
        <v>231.009995</v>
      </c>
      <c r="D559" s="18">
        <f t="shared" si="41"/>
        <v>4.8215052115312323E-2</v>
      </c>
      <c r="E559" s="18">
        <f t="shared" si="41"/>
        <v>1.6762350912861854E-2</v>
      </c>
      <c r="F559" s="25">
        <f t="shared" si="42"/>
        <v>2.3149265325924902E-3</v>
      </c>
      <c r="G559" s="25">
        <f t="shared" si="43"/>
        <v>3.3128365363837382E-4</v>
      </c>
      <c r="H559" s="25">
        <f t="shared" si="44"/>
        <v>2.3246912504822832E-3</v>
      </c>
      <c r="I559" s="26">
        <f t="shared" si="45"/>
        <v>2.8097640812592065E-4</v>
      </c>
    </row>
    <row r="560" spans="1:9" x14ac:dyDescent="0.25">
      <c r="A560" s="1">
        <v>43901</v>
      </c>
      <c r="B560" s="4">
        <v>2741.3798830000001</v>
      </c>
      <c r="C560" s="4">
        <v>189.08000200000001</v>
      </c>
      <c r="D560" s="18">
        <f t="shared" si="41"/>
        <v>-5.0102892577574741E-2</v>
      </c>
      <c r="E560" s="18">
        <f t="shared" si="41"/>
        <v>-0.20029076148144287</v>
      </c>
      <c r="F560" s="25">
        <f t="shared" si="42"/>
        <v>2.520467849588484E-3</v>
      </c>
      <c r="G560" s="25">
        <f t="shared" si="43"/>
        <v>3.9542083366610824E-2</v>
      </c>
      <c r="H560" s="25">
        <f t="shared" si="44"/>
        <v>2.5102998446399939E-3</v>
      </c>
      <c r="I560" s="26">
        <f t="shared" si="45"/>
        <v>4.0116389134816237E-2</v>
      </c>
    </row>
    <row r="561" spans="1:9" x14ac:dyDescent="0.25">
      <c r="A561" s="1">
        <v>43902</v>
      </c>
      <c r="B561" s="4">
        <v>2480.639893</v>
      </c>
      <c r="C561" s="4">
        <v>154.83999600000001</v>
      </c>
      <c r="D561" s="18">
        <f t="shared" si="41"/>
        <v>-9.9944852300802703E-2</v>
      </c>
      <c r="E561" s="18">
        <f t="shared" si="41"/>
        <v>-0.19977791662623981</v>
      </c>
      <c r="F561" s="25">
        <f t="shared" si="42"/>
        <v>1.0009246334870494E-2</v>
      </c>
      <c r="G561" s="25">
        <f t="shared" si="43"/>
        <v>3.9338386015235566E-2</v>
      </c>
      <c r="H561" s="25">
        <f t="shared" si="44"/>
        <v>9.9889735014292678E-3</v>
      </c>
      <c r="I561" s="26">
        <f t="shared" si="45"/>
        <v>3.9911215971520822E-2</v>
      </c>
    </row>
    <row r="562" spans="1:9" x14ac:dyDescent="0.25">
      <c r="A562" s="1">
        <v>43903</v>
      </c>
      <c r="B562" s="4">
        <v>2711.0200199999999</v>
      </c>
      <c r="C562" s="4">
        <v>170.199997</v>
      </c>
      <c r="D562" s="18">
        <f t="shared" si="41"/>
        <v>8.8808406952074301E-2</v>
      </c>
      <c r="E562" s="18">
        <f t="shared" si="41"/>
        <v>9.4581898636622599E-2</v>
      </c>
      <c r="F562" s="25">
        <f t="shared" si="42"/>
        <v>7.8689386369365493E-3</v>
      </c>
      <c r="G562" s="25">
        <f t="shared" si="43"/>
        <v>9.2199838467621371E-3</v>
      </c>
      <c r="H562" s="25">
        <f t="shared" si="44"/>
        <v>7.8869331453652394E-3</v>
      </c>
      <c r="I562" s="26">
        <f t="shared" si="45"/>
        <v>8.9457355497083516E-3</v>
      </c>
    </row>
    <row r="563" spans="1:9" x14ac:dyDescent="0.25">
      <c r="A563" s="1">
        <v>43906</v>
      </c>
      <c r="B563" s="4">
        <v>2386.1298830000001</v>
      </c>
      <c r="C563" s="4">
        <v>129.61000100000001</v>
      </c>
      <c r="D563" s="18">
        <f t="shared" si="41"/>
        <v>-0.12765219756714355</v>
      </c>
      <c r="E563" s="18">
        <f t="shared" si="41"/>
        <v>-0.27244424936221384</v>
      </c>
      <c r="F563" s="25">
        <f t="shared" si="42"/>
        <v>1.6320973691839713E-2</v>
      </c>
      <c r="G563" s="25">
        <f t="shared" si="43"/>
        <v>7.344392739220422E-2</v>
      </c>
      <c r="H563" s="25">
        <f t="shared" si="44"/>
        <v>1.6295083543721049E-2</v>
      </c>
      <c r="I563" s="26">
        <f t="shared" si="45"/>
        <v>7.4225869010540152E-2</v>
      </c>
    </row>
    <row r="564" spans="1:9" x14ac:dyDescent="0.25">
      <c r="A564" s="1">
        <v>43907</v>
      </c>
      <c r="B564" s="4">
        <v>2529.1899410000001</v>
      </c>
      <c r="C564" s="4">
        <v>124.139999</v>
      </c>
      <c r="D564" s="18">
        <f t="shared" si="41"/>
        <v>5.8226312396488164E-2</v>
      </c>
      <c r="E564" s="18">
        <f t="shared" si="41"/>
        <v>-4.3119996220652497E-2</v>
      </c>
      <c r="F564" s="25">
        <f t="shared" si="42"/>
        <v>3.3785090806907163E-3</v>
      </c>
      <c r="G564" s="25">
        <f t="shared" si="43"/>
        <v>1.7373180900320075E-3</v>
      </c>
      <c r="H564" s="25">
        <f t="shared" si="44"/>
        <v>3.3903034552934313E-3</v>
      </c>
      <c r="I564" s="26">
        <f t="shared" si="45"/>
        <v>1.8593340740690855E-3</v>
      </c>
    </row>
    <row r="565" spans="1:9" x14ac:dyDescent="0.25">
      <c r="A565" s="1">
        <v>43908</v>
      </c>
      <c r="B565" s="4">
        <v>2398.1000979999999</v>
      </c>
      <c r="C565" s="4">
        <v>101.889999</v>
      </c>
      <c r="D565" s="18">
        <f t="shared" si="41"/>
        <v>-5.3222272028113173E-2</v>
      </c>
      <c r="E565" s="18">
        <f t="shared" si="41"/>
        <v>-0.1975161627583972</v>
      </c>
      <c r="F565" s="25">
        <f t="shared" si="42"/>
        <v>2.8434106596102837E-3</v>
      </c>
      <c r="G565" s="25">
        <f t="shared" si="43"/>
        <v>3.8446313236037803E-2</v>
      </c>
      <c r="H565" s="25">
        <f t="shared" si="44"/>
        <v>2.832610239834478E-3</v>
      </c>
      <c r="I565" s="26">
        <f t="shared" si="45"/>
        <v>3.9012634550801652E-2</v>
      </c>
    </row>
    <row r="566" spans="1:9" x14ac:dyDescent="0.25">
      <c r="A566" s="1">
        <v>43909</v>
      </c>
      <c r="B566" s="4">
        <v>2409.389893</v>
      </c>
      <c r="C566" s="4">
        <v>97.709998999999996</v>
      </c>
      <c r="D566" s="18">
        <f t="shared" si="41"/>
        <v>4.6967610021547094E-3</v>
      </c>
      <c r="E566" s="18">
        <f t="shared" si="41"/>
        <v>-4.1889892449803338E-2</v>
      </c>
      <c r="F566" s="25">
        <f t="shared" si="42"/>
        <v>2.1117630487454543E-5</v>
      </c>
      <c r="G566" s="25">
        <f t="shared" si="43"/>
        <v>1.6362869709156199E-3</v>
      </c>
      <c r="H566" s="25">
        <f t="shared" si="44"/>
        <v>2.2059563911361308E-5</v>
      </c>
      <c r="I566" s="26">
        <f t="shared" si="45"/>
        <v>1.7547630894560907E-3</v>
      </c>
    </row>
    <row r="567" spans="1:9" x14ac:dyDescent="0.25">
      <c r="A567" s="1">
        <v>43910</v>
      </c>
      <c r="B567" s="4">
        <v>2304.919922</v>
      </c>
      <c r="C567" s="4">
        <v>95.010002</v>
      </c>
      <c r="D567" s="18">
        <f t="shared" si="41"/>
        <v>-4.432762417423116E-2</v>
      </c>
      <c r="E567" s="18">
        <f t="shared" si="41"/>
        <v>-2.8021727452811018E-2</v>
      </c>
      <c r="F567" s="25">
        <f t="shared" si="42"/>
        <v>1.9739354070764346E-3</v>
      </c>
      <c r="G567" s="25">
        <f t="shared" si="43"/>
        <v>7.0664946280847465E-4</v>
      </c>
      <c r="H567" s="25">
        <f t="shared" si="44"/>
        <v>1.9649382649318827E-3</v>
      </c>
      <c r="I567" s="26">
        <f t="shared" si="45"/>
        <v>7.852172094396226E-4</v>
      </c>
    </row>
    <row r="568" spans="1:9" x14ac:dyDescent="0.25">
      <c r="A568" s="1">
        <v>43913</v>
      </c>
      <c r="B568" s="4">
        <v>2237.3999020000001</v>
      </c>
      <c r="C568" s="4">
        <v>105.620003</v>
      </c>
      <c r="D568" s="18">
        <f t="shared" si="41"/>
        <v>-2.9731501217446697E-2</v>
      </c>
      <c r="E568" s="18">
        <f t="shared" si="41"/>
        <v>0.10586560541342437</v>
      </c>
      <c r="F568" s="25">
        <f t="shared" si="42"/>
        <v>8.9000012701303058E-4</v>
      </c>
      <c r="G568" s="25">
        <f t="shared" si="43"/>
        <v>1.15142457917599E-2</v>
      </c>
      <c r="H568" s="25">
        <f t="shared" si="44"/>
        <v>8.8396216464303441E-4</v>
      </c>
      <c r="I568" s="26">
        <f t="shared" si="45"/>
        <v>1.1207526409550866E-2</v>
      </c>
    </row>
    <row r="569" spans="1:9" x14ac:dyDescent="0.25">
      <c r="A569" s="1">
        <v>43914</v>
      </c>
      <c r="B569" s="4">
        <v>2447.330078</v>
      </c>
      <c r="C569" s="4">
        <v>127.68</v>
      </c>
      <c r="D569" s="18">
        <f t="shared" si="41"/>
        <v>8.9683232620525244E-2</v>
      </c>
      <c r="E569" s="18">
        <f t="shared" si="41"/>
        <v>0.18967935801900065</v>
      </c>
      <c r="F569" s="25">
        <f t="shared" si="42"/>
        <v>8.0249103449716898E-3</v>
      </c>
      <c r="G569" s="25">
        <f t="shared" si="43"/>
        <v>3.652616879553932E-2</v>
      </c>
      <c r="H569" s="25">
        <f t="shared" si="44"/>
        <v>8.0430822132672424E-3</v>
      </c>
      <c r="I569" s="26">
        <f t="shared" si="45"/>
        <v>3.5978258858500228E-2</v>
      </c>
    </row>
    <row r="570" spans="1:9" x14ac:dyDescent="0.25">
      <c r="A570" s="1">
        <v>43915</v>
      </c>
      <c r="B570" s="4">
        <v>2475.5600589999999</v>
      </c>
      <c r="C570" s="4">
        <v>158.729996</v>
      </c>
      <c r="D570" s="18">
        <f t="shared" si="41"/>
        <v>1.1468990636002671E-2</v>
      </c>
      <c r="E570" s="18">
        <f t="shared" si="41"/>
        <v>0.21767748668262579</v>
      </c>
      <c r="F570" s="25">
        <f t="shared" si="42"/>
        <v>1.2922282866975E-4</v>
      </c>
      <c r="G570" s="25">
        <f t="shared" si="43"/>
        <v>4.8011968266476232E-2</v>
      </c>
      <c r="H570" s="25">
        <f t="shared" si="44"/>
        <v>1.3153774620871695E-4</v>
      </c>
      <c r="I570" s="26">
        <f t="shared" si="45"/>
        <v>4.7383488208464726E-2</v>
      </c>
    </row>
    <row r="571" spans="1:9" x14ac:dyDescent="0.25">
      <c r="A571" s="1">
        <v>43916</v>
      </c>
      <c r="B571" s="4">
        <v>2630.070068</v>
      </c>
      <c r="C571" s="4">
        <v>180.550003</v>
      </c>
      <c r="D571" s="18">
        <f t="shared" si="41"/>
        <v>6.0543830773501353E-2</v>
      </c>
      <c r="E571" s="18">
        <f t="shared" si="41"/>
        <v>0.12880314395523798</v>
      </c>
      <c r="F571" s="25">
        <f t="shared" si="42"/>
        <v>3.6532912225161539E-3</v>
      </c>
      <c r="G571" s="25">
        <f t="shared" si="43"/>
        <v>1.696297655271076E-2</v>
      </c>
      <c r="H571" s="25">
        <f t="shared" si="44"/>
        <v>3.6655554447303693E-3</v>
      </c>
      <c r="I571" s="26">
        <f t="shared" si="45"/>
        <v>1.6590249892753758E-2</v>
      </c>
    </row>
    <row r="572" spans="1:9" x14ac:dyDescent="0.25">
      <c r="A572" s="1">
        <v>43917</v>
      </c>
      <c r="B572" s="4">
        <v>2541.469971</v>
      </c>
      <c r="C572" s="4">
        <v>162</v>
      </c>
      <c r="D572" s="18">
        <f t="shared" si="41"/>
        <v>-3.426784528817315E-2</v>
      </c>
      <c r="E572" s="18">
        <f t="shared" si="41"/>
        <v>-0.10841142910697846</v>
      </c>
      <c r="F572" s="25">
        <f t="shared" si="42"/>
        <v>1.1812428695908057E-3</v>
      </c>
      <c r="G572" s="25">
        <f t="shared" si="43"/>
        <v>1.1443133039497606E-2</v>
      </c>
      <c r="H572" s="25">
        <f t="shared" si="44"/>
        <v>1.1742852206941708E-3</v>
      </c>
      <c r="I572" s="26">
        <f t="shared" si="45"/>
        <v>1.1753037961017416E-2</v>
      </c>
    </row>
    <row r="573" spans="1:9" x14ac:dyDescent="0.25">
      <c r="A573" s="1">
        <v>43920</v>
      </c>
      <c r="B573" s="4">
        <v>2626.6499020000001</v>
      </c>
      <c r="C573" s="4">
        <v>152.279999</v>
      </c>
      <c r="D573" s="18">
        <f t="shared" si="41"/>
        <v>3.296659032229244E-2</v>
      </c>
      <c r="E573" s="18">
        <f t="shared" si="41"/>
        <v>-6.1875410284938044E-2</v>
      </c>
      <c r="F573" s="25">
        <f t="shared" si="42"/>
        <v>1.0801227928313104E-3</v>
      </c>
      <c r="G573" s="25">
        <f t="shared" si="43"/>
        <v>3.6525780217299153E-3</v>
      </c>
      <c r="H573" s="25">
        <f t="shared" si="44"/>
        <v>1.0867960774778656E-3</v>
      </c>
      <c r="I573" s="26">
        <f t="shared" si="45"/>
        <v>3.8285663979294167E-3</v>
      </c>
    </row>
    <row r="574" spans="1:9" x14ac:dyDescent="0.25">
      <c r="A574" s="1">
        <v>43921</v>
      </c>
      <c r="B574" s="4">
        <v>2584.5900879999999</v>
      </c>
      <c r="C574" s="4">
        <v>149.13999899999999</v>
      </c>
      <c r="D574" s="18">
        <f t="shared" si="41"/>
        <v>-1.6142310615227612E-2</v>
      </c>
      <c r="E574" s="18">
        <f t="shared" si="41"/>
        <v>-2.0835469536906643E-2</v>
      </c>
      <c r="F574" s="25">
        <f t="shared" si="42"/>
        <v>2.6385711742465311E-4</v>
      </c>
      <c r="G574" s="25">
        <f t="shared" si="43"/>
        <v>3.7622891449996316E-4</v>
      </c>
      <c r="H574" s="25">
        <f t="shared" si="44"/>
        <v>2.6057419199849004E-4</v>
      </c>
      <c r="I574" s="26">
        <f t="shared" si="45"/>
        <v>4.3411679082336471E-4</v>
      </c>
    </row>
    <row r="575" spans="1:9" x14ac:dyDescent="0.25">
      <c r="A575" s="1">
        <v>43922</v>
      </c>
      <c r="B575" s="4">
        <v>2470.5</v>
      </c>
      <c r="C575" s="4">
        <v>130.699997</v>
      </c>
      <c r="D575" s="18">
        <f t="shared" si="41"/>
        <v>-4.5146362775105017E-2</v>
      </c>
      <c r="E575" s="18">
        <f t="shared" si="41"/>
        <v>-0.13198085773369164</v>
      </c>
      <c r="F575" s="25">
        <f t="shared" si="42"/>
        <v>2.047357202887486E-3</v>
      </c>
      <c r="G575" s="25">
        <f t="shared" si="43"/>
        <v>1.7041216220874702E-2</v>
      </c>
      <c r="H575" s="25">
        <f t="shared" si="44"/>
        <v>2.0381940718213879E-3</v>
      </c>
      <c r="I575" s="26">
        <f t="shared" si="45"/>
        <v>1.7418946808120953E-2</v>
      </c>
    </row>
    <row r="576" spans="1:9" x14ac:dyDescent="0.25">
      <c r="A576" s="1">
        <v>43923</v>
      </c>
      <c r="B576" s="4">
        <v>2526.8999020000001</v>
      </c>
      <c r="C576" s="4">
        <v>123.269997</v>
      </c>
      <c r="D576" s="18">
        <f t="shared" si="41"/>
        <v>2.2572656920924174E-2</v>
      </c>
      <c r="E576" s="18">
        <f t="shared" si="41"/>
        <v>-5.8527550450241529E-2</v>
      </c>
      <c r="F576" s="25">
        <f t="shared" si="42"/>
        <v>5.049587946831587E-4</v>
      </c>
      <c r="G576" s="25">
        <f t="shared" si="43"/>
        <v>3.2591199105263791E-3</v>
      </c>
      <c r="H576" s="25">
        <f t="shared" si="44"/>
        <v>5.0952484046974601E-4</v>
      </c>
      <c r="I576" s="26">
        <f t="shared" si="45"/>
        <v>3.4254741617055673E-3</v>
      </c>
    </row>
    <row r="577" spans="1:9" x14ac:dyDescent="0.25">
      <c r="A577" s="1">
        <v>43924</v>
      </c>
      <c r="B577" s="4">
        <v>2488.6499020000001</v>
      </c>
      <c r="C577" s="4">
        <v>124.519997</v>
      </c>
      <c r="D577" s="18">
        <f t="shared" si="41"/>
        <v>-1.5252860828035191E-2</v>
      </c>
      <c r="E577" s="18">
        <f t="shared" si="41"/>
        <v>1.0089274254285721E-2</v>
      </c>
      <c r="F577" s="25">
        <f t="shared" si="42"/>
        <v>2.3575236414314296E-4</v>
      </c>
      <c r="G577" s="25">
        <f t="shared" si="43"/>
        <v>1.3289761016632129E-4</v>
      </c>
      <c r="H577" s="25">
        <f t="shared" si="44"/>
        <v>2.3264976343941038E-4</v>
      </c>
      <c r="I577" s="26">
        <f t="shared" si="45"/>
        <v>1.017934549781927E-4</v>
      </c>
    </row>
    <row r="578" spans="1:9" x14ac:dyDescent="0.25">
      <c r="A578" s="1">
        <v>43927</v>
      </c>
      <c r="B578" s="4">
        <v>2663.679932</v>
      </c>
      <c r="C578" s="4">
        <v>148.770004</v>
      </c>
      <c r="D578" s="18">
        <f t="shared" si="41"/>
        <v>6.7968244417874163E-2</v>
      </c>
      <c r="E578" s="18">
        <f t="shared" si="41"/>
        <v>0.17793519457540125</v>
      </c>
      <c r="F578" s="25">
        <f t="shared" si="42"/>
        <v>4.605912820838884E-3</v>
      </c>
      <c r="G578" s="25">
        <f t="shared" si="43"/>
        <v>3.2175047265863697E-2</v>
      </c>
      <c r="H578" s="25">
        <f t="shared" si="44"/>
        <v>4.6196822492478827E-3</v>
      </c>
      <c r="I578" s="26">
        <f t="shared" si="45"/>
        <v>3.1660933468585901E-2</v>
      </c>
    </row>
    <row r="579" spans="1:9" x14ac:dyDescent="0.25">
      <c r="A579" s="1">
        <v>43928</v>
      </c>
      <c r="B579" s="4">
        <v>2659.4099120000001</v>
      </c>
      <c r="C579" s="4">
        <v>141.58000200000001</v>
      </c>
      <c r="D579" s="18">
        <f t="shared" si="41"/>
        <v>-1.6043392244067388E-3</v>
      </c>
      <c r="E579" s="18">
        <f t="shared" si="41"/>
        <v>-4.9536573583960929E-2</v>
      </c>
      <c r="F579" s="25">
        <f t="shared" si="42"/>
        <v>2.909439494895382E-6</v>
      </c>
      <c r="G579" s="25">
        <f t="shared" si="43"/>
        <v>2.3133911752396753E-3</v>
      </c>
      <c r="H579" s="25">
        <f t="shared" si="44"/>
        <v>2.5739043469700161E-6</v>
      </c>
      <c r="I579" s="26">
        <f t="shared" si="45"/>
        <v>2.4538721224391757E-3</v>
      </c>
    </row>
    <row r="580" spans="1:9" x14ac:dyDescent="0.25">
      <c r="A580" s="1">
        <v>43929</v>
      </c>
      <c r="B580" s="4">
        <v>2749.9799800000001</v>
      </c>
      <c r="C580" s="4">
        <v>146.86999499999999</v>
      </c>
      <c r="D580" s="18">
        <f t="shared" si="41"/>
        <v>3.3489371061956562E-2</v>
      </c>
      <c r="E580" s="18">
        <f t="shared" si="41"/>
        <v>3.6682865249726172E-2</v>
      </c>
      <c r="F580" s="25">
        <f t="shared" si="42"/>
        <v>1.1147587022796602E-3</v>
      </c>
      <c r="G580" s="25">
        <f t="shared" si="43"/>
        <v>1.4532650457520474E-3</v>
      </c>
      <c r="H580" s="25">
        <f t="shared" si="44"/>
        <v>1.1215379741254135E-3</v>
      </c>
      <c r="I580" s="26">
        <f t="shared" si="45"/>
        <v>1.3456326029295681E-3</v>
      </c>
    </row>
    <row r="581" spans="1:9" x14ac:dyDescent="0.25">
      <c r="A581" s="1">
        <v>43930</v>
      </c>
      <c r="B581" s="4">
        <v>2789.820068</v>
      </c>
      <c r="C581" s="4">
        <v>151.83999600000001</v>
      </c>
      <c r="D581" s="18">
        <f t="shared" si="41"/>
        <v>1.4383470345338526E-2</v>
      </c>
      <c r="E581" s="18">
        <f t="shared" si="41"/>
        <v>3.3279500796039786E-2</v>
      </c>
      <c r="F581" s="25">
        <f t="shared" si="42"/>
        <v>2.0397842764631967E-4</v>
      </c>
      <c r="G581" s="25">
        <f t="shared" si="43"/>
        <v>1.2053637655798292E-3</v>
      </c>
      <c r="H581" s="25">
        <f t="shared" si="44"/>
        <v>2.0688421917523277E-4</v>
      </c>
      <c r="I581" s="26">
        <f t="shared" si="45"/>
        <v>1.1075251732336128E-3</v>
      </c>
    </row>
    <row r="582" spans="1:9" x14ac:dyDescent="0.25">
      <c r="A582" s="1">
        <v>43934</v>
      </c>
      <c r="B582" s="4">
        <v>2761.6298830000001</v>
      </c>
      <c r="C582" s="4">
        <v>147.33000200000001</v>
      </c>
      <c r="D582" s="18">
        <f t="shared" si="41"/>
        <v>-1.0156059247965839E-2</v>
      </c>
      <c r="E582" s="18">
        <f t="shared" si="41"/>
        <v>-3.0152326223867335E-2</v>
      </c>
      <c r="F582" s="25">
        <f t="shared" si="42"/>
        <v>1.0521482793639215E-4</v>
      </c>
      <c r="G582" s="25">
        <f t="shared" si="43"/>
        <v>8.2446381314019265E-4</v>
      </c>
      <c r="H582" s="25">
        <f t="shared" si="44"/>
        <v>1.0314553944819244E-4</v>
      </c>
      <c r="I582" s="26">
        <f t="shared" si="45"/>
        <v>9.0916277671051777E-4</v>
      </c>
    </row>
    <row r="583" spans="1:9" x14ac:dyDescent="0.25">
      <c r="A583" s="1">
        <v>43935</v>
      </c>
      <c r="B583" s="4">
        <v>2846.0600589999999</v>
      </c>
      <c r="C583" s="4">
        <v>141</v>
      </c>
      <c r="D583" s="18">
        <f t="shared" si="41"/>
        <v>3.0114559647154059E-2</v>
      </c>
      <c r="E583" s="18">
        <f t="shared" si="41"/>
        <v>-4.3915091916062354E-2</v>
      </c>
      <c r="F583" s="25">
        <f t="shared" si="42"/>
        <v>9.0079163133160751E-4</v>
      </c>
      <c r="G583" s="25">
        <f t="shared" si="43"/>
        <v>1.8042312697425489E-3</v>
      </c>
      <c r="H583" s="25">
        <f t="shared" si="44"/>
        <v>9.0688670274199955E-4</v>
      </c>
      <c r="I583" s="26">
        <f t="shared" si="45"/>
        <v>1.9285352979962051E-3</v>
      </c>
    </row>
    <row r="584" spans="1:9" x14ac:dyDescent="0.25">
      <c r="A584" s="1">
        <v>43936</v>
      </c>
      <c r="B584" s="4">
        <v>2783.360107</v>
      </c>
      <c r="C584" s="4">
        <v>145.979996</v>
      </c>
      <c r="D584" s="18">
        <f t="shared" si="41"/>
        <v>-2.2276732966680823E-2</v>
      </c>
      <c r="E584" s="18">
        <f t="shared" si="41"/>
        <v>3.4709708244303826E-2</v>
      </c>
      <c r="F584" s="25">
        <f t="shared" si="42"/>
        <v>5.0077943383054627E-4</v>
      </c>
      <c r="G584" s="25">
        <f t="shared" si="43"/>
        <v>1.3067181419290288E-3</v>
      </c>
      <c r="H584" s="25">
        <f t="shared" si="44"/>
        <v>4.9625283166880411E-4</v>
      </c>
      <c r="I584" s="26">
        <f t="shared" si="45"/>
        <v>1.204763846404693E-3</v>
      </c>
    </row>
    <row r="585" spans="1:9" x14ac:dyDescent="0.25">
      <c r="A585" s="1">
        <v>43937</v>
      </c>
      <c r="B585" s="4">
        <v>2799.5500489999999</v>
      </c>
      <c r="C585" s="4">
        <v>134.240005</v>
      </c>
      <c r="D585" s="18">
        <f t="shared" si="41"/>
        <v>5.7998380525054192E-3</v>
      </c>
      <c r="E585" s="18">
        <f t="shared" si="41"/>
        <v>-8.3840318656854401E-2</v>
      </c>
      <c r="F585" s="25">
        <f t="shared" si="42"/>
        <v>3.2472553056618802E-5</v>
      </c>
      <c r="G585" s="25">
        <f t="shared" si="43"/>
        <v>6.7900023131139227E-3</v>
      </c>
      <c r="H585" s="25">
        <f t="shared" si="44"/>
        <v>3.3638121435289855E-5</v>
      </c>
      <c r="I585" s="26">
        <f t="shared" si="45"/>
        <v>7.0291990324828878E-3</v>
      </c>
    </row>
    <row r="586" spans="1:9" x14ac:dyDescent="0.25">
      <c r="A586" s="1">
        <v>43938</v>
      </c>
      <c r="B586" s="4">
        <v>2874.5600589999999</v>
      </c>
      <c r="C586" s="4">
        <v>154</v>
      </c>
      <c r="D586" s="18">
        <f t="shared" si="41"/>
        <v>2.6440932101252809E-2</v>
      </c>
      <c r="E586" s="18">
        <f t="shared" si="41"/>
        <v>0.13732332244801157</v>
      </c>
      <c r="F586" s="25">
        <f t="shared" si="42"/>
        <v>6.9377260060853713E-4</v>
      </c>
      <c r="G586" s="25">
        <f t="shared" si="43"/>
        <v>1.925494003719648E-2</v>
      </c>
      <c r="H586" s="25">
        <f t="shared" si="44"/>
        <v>6.9912289038306127E-4</v>
      </c>
      <c r="I586" s="26">
        <f t="shared" si="45"/>
        <v>1.8857694888160557E-2</v>
      </c>
    </row>
    <row r="587" spans="1:9" x14ac:dyDescent="0.25">
      <c r="A587" s="1">
        <v>43941</v>
      </c>
      <c r="B587" s="4">
        <v>2823.1599120000001</v>
      </c>
      <c r="C587" s="4">
        <v>143.61000100000001</v>
      </c>
      <c r="D587" s="18">
        <f t="shared" si="41"/>
        <v>-1.8042845795415784E-2</v>
      </c>
      <c r="E587" s="18">
        <f t="shared" si="41"/>
        <v>-6.9851303377798407E-2</v>
      </c>
      <c r="F587" s="25">
        <f t="shared" si="42"/>
        <v>3.2921251935261344E-4</v>
      </c>
      <c r="G587" s="25">
        <f t="shared" si="43"/>
        <v>4.6802640065690499E-3</v>
      </c>
      <c r="H587" s="25">
        <f t="shared" si="44"/>
        <v>3.25544284397153E-4</v>
      </c>
      <c r="I587" s="26">
        <f t="shared" si="45"/>
        <v>4.8792045835772315E-3</v>
      </c>
    </row>
    <row r="588" spans="1:9" x14ac:dyDescent="0.25">
      <c r="A588" s="1">
        <v>43942</v>
      </c>
      <c r="B588" s="4">
        <v>2736.5600589999999</v>
      </c>
      <c r="C588" s="4">
        <v>136.33000200000001</v>
      </c>
      <c r="D588" s="18">
        <f t="shared" ref="D588:E606" si="46">LN(B588/B587)</f>
        <v>-3.1155115049135873E-2</v>
      </c>
      <c r="E588" s="18">
        <f t="shared" si="46"/>
        <v>-5.2022867167507182E-2</v>
      </c>
      <c r="F588" s="25">
        <f t="shared" ref="F588:F606" si="47">(D588-$D$2)^2</f>
        <v>9.7696777583795207E-4</v>
      </c>
      <c r="G588" s="25">
        <f t="shared" ref="G588:G606" si="48">(E588-$E$2)^2</f>
        <v>2.5587429624202274E-3</v>
      </c>
      <c r="H588" s="25">
        <f t="shared" ref="H588:H606" si="49">D588^2</f>
        <v>9.7064119372489252E-4</v>
      </c>
      <c r="I588" s="26">
        <f t="shared" ref="I588:I606" si="50">E588^2</f>
        <v>2.7063787083280969E-3</v>
      </c>
    </row>
    <row r="589" spans="1:9" x14ac:dyDescent="0.25">
      <c r="A589" s="1">
        <v>43943</v>
      </c>
      <c r="B589" s="4">
        <v>2799.3100589999999</v>
      </c>
      <c r="C589" s="4">
        <v>134.970001</v>
      </c>
      <c r="D589" s="18">
        <f t="shared" si="46"/>
        <v>2.267130057880911E-2</v>
      </c>
      <c r="E589" s="18">
        <f t="shared" si="46"/>
        <v>-1.0025892938079204E-2</v>
      </c>
      <c r="F589" s="25">
        <f t="shared" si="47"/>
        <v>5.094018253910444E-4</v>
      </c>
      <c r="G589" s="25">
        <f t="shared" si="48"/>
        <v>7.373733521436152E-5</v>
      </c>
      <c r="H589" s="25">
        <f t="shared" si="49"/>
        <v>5.1398786993471024E-4</v>
      </c>
      <c r="I589" s="26">
        <f t="shared" si="50"/>
        <v>1.0051852920582646E-4</v>
      </c>
    </row>
    <row r="590" spans="1:9" x14ac:dyDescent="0.25">
      <c r="A590" s="1">
        <v>43944</v>
      </c>
      <c r="B590" s="4">
        <v>2797.8000489999999</v>
      </c>
      <c r="C590" s="4">
        <v>137.740005</v>
      </c>
      <c r="D590" s="18">
        <f t="shared" si="46"/>
        <v>-5.3956774388849748E-4</v>
      </c>
      <c r="E590" s="18">
        <f t="shared" si="46"/>
        <v>2.0315347486582921E-2</v>
      </c>
      <c r="F590" s="25">
        <f t="shared" si="47"/>
        <v>4.1079951439957687E-7</v>
      </c>
      <c r="G590" s="25">
        <f t="shared" si="48"/>
        <v>4.7324503533940682E-4</v>
      </c>
      <c r="H590" s="25">
        <f t="shared" si="49"/>
        <v>2.9113335024492319E-7</v>
      </c>
      <c r="I590" s="26">
        <f t="shared" si="50"/>
        <v>4.1271334350061098E-4</v>
      </c>
    </row>
    <row r="591" spans="1:9" x14ac:dyDescent="0.25">
      <c r="A591" s="1">
        <v>43945</v>
      </c>
      <c r="B591" s="4">
        <v>2836.73999</v>
      </c>
      <c r="C591" s="4">
        <v>128.979996</v>
      </c>
      <c r="D591" s="18">
        <f t="shared" si="46"/>
        <v>1.3822090422785883E-2</v>
      </c>
      <c r="E591" s="18">
        <f t="shared" si="46"/>
        <v>-6.5710563847156664E-2</v>
      </c>
      <c r="F591" s="25">
        <f t="shared" si="47"/>
        <v>1.8825820482329053E-4</v>
      </c>
      <c r="G591" s="25">
        <f t="shared" si="48"/>
        <v>4.1308534163657339E-3</v>
      </c>
      <c r="H591" s="25">
        <f t="shared" si="49"/>
        <v>1.9105018365566924E-4</v>
      </c>
      <c r="I591" s="26">
        <f t="shared" si="50"/>
        <v>4.3178782011112525E-3</v>
      </c>
    </row>
    <row r="592" spans="1:9" x14ac:dyDescent="0.25">
      <c r="A592" s="1">
        <v>43948</v>
      </c>
      <c r="B592" s="4">
        <v>2878.4799800000001</v>
      </c>
      <c r="C592" s="4">
        <v>128.679993</v>
      </c>
      <c r="D592" s="18">
        <f t="shared" si="46"/>
        <v>1.4606868101510885E-2</v>
      </c>
      <c r="E592" s="18">
        <f t="shared" si="46"/>
        <v>-2.3286745973545571E-3</v>
      </c>
      <c r="F592" s="25">
        <f t="shared" si="47"/>
        <v>2.1040951312950205E-4</v>
      </c>
      <c r="G592" s="25">
        <f t="shared" si="48"/>
        <v>7.9179079780642053E-7</v>
      </c>
      <c r="H592" s="25">
        <f t="shared" si="49"/>
        <v>2.1336059573493621E-4</v>
      </c>
      <c r="I592" s="26">
        <f t="shared" si="50"/>
        <v>5.4227253803644088E-6</v>
      </c>
    </row>
    <row r="593" spans="1:9" x14ac:dyDescent="0.25">
      <c r="A593" s="1">
        <v>43949</v>
      </c>
      <c r="B593" s="4">
        <v>2863.389893</v>
      </c>
      <c r="C593" s="4">
        <v>131.300003</v>
      </c>
      <c r="D593" s="18">
        <f t="shared" si="46"/>
        <v>-5.2561698803032658E-3</v>
      </c>
      <c r="E593" s="18">
        <f t="shared" si="46"/>
        <v>2.0156156184872823E-2</v>
      </c>
      <c r="F593" s="25">
        <f t="shared" si="47"/>
        <v>2.8703219549956858E-5</v>
      </c>
      <c r="G593" s="25">
        <f t="shared" si="48"/>
        <v>4.6634421971264949E-4</v>
      </c>
      <c r="H593" s="25">
        <f t="shared" si="49"/>
        <v>2.7627321810607247E-5</v>
      </c>
      <c r="I593" s="26">
        <f t="shared" si="50"/>
        <v>4.0627063214898699E-4</v>
      </c>
    </row>
    <row r="594" spans="1:9" x14ac:dyDescent="0.25">
      <c r="A594" s="1">
        <v>43950</v>
      </c>
      <c r="B594" s="4">
        <v>2939.51001</v>
      </c>
      <c r="C594" s="4">
        <v>139</v>
      </c>
      <c r="D594" s="18">
        <f t="shared" si="46"/>
        <v>2.6236703977471479E-2</v>
      </c>
      <c r="E594" s="18">
        <f t="shared" si="46"/>
        <v>5.6989128973502806E-2</v>
      </c>
      <c r="F594" s="25">
        <f t="shared" si="47"/>
        <v>6.8305575050235483E-4</v>
      </c>
      <c r="G594" s="25">
        <f t="shared" si="48"/>
        <v>3.413828531008271E-3</v>
      </c>
      <c r="H594" s="25">
        <f t="shared" si="49"/>
        <v>6.8836463560146774E-4</v>
      </c>
      <c r="I594" s="26">
        <f t="shared" si="50"/>
        <v>3.2477608211585371E-3</v>
      </c>
    </row>
    <row r="595" spans="1:9" x14ac:dyDescent="0.25">
      <c r="A595" s="1">
        <v>43951</v>
      </c>
      <c r="B595" s="4">
        <v>2912.429932</v>
      </c>
      <c r="C595" s="4">
        <v>141.020004</v>
      </c>
      <c r="D595" s="18">
        <f t="shared" si="46"/>
        <v>-9.2551432753939979E-3</v>
      </c>
      <c r="E595" s="18">
        <f t="shared" si="46"/>
        <v>1.4427819524973337E-2</v>
      </c>
      <c r="F595" s="25">
        <f t="shared" si="47"/>
        <v>8.7544316189419767E-5</v>
      </c>
      <c r="G595" s="25">
        <f t="shared" si="48"/>
        <v>2.5175114861084367E-4</v>
      </c>
      <c r="H595" s="25">
        <f t="shared" si="49"/>
        <v>8.5657677048070734E-5</v>
      </c>
      <c r="I595" s="26">
        <f t="shared" si="50"/>
        <v>2.0816197624520184E-4</v>
      </c>
    </row>
    <row r="596" spans="1:9" x14ac:dyDescent="0.25">
      <c r="A596" s="1">
        <v>43952</v>
      </c>
      <c r="B596" s="4">
        <v>2830.709961</v>
      </c>
      <c r="C596" s="4">
        <v>133.36999499999999</v>
      </c>
      <c r="D596" s="18">
        <f t="shared" si="46"/>
        <v>-2.8460211116090185E-2</v>
      </c>
      <c r="E596" s="18">
        <f t="shared" si="46"/>
        <v>-5.5774569511053029E-2</v>
      </c>
      <c r="F596" s="25">
        <f t="shared" si="47"/>
        <v>8.1576384111385766E-4</v>
      </c>
      <c r="G596" s="25">
        <f t="shared" si="48"/>
        <v>2.9523705969815464E-3</v>
      </c>
      <c r="H596" s="25">
        <f t="shared" si="49"/>
        <v>8.099836167724233E-4</v>
      </c>
      <c r="I596" s="26">
        <f t="shared" si="50"/>
        <v>3.1108026041432864E-3</v>
      </c>
    </row>
    <row r="597" spans="1:9" x14ac:dyDescent="0.25">
      <c r="A597" s="1">
        <v>43955</v>
      </c>
      <c r="B597" s="4">
        <v>2842.73999</v>
      </c>
      <c r="C597" s="4">
        <v>131.46000699999999</v>
      </c>
      <c r="D597" s="18">
        <f t="shared" si="46"/>
        <v>4.2408224743233644E-3</v>
      </c>
      <c r="E597" s="18">
        <f t="shared" si="46"/>
        <v>-1.4424507061047101E-2</v>
      </c>
      <c r="F597" s="25">
        <f t="shared" si="47"/>
        <v>1.7135077618896693E-5</v>
      </c>
      <c r="G597" s="25">
        <f t="shared" si="48"/>
        <v>1.6862733285043449E-4</v>
      </c>
      <c r="H597" s="25">
        <f t="shared" si="49"/>
        <v>1.7984575258726141E-5</v>
      </c>
      <c r="I597" s="26">
        <f t="shared" si="50"/>
        <v>2.0806640395419767E-4</v>
      </c>
    </row>
    <row r="598" spans="1:9" x14ac:dyDescent="0.25">
      <c r="A598" s="1">
        <v>43956</v>
      </c>
      <c r="B598" s="4">
        <v>2868.4399410000001</v>
      </c>
      <c r="C598" s="4">
        <v>125.400002</v>
      </c>
      <c r="D598" s="18">
        <f t="shared" si="46"/>
        <v>8.9999351385992611E-3</v>
      </c>
      <c r="E598" s="18">
        <f t="shared" si="46"/>
        <v>-4.7194031935781491E-2</v>
      </c>
      <c r="F598" s="25">
        <f t="shared" si="47"/>
        <v>7.9184484810788106E-5</v>
      </c>
      <c r="G598" s="25">
        <f t="shared" si="48"/>
        <v>2.0935368274020536E-3</v>
      </c>
      <c r="H598" s="25">
        <f t="shared" si="49"/>
        <v>8.0998832498993705E-5</v>
      </c>
      <c r="I598" s="26">
        <f t="shared" si="50"/>
        <v>2.2272766503555635E-3</v>
      </c>
    </row>
    <row r="599" spans="1:9" x14ac:dyDescent="0.25">
      <c r="A599" s="1">
        <v>43957</v>
      </c>
      <c r="B599" s="4">
        <v>2848.419922</v>
      </c>
      <c r="C599" s="4">
        <v>121.860001</v>
      </c>
      <c r="D599" s="18">
        <f t="shared" si="46"/>
        <v>-7.0038802135311854E-3</v>
      </c>
      <c r="E599" s="18">
        <f t="shared" si="46"/>
        <v>-2.8635791121297108E-2</v>
      </c>
      <c r="F599" s="25">
        <f t="shared" si="47"/>
        <v>5.0484562004564929E-5</v>
      </c>
      <c r="G599" s="25">
        <f t="shared" si="48"/>
        <v>7.3967369755167695E-4</v>
      </c>
      <c r="H599" s="25">
        <f t="shared" si="49"/>
        <v>4.9054338045493644E-5</v>
      </c>
      <c r="I599" s="26">
        <f t="shared" si="50"/>
        <v>8.2000853314255831E-4</v>
      </c>
    </row>
    <row r="600" spans="1:9" x14ac:dyDescent="0.25">
      <c r="A600" s="1">
        <v>43958</v>
      </c>
      <c r="B600" s="4">
        <v>2881.1899410000001</v>
      </c>
      <c r="C600" s="4">
        <v>128.64999399999999</v>
      </c>
      <c r="D600" s="18">
        <f t="shared" si="46"/>
        <v>1.1438955570006097E-2</v>
      </c>
      <c r="E600" s="18">
        <f t="shared" si="46"/>
        <v>5.4222639063099952E-2</v>
      </c>
      <c r="F600" s="25">
        <f t="shared" si="47"/>
        <v>1.285408762242939E-4</v>
      </c>
      <c r="G600" s="25">
        <f t="shared" si="48"/>
        <v>3.098201178078333E-3</v>
      </c>
      <c r="H600" s="25">
        <f t="shared" si="49"/>
        <v>1.308497045325735E-4</v>
      </c>
      <c r="I600" s="26">
        <f t="shared" si="50"/>
        <v>2.940094586967213E-3</v>
      </c>
    </row>
    <row r="601" spans="1:9" x14ac:dyDescent="0.25">
      <c r="A601" s="1">
        <v>43959</v>
      </c>
      <c r="B601" s="4">
        <v>2929.8000489999999</v>
      </c>
      <c r="C601" s="4">
        <v>133.44000199999999</v>
      </c>
      <c r="D601" s="18">
        <f t="shared" si="46"/>
        <v>1.6730795264891397E-2</v>
      </c>
      <c r="E601" s="18">
        <f t="shared" si="46"/>
        <v>3.6556461508859578E-2</v>
      </c>
      <c r="F601" s="25">
        <f t="shared" si="47"/>
        <v>2.7653782815485864E-4</v>
      </c>
      <c r="G601" s="25">
        <f t="shared" si="48"/>
        <v>1.4436435692499745E-3</v>
      </c>
      <c r="H601" s="25">
        <f t="shared" si="49"/>
        <v>2.7991951019571239E-4</v>
      </c>
      <c r="I601" s="26">
        <f t="shared" si="50"/>
        <v>1.3363748780487318E-3</v>
      </c>
    </row>
    <row r="602" spans="1:9" x14ac:dyDescent="0.25">
      <c r="A602" s="1">
        <v>43962</v>
      </c>
      <c r="B602" s="4">
        <v>2930.1899410000001</v>
      </c>
      <c r="C602" s="4">
        <v>128.91000399999999</v>
      </c>
      <c r="D602" s="18">
        <f t="shared" si="46"/>
        <v>1.3306916948353881E-4</v>
      </c>
      <c r="E602" s="18">
        <f t="shared" si="46"/>
        <v>-3.4537436114032899E-2</v>
      </c>
      <c r="F602" s="25">
        <f t="shared" si="47"/>
        <v>1.0049202949349121E-9</v>
      </c>
      <c r="G602" s="25">
        <f t="shared" si="48"/>
        <v>1.0955165137337339E-3</v>
      </c>
      <c r="H602" s="25">
        <f t="shared" si="49"/>
        <v>1.7707403867038777E-8</v>
      </c>
      <c r="I602" s="26">
        <f t="shared" si="50"/>
        <v>1.1928344933309039E-3</v>
      </c>
    </row>
    <row r="603" spans="1:9" x14ac:dyDescent="0.25">
      <c r="A603" s="1">
        <v>43963</v>
      </c>
      <c r="B603" s="4">
        <v>2870.1201169999999</v>
      </c>
      <c r="C603" s="4">
        <v>125.220001</v>
      </c>
      <c r="D603" s="18">
        <f t="shared" si="46"/>
        <v>-2.0713365698733076E-2</v>
      </c>
      <c r="E603" s="18">
        <f t="shared" si="46"/>
        <v>-2.9042319181304139E-2</v>
      </c>
      <c r="F603" s="25">
        <f t="shared" si="47"/>
        <v>4.3325316774215641E-4</v>
      </c>
      <c r="G603" s="25">
        <f t="shared" si="48"/>
        <v>7.6195160340274647E-4</v>
      </c>
      <c r="H603" s="25">
        <f t="shared" si="49"/>
        <v>4.2904351856945197E-4</v>
      </c>
      <c r="I603" s="26">
        <f t="shared" si="50"/>
        <v>8.4345630342874634E-4</v>
      </c>
    </row>
    <row r="604" spans="1:9" x14ac:dyDescent="0.25">
      <c r="A604" s="1">
        <v>43964</v>
      </c>
      <c r="B604" s="4">
        <v>2820</v>
      </c>
      <c r="C604" s="4">
        <v>121.5</v>
      </c>
      <c r="D604" s="18">
        <f t="shared" si="46"/>
        <v>-1.761699655895169E-2</v>
      </c>
      <c r="E604" s="18">
        <f t="shared" si="46"/>
        <v>-3.0157935522505907E-2</v>
      </c>
      <c r="F604" s="25">
        <f t="shared" si="47"/>
        <v>3.1394046715369585E-4</v>
      </c>
      <c r="G604" s="25">
        <f t="shared" si="48"/>
        <v>8.2478596954941533E-4</v>
      </c>
      <c r="H604" s="25">
        <f t="shared" si="49"/>
        <v>3.1035856775811569E-4</v>
      </c>
      <c r="I604" s="26">
        <f t="shared" si="50"/>
        <v>9.0950107497962359E-4</v>
      </c>
    </row>
    <row r="605" spans="1:9" x14ac:dyDescent="0.25">
      <c r="A605" s="1">
        <v>43965</v>
      </c>
      <c r="B605" s="4">
        <v>2852.5</v>
      </c>
      <c r="C605" s="4">
        <v>122.519997</v>
      </c>
      <c r="D605" s="18">
        <f t="shared" si="46"/>
        <v>1.1458917804071491E-2</v>
      </c>
      <c r="E605" s="18">
        <f t="shared" si="46"/>
        <v>8.3599946981729213E-3</v>
      </c>
      <c r="F605" s="25">
        <f t="shared" si="47"/>
        <v>1.2899392184108777E-4</v>
      </c>
      <c r="G605" s="25">
        <f t="shared" si="48"/>
        <v>9.6017324561576236E-5</v>
      </c>
      <c r="H605" s="25">
        <f t="shared" si="49"/>
        <v>1.313067972404666E-4</v>
      </c>
      <c r="I605" s="26">
        <f t="shared" si="50"/>
        <v>6.9889511353479357E-5</v>
      </c>
    </row>
    <row r="606" spans="1:9" x14ac:dyDescent="0.25">
      <c r="A606" s="2">
        <v>43966</v>
      </c>
      <c r="B606" s="5">
        <v>2863.6999510000001</v>
      </c>
      <c r="C606" s="5">
        <v>120</v>
      </c>
      <c r="D606" s="19">
        <f t="shared" si="46"/>
        <v>3.9186751437044372E-3</v>
      </c>
      <c r="E606" s="19">
        <f t="shared" si="46"/>
        <v>-2.0782514696730033E-2</v>
      </c>
      <c r="F606" s="27">
        <f t="shared" si="47"/>
        <v>1.4571828548903686E-5</v>
      </c>
      <c r="G606" s="27">
        <f t="shared" si="48"/>
        <v>3.7417742876240709E-4</v>
      </c>
      <c r="H606" s="27">
        <f t="shared" si="49"/>
        <v>1.5356014881886993E-5</v>
      </c>
      <c r="I606" s="28">
        <f t="shared" si="50"/>
        <v>4.3191291711979982E-4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07"/>
  <sheetViews>
    <sheetView workbookViewId="0">
      <selection activeCell="A22" sqref="A22"/>
    </sheetView>
  </sheetViews>
  <sheetFormatPr baseColWidth="10" defaultRowHeight="15" x14ac:dyDescent="0.25"/>
  <cols>
    <col min="4" max="4" width="16.140625" customWidth="1"/>
    <col min="5" max="5" width="17.5703125" customWidth="1"/>
    <col min="6" max="6" width="15" customWidth="1"/>
    <col min="7" max="7" width="14.5703125" customWidth="1"/>
    <col min="8" max="8" width="13.140625" customWidth="1"/>
    <col min="9" max="9" width="12.85546875" customWidth="1"/>
    <col min="10" max="10" width="13.5703125" customWidth="1"/>
    <col min="11" max="11" width="15" customWidth="1"/>
    <col min="12" max="12" width="17.7109375" customWidth="1"/>
  </cols>
  <sheetData>
    <row r="2" spans="1:12" x14ac:dyDescent="0.25">
      <c r="F2" s="22" t="s">
        <v>58</v>
      </c>
      <c r="G2" s="22" t="s">
        <v>16</v>
      </c>
      <c r="J2" s="22" t="s">
        <v>16</v>
      </c>
    </row>
    <row r="3" spans="1:12" x14ac:dyDescent="0.25">
      <c r="F3" s="51">
        <v>0.98144896234689594</v>
      </c>
      <c r="G3" s="52">
        <f>SUM(H12:H607)</f>
        <v>0.25551901589130016</v>
      </c>
      <c r="H3" s="45"/>
      <c r="I3" s="45"/>
      <c r="J3" s="53">
        <f>SUM(L12:L607)</f>
        <v>1.5449229848572277E-2</v>
      </c>
      <c r="K3" s="45"/>
    </row>
    <row r="4" spans="1:12" x14ac:dyDescent="0.25">
      <c r="F4" s="45"/>
      <c r="G4" s="47" t="s">
        <v>52</v>
      </c>
      <c r="H4" s="45"/>
      <c r="I4" s="45"/>
      <c r="J4" s="47" t="s">
        <v>59</v>
      </c>
      <c r="K4" s="45"/>
    </row>
    <row r="5" spans="1:12" x14ac:dyDescent="0.25">
      <c r="F5" s="45"/>
      <c r="G5" s="51">
        <f>(1-F3)*G3</f>
        <v>4.7401428848836049E-3</v>
      </c>
      <c r="H5" s="45"/>
      <c r="I5" s="45"/>
      <c r="J5" s="54">
        <f>SQRT((1/COUNT(L12:L607))*J3)</f>
        <v>5.0913187477866894E-3</v>
      </c>
      <c r="K5" s="45"/>
    </row>
    <row r="6" spans="1:12" x14ac:dyDescent="0.25">
      <c r="F6" s="45"/>
      <c r="G6" s="47" t="s">
        <v>60</v>
      </c>
      <c r="H6" s="45"/>
      <c r="I6" s="45"/>
      <c r="J6" s="45"/>
      <c r="K6" s="45"/>
    </row>
    <row r="7" spans="1:12" x14ac:dyDescent="0.25">
      <c r="F7" s="45"/>
      <c r="G7" s="105">
        <f>SQRT(G5)</f>
        <v>6.8848695593189013E-2</v>
      </c>
      <c r="H7" s="45"/>
      <c r="I7" s="45"/>
      <c r="J7" s="45"/>
      <c r="K7" s="45"/>
    </row>
    <row r="9" spans="1:12" ht="15.75" x14ac:dyDescent="0.25">
      <c r="D9" s="29">
        <v>1</v>
      </c>
      <c r="E9" s="29">
        <v>2</v>
      </c>
      <c r="F9" s="29">
        <v>3</v>
      </c>
      <c r="G9" s="29">
        <v>4</v>
      </c>
      <c r="H9" s="29">
        <v>5</v>
      </c>
      <c r="I9" s="29">
        <v>6</v>
      </c>
      <c r="J9" s="29">
        <v>7</v>
      </c>
      <c r="K9" s="29">
        <v>8</v>
      </c>
      <c r="L9" s="29">
        <v>9</v>
      </c>
    </row>
    <row r="10" spans="1:12" x14ac:dyDescent="0.25">
      <c r="A10" s="3" t="s">
        <v>0</v>
      </c>
      <c r="B10" s="3" t="s">
        <v>1</v>
      </c>
      <c r="C10" s="3" t="s">
        <v>2</v>
      </c>
      <c r="D10" s="17" t="s">
        <v>4</v>
      </c>
      <c r="E10" s="17" t="s">
        <v>66</v>
      </c>
      <c r="F10" s="30" t="s">
        <v>61</v>
      </c>
      <c r="G10" s="30" t="s">
        <v>62</v>
      </c>
      <c r="H10" s="40" t="s">
        <v>63</v>
      </c>
      <c r="I10" s="40" t="s">
        <v>52</v>
      </c>
      <c r="J10" s="40" t="s">
        <v>60</v>
      </c>
      <c r="K10" s="40" t="s">
        <v>64</v>
      </c>
      <c r="L10" s="40" t="s">
        <v>65</v>
      </c>
    </row>
    <row r="11" spans="1:12" x14ac:dyDescent="0.25">
      <c r="A11" s="1">
        <v>43102</v>
      </c>
      <c r="B11" s="4">
        <v>2695.8100589999999</v>
      </c>
      <c r="C11" s="4">
        <v>282.88638300000002</v>
      </c>
      <c r="D11" s="55"/>
      <c r="E11" s="56"/>
      <c r="F11" s="30"/>
      <c r="G11" s="30"/>
      <c r="H11" s="24"/>
      <c r="I11" s="24"/>
      <c r="J11" s="24"/>
      <c r="K11" s="24"/>
      <c r="L11" s="24"/>
    </row>
    <row r="12" spans="1:12" x14ac:dyDescent="0.25">
      <c r="A12" s="1">
        <v>43103</v>
      </c>
      <c r="B12" s="4">
        <v>2713.0600589999999</v>
      </c>
      <c r="C12" s="4">
        <v>283.80123900000001</v>
      </c>
      <c r="D12" s="39">
        <f>LN(C12/C11)</f>
        <v>3.2287869339979241E-3</v>
      </c>
      <c r="E12" s="39">
        <f>D12^2</f>
        <v>1.0425065065155714E-5</v>
      </c>
      <c r="F12" s="31">
        <v>596</v>
      </c>
      <c r="G12" s="32">
        <f>$F$3^(F12-1)</f>
        <v>1.449751319255258E-5</v>
      </c>
      <c r="H12" s="33">
        <f>E12*G12</f>
        <v>1.51137518315314E-10</v>
      </c>
      <c r="I12" s="41">
        <f>(1-F3)*H12</f>
        <v>2.8037577930640951E-12</v>
      </c>
      <c r="J12" s="31">
        <f>SQRT(I12)</f>
        <v>1.674442532027927E-6</v>
      </c>
      <c r="K12" s="34">
        <f>I12*$F$3</f>
        <v>2.7517451766747793E-12</v>
      </c>
      <c r="L12" s="43">
        <f>(E12-K12)^2</f>
        <v>1.0868192423849267E-10</v>
      </c>
    </row>
    <row r="13" spans="1:12" x14ac:dyDescent="0.25">
      <c r="A13" s="1">
        <v>43104</v>
      </c>
      <c r="B13" s="4">
        <v>2723.98999</v>
      </c>
      <c r="C13" s="4">
        <v>282.72439600000001</v>
      </c>
      <c r="D13" s="39">
        <f t="shared" ref="D13:D76" si="0">LN(C13/C12)</f>
        <v>-3.8015730634106239E-3</v>
      </c>
      <c r="E13" s="39">
        <f t="shared" ref="E13:E76" si="1">D13^2</f>
        <v>1.4451957756449235E-5</v>
      </c>
      <c r="F13" s="31">
        <v>595</v>
      </c>
      <c r="G13" s="32">
        <f t="shared" ref="G13:G71" si="2">$F$3^(F13-1)</f>
        <v>1.4771540598387623E-5</v>
      </c>
      <c r="H13" s="33">
        <f t="shared" ref="H13:H71" si="3">E13*G13</f>
        <v>2.134776807255728E-10</v>
      </c>
      <c r="I13" s="41">
        <f>(1-$F$3)*SUM($H$12:H13)</f>
        <v>6.7639902863015238E-12</v>
      </c>
      <c r="J13" s="31">
        <f>SQRT(I13)</f>
        <v>2.6007672495441656E-6</v>
      </c>
      <c r="K13" s="34">
        <f t="array" ref="K13">I13*$F$3</f>
        <v>6.638511247815114E-12</v>
      </c>
      <c r="L13" s="43">
        <f t="shared" ref="L13:L71" si="4">(E13-K13)^2</f>
        <v>2.0885889111526902E-10</v>
      </c>
    </row>
    <row r="14" spans="1:12" x14ac:dyDescent="0.25">
      <c r="A14" s="1">
        <v>43105</v>
      </c>
      <c r="B14" s="4">
        <v>2743.1499020000001</v>
      </c>
      <c r="C14" s="4">
        <v>294.32229599999999</v>
      </c>
      <c r="D14" s="39">
        <f t="shared" si="0"/>
        <v>4.0202854395449981E-2</v>
      </c>
      <c r="E14" s="39">
        <f t="shared" si="1"/>
        <v>1.616269501541752E-3</v>
      </c>
      <c r="F14" s="31">
        <v>594</v>
      </c>
      <c r="G14" s="32">
        <f t="shared" si="2"/>
        <v>1.5050747583516813E-5</v>
      </c>
      <c r="H14" s="33">
        <f t="shared" si="3"/>
        <v>2.4326064294641446E-8</v>
      </c>
      <c r="I14" s="41">
        <f>(1-$F$3)*SUM($H$12:H14)</f>
        <v>4.5803772496802533E-10</v>
      </c>
      <c r="J14" s="31">
        <f t="shared" ref="J14:J71" si="5">SQRT(I14)</f>
        <v>2.1401815926879321E-5</v>
      </c>
      <c r="K14" s="34">
        <f t="array" ref="K14">I14*$F$3</f>
        <v>4.4954064988560137E-10</v>
      </c>
      <c r="L14" s="43">
        <f t="shared" si="4"/>
        <v>2.6123256484565413E-6</v>
      </c>
    </row>
    <row r="15" spans="1:12" x14ac:dyDescent="0.25">
      <c r="A15" s="1">
        <v>43108</v>
      </c>
      <c r="B15" s="4">
        <v>2747.709961</v>
      </c>
      <c r="C15" s="4">
        <v>295.57074</v>
      </c>
      <c r="D15" s="39">
        <f t="shared" si="0"/>
        <v>4.2327872606961661E-3</v>
      </c>
      <c r="E15" s="39">
        <f t="shared" si="1"/>
        <v>1.7916487994311754E-5</v>
      </c>
      <c r="F15" s="31">
        <v>593</v>
      </c>
      <c r="G15" s="32">
        <f t="shared" si="2"/>
        <v>1.5335232050708592E-5</v>
      </c>
      <c r="H15" s="33">
        <f t="shared" si="3"/>
        <v>2.7475350092650534E-10</v>
      </c>
      <c r="I15" s="41">
        <f>(1-$F$3)*SUM($H$12:H15)</f>
        <v>4.6313468750903512E-10</v>
      </c>
      <c r="J15" s="31">
        <f t="shared" si="5"/>
        <v>2.1520564293462083E-5</v>
      </c>
      <c r="K15" s="34">
        <f t="array" ref="K15">I15*$F$3</f>
        <v>4.5454305848259641E-10</v>
      </c>
      <c r="L15" s="43">
        <f t="shared" si="4"/>
        <v>3.209842546264262E-10</v>
      </c>
    </row>
    <row r="16" spans="1:12" x14ac:dyDescent="0.25">
      <c r="A16" s="1">
        <v>43109</v>
      </c>
      <c r="B16" s="4">
        <v>2751.290039</v>
      </c>
      <c r="C16" s="4">
        <v>303.46151700000001</v>
      </c>
      <c r="D16" s="39">
        <f t="shared" si="0"/>
        <v>2.6346606036325413E-2</v>
      </c>
      <c r="E16" s="39">
        <f t="shared" si="1"/>
        <v>6.941436496333387E-4</v>
      </c>
      <c r="F16" s="31">
        <v>592</v>
      </c>
      <c r="G16" s="32">
        <f t="shared" si="2"/>
        <v>1.5625093753258575E-5</v>
      </c>
      <c r="H16" s="33">
        <f t="shared" si="3"/>
        <v>1.0846059603749989E-8</v>
      </c>
      <c r="I16" s="41">
        <f>(1-$F$3)*SUM($H$12:H16)</f>
        <v>6.6434034760601214E-10</v>
      </c>
      <c r="J16" s="31">
        <f t="shared" si="5"/>
        <v>2.5774800631741308E-5</v>
      </c>
      <c r="K16" s="34">
        <f t="array" ref="K16">I16*$F$3</f>
        <v>6.5201614480309677E-10</v>
      </c>
      <c r="L16" s="43">
        <f t="shared" si="4"/>
        <v>4.8183450114098354E-7</v>
      </c>
    </row>
    <row r="17" spans="1:12" x14ac:dyDescent="0.25">
      <c r="A17" s="1">
        <v>43110</v>
      </c>
      <c r="B17" s="4">
        <v>2748.2299800000001</v>
      </c>
      <c r="C17" s="4">
        <v>305.20550500000002</v>
      </c>
      <c r="D17" s="39">
        <f t="shared" si="0"/>
        <v>5.7305315041847301E-3</v>
      </c>
      <c r="E17" s="39">
        <f t="shared" si="1"/>
        <v>3.2838991320453703E-5</v>
      </c>
      <c r="F17" s="31">
        <v>591</v>
      </c>
      <c r="G17" s="32">
        <f t="shared" si="2"/>
        <v>1.5920434329967574E-5</v>
      </c>
      <c r="H17" s="33">
        <f t="shared" si="3"/>
        <v>5.2281100477965832E-10</v>
      </c>
      <c r="I17" s="41">
        <f>(1-$F$3)*SUM($H$12:H17)</f>
        <v>6.7403903424113678E-10</v>
      </c>
      <c r="J17" s="31">
        <f t="shared" si="5"/>
        <v>2.5962261732005108E-5</v>
      </c>
      <c r="K17" s="34">
        <f t="array" ref="K17">I17*$F$3</f>
        <v>6.6153491073726757E-10</v>
      </c>
      <c r="L17" s="43">
        <f t="shared" si="4"/>
        <v>1.0783559031040781E-9</v>
      </c>
    </row>
    <row r="18" spans="1:12" x14ac:dyDescent="0.25">
      <c r="A18" s="1">
        <v>43111</v>
      </c>
      <c r="B18" s="4">
        <v>2767.5600589999999</v>
      </c>
      <c r="C18" s="4">
        <v>312.69601399999999</v>
      </c>
      <c r="D18" s="39">
        <f t="shared" si="0"/>
        <v>2.4246180740471551E-2</v>
      </c>
      <c r="E18" s="39">
        <f t="shared" si="1"/>
        <v>5.8787728049961355E-4</v>
      </c>
      <c r="F18" s="31">
        <v>590</v>
      </c>
      <c r="G18" s="32">
        <f t="shared" si="2"/>
        <v>1.6221357340780856E-5</v>
      </c>
      <c r="H18" s="33">
        <f t="shared" si="3"/>
        <v>9.5361674395106928E-9</v>
      </c>
      <c r="I18" s="41">
        <f>(1-$F$3)*SUM($H$12:H18)</f>
        <v>8.5094483547780453E-10</v>
      </c>
      <c r="J18" s="31">
        <f t="shared" si="5"/>
        <v>2.9170958768573316E-5</v>
      </c>
      <c r="K18" s="34">
        <f t="array" ref="K18">I18*$F$3</f>
        <v>8.3515892579414137E-10</v>
      </c>
      <c r="L18" s="43">
        <f t="shared" si="4"/>
        <v>3.4559871498640271E-7</v>
      </c>
    </row>
    <row r="19" spans="1:12" x14ac:dyDescent="0.25">
      <c r="A19" s="1">
        <v>43112</v>
      </c>
      <c r="B19" s="4">
        <v>2786.23999</v>
      </c>
      <c r="C19" s="4">
        <v>320.40570100000002</v>
      </c>
      <c r="D19" s="39">
        <f t="shared" si="0"/>
        <v>2.4356491078516663E-2</v>
      </c>
      <c r="E19" s="39">
        <f t="shared" si="1"/>
        <v>5.9323865765786182E-4</v>
      </c>
      <c r="F19" s="31">
        <v>589</v>
      </c>
      <c r="G19" s="32">
        <f t="shared" si="2"/>
        <v>1.6527968303100993E-5</v>
      </c>
      <c r="H19" s="33">
        <f t="shared" si="3"/>
        <v>9.8050297299433214E-9</v>
      </c>
      <c r="I19" s="41">
        <f>(1-$F$3)*SUM($H$12:H19)</f>
        <v>1.032838311187788E-9</v>
      </c>
      <c r="J19" s="31">
        <f t="shared" si="5"/>
        <v>3.2137801903487238E-5</v>
      </c>
      <c r="K19" s="34">
        <f t="array" ref="K19">I19*$F$3</f>
        <v>1.0136780887873749E-9</v>
      </c>
      <c r="L19" s="43">
        <f t="shared" si="4"/>
        <v>3.5193090223467201E-7</v>
      </c>
    </row>
    <row r="20" spans="1:12" x14ac:dyDescent="0.25">
      <c r="A20" s="1">
        <v>43116</v>
      </c>
      <c r="B20" s="4">
        <v>2776.419922</v>
      </c>
      <c r="C20" s="4">
        <v>319.40508999999997</v>
      </c>
      <c r="D20" s="39">
        <f t="shared" si="0"/>
        <v>-3.127836634997383E-3</v>
      </c>
      <c r="E20" s="39">
        <f t="shared" si="1"/>
        <v>9.7833620152317526E-6</v>
      </c>
      <c r="F20" s="31">
        <v>588</v>
      </c>
      <c r="G20" s="32">
        <f t="shared" si="2"/>
        <v>1.6840374728787108E-5</v>
      </c>
      <c r="H20" s="33">
        <f t="shared" si="3"/>
        <v>1.6475548244388453E-10</v>
      </c>
      <c r="I20" s="41">
        <f>(1-$F$3)*SUM($H$12:H20)</f>
        <v>1.0358946963461597E-9</v>
      </c>
      <c r="J20" s="31">
        <f t="shared" si="5"/>
        <v>3.2185318024623581E-5</v>
      </c>
      <c r="K20" s="34">
        <f t="array" ref="K20">I20*$F$3</f>
        <v>1.0166777748295912E-9</v>
      </c>
      <c r="L20" s="43">
        <f t="shared" si="4"/>
        <v>9.5694280301265186E-11</v>
      </c>
    </row>
    <row r="21" spans="1:12" x14ac:dyDescent="0.25">
      <c r="A21" s="1">
        <v>43117</v>
      </c>
      <c r="B21" s="4">
        <v>2802.5600589999999</v>
      </c>
      <c r="C21" s="4">
        <v>334.51004</v>
      </c>
      <c r="D21" s="39">
        <f t="shared" si="0"/>
        <v>4.6206722281349262E-2</v>
      </c>
      <c r="E21" s="39">
        <f t="shared" si="1"/>
        <v>2.1350611839857383E-3</v>
      </c>
      <c r="F21" s="31">
        <v>587</v>
      </c>
      <c r="G21" s="32">
        <f t="shared" si="2"/>
        <v>1.7158686161853445E-5</v>
      </c>
      <c r="H21" s="33">
        <f t="shared" si="3"/>
        <v>3.663484479236652E-8</v>
      </c>
      <c r="I21" s="41">
        <f>(1-$F$3)*SUM($H$12:H21)</f>
        <v>1.7155090815049743E-9</v>
      </c>
      <c r="J21" s="31">
        <f t="shared" si="5"/>
        <v>4.1418704488491363E-5</v>
      </c>
      <c r="K21" s="34">
        <f t="array" ref="K21">I21*$F$3</f>
        <v>1.6836846079397336E-9</v>
      </c>
      <c r="L21" s="43">
        <f t="shared" si="4"/>
        <v>4.5584790698261119E-6</v>
      </c>
    </row>
    <row r="22" spans="1:12" x14ac:dyDescent="0.25">
      <c r="A22" s="1">
        <v>43118</v>
      </c>
      <c r="B22" s="4">
        <v>2798.030029</v>
      </c>
      <c r="C22" s="4">
        <v>324.170074</v>
      </c>
      <c r="D22" s="39">
        <f t="shared" si="0"/>
        <v>-3.1398596242291195E-2</v>
      </c>
      <c r="E22" s="39">
        <f t="shared" si="1"/>
        <v>9.8587184598642277E-4</v>
      </c>
      <c r="F22" s="31">
        <v>586</v>
      </c>
      <c r="G22" s="32">
        <f t="shared" si="2"/>
        <v>1.748301421688055E-5</v>
      </c>
      <c r="H22" s="33">
        <f t="shared" si="3"/>
        <v>1.7236011499402903E-8</v>
      </c>
      <c r="I22" s="41">
        <f>(1-$F$3)*SUM($H$12:H22)</f>
        <v>2.0352549798197324E-9</v>
      </c>
      <c r="J22" s="31">
        <f t="shared" si="5"/>
        <v>4.511380032561802E-5</v>
      </c>
      <c r="K22" s="34">
        <f t="array" ref="K22">I22*$F$3</f>
        <v>1.9974988880554291E-9</v>
      </c>
      <c r="L22" s="43">
        <f t="shared" si="4"/>
        <v>9.7193935815683451E-7</v>
      </c>
    </row>
    <row r="23" spans="1:12" x14ac:dyDescent="0.25">
      <c r="A23" s="1">
        <v>43119</v>
      </c>
      <c r="B23" s="4">
        <v>2810.3000489999999</v>
      </c>
      <c r="C23" s="4">
        <v>321.854309</v>
      </c>
      <c r="D23" s="39">
        <f t="shared" si="0"/>
        <v>-7.1693111899040285E-3</v>
      </c>
      <c r="E23" s="39">
        <f t="shared" si="1"/>
        <v>5.1399022937683119E-5</v>
      </c>
      <c r="F23" s="31">
        <v>585</v>
      </c>
      <c r="G23" s="32">
        <f t="shared" si="2"/>
        <v>1.7813472618152432E-5</v>
      </c>
      <c r="H23" s="33">
        <f t="shared" si="3"/>
        <v>9.1559508770020698E-10</v>
      </c>
      <c r="I23" s="41">
        <f>(1-$F$3)*SUM($H$12:H23)</f>
        <v>2.052240218766656E-9</v>
      </c>
      <c r="J23" s="31">
        <f t="shared" si="5"/>
        <v>4.5301658013439816E-5</v>
      </c>
      <c r="K23" s="34">
        <f t="array" ref="K23">I23*$F$3</f>
        <v>2.0141690331951012E-9</v>
      </c>
      <c r="L23" s="43">
        <f t="shared" si="4"/>
        <v>2.6416525103646776E-9</v>
      </c>
    </row>
    <row r="24" spans="1:12" x14ac:dyDescent="0.25">
      <c r="A24" s="1">
        <v>43122</v>
      </c>
      <c r="B24" s="4">
        <v>2832.969971</v>
      </c>
      <c r="C24" s="4">
        <v>322.11157200000002</v>
      </c>
      <c r="D24" s="39">
        <f t="shared" si="0"/>
        <v>7.9899578930121102E-4</v>
      </c>
      <c r="E24" s="39">
        <f t="shared" si="1"/>
        <v>6.3839427132106516E-7</v>
      </c>
      <c r="F24" s="31">
        <v>584</v>
      </c>
      <c r="G24" s="32">
        <f t="shared" si="2"/>
        <v>1.8150177239533533E-5</v>
      </c>
      <c r="H24" s="33">
        <f t="shared" si="3"/>
        <v>1.1586969173180191E-11</v>
      </c>
      <c r="I24" s="41">
        <f>(1-$F$3)*SUM($H$12:H24)</f>
        <v>2.052455169068073E-9</v>
      </c>
      <c r="J24" s="31">
        <f t="shared" si="5"/>
        <v>4.5304030384371687E-5</v>
      </c>
      <c r="K24" s="34">
        <f t="array" ref="K24">I24*$F$3</f>
        <v>2.014379995945383E-9</v>
      </c>
      <c r="L24" s="43">
        <f t="shared" si="4"/>
        <v>4.0497936608297129E-13</v>
      </c>
    </row>
    <row r="25" spans="1:12" x14ac:dyDescent="0.25">
      <c r="A25" s="1">
        <v>43123</v>
      </c>
      <c r="B25" s="4">
        <v>2839.1298830000001</v>
      </c>
      <c r="C25" s="4">
        <v>319.81484999999998</v>
      </c>
      <c r="D25" s="39">
        <f t="shared" si="0"/>
        <v>-7.1557478288177094E-3</v>
      </c>
      <c r="E25" s="39">
        <f t="shared" si="1"/>
        <v>5.1204726989629364E-5</v>
      </c>
      <c r="F25" s="31">
        <v>583</v>
      </c>
      <c r="G25" s="32">
        <f t="shared" si="2"/>
        <v>1.8493246145099394E-5</v>
      </c>
      <c r="H25" s="33">
        <f t="shared" si="3"/>
        <v>9.4694162001183015E-10</v>
      </c>
      <c r="I25" s="41">
        <f>(1-$F$3)*SUM($H$12:H25)</f>
        <v>2.0700219187162038E-9</v>
      </c>
      <c r="J25" s="31">
        <f t="shared" si="5"/>
        <v>4.5497493543229433E-5</v>
      </c>
      <c r="K25" s="34">
        <f t="array" ref="K25">I25*$F$3</f>
        <v>2.0316208641593488E-9</v>
      </c>
      <c r="L25" s="43">
        <f t="shared" si="4"/>
        <v>2.6217160130265696E-9</v>
      </c>
    </row>
    <row r="26" spans="1:12" x14ac:dyDescent="0.25">
      <c r="A26" s="1">
        <v>43124</v>
      </c>
      <c r="B26" s="4">
        <v>2837.540039</v>
      </c>
      <c r="C26" s="4">
        <v>318.95718399999998</v>
      </c>
      <c r="D26" s="39">
        <f t="shared" si="0"/>
        <v>-2.6853602529416484E-3</v>
      </c>
      <c r="E26" s="39">
        <f t="shared" si="1"/>
        <v>7.2111596880788342E-6</v>
      </c>
      <c r="F26" s="31">
        <v>582</v>
      </c>
      <c r="G26" s="32">
        <f t="shared" si="2"/>
        <v>1.884279963053535E-5</v>
      </c>
      <c r="H26" s="33">
        <f t="shared" si="3"/>
        <v>1.3587843710626326E-10</v>
      </c>
      <c r="I26" s="41">
        <f>(1-$F$3)*SUM($H$12:H26)</f>
        <v>2.0725426047192072E-9</v>
      </c>
      <c r="J26" s="31">
        <f t="shared" si="5"/>
        <v>4.5525186487473144E-5</v>
      </c>
      <c r="K26" s="34">
        <f t="array" ref="K26">I26*$F$3</f>
        <v>2.0340947888213987E-9</v>
      </c>
      <c r="L26" s="43">
        <f t="shared" si="4"/>
        <v>5.1971491819829087E-11</v>
      </c>
    </row>
    <row r="27" spans="1:12" x14ac:dyDescent="0.25">
      <c r="A27" s="1">
        <v>43125</v>
      </c>
      <c r="B27" s="4">
        <v>2839.25</v>
      </c>
      <c r="C27" s="4">
        <v>326.98141500000003</v>
      </c>
      <c r="D27" s="39">
        <f t="shared" si="0"/>
        <v>2.4846460078832865E-2</v>
      </c>
      <c r="E27" s="39">
        <f t="shared" si="1"/>
        <v>6.1734657844903526E-4</v>
      </c>
      <c r="F27" s="31">
        <v>581</v>
      </c>
      <c r="G27" s="32">
        <f t="shared" si="2"/>
        <v>1.919896026531771E-5</v>
      </c>
      <c r="H27" s="33">
        <f t="shared" si="3"/>
        <v>1.185241242957287E-8</v>
      </c>
      <c r="I27" s="41">
        <f>(1-$F$3)*SUM($H$12:H27)</f>
        <v>2.2924171539803321E-9</v>
      </c>
      <c r="J27" s="31">
        <f t="shared" si="5"/>
        <v>4.7879193330509777E-5</v>
      </c>
      <c r="K27" s="34">
        <f t="array" ref="K27">I27*$F$3</f>
        <v>2.2498904370402211E-9</v>
      </c>
      <c r="L27" s="43">
        <f t="shared" si="4"/>
        <v>3.8111402000346646E-7</v>
      </c>
    </row>
    <row r="28" spans="1:12" x14ac:dyDescent="0.25">
      <c r="A28" s="1">
        <v>43126</v>
      </c>
      <c r="B28" s="4">
        <v>2872.8701169999999</v>
      </c>
      <c r="C28" s="4">
        <v>327.08621199999999</v>
      </c>
      <c r="D28" s="39">
        <f t="shared" si="0"/>
        <v>3.2044698918177078E-4</v>
      </c>
      <c r="E28" s="39">
        <f t="shared" si="1"/>
        <v>1.0268627287566192E-7</v>
      </c>
      <c r="F28" s="31">
        <v>580</v>
      </c>
      <c r="G28" s="32">
        <f t="shared" si="2"/>
        <v>1.9561852935692223E-5</v>
      </c>
      <c r="H28" s="33">
        <f t="shared" si="3"/>
        <v>2.0087337685080598E-12</v>
      </c>
      <c r="I28" s="41">
        <f>(1-$F$3)*SUM($H$12:H28)</f>
        <v>2.2924544180761066E-9</v>
      </c>
      <c r="J28" s="31">
        <f t="shared" si="5"/>
        <v>4.7879582476000213E-5</v>
      </c>
      <c r="K28" s="34">
        <f t="array" ref="K28">I28*$F$3</f>
        <v>2.2499270098483522E-9</v>
      </c>
      <c r="L28" s="43">
        <f t="shared" si="4"/>
        <v>1.0087459570877326E-14</v>
      </c>
    </row>
    <row r="29" spans="1:12" x14ac:dyDescent="0.25">
      <c r="A29" s="1">
        <v>43129</v>
      </c>
      <c r="B29" s="4">
        <v>2853.530029</v>
      </c>
      <c r="C29" s="4">
        <v>324.79904199999999</v>
      </c>
      <c r="D29" s="39">
        <f t="shared" si="0"/>
        <v>-7.0171226331040958E-3</v>
      </c>
      <c r="E29" s="39">
        <f t="shared" si="1"/>
        <v>4.9240010048021757E-5</v>
      </c>
      <c r="F29" s="31">
        <v>579</v>
      </c>
      <c r="G29" s="32">
        <f t="shared" si="2"/>
        <v>1.9931604888464925E-5</v>
      </c>
      <c r="H29" s="33">
        <f t="shared" si="3"/>
        <v>9.8143242498121239E-10</v>
      </c>
      <c r="I29" s="41">
        <f>(1-$F$3)*SUM($H$12:H29)</f>
        <v>2.3106610079459105E-9</v>
      </c>
      <c r="J29" s="31">
        <f t="shared" si="5"/>
        <v>4.8069335422344986E-5</v>
      </c>
      <c r="K29" s="34">
        <f t="array" ref="K29">I29*$F$3</f>
        <v>2.2677958485839465E-9</v>
      </c>
      <c r="L29" s="43">
        <f t="shared" si="4"/>
        <v>2.4243552620914394E-9</v>
      </c>
    </row>
    <row r="30" spans="1:12" x14ac:dyDescent="0.25">
      <c r="A30" s="1">
        <v>43130</v>
      </c>
      <c r="B30" s="4">
        <v>2822.429932</v>
      </c>
      <c r="C30" s="4">
        <v>321.83523600000001</v>
      </c>
      <c r="D30" s="39">
        <f t="shared" si="0"/>
        <v>-9.166933630086322E-3</v>
      </c>
      <c r="E30" s="39">
        <f t="shared" si="1"/>
        <v>8.4032672178407591E-5</v>
      </c>
      <c r="F30" s="31">
        <v>578</v>
      </c>
      <c r="G30" s="32">
        <f t="shared" si="2"/>
        <v>2.0308345775620728E-5</v>
      </c>
      <c r="H30" s="33">
        <f t="shared" si="3"/>
        <v>1.7065645630484852E-9</v>
      </c>
      <c r="I30" s="41">
        <f>(1-$F$3)*SUM($H$12:H30)</f>
        <v>2.3423195514124759E-9</v>
      </c>
      <c r="J30" s="31">
        <f t="shared" si="5"/>
        <v>4.8397515963244187E-5</v>
      </c>
      <c r="K30" s="34">
        <f t="array" ref="K30">I30*$F$3</f>
        <v>2.2988670932186214E-9</v>
      </c>
      <c r="L30" s="43">
        <f t="shared" si="4"/>
        <v>7.0611036388388556E-9</v>
      </c>
    </row>
    <row r="31" spans="1:12" x14ac:dyDescent="0.25">
      <c r="A31" s="1">
        <v>43131</v>
      </c>
      <c r="B31" s="4">
        <v>2823.8100589999999</v>
      </c>
      <c r="C31" s="4">
        <v>337.71209700000003</v>
      </c>
      <c r="D31" s="39">
        <f t="shared" si="0"/>
        <v>4.815402333950964E-2</v>
      </c>
      <c r="E31" s="39">
        <f t="shared" si="1"/>
        <v>2.3188099637820392E-3</v>
      </c>
      <c r="F31" s="31">
        <v>577</v>
      </c>
      <c r="G31" s="32">
        <f t="shared" si="2"/>
        <v>2.0692207699785293E-5</v>
      </c>
      <c r="H31" s="33">
        <f t="shared" si="3"/>
        <v>4.7981297386909566E-8</v>
      </c>
      <c r="I31" s="41">
        <f>(1-$F$3)*SUM($H$12:H31)</f>
        <v>3.2324224058818189E-9</v>
      </c>
      <c r="J31" s="31">
        <f t="shared" si="5"/>
        <v>5.6854396539597702E-5</v>
      </c>
      <c r="K31" s="34">
        <f t="array" ref="K31">I31*$F$3</f>
        <v>3.1724576161195681E-9</v>
      </c>
      <c r="L31" s="43">
        <f t="shared" si="4"/>
        <v>5.3768649354922673E-6</v>
      </c>
    </row>
    <row r="32" spans="1:12" x14ac:dyDescent="0.25">
      <c r="A32" s="1">
        <v>43132</v>
      </c>
      <c r="B32" s="4">
        <v>2821.9799800000001</v>
      </c>
      <c r="C32" s="4">
        <v>340.16128500000002</v>
      </c>
      <c r="D32" s="39">
        <f t="shared" si="0"/>
        <v>7.2261242952954153E-3</v>
      </c>
      <c r="E32" s="39">
        <f t="shared" si="1"/>
        <v>5.2216872331058662E-5</v>
      </c>
      <c r="F32" s="31">
        <v>576</v>
      </c>
      <c r="G32" s="32">
        <f t="shared" si="2"/>
        <v>2.1083325260546329E-5</v>
      </c>
      <c r="H32" s="33">
        <f t="shared" si="3"/>
        <v>1.1009053034441317E-9</v>
      </c>
      <c r="I32" s="41">
        <f>(1-$F$3)*SUM($H$12:H32)</f>
        <v>3.2528453416185128E-9</v>
      </c>
      <c r="J32" s="31">
        <f t="shared" si="5"/>
        <v>5.7033721092161894E-5</v>
      </c>
      <c r="K32" s="34">
        <f t="array" ref="K32">I32*$F$3</f>
        <v>3.1925016852064236E-9</v>
      </c>
      <c r="L32" s="43">
        <f t="shared" si="4"/>
        <v>2.7262683613243204E-9</v>
      </c>
    </row>
    <row r="33" spans="1:12" x14ac:dyDescent="0.25">
      <c r="A33" s="1">
        <v>43133</v>
      </c>
      <c r="B33" s="4">
        <v>2762.1298830000001</v>
      </c>
      <c r="C33" s="4">
        <v>332.50872800000002</v>
      </c>
      <c r="D33" s="39">
        <f t="shared" si="0"/>
        <v>-2.2753763405048776E-2</v>
      </c>
      <c r="E33" s="39">
        <f t="shared" si="1"/>
        <v>5.1773374909293681E-4</v>
      </c>
      <c r="F33" s="31">
        <v>575</v>
      </c>
      <c r="G33" s="32">
        <f t="shared" si="2"/>
        <v>2.1481835601650332E-5</v>
      </c>
      <c r="H33" s="33">
        <f t="shared" si="3"/>
        <v>1.1121871283440549E-8</v>
      </c>
      <c r="I33" s="41">
        <f>(1-$F$3)*SUM($H$12:H33)</f>
        <v>3.4591675945705951E-9</v>
      </c>
      <c r="J33" s="31">
        <f t="shared" si="5"/>
        <v>5.8814688595372118E-5</v>
      </c>
      <c r="K33" s="34">
        <f t="array" ref="K33">I33*$F$3</f>
        <v>3.3949964462753187E-9</v>
      </c>
      <c r="L33" s="43">
        <f t="shared" si="4"/>
        <v>2.6804471955287744E-7</v>
      </c>
    </row>
    <row r="34" spans="1:12" x14ac:dyDescent="0.25">
      <c r="A34" s="1">
        <v>43136</v>
      </c>
      <c r="B34" s="4">
        <v>2648.9399410000001</v>
      </c>
      <c r="C34" s="4">
        <v>313.42031900000001</v>
      </c>
      <c r="D34" s="39">
        <f t="shared" si="0"/>
        <v>-5.9120947477315423E-2</v>
      </c>
      <c r="E34" s="39">
        <f t="shared" si="1"/>
        <v>3.4952864306154888E-3</v>
      </c>
      <c r="F34" s="31">
        <v>574</v>
      </c>
      <c r="G34" s="32">
        <f t="shared" si="2"/>
        <v>2.1887878459091506E-5</v>
      </c>
      <c r="H34" s="33">
        <f t="shared" si="3"/>
        <v>7.650440457302359E-8</v>
      </c>
      <c r="I34" s="41">
        <f>(1-$F$3)*SUM($H$12:H34)</f>
        <v>4.8784036844330626E-9</v>
      </c>
      <c r="J34" s="31">
        <f t="shared" si="5"/>
        <v>6.9845570256338101E-5</v>
      </c>
      <c r="K34" s="34">
        <f t="array" ref="K34">I34*$F$3</f>
        <v>4.7879042339961029E-9</v>
      </c>
      <c r="L34" s="43">
        <f t="shared" si="4"/>
        <v>1.2216993761874287E-5</v>
      </c>
    </row>
    <row r="35" spans="1:12" x14ac:dyDescent="0.25">
      <c r="A35" s="1">
        <v>43137</v>
      </c>
      <c r="B35" s="4">
        <v>2695.139893</v>
      </c>
      <c r="C35" s="4">
        <v>324.88479599999999</v>
      </c>
      <c r="D35" s="39">
        <f t="shared" si="0"/>
        <v>3.5925483744740951E-2</v>
      </c>
      <c r="E35" s="39">
        <f t="shared" si="1"/>
        <v>1.2906403822936462E-3</v>
      </c>
      <c r="F35" s="31">
        <v>573</v>
      </c>
      <c r="G35" s="32">
        <f t="shared" si="2"/>
        <v>2.2301596210109571E-5</v>
      </c>
      <c r="H35" s="33">
        <f t="shared" si="3"/>
        <v>2.8783340658374347E-8</v>
      </c>
      <c r="I35" s="41">
        <f>(1-$F$3)*SUM($H$12:H35)</f>
        <v>5.4123645207686857E-9</v>
      </c>
      <c r="J35" s="31">
        <f t="shared" si="5"/>
        <v>7.3568774087711192E-5</v>
      </c>
      <c r="K35" s="34">
        <f t="array" ref="K35">I35*$F$3</f>
        <v>5.3119595427515811E-9</v>
      </c>
      <c r="L35" s="43">
        <f t="shared" si="4"/>
        <v>1.6657388847763161E-6</v>
      </c>
    </row>
    <row r="36" spans="1:12" x14ac:dyDescent="0.25">
      <c r="A36" s="1">
        <v>43138</v>
      </c>
      <c r="B36" s="4">
        <v>2681.6599120000001</v>
      </c>
      <c r="C36" s="4">
        <v>331.75589000000002</v>
      </c>
      <c r="D36" s="39">
        <f t="shared" si="0"/>
        <v>2.0928781744913725E-2</v>
      </c>
      <c r="E36" s="39">
        <f t="shared" si="1"/>
        <v>4.3801390532623397E-4</v>
      </c>
      <c r="F36" s="31">
        <v>572</v>
      </c>
      <c r="G36" s="32">
        <f t="shared" si="2"/>
        <v>2.2723133923113782E-5</v>
      </c>
      <c r="H36" s="33">
        <f t="shared" si="3"/>
        <v>9.9530486309140958E-9</v>
      </c>
      <c r="I36" s="41">
        <f>(1-$F$3)*SUM($H$12:H36)</f>
        <v>5.5970039006839485E-9</v>
      </c>
      <c r="J36" s="31">
        <f t="shared" si="5"/>
        <v>7.4813126526592565E-5</v>
      </c>
      <c r="K36" s="34">
        <f t="array" ref="K36">I36*$F$3</f>
        <v>5.4931736705777902E-9</v>
      </c>
      <c r="L36" s="43">
        <f t="shared" si="4"/>
        <v>1.9185136911640981E-7</v>
      </c>
    </row>
    <row r="37" spans="1:12" x14ac:dyDescent="0.25">
      <c r="A37" s="1">
        <v>43139</v>
      </c>
      <c r="B37" s="4">
        <v>2581</v>
      </c>
      <c r="C37" s="4">
        <v>315.71447799999999</v>
      </c>
      <c r="D37" s="39">
        <f t="shared" si="0"/>
        <v>-4.9561172881719316E-2</v>
      </c>
      <c r="E37" s="39">
        <f t="shared" si="1"/>
        <v>2.4563098574116701E-3</v>
      </c>
      <c r="F37" s="31">
        <v>571</v>
      </c>
      <c r="G37" s="32">
        <f t="shared" si="2"/>
        <v>2.3152639408550546E-5</v>
      </c>
      <c r="H37" s="33">
        <f t="shared" si="3"/>
        <v>5.6870056404320606E-8</v>
      </c>
      <c r="I37" s="41">
        <f>(1-$F$3)*SUM($H$12:H37)</f>
        <v>6.6520024583746517E-9</v>
      </c>
      <c r="J37" s="31">
        <f t="shared" si="5"/>
        <v>8.155980908740929E-5</v>
      </c>
      <c r="K37" s="34">
        <f t="array" ref="K37">I37*$F$3</f>
        <v>6.5286009103008027E-9</v>
      </c>
      <c r="L37" s="43">
        <f t="shared" si="4"/>
        <v>6.0334260431268197E-6</v>
      </c>
    </row>
    <row r="38" spans="1:12" x14ac:dyDescent="0.25">
      <c r="A38" s="1">
        <v>43140</v>
      </c>
      <c r="B38" s="4">
        <v>2619.5500489999999</v>
      </c>
      <c r="C38" s="4">
        <v>318.75030500000003</v>
      </c>
      <c r="D38" s="39">
        <f t="shared" si="0"/>
        <v>9.5697988288498924E-3</v>
      </c>
      <c r="E38" s="39">
        <f t="shared" si="1"/>
        <v>9.1581049624656777E-5</v>
      </c>
      <c r="F38" s="31">
        <v>570</v>
      </c>
      <c r="G38" s="32">
        <f t="shared" si="2"/>
        <v>2.3590263270732546E-5</v>
      </c>
      <c r="H38" s="33">
        <f t="shared" si="3"/>
        <v>2.1604210712556753E-9</v>
      </c>
      <c r="I38" s="41">
        <f>(1-$F$3)*SUM($H$12:H38)</f>
        <v>6.6920805110140749E-9</v>
      </c>
      <c r="J38" s="31">
        <f t="shared" si="5"/>
        <v>8.1805137436557584E-5</v>
      </c>
      <c r="K38" s="34">
        <f t="array" ref="K38">I38*$F$3</f>
        <v>6.5679354734766486E-9</v>
      </c>
      <c r="L38" s="43">
        <f t="shared" si="4"/>
        <v>8.3858856966425679E-9</v>
      </c>
    </row>
    <row r="39" spans="1:12" x14ac:dyDescent="0.25">
      <c r="A39" s="1">
        <v>43143</v>
      </c>
      <c r="B39" s="4">
        <v>2656</v>
      </c>
      <c r="C39" s="4">
        <v>329.25622600000003</v>
      </c>
      <c r="D39" s="39">
        <f t="shared" si="0"/>
        <v>3.2428196752810536E-2</v>
      </c>
      <c r="E39" s="39">
        <f t="shared" si="1"/>
        <v>1.0515879446389917E-3</v>
      </c>
      <c r="F39" s="31">
        <v>569</v>
      </c>
      <c r="G39" s="32">
        <f t="shared" si="2"/>
        <v>2.4036158960647506E-5</v>
      </c>
      <c r="H39" s="33">
        <f t="shared" si="3"/>
        <v>2.5276134998443393E-8</v>
      </c>
      <c r="I39" s="41">
        <f>(1-$F$3)*SUM($H$12:H39)</f>
        <v>7.16097904309514E-9</v>
      </c>
      <c r="J39" s="31">
        <f t="shared" si="5"/>
        <v>8.4622568166507092E-5</v>
      </c>
      <c r="K39" s="34">
        <f t="array" ref="K39">I39*$F$3</f>
        <v>7.0281354512335929E-9</v>
      </c>
      <c r="L39" s="43">
        <f t="shared" si="4"/>
        <v>1.1058224239544261E-6</v>
      </c>
    </row>
    <row r="40" spans="1:12" x14ac:dyDescent="0.25">
      <c r="A40" s="1">
        <v>43144</v>
      </c>
      <c r="B40" s="4">
        <v>2662.9399410000001</v>
      </c>
      <c r="C40" s="4">
        <v>328.64334100000002</v>
      </c>
      <c r="D40" s="39">
        <f t="shared" si="0"/>
        <v>-1.8631572599746248E-3</v>
      </c>
      <c r="E40" s="39">
        <f t="shared" si="1"/>
        <v>3.4713549753961516E-6</v>
      </c>
      <c r="F40" s="31">
        <v>568</v>
      </c>
      <c r="G40" s="32">
        <f t="shared" si="2"/>
        <v>2.4490482829765184E-5</v>
      </c>
      <c r="H40" s="33">
        <f t="shared" si="3"/>
        <v>8.5015159420959398E-11</v>
      </c>
      <c r="I40" s="41">
        <f>(1-$F$3)*SUM($H$12:H40)</f>
        <v>7.1625561625186425E-9</v>
      </c>
      <c r="J40" s="31">
        <f t="shared" si="5"/>
        <v>8.4631886204424402E-5</v>
      </c>
      <c r="K40" s="34">
        <f t="array" ref="K40">I40*$F$3</f>
        <v>7.029683313455287E-9</v>
      </c>
      <c r="L40" s="43">
        <f t="shared" si="4"/>
        <v>1.2001549729363859E-11</v>
      </c>
    </row>
    <row r="41" spans="1:12" x14ac:dyDescent="0.25">
      <c r="A41" s="1">
        <v>43145</v>
      </c>
      <c r="B41" s="4">
        <v>2698.6298830000001</v>
      </c>
      <c r="C41" s="4">
        <v>330.261841</v>
      </c>
      <c r="D41" s="39">
        <f t="shared" si="0"/>
        <v>4.9127045874766606E-3</v>
      </c>
      <c r="E41" s="39">
        <f t="shared" si="1"/>
        <v>2.4134666363814225E-5</v>
      </c>
      <c r="F41" s="31">
        <v>567</v>
      </c>
      <c r="G41" s="32">
        <f t="shared" si="2"/>
        <v>2.4953394184861293E-5</v>
      </c>
      <c r="H41" s="33">
        <f t="shared" si="3"/>
        <v>6.0224184329636934E-10</v>
      </c>
      <c r="I41" s="41">
        <f>(1-$F$3)*SUM($H$12:H41)</f>
        <v>7.1737283736299086E-9</v>
      </c>
      <c r="J41" s="31">
        <f t="shared" si="5"/>
        <v>8.4697865224749966E-5</v>
      </c>
      <c r="K41" s="34">
        <f t="array" ref="K41">I41*$F$3</f>
        <v>7.0406482684575588E-9</v>
      </c>
      <c r="L41" s="43">
        <f t="shared" si="4"/>
        <v>5.821423226694654E-10</v>
      </c>
    </row>
    <row r="42" spans="1:12" x14ac:dyDescent="0.25">
      <c r="A42" s="1">
        <v>43146</v>
      </c>
      <c r="B42" s="4">
        <v>2731.1999510000001</v>
      </c>
      <c r="C42" s="4">
        <v>341.38079800000003</v>
      </c>
      <c r="D42" s="39">
        <f t="shared" si="0"/>
        <v>3.3112766489254097E-2</v>
      </c>
      <c r="E42" s="39">
        <f t="shared" si="1"/>
        <v>1.0964553045718691E-3</v>
      </c>
      <c r="F42" s="31">
        <v>566</v>
      </c>
      <c r="G42" s="32">
        <f t="shared" si="2"/>
        <v>2.5425055343877824E-5</v>
      </c>
      <c r="H42" s="33">
        <f t="shared" si="3"/>
        <v>2.7877436800828189E-8</v>
      </c>
      <c r="I42" s="41">
        <f>(1-$F$3)*SUM($H$12:H42)</f>
        <v>7.6908837533941017E-9</v>
      </c>
      <c r="J42" s="31">
        <f t="shared" si="5"/>
        <v>8.7697683854216484E-5</v>
      </c>
      <c r="K42" s="34">
        <f t="array" ref="K42">I42*$F$3</f>
        <v>7.5482098792992409E-9</v>
      </c>
      <c r="L42" s="43">
        <f t="shared" si="4"/>
        <v>1.2021976824312412E-6</v>
      </c>
    </row>
    <row r="43" spans="1:12" x14ac:dyDescent="0.25">
      <c r="A43" s="1">
        <v>43147</v>
      </c>
      <c r="B43" s="4">
        <v>2732.219971</v>
      </c>
      <c r="C43" s="4">
        <v>340.02081299999998</v>
      </c>
      <c r="D43" s="39">
        <f t="shared" si="0"/>
        <v>-3.9917334619442918E-3</v>
      </c>
      <c r="E43" s="39">
        <f t="shared" si="1"/>
        <v>1.593393603120576E-5</v>
      </c>
      <c r="F43" s="31">
        <v>565</v>
      </c>
      <c r="G43" s="32">
        <f t="shared" si="2"/>
        <v>2.590563169283913E-5</v>
      </c>
      <c r="H43" s="33">
        <f t="shared" si="3"/>
        <v>4.1277867824167526E-10</v>
      </c>
      <c r="I43" s="41">
        <f>(1-$F$3)*SUM($H$12:H43)</f>
        <v>7.6985412261965612E-9</v>
      </c>
      <c r="J43" s="31">
        <f t="shared" si="5"/>
        <v>8.7741331345019834E-5</v>
      </c>
      <c r="K43" s="34">
        <f t="array" ref="K43">I43*$F$3</f>
        <v>7.5557252980354147E-9</v>
      </c>
      <c r="L43" s="43">
        <f t="shared" si="4"/>
        <v>2.5364958964840541E-10</v>
      </c>
    </row>
    <row r="44" spans="1:12" x14ac:dyDescent="0.25">
      <c r="A44" s="1">
        <v>43151</v>
      </c>
      <c r="B44" s="4">
        <v>2716.26001</v>
      </c>
      <c r="C44" s="4">
        <v>338.40231299999999</v>
      </c>
      <c r="D44" s="39">
        <f t="shared" si="0"/>
        <v>-4.7713676274538175E-3</v>
      </c>
      <c r="E44" s="39">
        <f t="shared" si="1"/>
        <v>2.276594903631427E-5</v>
      </c>
      <c r="F44" s="31">
        <v>564</v>
      </c>
      <c r="G44" s="32">
        <f t="shared" si="2"/>
        <v>2.6395291743843846E-5</v>
      </c>
      <c r="H44" s="33">
        <f t="shared" si="3"/>
        <v>6.0091386663899583E-10</v>
      </c>
      <c r="I44" s="41">
        <f>(1-$F$3)*SUM($H$12:H44)</f>
        <v>7.7096888019628526E-9</v>
      </c>
      <c r="J44" s="31">
        <f t="shared" si="5"/>
        <v>8.7804833591111897E-5</v>
      </c>
      <c r="K44" s="34">
        <f t="array" ref="K44">I44*$F$3</f>
        <v>7.5666660747039255E-9</v>
      </c>
      <c r="L44" s="43">
        <f t="shared" si="4"/>
        <v>5.1794396811003104E-10</v>
      </c>
    </row>
    <row r="45" spans="1:12" x14ac:dyDescent="0.25">
      <c r="A45" s="1">
        <v>43152</v>
      </c>
      <c r="B45" s="4">
        <v>2701.330078</v>
      </c>
      <c r="C45" s="4">
        <v>337.46374500000002</v>
      </c>
      <c r="D45" s="39">
        <f t="shared" si="0"/>
        <v>-2.7773804949097879E-3</v>
      </c>
      <c r="E45" s="39">
        <f t="shared" si="1"/>
        <v>7.7138424135053392E-6</v>
      </c>
      <c r="F45" s="31">
        <v>563</v>
      </c>
      <c r="G45" s="32">
        <f t="shared" si="2"/>
        <v>2.6894207194152958E-5</v>
      </c>
      <c r="H45" s="33">
        <f t="shared" si="3"/>
        <v>2.074576761318575E-10</v>
      </c>
      <c r="I45" s="41">
        <f>(1-$F$3)*SUM($H$12:H45)</f>
        <v>7.7135373571241999E-9</v>
      </c>
      <c r="J45" s="31">
        <f t="shared" si="5"/>
        <v>8.7826746251493348E-5</v>
      </c>
      <c r="K45" s="34">
        <f t="array" ref="K45">I45*$F$3</f>
        <v>7.5704432351735642E-9</v>
      </c>
      <c r="L45" s="43">
        <f t="shared" si="4"/>
        <v>5.9386627679771624E-11</v>
      </c>
    </row>
    <row r="46" spans="1:12" x14ac:dyDescent="0.25">
      <c r="A46" s="1">
        <v>43153</v>
      </c>
      <c r="B46" s="4">
        <v>2703.959961</v>
      </c>
      <c r="C46" s="4">
        <v>340.863586</v>
      </c>
      <c r="D46" s="39">
        <f t="shared" si="0"/>
        <v>1.0024273869846761E-2</v>
      </c>
      <c r="E46" s="39">
        <f t="shared" si="1"/>
        <v>1.0048606661769255E-4</v>
      </c>
      <c r="F46" s="31">
        <v>562</v>
      </c>
      <c r="G46" s="32">
        <f t="shared" si="2"/>
        <v>2.7402552986394746E-5</v>
      </c>
      <c r="H46" s="33">
        <f t="shared" si="3"/>
        <v>2.7535747648857122E-9</v>
      </c>
      <c r="I46" s="41">
        <f>(1-$F$3)*SUM($H$12:H46)</f>
        <v>7.7646190262682318E-9</v>
      </c>
      <c r="J46" s="31">
        <f t="shared" si="5"/>
        <v>8.811707567928155E-5</v>
      </c>
      <c r="K46" s="34">
        <f t="array" ref="K46">I46*$F$3</f>
        <v>7.6205772863499219E-9</v>
      </c>
      <c r="L46" s="43">
        <f t="shared" si="4"/>
        <v>1.009591811869482E-8</v>
      </c>
    </row>
    <row r="47" spans="1:12" x14ac:dyDescent="0.25">
      <c r="A47" s="1">
        <v>43154</v>
      </c>
      <c r="B47" s="4">
        <v>2747.3000489999999</v>
      </c>
      <c r="C47" s="4">
        <v>341.57229599999999</v>
      </c>
      <c r="D47" s="39">
        <f t="shared" si="0"/>
        <v>2.0770017329699983E-3</v>
      </c>
      <c r="E47" s="39">
        <f t="shared" si="1"/>
        <v>4.3139361987603761E-6</v>
      </c>
      <c r="F47" s="31">
        <v>561</v>
      </c>
      <c r="G47" s="32">
        <f t="shared" si="2"/>
        <v>2.7920507369907674E-5</v>
      </c>
      <c r="H47" s="33">
        <f t="shared" si="3"/>
        <v>1.2044728743080057E-10</v>
      </c>
      <c r="I47" s="41">
        <f>(1-$F$3)*SUM($H$12:H47)</f>
        <v>7.7668534484325752E-9</v>
      </c>
      <c r="J47" s="31">
        <f t="shared" si="5"/>
        <v>8.8129753479926262E-5</v>
      </c>
      <c r="K47" s="34">
        <f t="array" ref="K47">I47*$F$3</f>
        <v>7.6227702576645615E-9</v>
      </c>
      <c r="L47" s="43">
        <f t="shared" si="4"/>
        <v>1.8544335344502776E-11</v>
      </c>
    </row>
    <row r="48" spans="1:12" x14ac:dyDescent="0.25">
      <c r="A48" s="1">
        <v>43157</v>
      </c>
      <c r="B48" s="4">
        <v>2779.6000979999999</v>
      </c>
      <c r="C48" s="4">
        <v>348.10376000000002</v>
      </c>
      <c r="D48" s="39">
        <f t="shared" si="0"/>
        <v>1.8941238329882391E-2</v>
      </c>
      <c r="E48" s="39">
        <f t="shared" si="1"/>
        <v>3.5877050946940591E-4</v>
      </c>
      <c r="F48" s="31">
        <v>560</v>
      </c>
      <c r="G48" s="32">
        <f t="shared" si="2"/>
        <v>2.8448251963242787E-5</v>
      </c>
      <c r="H48" s="33">
        <f t="shared" si="3"/>
        <v>1.0206393850366642E-8</v>
      </c>
      <c r="I48" s="41">
        <f>(1-$F$3)*SUM($H$12:H48)</f>
        <v>7.9561926450531369E-9</v>
      </c>
      <c r="J48" s="31">
        <f t="shared" si="5"/>
        <v>8.9197492369758565E-5</v>
      </c>
      <c r="K48" s="34">
        <f t="array" ref="K48">I48*$F$3</f>
        <v>7.8085970157194074E-9</v>
      </c>
      <c r="L48" s="43">
        <f t="shared" si="4"/>
        <v>1.2871067553725212E-7</v>
      </c>
    </row>
    <row r="49" spans="1:12" x14ac:dyDescent="0.25">
      <c r="A49" s="1">
        <v>43158</v>
      </c>
      <c r="B49" s="4">
        <v>2744.280029</v>
      </c>
      <c r="C49" s="4">
        <v>349.21469100000002</v>
      </c>
      <c r="D49" s="39">
        <f t="shared" si="0"/>
        <v>3.1862972743650583E-3</v>
      </c>
      <c r="E49" s="39">
        <f t="shared" si="1"/>
        <v>1.01524903206262E-5</v>
      </c>
      <c r="F49" s="31">
        <v>559</v>
      </c>
      <c r="G49" s="32">
        <f t="shared" si="2"/>
        <v>2.8985971817847482E-5</v>
      </c>
      <c r="H49" s="33">
        <f t="shared" si="3"/>
        <v>2.9427979831464037E-10</v>
      </c>
      <c r="I49" s="41">
        <f>(1-$F$3)*SUM($H$12:H49)</f>
        <v>7.9616518406722195E-9</v>
      </c>
      <c r="J49" s="31">
        <f t="shared" si="5"/>
        <v>8.922808885475593E-5</v>
      </c>
      <c r="K49" s="34">
        <f t="array" ref="K49">I49*$F$3</f>
        <v>7.8139549375950034E-9</v>
      </c>
      <c r="L49" s="43">
        <f t="shared" si="4"/>
        <v>1.0291445856456096E-10</v>
      </c>
    </row>
    <row r="50" spans="1:12" x14ac:dyDescent="0.25">
      <c r="A50" s="1">
        <v>43159</v>
      </c>
      <c r="B50" s="4">
        <v>2713.830078</v>
      </c>
      <c r="C50" s="4">
        <v>346.887451</v>
      </c>
      <c r="D50" s="39">
        <f t="shared" si="0"/>
        <v>-6.6865148959744372E-3</v>
      </c>
      <c r="E50" s="39">
        <f t="shared" si="1"/>
        <v>4.4709481454088038E-5</v>
      </c>
      <c r="F50" s="31">
        <v>558</v>
      </c>
      <c r="G50" s="32">
        <f t="shared" si="2"/>
        <v>2.9533855482953079E-5</v>
      </c>
      <c r="H50" s="33">
        <f t="shared" si="3"/>
        <v>1.3204433639828069E-9</v>
      </c>
      <c r="I50" s="41">
        <f>(1-$F$3)*SUM($H$12:H50)</f>
        <v>7.9861474352362548E-9</v>
      </c>
      <c r="J50" s="31">
        <f t="shared" si="5"/>
        <v>8.9365247357327081E-5</v>
      </c>
      <c r="K50" s="34">
        <f t="array" ref="K50">I50*$F$3</f>
        <v>7.8379961134619468E-9</v>
      </c>
      <c r="L50" s="43">
        <f t="shared" si="4"/>
        <v>1.9982369278438815E-9</v>
      </c>
    </row>
    <row r="51" spans="1:12" x14ac:dyDescent="0.25">
      <c r="A51" s="1">
        <v>43160</v>
      </c>
      <c r="B51" s="4">
        <v>2677.669922</v>
      </c>
      <c r="C51" s="4">
        <v>334.89712500000002</v>
      </c>
      <c r="D51" s="39">
        <f t="shared" si="0"/>
        <v>-3.5176983520096079E-2</v>
      </c>
      <c r="E51" s="39">
        <f t="shared" si="1"/>
        <v>1.2374201695731111E-3</v>
      </c>
      <c r="F51" s="31">
        <v>557</v>
      </c>
      <c r="G51" s="32">
        <f t="shared" si="2"/>
        <v>3.0092095071688768E-5</v>
      </c>
      <c r="H51" s="33">
        <f t="shared" si="3"/>
        <v>3.7236565386419297E-8</v>
      </c>
      <c r="I51" s="41">
        <f>(1-$F$3)*SUM($H$12:H51)</f>
        <v>8.6769243617919911E-9</v>
      </c>
      <c r="J51" s="31">
        <f t="shared" si="5"/>
        <v>9.3150009993515253E-5</v>
      </c>
      <c r="K51" s="34">
        <f t="array" ref="K51">I51*$F$3</f>
        <v>8.5159584112432522E-9</v>
      </c>
      <c r="L51" s="43">
        <f t="shared" si="4"/>
        <v>1.5311876005014657E-6</v>
      </c>
    </row>
    <row r="52" spans="1:12" x14ac:dyDescent="0.25">
      <c r="A52" s="1">
        <v>43161</v>
      </c>
      <c r="B52" s="4">
        <v>2691.25</v>
      </c>
      <c r="C52" s="4">
        <v>330.08950800000002</v>
      </c>
      <c r="D52" s="39">
        <f t="shared" si="0"/>
        <v>-1.4459541064945585E-2</v>
      </c>
      <c r="E52" s="39">
        <f t="shared" si="1"/>
        <v>2.0907832780884769E-4</v>
      </c>
      <c r="F52" s="31">
        <v>556</v>
      </c>
      <c r="G52" s="32">
        <f t="shared" si="2"/>
        <v>3.0660886328445304E-5</v>
      </c>
      <c r="H52" s="33">
        <f t="shared" si="3"/>
        <v>6.4105268426885034E-9</v>
      </c>
      <c r="I52" s="41">
        <f>(1-$F$3)*SUM($H$12:H52)</f>
        <v>8.7958462866269401E-9</v>
      </c>
      <c r="J52" s="31">
        <f t="shared" si="5"/>
        <v>9.3786173216668452E-5</v>
      </c>
      <c r="K52" s="34">
        <f t="array" ref="K52">I52*$F$3</f>
        <v>8.6326742109728079E-9</v>
      </c>
      <c r="L52" s="43">
        <f t="shared" si="4"/>
        <v>4.3710137423689936E-8</v>
      </c>
    </row>
    <row r="53" spans="1:12" x14ac:dyDescent="0.25">
      <c r="A53" s="1">
        <v>43164</v>
      </c>
      <c r="B53" s="4">
        <v>2720.9399410000001</v>
      </c>
      <c r="C53" s="4">
        <v>337.82763699999998</v>
      </c>
      <c r="D53" s="39">
        <f t="shared" si="0"/>
        <v>2.3171961664075379E-2</v>
      </c>
      <c r="E53" s="39">
        <f t="shared" si="1"/>
        <v>5.3693980736137898E-4</v>
      </c>
      <c r="F53" s="31">
        <v>555</v>
      </c>
      <c r="G53" s="32">
        <f t="shared" si="2"/>
        <v>3.1240428697511957E-5</v>
      </c>
      <c r="H53" s="33">
        <f t="shared" si="3"/>
        <v>1.6774229766728965E-8</v>
      </c>
      <c r="I53" s="41">
        <f>(1-$F$3)*SUM($H$12:H53)</f>
        <v>9.107025654631347E-9</v>
      </c>
      <c r="J53" s="31">
        <f t="shared" si="5"/>
        <v>9.5430737472951277E-5</v>
      </c>
      <c r="K53" s="34">
        <f t="array" ref="K53">I53*$F$3</f>
        <v>8.9380808788044957E-9</v>
      </c>
      <c r="L53" s="43">
        <f t="shared" si="4"/>
        <v>2.8829475838631351E-7</v>
      </c>
    </row>
    <row r="54" spans="1:12" x14ac:dyDescent="0.25">
      <c r="A54" s="1">
        <v>43165</v>
      </c>
      <c r="B54" s="4">
        <v>2728.1201169999999</v>
      </c>
      <c r="C54" s="4">
        <v>334.15969799999999</v>
      </c>
      <c r="D54" s="39">
        <f t="shared" si="0"/>
        <v>-1.0916799280472511E-2</v>
      </c>
      <c r="E54" s="39">
        <f t="shared" si="1"/>
        <v>1.1917650653012513E-4</v>
      </c>
      <c r="F54" s="31">
        <v>554</v>
      </c>
      <c r="G54" s="32">
        <f t="shared" si="2"/>
        <v>3.1830925393010849E-5</v>
      </c>
      <c r="H54" s="33">
        <f t="shared" si="3"/>
        <v>3.7934984879600831E-9</v>
      </c>
      <c r="I54" s="41">
        <f>(1-$F$3)*SUM($H$12:H54)</f>
        <v>9.1773989879184877E-9</v>
      </c>
      <c r="J54" s="31">
        <f t="shared" si="5"/>
        <v>9.5798742099875657E-5</v>
      </c>
      <c r="K54" s="34">
        <f t="array" ref="K54">I54*$F$3</f>
        <v>9.0071487137360523E-9</v>
      </c>
      <c r="L54" s="43">
        <f t="shared" si="4"/>
        <v>1.4200892908818685E-8</v>
      </c>
    </row>
    <row r="55" spans="1:12" x14ac:dyDescent="0.25">
      <c r="A55" s="1">
        <v>43166</v>
      </c>
      <c r="B55" s="4">
        <v>2726.8000489999999</v>
      </c>
      <c r="C55" s="4">
        <v>332.35922199999999</v>
      </c>
      <c r="D55" s="39">
        <f t="shared" si="0"/>
        <v>-5.4026384710310921E-3</v>
      </c>
      <c r="E55" s="39">
        <f t="shared" si="1"/>
        <v>2.9188502448665176E-5</v>
      </c>
      <c r="F55" s="31">
        <v>553</v>
      </c>
      <c r="G55" s="32">
        <f t="shared" si="2"/>
        <v>3.2432583470153097E-5</v>
      </c>
      <c r="H55" s="33">
        <f t="shared" si="3"/>
        <v>9.4665854203510132E-10</v>
      </c>
      <c r="I55" s="41">
        <f>(1-$F$3)*SUM($H$12:H55)</f>
        <v>9.1949604861764153E-9</v>
      </c>
      <c r="J55" s="31">
        <f t="shared" si="5"/>
        <v>9.5890356585927945E-5</v>
      </c>
      <c r="K55" s="34">
        <f t="array" ref="K55">I55*$F$3</f>
        <v>9.0243844279785525E-9</v>
      </c>
      <c r="L55" s="43">
        <f t="shared" si="4"/>
        <v>8.5144194010129981E-10</v>
      </c>
    </row>
    <row r="56" spans="1:12" x14ac:dyDescent="0.25">
      <c r="A56" s="1">
        <v>43167</v>
      </c>
      <c r="B56" s="4">
        <v>2738.969971</v>
      </c>
      <c r="C56" s="4">
        <v>333.97775300000001</v>
      </c>
      <c r="D56" s="39">
        <f t="shared" si="0"/>
        <v>4.8580050150703689E-3</v>
      </c>
      <c r="E56" s="39">
        <f t="shared" si="1"/>
        <v>2.3600212726448853E-5</v>
      </c>
      <c r="F56" s="31">
        <v>552</v>
      </c>
      <c r="G56" s="32">
        <f t="shared" si="2"/>
        <v>3.3045613897841903E-5</v>
      </c>
      <c r="H56" s="33">
        <f t="shared" si="3"/>
        <v>7.7988351766516357E-10</v>
      </c>
      <c r="I56" s="41">
        <f>(1-$F$3)*SUM($H$12:H56)</f>
        <v>9.209428134677657E-9</v>
      </c>
      <c r="J56" s="31">
        <f t="shared" si="5"/>
        <v>9.5965765430582883E-5</v>
      </c>
      <c r="K56" s="34">
        <f t="array" ref="K56">I56*$F$3</f>
        <v>9.0385836865876952E-9</v>
      </c>
      <c r="L56" s="43">
        <f t="shared" si="4"/>
        <v>5.5654349743413486E-10</v>
      </c>
    </row>
    <row r="57" spans="1:12" x14ac:dyDescent="0.25">
      <c r="A57" s="1">
        <v>43168</v>
      </c>
      <c r="B57" s="4">
        <v>2786.570068</v>
      </c>
      <c r="C57" s="4">
        <v>339.52282700000001</v>
      </c>
      <c r="D57" s="39">
        <f t="shared" si="0"/>
        <v>1.6466798877967159E-2</v>
      </c>
      <c r="E57" s="39">
        <f t="shared" si="1"/>
        <v>2.7115546528742049E-4</v>
      </c>
      <c r="F57" s="31">
        <v>551</v>
      </c>
      <c r="G57" s="32">
        <f t="shared" si="2"/>
        <v>3.3670231632647892E-5</v>
      </c>
      <c r="H57" s="33">
        <f t="shared" si="3"/>
        <v>9.1298673246858625E-9</v>
      </c>
      <c r="I57" s="41">
        <f>(1-$F$3)*SUM($H$12:H57)</f>
        <v>9.3787966471857492E-9</v>
      </c>
      <c r="J57" s="31">
        <f t="shared" si="5"/>
        <v>9.6844187472381379E-5</v>
      </c>
      <c r="K57" s="34">
        <f t="array" ref="K57">I57*$F$3</f>
        <v>9.2048102374429999E-9</v>
      </c>
      <c r="L57" s="43">
        <f t="shared" si="4"/>
        <v>7.35202945707604E-8</v>
      </c>
    </row>
    <row r="58" spans="1:12" x14ac:dyDescent="0.25">
      <c r="A58" s="1">
        <v>43171</v>
      </c>
      <c r="B58" s="4">
        <v>2783.0200199999999</v>
      </c>
      <c r="C58" s="4">
        <v>329.62982199999999</v>
      </c>
      <c r="D58" s="39">
        <f t="shared" si="0"/>
        <v>-2.9570908540602129E-2</v>
      </c>
      <c r="E58" s="39">
        <f t="shared" si="1"/>
        <v>8.7443863191665589E-4</v>
      </c>
      <c r="F58" s="31">
        <v>550</v>
      </c>
      <c r="G58" s="32">
        <f t="shared" si="2"/>
        <v>3.4306655694182753E-5</v>
      </c>
      <c r="H58" s="33">
        <f t="shared" si="3"/>
        <v>2.999906507085692E-8</v>
      </c>
      <c r="I58" s="41">
        <f>(1-$F$3)*SUM($H$12:H58)</f>
        <v>9.9353104328731343E-9</v>
      </c>
      <c r="J58" s="31">
        <f t="shared" si="5"/>
        <v>9.9676027373050603E-5</v>
      </c>
      <c r="K58" s="34">
        <f t="array" ref="K58">I58*$F$3</f>
        <v>9.751000114937627E-9</v>
      </c>
      <c r="L58" s="43">
        <f t="shared" si="4"/>
        <v>7.6462586778095429E-7</v>
      </c>
    </row>
    <row r="59" spans="1:12" x14ac:dyDescent="0.25">
      <c r="A59" s="1">
        <v>43172</v>
      </c>
      <c r="B59" s="4">
        <v>2765.3100589999999</v>
      </c>
      <c r="C59" s="4">
        <v>324.34329200000002</v>
      </c>
      <c r="D59" s="39">
        <f t="shared" si="0"/>
        <v>-1.6167775228760766E-2</v>
      </c>
      <c r="E59" s="39">
        <f t="shared" si="1"/>
        <v>2.6139695584773023E-4</v>
      </c>
      <c r="F59" s="31">
        <v>549</v>
      </c>
      <c r="G59" s="32">
        <f t="shared" si="2"/>
        <v>3.4955109241897564E-5</v>
      </c>
      <c r="H59" s="33">
        <f t="shared" si="3"/>
        <v>9.1371591471568839E-9</v>
      </c>
      <c r="I59" s="41">
        <f>(1-$F$3)*SUM($H$12:H59)</f>
        <v>1.0104814216254447E-8</v>
      </c>
      <c r="J59" s="31">
        <f t="shared" si="5"/>
        <v>1.0052270497879794E-4</v>
      </c>
      <c r="K59" s="34">
        <f t="array" ref="K59">I59*$F$3</f>
        <v>9.9173594272510889E-9</v>
      </c>
      <c r="L59" s="43">
        <f t="shared" si="4"/>
        <v>6.8323183889685594E-8</v>
      </c>
    </row>
    <row r="60" spans="1:12" x14ac:dyDescent="0.25">
      <c r="A60" s="1">
        <v>43173</v>
      </c>
      <c r="B60" s="4">
        <v>2749.4799800000001</v>
      </c>
      <c r="C60" s="4">
        <v>316.289063</v>
      </c>
      <c r="D60" s="39">
        <f t="shared" si="0"/>
        <v>-2.5145946301046676E-2</v>
      </c>
      <c r="E60" s="39">
        <f t="shared" si="1"/>
        <v>6.3231861537512302E-4</v>
      </c>
      <c r="F60" s="31">
        <v>548</v>
      </c>
      <c r="G60" s="32">
        <f t="shared" si="2"/>
        <v>3.5615819653332705E-5</v>
      </c>
      <c r="H60" s="33">
        <f t="shared" si="3"/>
        <v>2.2520545768645429E-8</v>
      </c>
      <c r="I60" s="41">
        <f>(1-$F$3)*SUM($H$12:H60)</f>
        <v>1.052259370877704E-8</v>
      </c>
      <c r="J60" s="31">
        <f t="shared" si="5"/>
        <v>1.0257969442719665E-4</v>
      </c>
      <c r="K60" s="34">
        <f t="array" ref="K60">I60*$F$3</f>
        <v>1.0327388676677201E-8</v>
      </c>
      <c r="L60" s="43">
        <f t="shared" si="4"/>
        <v>3.9981377105635077E-7</v>
      </c>
    </row>
    <row r="61" spans="1:12" x14ac:dyDescent="0.25">
      <c r="A61" s="1">
        <v>43174</v>
      </c>
      <c r="B61" s="4">
        <v>2747.330078</v>
      </c>
      <c r="C61" s="4">
        <v>316.02093500000001</v>
      </c>
      <c r="D61" s="39">
        <f t="shared" si="0"/>
        <v>-8.480903889521639E-4</v>
      </c>
      <c r="E61" s="39">
        <f t="shared" si="1"/>
        <v>7.1925730783303263E-7</v>
      </c>
      <c r="F61" s="31">
        <v>547</v>
      </c>
      <c r="G61" s="32">
        <f t="shared" si="2"/>
        <v>3.6289018603846861E-5</v>
      </c>
      <c r="H61" s="33">
        <f t="shared" si="3"/>
        <v>2.6101141824905729E-11</v>
      </c>
      <c r="I61" s="41">
        <f>(1-$F$3)*SUM($H$12:H61)</f>
        <v>1.0523077912041823E-8</v>
      </c>
      <c r="J61" s="31">
        <f t="shared" si="5"/>
        <v>1.0258205453217352E-4</v>
      </c>
      <c r="K61" s="34">
        <f t="array" ref="K61">I61*$F$3</f>
        <v>1.0327863897468987E-8</v>
      </c>
      <c r="L61" s="43">
        <f t="shared" si="4"/>
        <v>5.0258095647878745E-13</v>
      </c>
    </row>
    <row r="62" spans="1:12" x14ac:dyDescent="0.25">
      <c r="A62" s="1">
        <v>43175</v>
      </c>
      <c r="B62" s="4">
        <v>2752.01001</v>
      </c>
      <c r="C62" s="4">
        <v>316.49017300000003</v>
      </c>
      <c r="D62" s="39">
        <f t="shared" si="0"/>
        <v>1.4837307365801391E-3</v>
      </c>
      <c r="E62" s="39">
        <f t="shared" si="1"/>
        <v>2.2014568986726421E-6</v>
      </c>
      <c r="F62" s="31">
        <v>546</v>
      </c>
      <c r="G62" s="32">
        <f t="shared" si="2"/>
        <v>3.6974942147853029E-5</v>
      </c>
      <c r="H62" s="33">
        <f t="shared" si="3"/>
        <v>8.1398741469412889E-11</v>
      </c>
      <c r="I62" s="41">
        <f>(1-$F$3)*SUM($H$12:H62)</f>
        <v>1.0524587943159738E-8</v>
      </c>
      <c r="J62" s="31">
        <f t="shared" si="5"/>
        <v>1.0258941438160049E-4</v>
      </c>
      <c r="K62" s="34">
        <f t="array" ref="K62">I62*$F$3</f>
        <v>1.0329345915942777E-8</v>
      </c>
      <c r="L62" s="43">
        <f t="shared" si="4"/>
        <v>4.8010399524495628E-12</v>
      </c>
    </row>
    <row r="63" spans="1:12" x14ac:dyDescent="0.25">
      <c r="A63" s="1">
        <v>43178</v>
      </c>
      <c r="B63" s="4">
        <v>2712.919922</v>
      </c>
      <c r="C63" s="4">
        <v>317.725616</v>
      </c>
      <c r="D63" s="39">
        <f t="shared" si="0"/>
        <v>3.8959754207359763E-3</v>
      </c>
      <c r="E63" s="39">
        <f t="shared" si="1"/>
        <v>1.5178624478978868E-5</v>
      </c>
      <c r="F63" s="31">
        <v>545</v>
      </c>
      <c r="G63" s="32">
        <f t="shared" si="2"/>
        <v>3.7673830801589996E-5</v>
      </c>
      <c r="H63" s="33">
        <f t="shared" si="3"/>
        <v>5.7183693042192202E-10</v>
      </c>
      <c r="I63" s="41">
        <f>(1-$F$3)*SUM($H$12:H63)</f>
        <v>1.053519611158743E-8</v>
      </c>
      <c r="J63" s="31">
        <f t="shared" si="5"/>
        <v>1.0264110342152129E-4</v>
      </c>
      <c r="K63" s="34">
        <f t="array" ref="K63">I63*$F$3</f>
        <v>1.0339757291838535E-8</v>
      </c>
      <c r="L63" s="43">
        <f t="shared" si="4"/>
        <v>2.3007686139816415E-10</v>
      </c>
    </row>
    <row r="64" spans="1:12" x14ac:dyDescent="0.25">
      <c r="A64" s="1">
        <v>43179</v>
      </c>
      <c r="B64" s="4">
        <v>2716.9399410000001</v>
      </c>
      <c r="C64" s="4">
        <v>323.34728999999999</v>
      </c>
      <c r="D64" s="39">
        <f t="shared" si="0"/>
        <v>1.7538779296398875E-2</v>
      </c>
      <c r="E64" s="39">
        <f t="shared" si="1"/>
        <v>3.0760877920778983E-4</v>
      </c>
      <c r="F64" s="31">
        <v>544</v>
      </c>
      <c r="G64" s="32">
        <f t="shared" si="2"/>
        <v>3.8385929627458379E-5</v>
      </c>
      <c r="H64" s="33">
        <f t="shared" si="3"/>
        <v>1.1807848951458602E-8</v>
      </c>
      <c r="I64" s="41">
        <f>(1-$F$3)*SUM($H$12:H64)</f>
        <v>1.0754243962088104E-8</v>
      </c>
      <c r="J64" s="31">
        <f t="shared" si="5"/>
        <v>1.0370267094963419E-4</v>
      </c>
      <c r="K64" s="34">
        <f t="array" ref="K64">I64*$F$3</f>
        <v>1.055474157741674E-8</v>
      </c>
      <c r="L64" s="43">
        <f t="shared" si="4"/>
        <v>9.461666769476639E-8</v>
      </c>
    </row>
    <row r="65" spans="1:12" x14ac:dyDescent="0.25">
      <c r="A65" s="1">
        <v>43180</v>
      </c>
      <c r="B65" s="4">
        <v>2711.929932</v>
      </c>
      <c r="C65" s="4">
        <v>322.83972199999999</v>
      </c>
      <c r="D65" s="39">
        <f t="shared" si="0"/>
        <v>-1.5709634980614197E-3</v>
      </c>
      <c r="E65" s="39">
        <f t="shared" si="1"/>
        <v>2.4679263122413721E-6</v>
      </c>
      <c r="F65" s="31">
        <v>543</v>
      </c>
      <c r="G65" s="32">
        <f t="shared" si="2"/>
        <v>3.9111488319950725E-5</v>
      </c>
      <c r="H65" s="33">
        <f t="shared" si="3"/>
        <v>9.6524271135727488E-11</v>
      </c>
      <c r="I65" s="41">
        <f>(1-$F$3)*SUM($H$12:H65)</f>
        <v>1.0756034587476383E-8</v>
      </c>
      <c r="J65" s="31">
        <f t="shared" si="5"/>
        <v>1.0371130404867342E-4</v>
      </c>
      <c r="K65" s="34">
        <f t="array" ref="K65">I65*$F$3</f>
        <v>1.0556498984846019E-8</v>
      </c>
      <c r="L65" s="43">
        <f t="shared" si="4"/>
        <v>6.0386663991044139E-12</v>
      </c>
    </row>
    <row r="66" spans="1:12" x14ac:dyDescent="0.25">
      <c r="A66" s="1">
        <v>43181</v>
      </c>
      <c r="B66" s="4">
        <v>2643.6899410000001</v>
      </c>
      <c r="C66" s="4">
        <v>306.089539</v>
      </c>
      <c r="D66" s="39">
        <f t="shared" si="0"/>
        <v>-5.327831308692129E-2</v>
      </c>
      <c r="E66" s="39">
        <f t="shared" si="1"/>
        <v>2.8385786453880082E-3</v>
      </c>
      <c r="F66" s="31">
        <v>542</v>
      </c>
      <c r="G66" s="32">
        <f t="shared" si="2"/>
        <v>3.985076129320585E-5</v>
      </c>
      <c r="H66" s="33">
        <f t="shared" si="3"/>
        <v>1.1311952000934913E-7</v>
      </c>
      <c r="I66" s="41">
        <f>(1-$F$3)*SUM($H$12:H66)</f>
        <v>1.2854519062470876E-8</v>
      </c>
      <c r="J66" s="31">
        <f t="shared" si="5"/>
        <v>1.1337777146544588E-4</v>
      </c>
      <c r="K66" s="34">
        <f t="array" ref="K66">I66*$F$3</f>
        <v>1.2616054395330434E-8</v>
      </c>
      <c r="L66" s="43">
        <f t="shared" si="4"/>
        <v>8.0574571028867943E-6</v>
      </c>
    </row>
    <row r="67" spans="1:12" x14ac:dyDescent="0.25">
      <c r="A67" s="1">
        <v>43182</v>
      </c>
      <c r="B67" s="4">
        <v>2588.26001</v>
      </c>
      <c r="C67" s="4">
        <v>307.42077599999999</v>
      </c>
      <c r="D67" s="39">
        <f t="shared" si="0"/>
        <v>4.3397447663371148E-3</v>
      </c>
      <c r="E67" s="39">
        <f t="shared" si="1"/>
        <v>1.883338463695038E-5</v>
      </c>
      <c r="F67" s="31">
        <v>541</v>
      </c>
      <c r="G67" s="32">
        <f t="shared" si="2"/>
        <v>4.0604007770218096E-5</v>
      </c>
      <c r="H67" s="33">
        <f t="shared" si="3"/>
        <v>7.647108961382394E-10</v>
      </c>
      <c r="I67" s="41">
        <f>(1-$F$3)*SUM($H$12:H67)</f>
        <v>1.2868705243098876E-8</v>
      </c>
      <c r="J67" s="31">
        <f t="shared" si="5"/>
        <v>1.1344031577485526E-4</v>
      </c>
      <c r="K67" s="34">
        <f t="array" ref="K67">I67*$F$3</f>
        <v>1.262997740758745E-8</v>
      </c>
      <c r="L67" s="43">
        <f t="shared" si="4"/>
        <v>3.5422080595470173E-10</v>
      </c>
    </row>
    <row r="68" spans="1:12" x14ac:dyDescent="0.25">
      <c r="A68" s="1">
        <v>43185</v>
      </c>
      <c r="B68" s="4">
        <v>2658.5500489999999</v>
      </c>
      <c r="C68" s="4">
        <v>315.05361900000003</v>
      </c>
      <c r="D68" s="39">
        <f t="shared" si="0"/>
        <v>2.4525428360086594E-2</v>
      </c>
      <c r="E68" s="39">
        <f t="shared" si="1"/>
        <v>6.0149663624573977E-4</v>
      </c>
      <c r="F68" s="31">
        <v>540</v>
      </c>
      <c r="G68" s="32">
        <f t="shared" si="2"/>
        <v>4.1371491873732805E-5</v>
      </c>
      <c r="H68" s="33">
        <f t="shared" si="3"/>
        <v>2.4884813198518239E-8</v>
      </c>
      <c r="I68" s="41">
        <f>(1-$F$3)*SUM($H$12:H68)</f>
        <v>1.3330344349735048E-8</v>
      </c>
      <c r="J68" s="31">
        <f t="shared" si="5"/>
        <v>1.1545711043385352E-4</v>
      </c>
      <c r="K68" s="34">
        <f t="array" ref="K68">I68*$F$3</f>
        <v>1.3083052629774271E-8</v>
      </c>
      <c r="L68" s="43">
        <f t="shared" si="4"/>
        <v>3.6178246476180883E-7</v>
      </c>
    </row>
    <row r="69" spans="1:12" x14ac:dyDescent="0.25">
      <c r="A69" s="1">
        <v>43186</v>
      </c>
      <c r="B69" s="4">
        <v>2612.6201169999999</v>
      </c>
      <c r="C69" s="4">
        <v>307.53573599999999</v>
      </c>
      <c r="D69" s="39">
        <f t="shared" si="0"/>
        <v>-2.4151548259312448E-2</v>
      </c>
      <c r="E69" s="39">
        <f t="shared" si="1"/>
        <v>5.8329728332189815E-4</v>
      </c>
      <c r="F69" s="31">
        <v>539</v>
      </c>
      <c r="G69" s="32">
        <f t="shared" si="2"/>
        <v>4.2153482718859847E-5</v>
      </c>
      <c r="H69" s="33">
        <f t="shared" si="3"/>
        <v>2.4588011952467531E-8</v>
      </c>
      <c r="I69" s="41">
        <f>(1-$F$3)*SUM($H$12:H69)</f>
        <v>1.3786477485280247E-8</v>
      </c>
      <c r="J69" s="31">
        <f t="shared" si="5"/>
        <v>1.1741583149337335E-4</v>
      </c>
      <c r="K69" s="34">
        <f t="array" ref="K69">I69*$F$3</f>
        <v>1.3530724022347141E-8</v>
      </c>
      <c r="L69" s="43">
        <f t="shared" si="4"/>
        <v>3.4021993604466002E-7</v>
      </c>
    </row>
    <row r="70" spans="1:12" x14ac:dyDescent="0.25">
      <c r="A70" s="1">
        <v>43187</v>
      </c>
      <c r="B70" s="4">
        <v>2605</v>
      </c>
      <c r="C70" s="4">
        <v>306.48220800000001</v>
      </c>
      <c r="D70" s="39">
        <f t="shared" si="0"/>
        <v>-3.4315903766012979E-3</v>
      </c>
      <c r="E70" s="39">
        <f t="shared" si="1"/>
        <v>1.1775812512782638E-5</v>
      </c>
      <c r="F70" s="31">
        <v>538</v>
      </c>
      <c r="G70" s="32">
        <f t="shared" si="2"/>
        <v>4.2950254507437728E-5</v>
      </c>
      <c r="H70" s="33">
        <f t="shared" si="3"/>
        <v>5.0577414445588407E-10</v>
      </c>
      <c r="I70" s="41">
        <f>(1-$F$3)*SUM($H$12:H70)</f>
        <v>1.3795860120478014E-8</v>
      </c>
      <c r="J70" s="31">
        <f t="shared" si="5"/>
        <v>1.1745577942561198E-4</v>
      </c>
      <c r="K70" s="34">
        <f t="array" ref="K70">I70*$F$3</f>
        <v>1.3539932599926069E-8</v>
      </c>
      <c r="L70" s="43">
        <f t="shared" si="4"/>
        <v>1.3835105625051804E-10</v>
      </c>
    </row>
    <row r="71" spans="1:12" x14ac:dyDescent="0.25">
      <c r="A71" s="1">
        <v>43188</v>
      </c>
      <c r="B71" s="4">
        <v>2640.8701169999999</v>
      </c>
      <c r="C71" s="4">
        <v>314.00976600000001</v>
      </c>
      <c r="D71" s="39">
        <f t="shared" si="0"/>
        <v>2.4264382583706886E-2</v>
      </c>
      <c r="E71" s="39">
        <f t="shared" si="1"/>
        <v>5.8876026216849809E-4</v>
      </c>
      <c r="F71" s="31">
        <v>537</v>
      </c>
      <c r="G71" s="32">
        <f t="shared" si="2"/>
        <v>4.3762086624181317E-5</v>
      </c>
      <c r="H71" s="33">
        <f t="shared" si="3"/>
        <v>2.5765377593893515E-8</v>
      </c>
      <c r="I71" s="41">
        <f>(1-$F$3)*SUM($H$12:H71)</f>
        <v>1.4273834610368778E-8</v>
      </c>
      <c r="J71" s="31">
        <f t="shared" si="5"/>
        <v>1.1947315435012494E-4</v>
      </c>
      <c r="K71" s="34">
        <f t="array" ref="K71">I71*$F$3</f>
        <v>1.4009040167057647E-8</v>
      </c>
      <c r="L71" s="43">
        <f t="shared" si="4"/>
        <v>3.4662215057264883E-7</v>
      </c>
    </row>
    <row r="72" spans="1:12" x14ac:dyDescent="0.25">
      <c r="A72" s="1">
        <v>43192</v>
      </c>
      <c r="B72" s="4">
        <v>2581.8798830000001</v>
      </c>
      <c r="C72" s="4">
        <v>308.79986600000001</v>
      </c>
      <c r="D72" s="39">
        <f t="shared" si="0"/>
        <v>-1.6730703122723865E-2</v>
      </c>
      <c r="E72" s="39">
        <f t="shared" si="1"/>
        <v>2.7991642698072211E-4</v>
      </c>
      <c r="F72" s="31">
        <v>536</v>
      </c>
      <c r="G72" s="32">
        <f t="shared" ref="G72:G135" si="6">$F$3^(F72-1)</f>
        <v>4.4589263734646938E-5</v>
      </c>
      <c r="H72" s="33">
        <f t="shared" ref="H72:H135" si="7">E72*G72</f>
        <v>1.2481267386303459E-8</v>
      </c>
      <c r="I72" s="41">
        <f>(1-$F$3)*SUM($H$12:H72)</f>
        <v>1.4505375071610553E-8</v>
      </c>
      <c r="J72" s="31">
        <f t="shared" ref="J72:J135" si="8">SQRT(I72)</f>
        <v>1.2043826249000171E-4</v>
      </c>
      <c r="K72" s="34">
        <f t="array" ref="K72">I72*$F$3</f>
        <v>1.4236285312484709E-8</v>
      </c>
      <c r="L72" s="43">
        <f t="shared" ref="L72:L135" si="9">(E72-K72)^2</f>
        <v>7.8345236356089448E-8</v>
      </c>
    </row>
    <row r="73" spans="1:12" x14ac:dyDescent="0.25">
      <c r="A73" s="1">
        <v>43193</v>
      </c>
      <c r="B73" s="4">
        <v>2614.4499510000001</v>
      </c>
      <c r="C73" s="4">
        <v>316.82540899999998</v>
      </c>
      <c r="D73" s="39">
        <f t="shared" si="0"/>
        <v>2.5657477688072139E-2</v>
      </c>
      <c r="E73" s="39">
        <f t="shared" si="1"/>
        <v>6.5830616131391968E-4</v>
      </c>
      <c r="F73" s="31">
        <v>535</v>
      </c>
      <c r="G73" s="32">
        <f t="shared" si="6"/>
        <v>4.5432075885049168E-5</v>
      </c>
      <c r="H73" s="33">
        <f t="shared" si="7"/>
        <v>2.9908215476409417E-8</v>
      </c>
      <c r="I73" s="41">
        <f>(1-$F$3)*SUM($H$12:H73)</f>
        <v>1.5060203503050573E-8</v>
      </c>
      <c r="J73" s="31">
        <f t="shared" si="8"/>
        <v>1.2272002079143635E-4</v>
      </c>
      <c r="K73" s="34">
        <f t="array" ref="K73">I73*$F$3</f>
        <v>1.4780821100802073E-8</v>
      </c>
      <c r="L73" s="43">
        <f t="shared" si="9"/>
        <v>4.3334754163114122E-7</v>
      </c>
    </row>
    <row r="74" spans="1:12" x14ac:dyDescent="0.25">
      <c r="A74" s="1">
        <v>43194</v>
      </c>
      <c r="B74" s="4">
        <v>2644.6899410000001</v>
      </c>
      <c r="C74" s="4">
        <v>313.58837899999997</v>
      </c>
      <c r="D74" s="39">
        <f t="shared" si="0"/>
        <v>-1.0269630871345319E-2</v>
      </c>
      <c r="E74" s="39">
        <f t="shared" si="1"/>
        <v>1.0546531823368881E-4</v>
      </c>
      <c r="F74" s="31">
        <v>534</v>
      </c>
      <c r="G74" s="32">
        <f t="shared" si="6"/>
        <v>4.6290818603964324E-5</v>
      </c>
      <c r="H74" s="33">
        <f t="shared" si="7"/>
        <v>4.8820759153650599E-9</v>
      </c>
      <c r="I74" s="41">
        <f>(1-$F$3)*SUM($H$12:H74)</f>
        <v>1.5150771077181822E-8</v>
      </c>
      <c r="J74" s="31">
        <f t="shared" si="8"/>
        <v>1.2308846849799464E-4</v>
      </c>
      <c r="K74" s="34">
        <f t="array" ref="K74">I74*$F$3</f>
        <v>1.4869708552455462E-8</v>
      </c>
      <c r="L74" s="43">
        <f t="shared" si="9"/>
        <v>1.1119797094152433E-8</v>
      </c>
    </row>
    <row r="75" spans="1:12" x14ac:dyDescent="0.25">
      <c r="A75" s="1">
        <v>43195</v>
      </c>
      <c r="B75" s="4">
        <v>2662.8400879999999</v>
      </c>
      <c r="C75" s="4">
        <v>322.16931199999999</v>
      </c>
      <c r="D75" s="39">
        <f t="shared" si="0"/>
        <v>2.6995989988009554E-2</v>
      </c>
      <c r="E75" s="39">
        <f t="shared" si="1"/>
        <v>7.2878347543271207E-4</v>
      </c>
      <c r="F75" s="31">
        <v>533</v>
      </c>
      <c r="G75" s="32">
        <f t="shared" si="6"/>
        <v>4.7165793005956331E-5</v>
      </c>
      <c r="H75" s="33">
        <f t="shared" si="7"/>
        <v>3.4373650548420761E-8</v>
      </c>
      <c r="I75" s="41">
        <f>(1-$F$3)*SUM($H$12:H75)</f>
        <v>1.5788437962780217E-8</v>
      </c>
      <c r="J75" s="31">
        <f t="shared" si="8"/>
        <v>1.2565205116821698E-4</v>
      </c>
      <c r="K75" s="34">
        <f t="array" ref="K75">I75*$F$3</f>
        <v>1.5495546055648982E-8</v>
      </c>
      <c r="L75" s="43">
        <f t="shared" si="9"/>
        <v>5.3110276850807817E-7</v>
      </c>
    </row>
    <row r="76" spans="1:12" x14ac:dyDescent="0.25">
      <c r="A76" s="1">
        <v>43196</v>
      </c>
      <c r="B76" s="4">
        <v>2604.469971</v>
      </c>
      <c r="C76" s="4">
        <v>312.32421900000003</v>
      </c>
      <c r="D76" s="39">
        <f t="shared" si="0"/>
        <v>-3.1035409303009163E-2</v>
      </c>
      <c r="E76" s="39">
        <f t="shared" si="1"/>
        <v>9.631966306053077E-4</v>
      </c>
      <c r="F76" s="31">
        <v>532</v>
      </c>
      <c r="G76" s="32">
        <f t="shared" si="6"/>
        <v>4.8057305897161311E-5</v>
      </c>
      <c r="H76" s="33">
        <f t="shared" si="7"/>
        <v>4.6288635116114358E-8</v>
      </c>
      <c r="I76" s="41">
        <f>(1-$F$3)*SUM($H$12:H76)</f>
        <v>1.6647140175730049E-8</v>
      </c>
      <c r="J76" s="31">
        <f t="shared" si="8"/>
        <v>1.2902379693579803E-4</v>
      </c>
      <c r="K76" s="34">
        <f t="array" ref="K76">I76*$F$3</f>
        <v>1.6338318451513579E-8</v>
      </c>
      <c r="L76" s="43">
        <f t="shared" si="9"/>
        <v>9.2771627544979375E-7</v>
      </c>
    </row>
    <row r="77" spans="1:12" x14ac:dyDescent="0.25">
      <c r="A77" s="1">
        <v>43199</v>
      </c>
      <c r="B77" s="4">
        <v>2613.1599120000001</v>
      </c>
      <c r="C77" s="4">
        <v>308.838165</v>
      </c>
      <c r="D77" s="39">
        <f t="shared" ref="D77:D140" si="10">LN(C77/C76)</f>
        <v>-1.1224409879343748E-2</v>
      </c>
      <c r="E77" s="39">
        <f t="shared" ref="E77:E140" si="11">D77^2</f>
        <v>1.2598737713950955E-4</v>
      </c>
      <c r="F77" s="31">
        <v>531</v>
      </c>
      <c r="G77" s="32">
        <f t="shared" si="6"/>
        <v>4.8965669882867855E-5</v>
      </c>
      <c r="H77" s="33">
        <f t="shared" si="7"/>
        <v>6.1690563184215971E-9</v>
      </c>
      <c r="I77" s="41">
        <f>(1-$F$3)*SUM($H$12:H77)</f>
        <v>1.676158257177721E-8</v>
      </c>
      <c r="J77" s="31">
        <f t="shared" si="8"/>
        <v>1.294665307010936E-4</v>
      </c>
      <c r="K77" s="34">
        <f t="array" ref="K77">I77*$F$3</f>
        <v>1.645063782236256E-8</v>
      </c>
      <c r="L77" s="43">
        <f t="shared" si="9"/>
        <v>1.5868674323693472E-8</v>
      </c>
    </row>
    <row r="78" spans="1:12" x14ac:dyDescent="0.25">
      <c r="A78" s="1">
        <v>43200</v>
      </c>
      <c r="B78" s="4">
        <v>2656.8701169999999</v>
      </c>
      <c r="C78" s="4">
        <v>320.66574100000003</v>
      </c>
      <c r="D78" s="39">
        <f t="shared" si="10"/>
        <v>3.7581873463957145E-2</v>
      </c>
      <c r="E78" s="39">
        <f t="shared" si="11"/>
        <v>1.4123972130608863E-3</v>
      </c>
      <c r="F78" s="31">
        <v>530</v>
      </c>
      <c r="G78" s="32">
        <f t="shared" si="6"/>
        <v>4.9891203477130789E-5</v>
      </c>
      <c r="H78" s="33">
        <f t="shared" si="7"/>
        <v>7.0466196747353131E-8</v>
      </c>
      <c r="I78" s="41">
        <f>(1-$F$3)*SUM($H$12:H78)</f>
        <v>1.8068803640908397E-8</v>
      </c>
      <c r="J78" s="31">
        <f t="shared" si="8"/>
        <v>1.3442025011473679E-4</v>
      </c>
      <c r="K78" s="34">
        <f t="array" ref="K78">I78*$F$3</f>
        <v>1.7733608584219362E-8</v>
      </c>
      <c r="L78" s="43">
        <f t="shared" si="9"/>
        <v>1.9948157939779558E-6</v>
      </c>
    </row>
    <row r="79" spans="1:12" x14ac:dyDescent="0.25">
      <c r="A79" s="1">
        <v>43201</v>
      </c>
      <c r="B79" s="4">
        <v>2642.1899410000001</v>
      </c>
      <c r="C79" s="4">
        <v>313.51174900000001</v>
      </c>
      <c r="D79" s="39">
        <f t="shared" si="10"/>
        <v>-2.2562439054305578E-2</v>
      </c>
      <c r="E79" s="39">
        <f t="shared" si="11"/>
        <v>5.0906365607925356E-4</v>
      </c>
      <c r="F79" s="31">
        <v>529</v>
      </c>
      <c r="G79" s="32">
        <f t="shared" si="6"/>
        <v>5.0834231214456775E-5</v>
      </c>
      <c r="H79" s="33">
        <f t="shared" si="7"/>
        <v>2.5877859596009479E-8</v>
      </c>
      <c r="I79" s="41">
        <f>(1-$F$3)*SUM($H$12:H79)</f>
        <v>1.854886478865571E-8</v>
      </c>
      <c r="J79" s="31">
        <f t="shared" si="8"/>
        <v>1.3619421716304885E-4</v>
      </c>
      <c r="K79" s="34">
        <f t="array" ref="K79">I79*$F$3</f>
        <v>1.8204764099539021E-8</v>
      </c>
      <c r="L79" s="43">
        <f t="shared" si="9"/>
        <v>2.5912727150464885E-7</v>
      </c>
    </row>
    <row r="80" spans="1:12" x14ac:dyDescent="0.25">
      <c r="A80" s="1">
        <v>43202</v>
      </c>
      <c r="B80" s="4">
        <v>2663.98999</v>
      </c>
      <c r="C80" s="4">
        <v>323.203644</v>
      </c>
      <c r="D80" s="39">
        <f t="shared" si="10"/>
        <v>3.0445765091117825E-2</v>
      </c>
      <c r="E80" s="39">
        <f t="shared" si="11"/>
        <v>9.2694461198352882E-4</v>
      </c>
      <c r="F80" s="31">
        <v>528</v>
      </c>
      <c r="G80" s="32">
        <f t="shared" si="6"/>
        <v>5.1795083763601017E-5</v>
      </c>
      <c r="H80" s="33">
        <f t="shared" si="7"/>
        <v>4.8011173821905521E-8</v>
      </c>
      <c r="I80" s="41">
        <f>(1-$F$3)*SUM($H$12:H80)</f>
        <v>1.9439521881995602E-8</v>
      </c>
      <c r="J80" s="31">
        <f t="shared" si="8"/>
        <v>1.3942568587600924E-4</v>
      </c>
      <c r="K80" s="34">
        <f t="array" ref="K80">I80*$F$3</f>
        <v>1.9078898579604362E-8</v>
      </c>
      <c r="L80" s="43">
        <f t="shared" si="9"/>
        <v>8.5919094388481733E-7</v>
      </c>
    </row>
    <row r="81" spans="1:12" x14ac:dyDescent="0.25">
      <c r="A81" s="1">
        <v>43203</v>
      </c>
      <c r="B81" s="4">
        <v>2656.3000489999999</v>
      </c>
      <c r="C81" s="4">
        <v>315.350525</v>
      </c>
      <c r="D81" s="39">
        <f t="shared" si="10"/>
        <v>-2.4597803410711404E-2</v>
      </c>
      <c r="E81" s="39">
        <f t="shared" si="11"/>
        <v>6.0505193263200559E-4</v>
      </c>
      <c r="F81" s="31">
        <v>527</v>
      </c>
      <c r="G81" s="32">
        <f t="shared" si="6"/>
        <v>5.2774098043514862E-5</v>
      </c>
      <c r="H81" s="33">
        <f t="shared" si="7"/>
        <v>3.1931070014139613E-8</v>
      </c>
      <c r="I81" s="41">
        <f>(1-$F$3)*SUM($H$12:H81)</f>
        <v>2.0031876364131808E-8</v>
      </c>
      <c r="J81" s="31">
        <f t="shared" si="8"/>
        <v>1.4153401133343112E-4</v>
      </c>
      <c r="K81" s="34">
        <f t="array" ref="K81">I81*$F$3</f>
        <v>1.9660264271438474E-8</v>
      </c>
      <c r="L81" s="43">
        <f t="shared" si="9"/>
        <v>3.6606405060646411E-7</v>
      </c>
    </row>
    <row r="82" spans="1:12" x14ac:dyDescent="0.25">
      <c r="A82" s="1">
        <v>43206</v>
      </c>
      <c r="B82" s="4">
        <v>2677.8400879999999</v>
      </c>
      <c r="C82" s="4">
        <v>317.73516799999999</v>
      </c>
      <c r="D82" s="39">
        <f t="shared" si="10"/>
        <v>7.5334328488205924E-3</v>
      </c>
      <c r="E82" s="39">
        <f t="shared" si="11"/>
        <v>5.675261048768915E-5</v>
      </c>
      <c r="F82" s="31">
        <v>526</v>
      </c>
      <c r="G82" s="32">
        <f t="shared" si="6"/>
        <v>5.3771617341485058E-5</v>
      </c>
      <c r="H82" s="33">
        <f t="shared" si="7"/>
        <v>3.0516796542743725E-9</v>
      </c>
      <c r="I82" s="41">
        <f>(1-$F$3)*SUM($H$12:H82)</f>
        <v>2.0088488188303465E-8</v>
      </c>
      <c r="J82" s="31">
        <f t="shared" si="8"/>
        <v>1.4173386394331972E-4</v>
      </c>
      <c r="K82" s="34">
        <f t="array" ref="K82">I82*$F$3</f>
        <v>1.9715825887528312E-8</v>
      </c>
      <c r="L82" s="43">
        <f t="shared" si="9"/>
        <v>3.2186213367070791E-9</v>
      </c>
    </row>
    <row r="83" spans="1:12" x14ac:dyDescent="0.25">
      <c r="A83" s="1">
        <v>43207</v>
      </c>
      <c r="B83" s="4">
        <v>2706.389893</v>
      </c>
      <c r="C83" s="4">
        <v>322.47579999999999</v>
      </c>
      <c r="D83" s="39">
        <f t="shared" si="10"/>
        <v>1.4809863886623515E-2</v>
      </c>
      <c r="E83" s="39">
        <f t="shared" si="11"/>
        <v>2.1933206834031537E-4</v>
      </c>
      <c r="F83" s="31">
        <v>525</v>
      </c>
      <c r="G83" s="32">
        <f t="shared" si="6"/>
        <v>5.4787991433505974E-5</v>
      </c>
      <c r="H83" s="33">
        <f t="shared" si="7"/>
        <v>1.2016763481322346E-8</v>
      </c>
      <c r="I83" s="41">
        <f>(1-$F$3)*SUM($H$12:H83)</f>
        <v>2.0311411620113923E-8</v>
      </c>
      <c r="J83" s="31">
        <f t="shared" si="8"/>
        <v>1.4251810979701464E-4</v>
      </c>
      <c r="K83" s="34">
        <f t="array" ref="K83">I83*$F$3</f>
        <v>1.9934613858361495E-8</v>
      </c>
      <c r="L83" s="43">
        <f t="shared" si="9"/>
        <v>4.8097811999651364E-8</v>
      </c>
    </row>
    <row r="84" spans="1:12" x14ac:dyDescent="0.25">
      <c r="A84" s="1">
        <v>43208</v>
      </c>
      <c r="B84" s="4">
        <v>2708.639893</v>
      </c>
      <c r="C84" s="4">
        <v>326.57476800000001</v>
      </c>
      <c r="D84" s="39">
        <f t="shared" si="10"/>
        <v>1.2630826308356416E-2</v>
      </c>
      <c r="E84" s="39">
        <f t="shared" si="11"/>
        <v>1.5953777323186858E-4</v>
      </c>
      <c r="F84" s="31">
        <v>524</v>
      </c>
      <c r="G84" s="32">
        <f t="shared" si="6"/>
        <v>5.5823576706927124E-5</v>
      </c>
      <c r="H84" s="33">
        <f t="shared" si="7"/>
        <v>8.9059691216615596E-9</v>
      </c>
      <c r="I84" s="41">
        <f>(1-$F$3)*SUM($H$12:H84)</f>
        <v>2.0476626588627251E-8</v>
      </c>
      <c r="J84" s="31">
        <f t="shared" si="8"/>
        <v>1.4309656386030816E-4</v>
      </c>
      <c r="K84" s="34">
        <f t="array" ref="K84">I84*$F$3</f>
        <v>2.0096763917773074E-8</v>
      </c>
      <c r="L84" s="43">
        <f t="shared" si="9"/>
        <v>2.5445889105733825E-8</v>
      </c>
    </row>
    <row r="85" spans="1:12" x14ac:dyDescent="0.25">
      <c r="A85" s="1">
        <v>43209</v>
      </c>
      <c r="B85" s="4">
        <v>2693.1298830000001</v>
      </c>
      <c r="C85" s="4">
        <v>326.23001099999999</v>
      </c>
      <c r="D85" s="39">
        <f t="shared" si="10"/>
        <v>-1.056233174578942E-3</v>
      </c>
      <c r="E85" s="39">
        <f t="shared" si="11"/>
        <v>1.1156285190811097E-6</v>
      </c>
      <c r="F85" s="31">
        <v>523</v>
      </c>
      <c r="G85" s="32">
        <f t="shared" si="6"/>
        <v>5.6878736285418905E-5</v>
      </c>
      <c r="H85" s="33">
        <f t="shared" si="7"/>
        <v>6.3455540329306874E-11</v>
      </c>
      <c r="I85" s="41">
        <f>(1-$F$3)*SUM($H$12:H85)</f>
        <v>2.04778037547452E-8</v>
      </c>
      <c r="J85" s="31">
        <f t="shared" si="8"/>
        <v>1.4310067698912259E-4</v>
      </c>
      <c r="K85" s="34">
        <f t="array" ref="K85">I85*$F$3</f>
        <v>2.0097919246238046E-8</v>
      </c>
      <c r="L85" s="43">
        <f t="shared" si="9"/>
        <v>1.2001872951745539E-12</v>
      </c>
    </row>
    <row r="86" spans="1:12" x14ac:dyDescent="0.25">
      <c r="A86" s="1">
        <v>43210</v>
      </c>
      <c r="B86" s="4">
        <v>2670.139893</v>
      </c>
      <c r="C86" s="4">
        <v>324.34329200000002</v>
      </c>
      <c r="D86" s="39">
        <f t="shared" si="10"/>
        <v>-5.8001897118895264E-3</v>
      </c>
      <c r="E86" s="39">
        <f t="shared" si="11"/>
        <v>3.3642200693909104E-5</v>
      </c>
      <c r="F86" s="31">
        <v>522</v>
      </c>
      <c r="G86" s="32">
        <f t="shared" si="6"/>
        <v>5.7953840156300411E-5</v>
      </c>
      <c r="H86" s="33">
        <f t="shared" si="7"/>
        <v>1.9496947215209871E-9</v>
      </c>
      <c r="I86" s="41">
        <f>(1-$F$3)*SUM($H$12:H86)</f>
        <v>2.0513972614936197E-8</v>
      </c>
      <c r="J86" s="31">
        <f t="shared" si="8"/>
        <v>1.4322699680903805E-4</v>
      </c>
      <c r="K86" s="34">
        <f t="array" ref="K86">I86*$F$3</f>
        <v>2.013341713654177E-8</v>
      </c>
      <c r="L86" s="43">
        <f t="shared" si="9"/>
        <v>1.1304434079638204E-9</v>
      </c>
    </row>
    <row r="87" spans="1:12" x14ac:dyDescent="0.25">
      <c r="A87" s="1">
        <v>43213</v>
      </c>
      <c r="B87" s="4">
        <v>2670.290039</v>
      </c>
      <c r="C87" s="4">
        <v>324.50610399999999</v>
      </c>
      <c r="D87" s="39">
        <f t="shared" si="10"/>
        <v>5.0184836241107614E-4</v>
      </c>
      <c r="E87" s="39">
        <f t="shared" si="11"/>
        <v>2.5185177885467881E-7</v>
      </c>
      <c r="F87" s="31">
        <v>521</v>
      </c>
      <c r="G87" s="32">
        <f t="shared" si="6"/>
        <v>5.904926530027392E-5</v>
      </c>
      <c r="H87" s="33">
        <f t="shared" si="7"/>
        <v>1.4871662505935848E-11</v>
      </c>
      <c r="I87" s="41">
        <f>(1-$F$3)*SUM($H$12:H87)</f>
        <v>2.0514248499707309E-8</v>
      </c>
      <c r="J87" s="31">
        <f t="shared" si="8"/>
        <v>1.4322795990904608E-4</v>
      </c>
      <c r="K87" s="34">
        <f t="array" ref="K87">I87*$F$3</f>
        <v>2.0133687903364105E-8</v>
      </c>
      <c r="L87" s="43">
        <f t="shared" si="9"/>
        <v>5.3693273674121756E-14</v>
      </c>
    </row>
    <row r="88" spans="1:12" x14ac:dyDescent="0.25">
      <c r="A88" s="1">
        <v>43214</v>
      </c>
      <c r="B88" s="4">
        <v>2634.5600589999999</v>
      </c>
      <c r="C88" s="4">
        <v>315.13980099999998</v>
      </c>
      <c r="D88" s="39">
        <f t="shared" si="10"/>
        <v>-2.9287993376568185E-2</v>
      </c>
      <c r="E88" s="39">
        <f t="shared" si="11"/>
        <v>8.5778655602590189E-4</v>
      </c>
      <c r="F88" s="31">
        <v>520</v>
      </c>
      <c r="G88" s="32">
        <f t="shared" si="6"/>
        <v>6.0165395823611657E-5</v>
      </c>
      <c r="H88" s="33">
        <f t="shared" si="7"/>
        <v>5.1609067675471024E-8</v>
      </c>
      <c r="I88" s="41">
        <f>(1-$F$3)*SUM($H$12:H88)</f>
        <v>2.147165025739657E-8</v>
      </c>
      <c r="J88" s="31">
        <f t="shared" si="8"/>
        <v>1.465320792775308E-4</v>
      </c>
      <c r="K88" s="34">
        <f t="array" ref="K88">I88*$F$3</f>
        <v>2.1073328864997326E-8</v>
      </c>
      <c r="L88" s="43">
        <f t="shared" si="9"/>
        <v>7.3576162330648069E-7</v>
      </c>
    </row>
    <row r="89" spans="1:12" x14ac:dyDescent="0.25">
      <c r="A89" s="1">
        <v>43215</v>
      </c>
      <c r="B89" s="4">
        <v>2639.3999020000001</v>
      </c>
      <c r="C89" s="4">
        <v>328.35601800000001</v>
      </c>
      <c r="D89" s="39">
        <f t="shared" si="10"/>
        <v>4.1082087404360826E-2</v>
      </c>
      <c r="E89" s="39">
        <f t="shared" si="11"/>
        <v>1.6877379054995425E-3</v>
      </c>
      <c r="F89" s="31">
        <v>519</v>
      </c>
      <c r="G89" s="32">
        <f t="shared" si="6"/>
        <v>6.1302623092840999E-5</v>
      </c>
      <c r="H89" s="33">
        <f t="shared" si="7"/>
        <v>1.0346276070033936E-7</v>
      </c>
      <c r="I89" s="41">
        <f>(1-$F$3)*SUM($H$12:H89)</f>
        <v>2.3390991826842661E-8</v>
      </c>
      <c r="J89" s="31">
        <f t="shared" si="8"/>
        <v>1.5294113843842885E-4</v>
      </c>
      <c r="K89" s="34">
        <f t="array" ref="K89">I89*$F$3</f>
        <v>2.2957064656719453E-8</v>
      </c>
      <c r="L89" s="43">
        <f t="shared" si="9"/>
        <v>2.8483817471705688E-6</v>
      </c>
    </row>
    <row r="90" spans="1:12" x14ac:dyDescent="0.25">
      <c r="A90" s="1">
        <v>43216</v>
      </c>
      <c r="B90" s="4">
        <v>2666.9399410000001</v>
      </c>
      <c r="C90" s="4">
        <v>328.28903200000002</v>
      </c>
      <c r="D90" s="39">
        <f t="shared" si="10"/>
        <v>-2.0402499107347068E-4</v>
      </c>
      <c r="E90" s="39">
        <f t="shared" si="11"/>
        <v>4.1626196982529792E-8</v>
      </c>
      <c r="F90" s="31">
        <v>518</v>
      </c>
      <c r="G90" s="32">
        <f t="shared" si="6"/>
        <v>6.2461345871975575E-5</v>
      </c>
      <c r="H90" s="33">
        <f t="shared" si="7"/>
        <v>2.6000282870607792E-12</v>
      </c>
      <c r="I90" s="41">
        <f>(1-$F$3)*SUM($H$12:H90)</f>
        <v>2.339104006006531E-8</v>
      </c>
      <c r="J90" s="31">
        <f t="shared" si="8"/>
        <v>1.5294129612392236E-4</v>
      </c>
      <c r="K90" s="34">
        <f t="array" ref="K90">I90*$F$3</f>
        <v>2.2957111995165772E-8</v>
      </c>
      <c r="L90" s="43">
        <f t="shared" si="9"/>
        <v>3.4853473426542061E-16</v>
      </c>
    </row>
    <row r="91" spans="1:12" x14ac:dyDescent="0.25">
      <c r="A91" s="1">
        <v>43217</v>
      </c>
      <c r="B91" s="4">
        <v>2669.9099120000001</v>
      </c>
      <c r="C91" s="4">
        <v>326.45980800000001</v>
      </c>
      <c r="D91" s="39">
        <f t="shared" si="10"/>
        <v>-5.5875738830734401E-3</v>
      </c>
      <c r="E91" s="39">
        <f t="shared" si="11"/>
        <v>3.12209818988044E-5</v>
      </c>
      <c r="F91" s="31">
        <v>517</v>
      </c>
      <c r="G91" s="32">
        <f t="shared" si="6"/>
        <v>6.3641970462340177E-5</v>
      </c>
      <c r="H91" s="33">
        <f t="shared" si="7"/>
        <v>1.9869648078089669E-9</v>
      </c>
      <c r="I91" s="41">
        <f>(1-$F$3)*SUM($H$12:H91)</f>
        <v>2.3427900319030371E-8</v>
      </c>
      <c r="J91" s="31">
        <f t="shared" si="8"/>
        <v>1.5306175328615041E-4</v>
      </c>
      <c r="K91" s="34">
        <f t="array" ref="K91">I91*$F$3</f>
        <v>2.2993288458078871E-8</v>
      </c>
      <c r="L91" s="43">
        <f t="shared" si="9"/>
        <v>9.7331449333129886E-10</v>
      </c>
    </row>
    <row r="92" spans="1:12" x14ac:dyDescent="0.25">
      <c r="A92" s="1">
        <v>43220</v>
      </c>
      <c r="B92" s="4">
        <v>2648.0500489999999</v>
      </c>
      <c r="C92" s="4">
        <v>319.44946299999998</v>
      </c>
      <c r="D92" s="39">
        <f t="shared" si="10"/>
        <v>-2.1707755565837497E-2</v>
      </c>
      <c r="E92" s="39">
        <f t="shared" si="11"/>
        <v>4.7122665170614884E-4</v>
      </c>
      <c r="F92" s="31">
        <v>516</v>
      </c>
      <c r="G92" s="32">
        <f t="shared" si="6"/>
        <v>6.484491084503868E-5</v>
      </c>
      <c r="H92" s="33">
        <f t="shared" si="7"/>
        <v>3.0556650217691313E-8</v>
      </c>
      <c r="I92" s="41">
        <f>(1-$F$3)*SUM($H$12:H92)</f>
        <v>2.3994757887771493E-8</v>
      </c>
      <c r="J92" s="31">
        <f t="shared" si="8"/>
        <v>1.5490241407986995E-4</v>
      </c>
      <c r="K92" s="34">
        <f t="array" ref="K92">I92*$F$3</f>
        <v>2.3549630230718328E-8</v>
      </c>
      <c r="L92" s="43">
        <f t="shared" si="9"/>
        <v>2.2203236340596807E-7</v>
      </c>
    </row>
    <row r="93" spans="1:12" x14ac:dyDescent="0.25">
      <c r="A93" s="1">
        <v>43221</v>
      </c>
      <c r="B93" s="4">
        <v>2654.8000489999999</v>
      </c>
      <c r="C93" s="4">
        <v>315.59954800000003</v>
      </c>
      <c r="D93" s="39">
        <f t="shared" si="10"/>
        <v>-1.2124929254651324E-2</v>
      </c>
      <c r="E93" s="39">
        <f t="shared" si="11"/>
        <v>1.470139094302995E-4</v>
      </c>
      <c r="F93" s="31">
        <v>515</v>
      </c>
      <c r="G93" s="32">
        <f t="shared" si="6"/>
        <v>6.607058882611468E-5</v>
      </c>
      <c r="H93" s="33">
        <f t="shared" si="7"/>
        <v>9.7132955616889817E-9</v>
      </c>
      <c r="I93" s="41">
        <f>(1-$F$3)*SUM($H$12:H93)</f>
        <v>2.4174949599472113E-8</v>
      </c>
      <c r="J93" s="31">
        <f t="shared" si="8"/>
        <v>1.5548295597740645E-4</v>
      </c>
      <c r="K93" s="34">
        <f t="array" ref="K93">I93*$F$3</f>
        <v>2.3726479199190413E-8</v>
      </c>
      <c r="L93" s="43">
        <f t="shared" si="9"/>
        <v>2.1606113883997943E-8</v>
      </c>
    </row>
    <row r="94" spans="1:12" x14ac:dyDescent="0.25">
      <c r="A94" s="1">
        <v>43222</v>
      </c>
      <c r="B94" s="4">
        <v>2635.669922</v>
      </c>
      <c r="C94" s="4">
        <v>310.47586100000001</v>
      </c>
      <c r="D94" s="39">
        <f t="shared" si="10"/>
        <v>-1.6368000777651177E-2</v>
      </c>
      <c r="E94" s="39">
        <f t="shared" si="11"/>
        <v>2.6791144945718953E-4</v>
      </c>
      <c r="F94" s="31">
        <v>514</v>
      </c>
      <c r="G94" s="32">
        <f t="shared" si="6"/>
        <v>6.7319434184456194E-5</v>
      </c>
      <c r="H94" s="33">
        <f t="shared" si="7"/>
        <v>1.8035647188995533E-8</v>
      </c>
      <c r="I94" s="41">
        <f>(1-$F$3)*SUM($H$12:H94)</f>
        <v>2.4509529569573274E-8</v>
      </c>
      <c r="J94" s="31">
        <f t="shared" si="8"/>
        <v>1.5655519655882801E-4</v>
      </c>
      <c r="K94" s="34">
        <f t="array" ref="K94">I94*$F$3</f>
        <v>2.4054852363668254E-8</v>
      </c>
      <c r="L94" s="43">
        <f t="shared" si="9"/>
        <v>7.1763656188161702E-8</v>
      </c>
    </row>
    <row r="95" spans="1:12" x14ac:dyDescent="0.25">
      <c r="A95" s="1">
        <v>43223</v>
      </c>
      <c r="B95" s="4">
        <v>2629.7299800000001</v>
      </c>
      <c r="C95" s="4">
        <v>316.70086700000002</v>
      </c>
      <c r="D95" s="39">
        <f t="shared" si="10"/>
        <v>1.9851535147021062E-2</v>
      </c>
      <c r="E95" s="39">
        <f t="shared" si="11"/>
        <v>3.9408344769341255E-4</v>
      </c>
      <c r="F95" s="31">
        <v>513</v>
      </c>
      <c r="G95" s="32">
        <f t="shared" si="6"/>
        <v>6.8591884822495689E-5</v>
      </c>
      <c r="H95" s="33">
        <f t="shared" si="7"/>
        <v>2.7030926454638557E-8</v>
      </c>
      <c r="I95" s="41">
        <f>(1-$F$3)*SUM($H$12:H95)</f>
        <v>2.5010981304031563E-8</v>
      </c>
      <c r="J95" s="31">
        <f t="shared" si="8"/>
        <v>1.5814860512831455E-4</v>
      </c>
      <c r="K95" s="34">
        <f t="array" ref="K95">I95*$F$3</f>
        <v>2.4547001648119391E-8</v>
      </c>
      <c r="L95" s="43">
        <f t="shared" si="9"/>
        <v>1.5528241721440186E-7</v>
      </c>
    </row>
    <row r="96" spans="1:12" x14ac:dyDescent="0.25">
      <c r="A96" s="1">
        <v>43224</v>
      </c>
      <c r="B96" s="4">
        <v>2663.419922</v>
      </c>
      <c r="C96" s="4">
        <v>320.28265399999998</v>
      </c>
      <c r="D96" s="39">
        <f t="shared" si="10"/>
        <v>1.1246208521998568E-2</v>
      </c>
      <c r="E96" s="39">
        <f t="shared" si="11"/>
        <v>1.2647720612027322E-4</v>
      </c>
      <c r="F96" s="31">
        <v>512</v>
      </c>
      <c r="G96" s="32">
        <f t="shared" si="6"/>
        <v>6.9888386919758852E-5</v>
      </c>
      <c r="H96" s="33">
        <f t="shared" si="7"/>
        <v>8.8392879178637476E-9</v>
      </c>
      <c r="I96" s="41">
        <f>(1-$F$3)*SUM($H$12:H96)</f>
        <v>2.5174959267022477E-8</v>
      </c>
      <c r="J96" s="31">
        <f t="shared" si="8"/>
        <v>1.5866618816566584E-4</v>
      </c>
      <c r="K96" s="34">
        <f t="array" ref="K96">I96*$F$3</f>
        <v>2.4707937649744583E-8</v>
      </c>
      <c r="L96" s="43">
        <f t="shared" si="9"/>
        <v>1.5990234296626393E-8</v>
      </c>
    </row>
    <row r="97" spans="1:12" x14ac:dyDescent="0.25">
      <c r="A97" s="1">
        <v>43227</v>
      </c>
      <c r="B97" s="4">
        <v>2672.6298830000001</v>
      </c>
      <c r="C97" s="4">
        <v>326.028839</v>
      </c>
      <c r="D97" s="39">
        <f t="shared" si="10"/>
        <v>1.778194097484128E-2</v>
      </c>
      <c r="E97" s="39">
        <f t="shared" si="11"/>
        <v>3.1619742483273924E-4</v>
      </c>
      <c r="F97" s="31">
        <v>511</v>
      </c>
      <c r="G97" s="32">
        <f t="shared" si="6"/>
        <v>7.1209395089315514E-5</v>
      </c>
      <c r="H97" s="33">
        <f t="shared" si="7"/>
        <v>2.2516227351138674E-8</v>
      </c>
      <c r="I97" s="41">
        <f>(1-$F$3)*SUM($H$12:H97)</f>
        <v>2.5592658648419302E-8</v>
      </c>
      <c r="J97" s="31">
        <f t="shared" si="8"/>
        <v>1.5997705663131604E-4</v>
      </c>
      <c r="K97" s="34">
        <f t="array" ref="K97">I97*$F$3</f>
        <v>2.5117888274189436E-8</v>
      </c>
      <c r="L97" s="43">
        <f t="shared" si="9"/>
        <v>9.9964927678585022E-8</v>
      </c>
    </row>
    <row r="98" spans="1:12" x14ac:dyDescent="0.25">
      <c r="A98" s="1">
        <v>43228</v>
      </c>
      <c r="B98" s="4">
        <v>2671.919922</v>
      </c>
      <c r="C98" s="4">
        <v>324.05599999999998</v>
      </c>
      <c r="D98" s="39">
        <f t="shared" si="10"/>
        <v>-6.0695002807788379E-3</v>
      </c>
      <c r="E98" s="39">
        <f t="shared" si="11"/>
        <v>3.6838833658374391E-5</v>
      </c>
      <c r="F98" s="31">
        <v>510</v>
      </c>
      <c r="G98" s="32">
        <f t="shared" si="6"/>
        <v>7.2555372537187865E-5</v>
      </c>
      <c r="H98" s="33">
        <f t="shared" si="7"/>
        <v>2.6728552999188494E-9</v>
      </c>
      <c r="I98" s="41">
        <f>(1-$F$3)*SUM($H$12:H98)</f>
        <v>2.5642242887729396E-8</v>
      </c>
      <c r="J98" s="31">
        <f t="shared" si="8"/>
        <v>1.6013195461159335E-4</v>
      </c>
      <c r="K98" s="34">
        <f t="array" ref="K98">I98*$F$3</f>
        <v>2.5166552674409088E-8</v>
      </c>
      <c r="L98" s="43">
        <f t="shared" si="9"/>
        <v>1.3552460857692969E-9</v>
      </c>
    </row>
    <row r="99" spans="1:12" x14ac:dyDescent="0.25">
      <c r="A99" s="1">
        <v>43229</v>
      </c>
      <c r="B99" s="4">
        <v>2697.790039</v>
      </c>
      <c r="C99" s="4">
        <v>329.92666600000001</v>
      </c>
      <c r="D99" s="39">
        <f t="shared" si="10"/>
        <v>1.795406515916036E-2</v>
      </c>
      <c r="E99" s="39">
        <f t="shared" si="11"/>
        <v>3.2234845573937595E-4</v>
      </c>
      <c r="F99" s="31">
        <v>509</v>
      </c>
      <c r="G99" s="32">
        <f t="shared" si="6"/>
        <v>7.3926791224771774E-5</v>
      </c>
      <c r="H99" s="33">
        <f t="shared" si="7"/>
        <v>2.383018698907243E-8</v>
      </c>
      <c r="I99" s="41">
        <f>(1-$F$3)*SUM($H$12:H99)</f>
        <v>2.6084317583844189E-8</v>
      </c>
      <c r="J99" s="31">
        <f t="shared" si="8"/>
        <v>1.6150640106151888E-4</v>
      </c>
      <c r="K99" s="34">
        <f t="array" ref="K99">I99*$F$3</f>
        <v>2.5600426426190769E-8</v>
      </c>
      <c r="L99" s="43">
        <f t="shared" si="9"/>
        <v>1.0389202305709274E-7</v>
      </c>
    </row>
    <row r="100" spans="1:12" x14ac:dyDescent="0.25">
      <c r="A100" s="1">
        <v>43230</v>
      </c>
      <c r="B100" s="4">
        <v>2723.070068</v>
      </c>
      <c r="C100" s="4">
        <v>331.158661</v>
      </c>
      <c r="D100" s="39">
        <f t="shared" si="10"/>
        <v>3.7271933770697068E-3</v>
      </c>
      <c r="E100" s="39">
        <f t="shared" si="11"/>
        <v>1.3891970470072286E-5</v>
      </c>
      <c r="F100" s="31">
        <v>508</v>
      </c>
      <c r="G100" s="32">
        <f t="shared" si="6"/>
        <v>7.5324132034327982E-5</v>
      </c>
      <c r="H100" s="33">
        <f t="shared" si="7"/>
        <v>1.0464006179047102E-9</v>
      </c>
      <c r="I100" s="41">
        <f>(1-$F$3)*SUM($H$12:H100)</f>
        <v>2.6103729401107168E-8</v>
      </c>
      <c r="J100" s="31">
        <f t="shared" si="8"/>
        <v>1.615664860084144E-4</v>
      </c>
      <c r="K100" s="34">
        <f t="array" ref="K100">I100*$F$3</f>
        <v>2.561947813410079E-8</v>
      </c>
      <c r="L100" s="43">
        <f t="shared" si="9"/>
        <v>1.922756898316251E-10</v>
      </c>
    </row>
    <row r="101" spans="1:12" x14ac:dyDescent="0.25">
      <c r="A101" s="1">
        <v>43231</v>
      </c>
      <c r="B101" s="4">
        <v>2727.719971</v>
      </c>
      <c r="C101" s="4">
        <v>329.60906999999997</v>
      </c>
      <c r="D101" s="39">
        <f t="shared" si="10"/>
        <v>-4.6902830391244597E-3</v>
      </c>
      <c r="E101" s="39">
        <f t="shared" si="11"/>
        <v>2.1998754987098577E-5</v>
      </c>
      <c r="F101" s="31">
        <v>507</v>
      </c>
      <c r="G101" s="32">
        <f t="shared" si="6"/>
        <v>7.6747884937601525E-5</v>
      </c>
      <c r="H101" s="33">
        <f t="shared" si="7"/>
        <v>1.6883579165203293E-9</v>
      </c>
      <c r="I101" s="41">
        <f>(1-$F$3)*SUM($H$12:H101)</f>
        <v>2.6135050192388454E-8</v>
      </c>
      <c r="J101" s="31">
        <f t="shared" si="8"/>
        <v>1.6166338544144267E-4</v>
      </c>
      <c r="K101" s="34">
        <f t="array" ref="K101">I101*$F$3</f>
        <v>2.565021789220369E-8</v>
      </c>
      <c r="L101" s="43">
        <f t="shared" si="9"/>
        <v>4.8281733319851986E-10</v>
      </c>
    </row>
    <row r="102" spans="1:12" x14ac:dyDescent="0.25">
      <c r="A102" s="1">
        <v>43234</v>
      </c>
      <c r="B102" s="4">
        <v>2730.1298830000001</v>
      </c>
      <c r="C102" s="4">
        <v>331.65914900000001</v>
      </c>
      <c r="D102" s="39">
        <f t="shared" si="10"/>
        <v>6.2004660413584193E-3</v>
      </c>
      <c r="E102" s="39">
        <f t="shared" si="11"/>
        <v>3.8445779130038944E-5</v>
      </c>
      <c r="F102" s="31">
        <v>506</v>
      </c>
      <c r="G102" s="32">
        <f t="shared" si="6"/>
        <v>7.8198549167628323E-5</v>
      </c>
      <c r="H102" s="33">
        <f t="shared" si="7"/>
        <v>3.0064041495881294E-9</v>
      </c>
      <c r="I102" s="41">
        <f>(1-$F$3)*SUM($H$12:H102)</f>
        <v>2.6190822108967909E-8</v>
      </c>
      <c r="J102" s="31">
        <f t="shared" si="8"/>
        <v>1.6183578747906135E-4</v>
      </c>
      <c r="K102" s="34">
        <f t="array" ref="K102">I102*$F$3</f>
        <v>2.5704955181858695E-8</v>
      </c>
      <c r="L102" s="43">
        <f t="shared" si="9"/>
        <v>1.4761020996015206E-9</v>
      </c>
    </row>
    <row r="103" spans="1:12" x14ac:dyDescent="0.25">
      <c r="A103" s="1">
        <v>43235</v>
      </c>
      <c r="B103" s="4">
        <v>2711.4499510000001</v>
      </c>
      <c r="C103" s="4">
        <v>329.28183000000001</v>
      </c>
      <c r="D103" s="39">
        <f t="shared" si="10"/>
        <v>-7.1937716915232118E-3</v>
      </c>
      <c r="E103" s="39">
        <f t="shared" si="11"/>
        <v>5.1750351149760735E-5</v>
      </c>
      <c r="F103" s="31">
        <v>505</v>
      </c>
      <c r="G103" s="32">
        <f t="shared" si="6"/>
        <v>7.9676633393789052E-5</v>
      </c>
      <c r="H103" s="33">
        <f t="shared" si="7"/>
        <v>4.1232937565593356E-9</v>
      </c>
      <c r="I103" s="41">
        <f>(1-$F$3)*SUM($H$12:H103)</f>
        <v>2.6267313486700648E-8</v>
      </c>
      <c r="J103" s="31">
        <f t="shared" si="8"/>
        <v>1.6207193923286242E-4</v>
      </c>
      <c r="K103" s="34">
        <f t="array" ref="K103">I103*$F$3</f>
        <v>2.5780027565162976E-8</v>
      </c>
      <c r="L103" s="43">
        <f t="shared" si="9"/>
        <v>2.6754312577750682E-9</v>
      </c>
    </row>
    <row r="104" spans="1:12" x14ac:dyDescent="0.25">
      <c r="A104" s="1">
        <v>43236</v>
      </c>
      <c r="B104" s="4">
        <v>2722.459961</v>
      </c>
      <c r="C104" s="4">
        <v>328.17495700000001</v>
      </c>
      <c r="D104" s="39">
        <f t="shared" si="10"/>
        <v>-3.3671385486068951E-3</v>
      </c>
      <c r="E104" s="39">
        <f t="shared" si="11"/>
        <v>1.1337622005514549E-5</v>
      </c>
      <c r="F104" s="31">
        <v>504</v>
      </c>
      <c r="G104" s="32">
        <f t="shared" si="6"/>
        <v>8.1182655900172143E-5</v>
      </c>
      <c r="H104" s="33">
        <f t="shared" si="7"/>
        <v>9.2041826599990723E-10</v>
      </c>
      <c r="I104" s="41">
        <f>(1-$F$3)*SUM($H$12:H104)</f>
        <v>2.6284388200609818E-8</v>
      </c>
      <c r="J104" s="31">
        <f t="shared" si="8"/>
        <v>1.6212460701759562E-4</v>
      </c>
      <c r="K104" s="34">
        <f t="array" ref="K104">I104*$F$3</f>
        <v>2.57967855254115E-8</v>
      </c>
      <c r="L104" s="43">
        <f t="shared" si="9"/>
        <v>1.2795738980758228E-10</v>
      </c>
    </row>
    <row r="105" spans="1:12" x14ac:dyDescent="0.25">
      <c r="A105" s="1">
        <v>43237</v>
      </c>
      <c r="B105" s="4">
        <v>2720.1298830000001</v>
      </c>
      <c r="C105" s="4">
        <v>331.22598299999999</v>
      </c>
      <c r="D105" s="39">
        <f t="shared" si="10"/>
        <v>9.2539988591258393E-3</v>
      </c>
      <c r="E105" s="39">
        <f t="shared" si="11"/>
        <v>8.5636494884702342E-5</v>
      </c>
      <c r="F105" s="31">
        <v>503</v>
      </c>
      <c r="G105" s="32">
        <f t="shared" si="6"/>
        <v>8.2717144767307735E-5</v>
      </c>
      <c r="H105" s="33">
        <f t="shared" si="7"/>
        <v>7.0836063447427322E-9</v>
      </c>
      <c r="I105" s="41">
        <f>(1-$F$3)*SUM($H$12:H105)</f>
        <v>2.6415796448630909E-8</v>
      </c>
      <c r="J105" s="31">
        <f t="shared" si="8"/>
        <v>1.6252937103376395E-4</v>
      </c>
      <c r="K105" s="34">
        <f t="array" ref="K105">I105*$F$3</f>
        <v>2.5925756014075625E-8</v>
      </c>
      <c r="L105" s="43">
        <f t="shared" si="9"/>
        <v>7.3291695465379134E-9</v>
      </c>
    </row>
    <row r="106" spans="1:12" x14ac:dyDescent="0.25">
      <c r="A106" s="1">
        <v>43238</v>
      </c>
      <c r="B106" s="4">
        <v>2712.969971</v>
      </c>
      <c r="C106" s="4">
        <v>338.04992700000003</v>
      </c>
      <c r="D106" s="39">
        <f t="shared" si="10"/>
        <v>2.0392727071341123E-2</v>
      </c>
      <c r="E106" s="39">
        <f t="shared" si="11"/>
        <v>4.158633174062091E-4</v>
      </c>
      <c r="F106" s="31">
        <v>502</v>
      </c>
      <c r="G106" s="32">
        <f t="shared" si="6"/>
        <v>8.4280638057337027E-5</v>
      </c>
      <c r="H106" s="33">
        <f t="shared" si="7"/>
        <v>3.5049225735636177E-8</v>
      </c>
      <c r="I106" s="41">
        <f>(1-$F$3)*SUM($H$12:H106)</f>
        <v>2.7065995954964837E-8</v>
      </c>
      <c r="J106" s="31">
        <f t="shared" si="8"/>
        <v>1.6451746398168444E-4</v>
      </c>
      <c r="K106" s="34">
        <f t="array" ref="K106">I106*$F$3</f>
        <v>2.6563893644885521E-8</v>
      </c>
      <c r="L106" s="43">
        <f t="shared" si="9"/>
        <v>1.729202055718691E-7</v>
      </c>
    </row>
    <row r="107" spans="1:12" x14ac:dyDescent="0.25">
      <c r="A107" s="1">
        <v>43241</v>
      </c>
      <c r="B107" s="4">
        <v>2733.01001</v>
      </c>
      <c r="C107" s="4">
        <v>350.26379400000002</v>
      </c>
      <c r="D107" s="39">
        <f t="shared" si="10"/>
        <v>3.5492970146982515E-2</v>
      </c>
      <c r="E107" s="39">
        <f t="shared" si="11"/>
        <v>1.259750929854592E-3</v>
      </c>
      <c r="F107" s="31">
        <v>501</v>
      </c>
      <c r="G107" s="32">
        <f t="shared" si="6"/>
        <v>8.587368400268153E-5</v>
      </c>
      <c r="H107" s="33">
        <f t="shared" si="7"/>
        <v>1.0817945327241746E-7</v>
      </c>
      <c r="I107" s="41">
        <f>(1-$F$3)*SUM($H$12:H107)</f>
        <v>2.9072837065913665E-8</v>
      </c>
      <c r="J107" s="31">
        <f t="shared" si="8"/>
        <v>1.7050758653477466E-4</v>
      </c>
      <c r="K107" s="34">
        <f t="array" ref="K107">I107*$F$3</f>
        <v>2.853350577082134E-8</v>
      </c>
      <c r="L107" s="43">
        <f t="shared" si="9"/>
        <v>1.5869005158628164E-6</v>
      </c>
    </row>
    <row r="108" spans="1:12" x14ac:dyDescent="0.25">
      <c r="A108" s="1">
        <v>43242</v>
      </c>
      <c r="B108" s="4">
        <v>2724.4399410000001</v>
      </c>
      <c r="C108" s="4">
        <v>341.69775399999997</v>
      </c>
      <c r="D108" s="39">
        <f t="shared" si="10"/>
        <v>-2.4759981656882226E-2</v>
      </c>
      <c r="E108" s="39">
        <f t="shared" si="11"/>
        <v>6.1305669164914427E-4</v>
      </c>
      <c r="F108" s="31">
        <v>500</v>
      </c>
      <c r="G108" s="32">
        <f t="shared" si="6"/>
        <v>8.7496841198278464E-5</v>
      </c>
      <c r="H108" s="33">
        <f t="shared" si="7"/>
        <v>5.364052399476714E-8</v>
      </c>
      <c r="I108" s="41">
        <f>(1-$F$3)*SUM($H$12:H108)</f>
        <v>3.0067924446272818E-8</v>
      </c>
      <c r="J108" s="31">
        <f t="shared" si="8"/>
        <v>1.7340105087995523E-4</v>
      </c>
      <c r="K108" s="34">
        <f t="array" ref="K108">I108*$F$3</f>
        <v>2.9510133247719322E-8</v>
      </c>
      <c r="L108" s="43">
        <f t="shared" si="9"/>
        <v>3.7580232527732397E-7</v>
      </c>
    </row>
    <row r="109" spans="1:12" x14ac:dyDescent="0.25">
      <c r="A109" s="1">
        <v>43243</v>
      </c>
      <c r="B109" s="4">
        <v>2733.290039</v>
      </c>
      <c r="C109" s="4">
        <v>345.73049900000001</v>
      </c>
      <c r="D109" s="39">
        <f t="shared" si="10"/>
        <v>1.1732980847252194E-2</v>
      </c>
      <c r="E109" s="39">
        <f t="shared" si="11"/>
        <v>1.3766283956198681E-4</v>
      </c>
      <c r="F109" s="31">
        <v>499</v>
      </c>
      <c r="G109" s="32">
        <f t="shared" si="6"/>
        <v>8.9150678797449739E-5</v>
      </c>
      <c r="H109" s="33">
        <f t="shared" si="7"/>
        <v>1.2272735592135542E-8</v>
      </c>
      <c r="I109" s="41">
        <f>(1-$F$3)*SUM($H$12:H109)</f>
        <v>3.0295596426349116E-8</v>
      </c>
      <c r="J109" s="31">
        <f t="shared" si="8"/>
        <v>1.7405630246086786E-4</v>
      </c>
      <c r="K109" s="34">
        <f t="array" ref="K109">I109*$F$3</f>
        <v>2.9733581676320669E-8</v>
      </c>
      <c r="L109" s="43">
        <f t="shared" si="9"/>
        <v>1.8942871861787376E-8</v>
      </c>
    </row>
    <row r="110" spans="1:12" x14ac:dyDescent="0.25">
      <c r="A110" s="1">
        <v>43244</v>
      </c>
      <c r="B110" s="4">
        <v>2727.76001</v>
      </c>
      <c r="C110" s="4">
        <v>345.52838100000002</v>
      </c>
      <c r="D110" s="39">
        <f t="shared" si="10"/>
        <v>-5.8478237779700511E-4</v>
      </c>
      <c r="E110" s="39">
        <f t="shared" si="11"/>
        <v>3.4197042938191922E-7</v>
      </c>
      <c r="F110" s="31">
        <v>498</v>
      </c>
      <c r="G110" s="32">
        <f t="shared" si="6"/>
        <v>9.0835776711473235E-5</v>
      </c>
      <c r="H110" s="33">
        <f t="shared" si="7"/>
        <v>3.1063149565262643E-11</v>
      </c>
      <c r="I110" s="41">
        <f>(1-$F$3)*SUM($H$12:H110)</f>
        <v>3.0296172680006326E-8</v>
      </c>
      <c r="J110" s="31">
        <f t="shared" si="8"/>
        <v>1.740579578186712E-4</v>
      </c>
      <c r="K110" s="34">
        <f t="array" ref="K110">I110*$F$3</f>
        <v>2.9734147239874586E-8</v>
      </c>
      <c r="L110" s="43">
        <f t="shared" si="9"/>
        <v>9.7491495885886491E-14</v>
      </c>
    </row>
    <row r="111" spans="1:12" x14ac:dyDescent="0.25">
      <c r="A111" s="1">
        <v>43245</v>
      </c>
      <c r="B111" s="4">
        <v>2721.330078</v>
      </c>
      <c r="C111" s="4">
        <v>346.57748400000003</v>
      </c>
      <c r="D111" s="39">
        <f t="shared" si="10"/>
        <v>3.0316281267323245E-3</v>
      </c>
      <c r="E111" s="39">
        <f t="shared" si="11"/>
        <v>9.1907690987945437E-6</v>
      </c>
      <c r="F111" s="31">
        <v>497</v>
      </c>
      <c r="G111" s="32">
        <f t="shared" si="6"/>
        <v>9.2552725812926258E-5</v>
      </c>
      <c r="H111" s="33">
        <f t="shared" si="7"/>
        <v>8.5063073241064681E-10</v>
      </c>
      <c r="I111" s="41">
        <f>(1-$F$3)*SUM($H$12:H111)</f>
        <v>3.0311952762752161E-8</v>
      </c>
      <c r="J111" s="31">
        <f t="shared" si="8"/>
        <v>1.7410328188392131E-4</v>
      </c>
      <c r="K111" s="34">
        <f t="array" ref="K111">I111*$F$3</f>
        <v>2.9749634585711233E-8</v>
      </c>
      <c r="L111" s="43">
        <f t="shared" si="9"/>
        <v>8.3924277623613079E-11</v>
      </c>
    </row>
    <row r="112" spans="1:12" x14ac:dyDescent="0.25">
      <c r="A112" s="1">
        <v>43249</v>
      </c>
      <c r="B112" s="4">
        <v>2689.860107</v>
      </c>
      <c r="C112" s="4">
        <v>339.25302099999999</v>
      </c>
      <c r="D112" s="39">
        <f t="shared" si="10"/>
        <v>-2.1360209065872975E-2</v>
      </c>
      <c r="E112" s="39">
        <f t="shared" si="11"/>
        <v>4.5625853133780207E-4</v>
      </c>
      <c r="F112" s="31">
        <v>496</v>
      </c>
      <c r="G112" s="32">
        <f t="shared" si="6"/>
        <v>9.430212814287254E-5</v>
      </c>
      <c r="H112" s="33">
        <f t="shared" si="7"/>
        <v>4.3026150488496235E-8</v>
      </c>
      <c r="I112" s="41">
        <f>(1-$F$3)*SUM($H$12:H112)</f>
        <v>3.1110132500532376E-8</v>
      </c>
      <c r="J112" s="31">
        <f t="shared" si="8"/>
        <v>1.7638064661558642E-4</v>
      </c>
      <c r="K112" s="34">
        <f t="array" ref="K112">I112*$F$3</f>
        <v>3.0533007261121946E-8</v>
      </c>
      <c r="L112" s="43">
        <f t="shared" si="9"/>
        <v>2.0814398646069205E-7</v>
      </c>
    </row>
    <row r="113" spans="1:12" x14ac:dyDescent="0.25">
      <c r="A113" s="1">
        <v>43250</v>
      </c>
      <c r="B113" s="4">
        <v>2724.01001</v>
      </c>
      <c r="C113" s="4">
        <v>344.74877900000001</v>
      </c>
      <c r="D113" s="39">
        <f t="shared" si="10"/>
        <v>1.6069771357565939E-2</v>
      </c>
      <c r="E113" s="39">
        <f t="shared" si="11"/>
        <v>2.5823755148444662E-4</v>
      </c>
      <c r="F113" s="31">
        <v>495</v>
      </c>
      <c r="G113" s="32">
        <f t="shared" si="6"/>
        <v>9.6084597121965436E-5</v>
      </c>
      <c r="H113" s="33">
        <f t="shared" si="7"/>
        <v>2.4812651096145863E-8</v>
      </c>
      <c r="I113" s="41">
        <f>(1-$F$3)*SUM($H$12:H113)</f>
        <v>3.1570432925290311E-8</v>
      </c>
      <c r="J113" s="31">
        <f t="shared" si="8"/>
        <v>1.7768070498872497E-4</v>
      </c>
      <c r="K113" s="34">
        <f t="array" ref="K113">I113*$F$3</f>
        <v>3.0984768635368455E-8</v>
      </c>
      <c r="L113" s="43">
        <f t="shared" si="9"/>
        <v>6.667063109516668E-8</v>
      </c>
    </row>
    <row r="114" spans="1:12" x14ac:dyDescent="0.25">
      <c r="A114" s="1">
        <v>43251</v>
      </c>
      <c r="B114" s="4">
        <v>2705.2700199999999</v>
      </c>
      <c r="C114" s="4">
        <v>338.94503800000001</v>
      </c>
      <c r="D114" s="39">
        <f t="shared" si="10"/>
        <v>-1.69780105277734E-2</v>
      </c>
      <c r="E114" s="39">
        <f t="shared" si="11"/>
        <v>2.8825284148118439E-4</v>
      </c>
      <c r="F114" s="31">
        <v>494</v>
      </c>
      <c r="G114" s="32">
        <f t="shared" si="6"/>
        <v>9.7900757765541404E-5</v>
      </c>
      <c r="H114" s="33">
        <f t="shared" si="7"/>
        <v>2.8220171609078439E-8</v>
      </c>
      <c r="I114" s="41">
        <f>(1-$F$3)*SUM($H$12:H114)</f>
        <v>3.2093946391387388E-8</v>
      </c>
      <c r="J114" s="31">
        <f t="shared" si="8"/>
        <v>1.7914783390090818E-4</v>
      </c>
      <c r="K114" s="34">
        <f t="array" ref="K114">I114*$F$3</f>
        <v>3.1498570383444058E-8</v>
      </c>
      <c r="L114" s="43">
        <f t="shared" si="9"/>
        <v>8.3071542509305516E-8</v>
      </c>
    </row>
    <row r="115" spans="1:12" x14ac:dyDescent="0.25">
      <c r="A115" s="1">
        <v>43252</v>
      </c>
      <c r="B115" s="4">
        <v>2734.6201169999999</v>
      </c>
      <c r="C115" s="4">
        <v>343.33392300000003</v>
      </c>
      <c r="D115" s="39">
        <f t="shared" si="10"/>
        <v>1.2865545587340845E-2</v>
      </c>
      <c r="E115" s="39">
        <f t="shared" si="11"/>
        <v>1.6552226325994551E-4</v>
      </c>
      <c r="F115" s="31">
        <v>493</v>
      </c>
      <c r="G115" s="32">
        <f t="shared" si="6"/>
        <v>9.9751246902778958E-5</v>
      </c>
      <c r="H115" s="33">
        <f t="shared" si="7"/>
        <v>1.6511052150349604E-8</v>
      </c>
      <c r="I115" s="41">
        <f>(1-$F$3)*SUM($H$12:H115)</f>
        <v>3.2400243541520889E-8</v>
      </c>
      <c r="J115" s="31">
        <f t="shared" si="8"/>
        <v>1.8000067650295341E-4</v>
      </c>
      <c r="K115" s="34">
        <f t="array" ref="K115">I115*$F$3</f>
        <v>3.1799185403612392E-8</v>
      </c>
      <c r="L115" s="43">
        <f t="shared" si="9"/>
        <v>2.7387093699607239E-8</v>
      </c>
    </row>
    <row r="116" spans="1:12" x14ac:dyDescent="0.25">
      <c r="A116" s="1">
        <v>43255</v>
      </c>
      <c r="B116" s="4">
        <v>2746.8701169999999</v>
      </c>
      <c r="C116" s="4">
        <v>347.19348100000002</v>
      </c>
      <c r="D116" s="39">
        <f t="shared" si="10"/>
        <v>1.1178696658441187E-2</v>
      </c>
      <c r="E116" s="39">
        <f t="shared" si="11"/>
        <v>1.2496325898144416E-4</v>
      </c>
      <c r="F116" s="31">
        <v>492</v>
      </c>
      <c r="G116" s="32">
        <f t="shared" si="6"/>
        <v>1.016367134000001E-4</v>
      </c>
      <c r="H116" s="33">
        <f t="shared" si="7"/>
        <v>1.2700854938627029E-8</v>
      </c>
      <c r="I116" s="41">
        <f>(1-$F$3)*SUM($H$12:H116)</f>
        <v>3.2635857579713974E-8</v>
      </c>
      <c r="J116" s="31">
        <f t="shared" si="8"/>
        <v>1.8065397194557881E-4</v>
      </c>
      <c r="K116" s="34">
        <f t="array" ref="K116">I116*$F$3</f>
        <v>3.2030428556911358E-8</v>
      </c>
      <c r="L116" s="43">
        <f t="shared" si="9"/>
        <v>1.5607811867733753E-8</v>
      </c>
    </row>
    <row r="117" spans="1:12" x14ac:dyDescent="0.25">
      <c r="A117" s="1">
        <v>43256</v>
      </c>
      <c r="B117" s="4">
        <v>2748.8000489999999</v>
      </c>
      <c r="C117" s="4">
        <v>346.58709700000003</v>
      </c>
      <c r="D117" s="39">
        <f t="shared" si="10"/>
        <v>-1.7480574511293001E-3</v>
      </c>
      <c r="E117" s="39">
        <f t="shared" si="11"/>
        <v>3.0557048524486654E-6</v>
      </c>
      <c r="F117" s="31">
        <v>491</v>
      </c>
      <c r="G117" s="32">
        <f t="shared" si="6"/>
        <v>1.0355781838819278E-4</v>
      </c>
      <c r="H117" s="33">
        <f t="shared" si="7"/>
        <v>3.1644212815779833E-10</v>
      </c>
      <c r="I117" s="41">
        <f>(1-$F$3)*SUM($H$12:H117)</f>
        <v>3.2641727909548457E-8</v>
      </c>
      <c r="J117" s="31">
        <f t="shared" si="8"/>
        <v>1.8067021865694538E-4</v>
      </c>
      <c r="K117" s="34">
        <f t="array" ref="K117">I117*$F$3</f>
        <v>3.2036189986036044E-8</v>
      </c>
      <c r="L117" s="43">
        <f t="shared" si="9"/>
        <v>9.1425721803585466E-12</v>
      </c>
    </row>
    <row r="118" spans="1:12" x14ac:dyDescent="0.25">
      <c r="A118" s="1">
        <v>43257</v>
      </c>
      <c r="B118" s="4">
        <v>2772.3500979999999</v>
      </c>
      <c r="C118" s="4">
        <v>357.61703499999999</v>
      </c>
      <c r="D118" s="39">
        <f t="shared" si="10"/>
        <v>3.1328529952223447E-2</v>
      </c>
      <c r="E118" s="39">
        <f t="shared" si="11"/>
        <v>9.8147678896736172E-4</v>
      </c>
      <c r="F118" s="31">
        <v>490</v>
      </c>
      <c r="G118" s="32">
        <f t="shared" si="6"/>
        <v>1.0551523549483359E-4</v>
      </c>
      <c r="H118" s="33">
        <f t="shared" si="7"/>
        <v>1.0356075452060427E-7</v>
      </c>
      <c r="I118" s="41">
        <f>(1-$F$3)*SUM($H$12:H118)</f>
        <v>3.4562887366044054E-8</v>
      </c>
      <c r="J118" s="31">
        <f t="shared" si="8"/>
        <v>1.859109662339585E-4</v>
      </c>
      <c r="K118" s="34">
        <f t="array" ref="K118">I118*$F$3</f>
        <v>3.3921709941116577E-8</v>
      </c>
      <c r="L118" s="43">
        <f t="shared" si="9"/>
        <v>9.6323010169046671E-7</v>
      </c>
    </row>
    <row r="119" spans="1:12" x14ac:dyDescent="0.25">
      <c r="A119" s="1">
        <v>43258</v>
      </c>
      <c r="B119" s="4">
        <v>2770.3701169999999</v>
      </c>
      <c r="C119" s="4">
        <v>354.70077500000002</v>
      </c>
      <c r="D119" s="39">
        <f t="shared" si="10"/>
        <v>-8.1881324671473146E-3</v>
      </c>
      <c r="E119" s="39">
        <f t="shared" si="11"/>
        <v>6.7045513299551971E-5</v>
      </c>
      <c r="F119" s="31">
        <v>489</v>
      </c>
      <c r="G119" s="32">
        <f t="shared" si="6"/>
        <v>1.0750965108009247E-4</v>
      </c>
      <c r="H119" s="33">
        <f t="shared" si="7"/>
        <v>7.2080397413205322E-9</v>
      </c>
      <c r="I119" s="41">
        <f>(1-$F$3)*SUM($H$12:H119)</f>
        <v>3.4696603982690361E-8</v>
      </c>
      <c r="J119" s="31">
        <f t="shared" si="8"/>
        <v>1.8627024449087505E-4</v>
      </c>
      <c r="K119" s="34">
        <f t="array" ref="K119">I119*$F$3</f>
        <v>3.4052945975772631E-8</v>
      </c>
      <c r="L119" s="43">
        <f t="shared" si="9"/>
        <v>4.490535818718914E-9</v>
      </c>
    </row>
    <row r="120" spans="1:12" x14ac:dyDescent="0.25">
      <c r="A120" s="1">
        <v>43259</v>
      </c>
      <c r="B120" s="4">
        <v>2779.030029</v>
      </c>
      <c r="C120" s="4">
        <v>355.63430799999998</v>
      </c>
      <c r="D120" s="39">
        <f t="shared" si="10"/>
        <v>2.6284314538196764E-3</v>
      </c>
      <c r="E120" s="39">
        <f t="shared" si="11"/>
        <v>6.9086519074286179E-6</v>
      </c>
      <c r="F120" s="31">
        <v>488</v>
      </c>
      <c r="G120" s="32">
        <f t="shared" si="6"/>
        <v>1.0954176447750207E-4</v>
      </c>
      <c r="H120" s="33">
        <f t="shared" si="7"/>
        <v>7.5678592010059111E-10</v>
      </c>
      <c r="I120" s="41">
        <f>(1-$F$3)*SUM($H$12:H120)</f>
        <v>3.4710643146789487E-8</v>
      </c>
      <c r="J120" s="31">
        <f t="shared" si="8"/>
        <v>1.8630792561453066E-4</v>
      </c>
      <c r="K120" s="34">
        <f t="array" ref="K120">I120*$F$3</f>
        <v>3.4066724698809938E-8</v>
      </c>
      <c r="L120" s="43">
        <f t="shared" si="9"/>
        <v>4.7259921434608229E-11</v>
      </c>
    </row>
    <row r="121" spans="1:12" x14ac:dyDescent="0.25">
      <c r="A121" s="1">
        <v>43262</v>
      </c>
      <c r="B121" s="4">
        <v>2782</v>
      </c>
      <c r="C121" s="4">
        <v>357.02032500000001</v>
      </c>
      <c r="D121" s="39">
        <f t="shared" si="10"/>
        <v>3.8897347561065369E-3</v>
      </c>
      <c r="E121" s="39">
        <f t="shared" si="11"/>
        <v>1.5130036472863181E-5</v>
      </c>
      <c r="F121" s="31">
        <v>487</v>
      </c>
      <c r="G121" s="32">
        <f t="shared" si="6"/>
        <v>1.1161228823917614E-4</v>
      </c>
      <c r="H121" s="33">
        <f t="shared" si="7"/>
        <v>1.6886979918784533E-9</v>
      </c>
      <c r="I121" s="41">
        <f>(1-$F$3)*SUM($H$12:H121)</f>
        <v>3.4741970246821541E-8</v>
      </c>
      <c r="J121" s="31">
        <f t="shared" si="8"/>
        <v>1.8639198010328003E-4</v>
      </c>
      <c r="K121" s="34">
        <f t="array" ref="K121">I121*$F$3</f>
        <v>3.4097470648629735E-8</v>
      </c>
      <c r="L121" s="43">
        <f t="shared" si="9"/>
        <v>2.2788737435858246E-10</v>
      </c>
    </row>
    <row r="122" spans="1:12" x14ac:dyDescent="0.25">
      <c r="A122" s="1">
        <v>43263</v>
      </c>
      <c r="B122" s="4">
        <v>2786.8500979999999</v>
      </c>
      <c r="C122" s="4">
        <v>356.71234099999998</v>
      </c>
      <c r="D122" s="39">
        <f t="shared" si="10"/>
        <v>-8.6302346463104195E-4</v>
      </c>
      <c r="E122" s="39">
        <f t="shared" si="11"/>
        <v>7.4480950050376734E-7</v>
      </c>
      <c r="F122" s="31">
        <v>486</v>
      </c>
      <c r="G122" s="32">
        <f t="shared" si="6"/>
        <v>1.1372194838566289E-4</v>
      </c>
      <c r="H122" s="33">
        <f t="shared" si="7"/>
        <v>8.4701187573440784E-11</v>
      </c>
      <c r="I122" s="41">
        <f>(1-$F$3)*SUM($H$12:H122)</f>
        <v>3.474354154174148E-8</v>
      </c>
      <c r="J122" s="31">
        <f t="shared" si="8"/>
        <v>1.863961950838629E-4</v>
      </c>
      <c r="K122" s="34">
        <f t="array" ref="K122">I122*$F$3</f>
        <v>3.4099012794398449E-8</v>
      </c>
      <c r="L122" s="43">
        <f t="shared" si="9"/>
        <v>5.0510939734008897E-13</v>
      </c>
    </row>
    <row r="123" spans="1:12" x14ac:dyDescent="0.25">
      <c r="A123" s="1">
        <v>43264</v>
      </c>
      <c r="B123" s="4">
        <v>2775.6298830000001</v>
      </c>
      <c r="C123" s="4">
        <v>350.19638099999997</v>
      </c>
      <c r="D123" s="39">
        <f t="shared" si="10"/>
        <v>-1.8435603763957271E-2</v>
      </c>
      <c r="E123" s="39">
        <f t="shared" si="11"/>
        <v>3.3987148614163546E-4</v>
      </c>
      <c r="F123" s="31">
        <v>485</v>
      </c>
      <c r="G123" s="32">
        <f t="shared" si="6"/>
        <v>1.1587148466052134E-4</v>
      </c>
      <c r="H123" s="33">
        <f t="shared" si="7"/>
        <v>3.9381413693009108E-8</v>
      </c>
      <c r="I123" s="41">
        <f>(1-$F$3)*SUM($H$12:H123)</f>
        <v>3.5474107629992959E-8</v>
      </c>
      <c r="J123" s="31">
        <f t="shared" si="8"/>
        <v>1.8834571306507869E-4</v>
      </c>
      <c r="K123" s="34">
        <f t="array" ref="K123">I123*$F$3</f>
        <v>3.4816026123638693E-8</v>
      </c>
      <c r="L123" s="43">
        <f t="shared" si="9"/>
        <v>1.1548896235519922E-7</v>
      </c>
    </row>
    <row r="124" spans="1:12" x14ac:dyDescent="0.25">
      <c r="A124" s="1">
        <v>43265</v>
      </c>
      <c r="B124" s="4">
        <v>2782.48999</v>
      </c>
      <c r="C124" s="4">
        <v>348.82009900000003</v>
      </c>
      <c r="D124" s="39">
        <f t="shared" si="10"/>
        <v>-3.9377720490675391E-3</v>
      </c>
      <c r="E124" s="39">
        <f t="shared" si="11"/>
        <v>1.5506048710417566E-5</v>
      </c>
      <c r="F124" s="31">
        <v>484</v>
      </c>
      <c r="G124" s="32">
        <f t="shared" si="6"/>
        <v>1.1806165078970883E-4</v>
      </c>
      <c r="H124" s="33">
        <f t="shared" si="7"/>
        <v>1.8306697079775337E-9</v>
      </c>
      <c r="I124" s="41">
        <f>(1-$F$3)*SUM($H$12:H124)</f>
        <v>3.5508068452676051E-8</v>
      </c>
      <c r="J124" s="31">
        <f t="shared" si="8"/>
        <v>1.8843584704794376E-4</v>
      </c>
      <c r="K124" s="34">
        <f t="array" ref="K124">I124*$F$3</f>
        <v>3.4849356937821463E-8</v>
      </c>
      <c r="L124" s="43">
        <f t="shared" si="9"/>
        <v>2.3935800943511202E-10</v>
      </c>
    </row>
    <row r="125" spans="1:12" x14ac:dyDescent="0.25">
      <c r="A125" s="1">
        <v>43266</v>
      </c>
      <c r="B125" s="4">
        <v>2779.6599120000001</v>
      </c>
      <c r="C125" s="4">
        <v>344.45040899999998</v>
      </c>
      <c r="D125" s="39">
        <f t="shared" si="10"/>
        <v>-1.2606184215780742E-2</v>
      </c>
      <c r="E125" s="39">
        <f t="shared" si="11"/>
        <v>1.5891588048219953E-4</v>
      </c>
      <c r="F125" s="31">
        <v>483</v>
      </c>
      <c r="G125" s="32">
        <f t="shared" si="6"/>
        <v>1.2029321474587245E-4</v>
      </c>
      <c r="H125" s="33">
        <f t="shared" si="7"/>
        <v>1.9116502137374628E-8</v>
      </c>
      <c r="I125" s="41">
        <f>(1-$F$3)*SUM($H$12:H125)</f>
        <v>3.5862699403622133E-8</v>
      </c>
      <c r="J125" s="31">
        <f t="shared" si="8"/>
        <v>1.8937449512440195E-4</v>
      </c>
      <c r="K125" s="34">
        <f t="array" ref="K125">I125*$F$3</f>
        <v>3.5197409116643586E-8</v>
      </c>
      <c r="L125" s="43">
        <f t="shared" si="9"/>
        <v>2.5243071453769403E-8</v>
      </c>
    </row>
    <row r="126" spans="1:12" x14ac:dyDescent="0.25">
      <c r="A126" s="1">
        <v>43269</v>
      </c>
      <c r="B126" s="4">
        <v>2773.75</v>
      </c>
      <c r="C126" s="4">
        <v>341.42819200000002</v>
      </c>
      <c r="D126" s="39">
        <f t="shared" si="10"/>
        <v>-8.8127448661485565E-3</v>
      </c>
      <c r="E126" s="39">
        <f t="shared" si="11"/>
        <v>7.7664472075827736E-5</v>
      </c>
      <c r="F126" s="31">
        <v>482</v>
      </c>
      <c r="G126" s="32">
        <f t="shared" si="6"/>
        <v>1.2256695901763506E-4</v>
      </c>
      <c r="H126" s="33">
        <f t="shared" si="7"/>
        <v>9.5190981660442398E-9</v>
      </c>
      <c r="I126" s="41">
        <f>(1-$F$3)*SUM($H$12:H126)</f>
        <v>3.6039288552124016E-8</v>
      </c>
      <c r="J126" s="31">
        <f t="shared" si="8"/>
        <v>1.8984016580303551E-4</v>
      </c>
      <c r="K126" s="34">
        <f t="array" ref="K126">I126*$F$3</f>
        <v>3.5370722353202479E-8</v>
      </c>
      <c r="L126" s="43">
        <f t="shared" si="9"/>
        <v>6.0262773769480219E-9</v>
      </c>
    </row>
    <row r="127" spans="1:12" x14ac:dyDescent="0.25">
      <c r="A127" s="1">
        <v>43270</v>
      </c>
      <c r="B127" s="4">
        <v>2762.5900879999999</v>
      </c>
      <c r="C127" s="4">
        <v>328.31933600000002</v>
      </c>
      <c r="D127" s="39">
        <f t="shared" si="10"/>
        <v>-3.915066444940344E-2</v>
      </c>
      <c r="E127" s="39">
        <f t="shared" si="11"/>
        <v>1.5327745268297823E-3</v>
      </c>
      <c r="F127" s="31">
        <v>481</v>
      </c>
      <c r="G127" s="32">
        <f t="shared" si="6"/>
        <v>1.2488368088397185E-4</v>
      </c>
      <c r="H127" s="33">
        <f t="shared" si="7"/>
        <v>1.9141852487569148E-7</v>
      </c>
      <c r="I127" s="41">
        <f>(1-$F$3)*SUM($H$12:H127)</f>
        <v>3.9590300814594598E-8</v>
      </c>
      <c r="J127" s="31">
        <f t="shared" si="8"/>
        <v>1.9897311580863028E-4</v>
      </c>
      <c r="K127" s="34">
        <f t="array" ref="K127">I127*$F$3</f>
        <v>3.8855859653485335E-8</v>
      </c>
      <c r="L127" s="43">
        <f t="shared" si="9"/>
        <v>2.3492786370642508E-6</v>
      </c>
    </row>
    <row r="128" spans="1:12" x14ac:dyDescent="0.25">
      <c r="A128" s="1">
        <v>43271</v>
      </c>
      <c r="B128" s="4">
        <v>2767.320068</v>
      </c>
      <c r="C128" s="4">
        <v>329.83038299999998</v>
      </c>
      <c r="D128" s="39">
        <f t="shared" si="10"/>
        <v>4.5918112896761037E-3</v>
      </c>
      <c r="E128" s="39">
        <f t="shared" si="11"/>
        <v>2.1084730919996925E-5</v>
      </c>
      <c r="F128" s="31">
        <v>480</v>
      </c>
      <c r="G128" s="32">
        <f t="shared" si="6"/>
        <v>1.2724419269377287E-4</v>
      </c>
      <c r="H128" s="33">
        <f t="shared" si="7"/>
        <v>2.6829095640804397E-9</v>
      </c>
      <c r="I128" s="41">
        <f>(1-$F$3)*SUM($H$12:H128)</f>
        <v>3.964007157093773E-8</v>
      </c>
      <c r="J128" s="31">
        <f t="shared" si="8"/>
        <v>1.9909814557382931E-4</v>
      </c>
      <c r="K128" s="34">
        <f t="array" ref="K128">I128*$F$3</f>
        <v>3.8904707110653525E-8</v>
      </c>
      <c r="L128" s="43">
        <f t="shared" si="9"/>
        <v>4.4292680098301084E-10</v>
      </c>
    </row>
    <row r="129" spans="1:12" x14ac:dyDescent="0.25">
      <c r="A129" s="1">
        <v>43272</v>
      </c>
      <c r="B129" s="4">
        <v>2749.76001</v>
      </c>
      <c r="C129" s="4">
        <v>324.98916600000001</v>
      </c>
      <c r="D129" s="39">
        <f t="shared" si="10"/>
        <v>-1.4786685023341167E-2</v>
      </c>
      <c r="E129" s="39">
        <f t="shared" si="11"/>
        <v>2.1864605397950196E-4</v>
      </c>
      <c r="F129" s="31">
        <v>479</v>
      </c>
      <c r="G129" s="32">
        <f t="shared" si="6"/>
        <v>1.2964932215068974E-4</v>
      </c>
      <c r="H129" s="33">
        <f t="shared" si="7"/>
        <v>2.8347312689365549E-8</v>
      </c>
      <c r="I129" s="41">
        <f>(1-$F$3)*SUM($H$12:H129)</f>
        <v>4.0165943636002466E-8</v>
      </c>
      <c r="J129" s="31">
        <f t="shared" si="8"/>
        <v>2.0041442971004475E-4</v>
      </c>
      <c r="K129" s="34">
        <f t="array" ref="K129">I129*$F$3</f>
        <v>3.9420823703238529E-8</v>
      </c>
      <c r="L129" s="43">
        <f t="shared" si="9"/>
        <v>4.7788860059713957E-8</v>
      </c>
    </row>
    <row r="130" spans="1:12" x14ac:dyDescent="0.25">
      <c r="A130" s="1">
        <v>43273</v>
      </c>
      <c r="B130" s="4">
        <v>2754.8798830000001</v>
      </c>
      <c r="C130" s="4">
        <v>326.19226099999997</v>
      </c>
      <c r="D130" s="39">
        <f t="shared" si="10"/>
        <v>3.6951188072246156E-3</v>
      </c>
      <c r="E130" s="39">
        <f t="shared" si="11"/>
        <v>1.3653902999505065E-5</v>
      </c>
      <c r="F130" s="31">
        <v>478</v>
      </c>
      <c r="G130" s="32">
        <f t="shared" si="6"/>
        <v>1.3209991260336652E-4</v>
      </c>
      <c r="H130" s="33">
        <f t="shared" si="7"/>
        <v>1.8036793929294629E-9</v>
      </c>
      <c r="I130" s="41">
        <f>(1-$F$3)*SUM($H$12:H130)</f>
        <v>4.0199403760334825E-8</v>
      </c>
      <c r="J130" s="31">
        <f t="shared" si="8"/>
        <v>2.0049788966553943E-4</v>
      </c>
      <c r="K130" s="34">
        <f t="array" ref="K130">I130*$F$3</f>
        <v>3.9453663107544523E-8</v>
      </c>
      <c r="L130" s="43">
        <f t="shared" si="9"/>
        <v>1.8535323073333491E-10</v>
      </c>
    </row>
    <row r="131" spans="1:12" x14ac:dyDescent="0.25">
      <c r="A131" s="1">
        <v>43276</v>
      </c>
      <c r="B131" s="4">
        <v>2717.070068</v>
      </c>
      <c r="C131" s="4">
        <v>318.77160600000002</v>
      </c>
      <c r="D131" s="39">
        <f t="shared" si="10"/>
        <v>-2.3012087491862274E-2</v>
      </c>
      <c r="E131" s="39">
        <f t="shared" si="11"/>
        <v>5.2955617073312407E-4</v>
      </c>
      <c r="F131" s="31">
        <v>477</v>
      </c>
      <c r="G131" s="32">
        <f t="shared" si="6"/>
        <v>1.3459682334115655E-4</v>
      </c>
      <c r="H131" s="33">
        <f t="shared" si="7"/>
        <v>7.1276578361385642E-8</v>
      </c>
      <c r="I131" s="41">
        <f>(1-$F$3)*SUM($H$12:H131)</f>
        <v>4.1521658249301314E-8</v>
      </c>
      <c r="J131" s="31">
        <f t="shared" si="8"/>
        <v>2.0376863902303837E-4</v>
      </c>
      <c r="K131" s="34">
        <f t="array" ref="K131">I131*$F$3</f>
        <v>4.0751388403699208E-8</v>
      </c>
      <c r="L131" s="43">
        <f t="shared" si="9"/>
        <v>2.8038657932381505E-7</v>
      </c>
    </row>
    <row r="132" spans="1:12" x14ac:dyDescent="0.25">
      <c r="A132" s="1">
        <v>43277</v>
      </c>
      <c r="B132" s="4">
        <v>2723.0600589999999</v>
      </c>
      <c r="C132" s="4">
        <v>318.86785900000001</v>
      </c>
      <c r="D132" s="39">
        <f t="shared" si="10"/>
        <v>3.0190415121526847E-4</v>
      </c>
      <c r="E132" s="39">
        <f t="shared" si="11"/>
        <v>9.1146116521011685E-8</v>
      </c>
      <c r="F132" s="31">
        <v>476</v>
      </c>
      <c r="G132" s="32">
        <f t="shared" si="6"/>
        <v>1.3714092989542835E-4</v>
      </c>
      <c r="H132" s="33">
        <f t="shared" si="7"/>
        <v>1.2499863176048608E-11</v>
      </c>
      <c r="I132" s="41">
        <f>(1-$F$3)*SUM($H$12:H132)</f>
        <v>4.1521890134733757E-8</v>
      </c>
      <c r="J132" s="31">
        <f t="shared" si="8"/>
        <v>2.0376920801419863E-4</v>
      </c>
      <c r="K132" s="34">
        <f t="array" ref="K132">I132*$F$3</f>
        <v>4.0751615987416263E-8</v>
      </c>
      <c r="L132" s="43">
        <f t="shared" si="9"/>
        <v>2.5396056840305494E-15</v>
      </c>
    </row>
    <row r="133" spans="1:12" x14ac:dyDescent="0.25">
      <c r="A133" s="1">
        <v>43278</v>
      </c>
      <c r="B133" s="4">
        <v>2699.6298830000001</v>
      </c>
      <c r="C133" s="4">
        <v>317.44342</v>
      </c>
      <c r="D133" s="39">
        <f t="shared" si="10"/>
        <v>-4.477184128074985E-3</v>
      </c>
      <c r="E133" s="39">
        <f t="shared" si="11"/>
        <v>2.0045177716686563E-5</v>
      </c>
      <c r="F133" s="31">
        <v>475</v>
      </c>
      <c r="G133" s="32">
        <f t="shared" si="6"/>
        <v>1.397331243465674E-4</v>
      </c>
      <c r="H133" s="33">
        <f t="shared" si="7"/>
        <v>2.8009753104348054E-9</v>
      </c>
      <c r="I133" s="41">
        <f>(1-$F$3)*SUM($H$12:H133)</f>
        <v>4.1573851133183048E-8</v>
      </c>
      <c r="J133" s="31">
        <f t="shared" si="8"/>
        <v>2.0389666778342173E-4</v>
      </c>
      <c r="K133" s="34">
        <f t="array" ref="K133">I133*$F$3</f>
        <v>4.0802613055426829E-8</v>
      </c>
      <c r="L133" s="43">
        <f t="shared" si="9"/>
        <v>4.0017502328677725E-10</v>
      </c>
    </row>
    <row r="134" spans="1:12" x14ac:dyDescent="0.25">
      <c r="A134" s="1">
        <v>43279</v>
      </c>
      <c r="B134" s="4">
        <v>2716.3100589999999</v>
      </c>
      <c r="C134" s="4">
        <v>322.09213299999999</v>
      </c>
      <c r="D134" s="39">
        <f t="shared" si="10"/>
        <v>1.4538034218994788E-2</v>
      </c>
      <c r="E134" s="39">
        <f t="shared" si="11"/>
        <v>2.1135443895266338E-4</v>
      </c>
      <c r="F134" s="31">
        <v>474</v>
      </c>
      <c r="G134" s="32">
        <f t="shared" si="6"/>
        <v>1.4237431563678024E-4</v>
      </c>
      <c r="H134" s="33">
        <f t="shared" si="7"/>
        <v>3.0091443602681095E-8</v>
      </c>
      <c r="I134" s="41">
        <f>(1-$F$3)*SUM($H$12:H134)</f>
        <v>4.2132078636492646E-8</v>
      </c>
      <c r="J134" s="31">
        <f t="shared" si="8"/>
        <v>2.0526100125570042E-4</v>
      </c>
      <c r="K134" s="34">
        <f t="array" ref="K134">I134*$F$3</f>
        <v>4.1350484859303528E-8</v>
      </c>
      <c r="L134" s="43">
        <f t="shared" si="9"/>
        <v>4.4653221357801994E-8</v>
      </c>
    </row>
    <row r="135" spans="1:12" x14ac:dyDescent="0.25">
      <c r="A135" s="1">
        <v>43280</v>
      </c>
      <c r="B135" s="4">
        <v>2718.3701169999999</v>
      </c>
      <c r="C135" s="4">
        <v>322.91982999999999</v>
      </c>
      <c r="D135" s="39">
        <f t="shared" si="10"/>
        <v>2.5664561335143271E-3</v>
      </c>
      <c r="E135" s="39">
        <f t="shared" si="11"/>
        <v>6.5866970852533097E-6</v>
      </c>
      <c r="F135" s="31">
        <v>473</v>
      </c>
      <c r="G135" s="32">
        <f t="shared" si="6"/>
        <v>1.4506542988881128E-4</v>
      </c>
      <c r="H135" s="33">
        <f t="shared" si="7"/>
        <v>9.5550204421965163E-10</v>
      </c>
      <c r="I135" s="41">
        <f>(1-$F$3)*SUM($H$12:H135)</f>
        <v>4.214980419089258E-8</v>
      </c>
      <c r="J135" s="31">
        <f t="shared" si="8"/>
        <v>2.0530417480142137E-4</v>
      </c>
      <c r="K135" s="34">
        <f t="array" ref="K135">I135*$F$3</f>
        <v>4.1367881586276371E-8</v>
      </c>
      <c r="L135" s="43">
        <f t="shared" si="9"/>
        <v>4.2841334384376522E-11</v>
      </c>
    </row>
    <row r="136" spans="1:12" x14ac:dyDescent="0.25">
      <c r="A136" s="1">
        <v>43283</v>
      </c>
      <c r="B136" s="4">
        <v>2726.709961</v>
      </c>
      <c r="C136" s="4">
        <v>323.46847500000001</v>
      </c>
      <c r="D136" s="39">
        <f t="shared" si="10"/>
        <v>1.697571343759833E-3</v>
      </c>
      <c r="E136" s="39">
        <f t="shared" si="11"/>
        <v>2.8817484671545653E-6</v>
      </c>
      <c r="F136" s="31">
        <v>472</v>
      </c>
      <c r="G136" s="32">
        <f t="shared" ref="G136:G199" si="12">$F$3^(F136-1)</f>
        <v>1.4780741073068402E-4</v>
      </c>
      <c r="H136" s="33">
        <f t="shared" ref="H136:H199" si="13">E136*G136</f>
        <v>4.2594377930723393E-10</v>
      </c>
      <c r="I136" s="41">
        <f>(1-$F$3)*SUM($H$12:H136)</f>
        <v>4.2157705889980616E-8</v>
      </c>
      <c r="J136" s="31">
        <f t="shared" ref="J136:J199" si="14">SQRT(I136)</f>
        <v>2.0532341778272789E-4</v>
      </c>
      <c r="K136" s="34">
        <f t="array" ref="K136">I136*$F$3</f>
        <v>4.1375636700647101E-8</v>
      </c>
      <c r="L136" s="43">
        <f t="shared" ref="L136:L199" si="15">(E136-K136)^2</f>
        <v>8.0677178159808017E-12</v>
      </c>
    </row>
    <row r="137" spans="1:12" x14ac:dyDescent="0.25">
      <c r="A137" s="1">
        <v>43284</v>
      </c>
      <c r="B137" s="4">
        <v>2713.219971</v>
      </c>
      <c r="C137" s="4">
        <v>320.43667599999998</v>
      </c>
      <c r="D137" s="39">
        <f t="shared" si="10"/>
        <v>-9.4169813679431964E-3</v>
      </c>
      <c r="E137" s="39">
        <f t="shared" si="11"/>
        <v>8.8679538084189316E-5</v>
      </c>
      <c r="F137" s="31">
        <v>471</v>
      </c>
      <c r="G137" s="32">
        <f t="shared" si="12"/>
        <v>1.506012196265801E-4</v>
      </c>
      <c r="H137" s="33">
        <f t="shared" si="13"/>
        <v>1.3355246591400669E-8</v>
      </c>
      <c r="I137" s="41">
        <f>(1-$F$3)*SUM($H$12:H137)</f>
        <v>4.2405459572364183E-8</v>
      </c>
      <c r="J137" s="31">
        <f t="shared" si="14"/>
        <v>2.0592585940664224E-4</v>
      </c>
      <c r="K137" s="34">
        <f t="array" ref="K137">I137*$F$3</f>
        <v>4.1618794295140072E-8</v>
      </c>
      <c r="L137" s="43">
        <f t="shared" si="15"/>
        <v>7.8566807360417941E-9</v>
      </c>
    </row>
    <row r="138" spans="1:12" x14ac:dyDescent="0.25">
      <c r="A138" s="1">
        <v>43286</v>
      </c>
      <c r="B138" s="4">
        <v>2736.610107</v>
      </c>
      <c r="C138" s="4">
        <v>320.67730699999998</v>
      </c>
      <c r="D138" s="39">
        <f t="shared" si="10"/>
        <v>7.5066530345688828E-4</v>
      </c>
      <c r="E138" s="39">
        <f t="shared" si="11"/>
        <v>5.6349839781402216E-7</v>
      </c>
      <c r="F138" s="31">
        <v>470</v>
      </c>
      <c r="G138" s="32">
        <f t="shared" si="12"/>
        <v>1.5344783621397285E-4</v>
      </c>
      <c r="H138" s="33">
        <f t="shared" si="13"/>
        <v>8.6467609854602189E-11</v>
      </c>
      <c r="I138" s="41">
        <f>(1-$F$3)*SUM($H$12:H138)</f>
        <v>4.2407063636250367E-8</v>
      </c>
      <c r="J138" s="31">
        <f t="shared" si="14"/>
        <v>2.0592975413050532E-4</v>
      </c>
      <c r="K138" s="34">
        <f t="array" ref="K138">I138*$F$3</f>
        <v>4.1620368601976703E-8</v>
      </c>
      <c r="L138" s="43">
        <f t="shared" si="15"/>
        <v>2.7235667737424854E-13</v>
      </c>
    </row>
    <row r="139" spans="1:12" x14ac:dyDescent="0.25">
      <c r="A139" s="1">
        <v>43287</v>
      </c>
      <c r="B139" s="4">
        <v>2759.820068</v>
      </c>
      <c r="C139" s="4">
        <v>322.082581</v>
      </c>
      <c r="D139" s="39">
        <f t="shared" si="10"/>
        <v>4.3726320366114062E-3</v>
      </c>
      <c r="E139" s="39">
        <f t="shared" si="11"/>
        <v>1.9119910927600414E-5</v>
      </c>
      <c r="F139" s="31">
        <v>469</v>
      </c>
      <c r="G139" s="32">
        <f t="shared" si="12"/>
        <v>1.5634825864713309E-4</v>
      </c>
      <c r="H139" s="33">
        <f t="shared" si="13"/>
        <v>2.9893647790186159E-9</v>
      </c>
      <c r="I139" s="41">
        <f>(1-$F$3)*SUM($H$12:H139)</f>
        <v>4.2462519454824807E-8</v>
      </c>
      <c r="J139" s="31">
        <f t="shared" si="14"/>
        <v>2.0606435755565495E-4</v>
      </c>
      <c r="K139" s="34">
        <f t="array" ref="K139">I139*$F$3</f>
        <v>4.1674795657572686E-8</v>
      </c>
      <c r="L139" s="43">
        <f t="shared" si="15"/>
        <v>3.6397909390616936E-10</v>
      </c>
    </row>
    <row r="140" spans="1:12" x14ac:dyDescent="0.25">
      <c r="A140" s="1">
        <v>43290</v>
      </c>
      <c r="B140" s="4">
        <v>2784.169922</v>
      </c>
      <c r="C140" s="4">
        <v>329.08935500000001</v>
      </c>
      <c r="D140" s="39">
        <f t="shared" si="10"/>
        <v>2.1521334238222507E-2</v>
      </c>
      <c r="E140" s="39">
        <f t="shared" si="11"/>
        <v>4.6316782739328833E-4</v>
      </c>
      <c r="F140" s="31">
        <v>468</v>
      </c>
      <c r="G140" s="32">
        <f t="shared" si="12"/>
        <v>1.5930350394712767E-4</v>
      </c>
      <c r="H140" s="33">
        <f t="shared" si="13"/>
        <v>7.3784257819329252E-8</v>
      </c>
      <c r="I140" s="41">
        <f>(1-$F$3)*SUM($H$12:H140)</f>
        <v>4.3831293999837527E-8</v>
      </c>
      <c r="J140" s="31">
        <f t="shared" si="14"/>
        <v>2.0935924627261517E-4</v>
      </c>
      <c r="K140" s="34">
        <f t="array" ref="K140">I140*$F$3</f>
        <v>4.3018178014462266E-8</v>
      </c>
      <c r="L140" s="43">
        <f t="shared" si="15"/>
        <v>2.1448458891068381E-7</v>
      </c>
    </row>
    <row r="141" spans="1:12" x14ac:dyDescent="0.25">
      <c r="A141" s="1">
        <v>43291</v>
      </c>
      <c r="B141" s="4">
        <v>2793.8400879999999</v>
      </c>
      <c r="C141" s="4">
        <v>334.13262900000001</v>
      </c>
      <c r="D141" s="39">
        <f t="shared" ref="D141:D204" si="16">LN(C141/C140)</f>
        <v>1.5208697335980161E-2</v>
      </c>
      <c r="E141" s="39">
        <f t="shared" ref="E141:E204" si="17">D141^2</f>
        <v>2.3130447465745003E-4</v>
      </c>
      <c r="F141" s="31">
        <v>467</v>
      </c>
      <c r="G141" s="32">
        <f t="shared" si="12"/>
        <v>1.623146083584338E-4</v>
      </c>
      <c r="H141" s="33">
        <f t="shared" si="13"/>
        <v>3.7544095215577279E-8</v>
      </c>
      <c r="I141" s="41">
        <f>(1-$F$3)*SUM($H$12:H141)</f>
        <v>4.4527775923833422E-8</v>
      </c>
      <c r="J141" s="31">
        <f t="shared" si="14"/>
        <v>2.1101605608065332E-4</v>
      </c>
      <c r="K141" s="34">
        <f t="array" ref="K141">I141*$F$3</f>
        <v>4.3701739476061411E-8</v>
      </c>
      <c r="L141" s="43">
        <f t="shared" si="15"/>
        <v>5.3481545090618721E-8</v>
      </c>
    </row>
    <row r="142" spans="1:12" x14ac:dyDescent="0.25">
      <c r="A142" s="1">
        <v>43292</v>
      </c>
      <c r="B142" s="4">
        <v>2774.0200199999999</v>
      </c>
      <c r="C142" s="4">
        <v>327.818848</v>
      </c>
      <c r="D142" s="39">
        <f t="shared" si="16"/>
        <v>-1.9076843839150367E-2</v>
      </c>
      <c r="E142" s="39">
        <f t="shared" si="17"/>
        <v>3.6392597086332932E-4</v>
      </c>
      <c r="F142" s="31">
        <v>466</v>
      </c>
      <c r="G142" s="32">
        <f t="shared" si="12"/>
        <v>1.653826277122939E-4</v>
      </c>
      <c r="H142" s="33">
        <f t="shared" si="13"/>
        <v>6.0187033354125108E-8</v>
      </c>
      <c r="I142" s="41">
        <f>(1-$F$3)*SUM($H$12:H142)</f>
        <v>4.5644307845814428E-8</v>
      </c>
      <c r="J142" s="31">
        <f t="shared" si="14"/>
        <v>2.1364528510082881E-4</v>
      </c>
      <c r="K142" s="34">
        <f t="array" ref="K142">I142*$F$3</f>
        <v>4.4797558572316849E-8</v>
      </c>
      <c r="L142" s="43">
        <f t="shared" si="15"/>
        <v>1.3240950828564658E-7</v>
      </c>
    </row>
    <row r="143" spans="1:12" x14ac:dyDescent="0.25">
      <c r="A143" s="1">
        <v>43293</v>
      </c>
      <c r="B143" s="4">
        <v>2798.290039</v>
      </c>
      <c r="C143" s="4">
        <v>333.045074</v>
      </c>
      <c r="D143" s="39">
        <f t="shared" si="16"/>
        <v>1.5816675046385512E-2</v>
      </c>
      <c r="E143" s="39">
        <f t="shared" si="17"/>
        <v>2.5016720952295414E-4</v>
      </c>
      <c r="F143" s="31">
        <v>465</v>
      </c>
      <c r="G143" s="32">
        <f t="shared" si="12"/>
        <v>1.6850863779693814E-4</v>
      </c>
      <c r="H143" s="33">
        <f t="shared" si="13"/>
        <v>4.2155335698174213E-8</v>
      </c>
      <c r="I143" s="41">
        <f>(1-$F$3)*SUM($H$12:H143)</f>
        <v>4.6426333065630494E-8</v>
      </c>
      <c r="J143" s="31">
        <f t="shared" si="14"/>
        <v>2.1546770770960202E-4</v>
      </c>
      <c r="K143" s="34">
        <f t="array" ref="K143">I143*$F$3</f>
        <v>4.5565076412834431E-8</v>
      </c>
      <c r="L143" s="43">
        <f t="shared" si="15"/>
        <v>6.2560837020642012E-8</v>
      </c>
    </row>
    <row r="144" spans="1:12" x14ac:dyDescent="0.25">
      <c r="A144" s="1">
        <v>43294</v>
      </c>
      <c r="B144" s="4">
        <v>2801.3100589999999</v>
      </c>
      <c r="C144" s="4">
        <v>337.626465</v>
      </c>
      <c r="D144" s="39">
        <f t="shared" si="16"/>
        <v>1.3662313059199105E-2</v>
      </c>
      <c r="E144" s="39">
        <f t="shared" si="17"/>
        <v>1.8665879812756239E-4</v>
      </c>
      <c r="F144" s="31">
        <v>464</v>
      </c>
      <c r="G144" s="32">
        <f t="shared" si="12"/>
        <v>1.716937347348056E-4</v>
      </c>
      <c r="H144" s="33">
        <f t="shared" si="13"/>
        <v>3.2048146171631325E-8</v>
      </c>
      <c r="I144" s="41">
        <f>(1-$F$3)*SUM($H$12:H144)</f>
        <v>4.7020859431972608E-8</v>
      </c>
      <c r="J144" s="31">
        <f t="shared" si="14"/>
        <v>2.1684293724254109E-4</v>
      </c>
      <c r="K144" s="34">
        <f t="array" ref="K144">I144*$F$3</f>
        <v>4.6148573698168771E-8</v>
      </c>
      <c r="L144" s="43">
        <f t="shared" si="15"/>
        <v>3.4824280973513334E-8</v>
      </c>
    </row>
    <row r="145" spans="1:12" x14ac:dyDescent="0.25">
      <c r="A145" s="1">
        <v>43297</v>
      </c>
      <c r="B145" s="4">
        <v>2798.429932</v>
      </c>
      <c r="C145" s="4">
        <v>342.73718300000002</v>
      </c>
      <c r="D145" s="39">
        <f t="shared" si="16"/>
        <v>1.5023771903728523E-2</v>
      </c>
      <c r="E145" s="39">
        <f t="shared" si="17"/>
        <v>2.2571372221526255E-4</v>
      </c>
      <c r="F145" s="31">
        <v>463</v>
      </c>
      <c r="G145" s="32">
        <f t="shared" si="12"/>
        <v>1.7493903536689457E-4</v>
      </c>
      <c r="H145" s="33">
        <f t="shared" si="13"/>
        <v>3.9486140833409235E-8</v>
      </c>
      <c r="I145" s="41">
        <f>(1-$F$3)*SUM($H$12:H145)</f>
        <v>4.7753368317348949E-8</v>
      </c>
      <c r="J145" s="31">
        <f t="shared" si="14"/>
        <v>2.1852544089270007E-4</v>
      </c>
      <c r="K145" s="34">
        <f t="array" ref="K145">I145*$F$3</f>
        <v>4.6867493783631261E-8</v>
      </c>
      <c r="L145" s="43">
        <f t="shared" si="15"/>
        <v>5.0925529319885071E-8</v>
      </c>
    </row>
    <row r="146" spans="1:12" x14ac:dyDescent="0.25">
      <c r="A146" s="1">
        <v>43298</v>
      </c>
      <c r="B146" s="4">
        <v>2809.5500489999999</v>
      </c>
      <c r="C146" s="4">
        <v>343.48794600000002</v>
      </c>
      <c r="D146" s="39">
        <f t="shared" si="16"/>
        <v>2.1880962028707758E-3</v>
      </c>
      <c r="E146" s="39">
        <f t="shared" si="17"/>
        <v>4.787764993017507E-6</v>
      </c>
      <c r="F146" s="31">
        <v>462</v>
      </c>
      <c r="G146" s="32">
        <f t="shared" si="12"/>
        <v>1.7824567764437849E-4</v>
      </c>
      <c r="H146" s="33">
        <f t="shared" si="13"/>
        <v>8.5339841558243859E-10</v>
      </c>
      <c r="I146" s="41">
        <f>(1-$F$3)*SUM($H$12:H146)</f>
        <v>4.7769199743489519E-8</v>
      </c>
      <c r="J146" s="31">
        <f t="shared" si="14"/>
        <v>2.1856166119310478E-4</v>
      </c>
      <c r="K146" s="34">
        <f t="array" ref="K146">I146*$F$3</f>
        <v>4.6883031520389399E-8</v>
      </c>
      <c r="L146" s="43">
        <f t="shared" si="15"/>
        <v>2.2475961772848757E-11</v>
      </c>
    </row>
    <row r="147" spans="1:12" x14ac:dyDescent="0.25">
      <c r="A147" s="1">
        <v>43299</v>
      </c>
      <c r="B147" s="4">
        <v>2815.6201169999999</v>
      </c>
      <c r="C147" s="4">
        <v>346.71224999999998</v>
      </c>
      <c r="D147" s="39">
        <f t="shared" si="16"/>
        <v>9.3431658642020073E-3</v>
      </c>
      <c r="E147" s="39">
        <f t="shared" si="17"/>
        <v>8.7294748365989642E-5</v>
      </c>
      <c r="F147" s="31">
        <v>461</v>
      </c>
      <c r="G147" s="32">
        <f t="shared" si="12"/>
        <v>1.8161482102762368E-4</v>
      </c>
      <c r="H147" s="33">
        <f t="shared" si="13"/>
        <v>1.5854020101140655E-8</v>
      </c>
      <c r="I147" s="41">
        <f>(1-$F$3)*SUM($H$12:H147)</f>
        <v>4.8063308267338849E-8</v>
      </c>
      <c r="J147" s="31">
        <f t="shared" si="14"/>
        <v>2.1923345608583297E-4</v>
      </c>
      <c r="K147" s="34">
        <f t="array" ref="K147">I147*$F$3</f>
        <v>4.7171684025938696E-8</v>
      </c>
      <c r="L147" s="43">
        <f t="shared" si="15"/>
        <v>7.6121396368751348E-9</v>
      </c>
    </row>
    <row r="148" spans="1:12" x14ac:dyDescent="0.25">
      <c r="A148" s="1">
        <v>43300</v>
      </c>
      <c r="B148" s="4">
        <v>2804.48999</v>
      </c>
      <c r="C148" s="4">
        <v>341.99609400000003</v>
      </c>
      <c r="D148" s="39">
        <f t="shared" si="16"/>
        <v>-1.3695869263068164E-2</v>
      </c>
      <c r="E148" s="39">
        <f t="shared" si="17"/>
        <v>1.875768348710553E-4</v>
      </c>
      <c r="F148" s="31">
        <v>460</v>
      </c>
      <c r="G148" s="32">
        <f t="shared" si="12"/>
        <v>1.8504764689274942E-4</v>
      </c>
      <c r="H148" s="33">
        <f t="shared" si="13"/>
        <v>3.4710651904478606E-8</v>
      </c>
      <c r="I148" s="41">
        <f>(1-$F$3)*SUM($H$12:H148)</f>
        <v>4.8707226877782619E-8</v>
      </c>
      <c r="J148" s="31">
        <f t="shared" si="14"/>
        <v>2.2069713835431266E-4</v>
      </c>
      <c r="K148" s="34">
        <f t="array" ref="K148">I148*$F$3</f>
        <v>4.7803657277994594E-8</v>
      </c>
      <c r="L148" s="43">
        <f t="shared" si="15"/>
        <v>3.5167137547977861E-8</v>
      </c>
    </row>
    <row r="149" spans="1:12" x14ac:dyDescent="0.25">
      <c r="A149" s="1">
        <v>43301</v>
      </c>
      <c r="B149" s="4">
        <v>2801.830078</v>
      </c>
      <c r="C149" s="4">
        <v>341.58221400000002</v>
      </c>
      <c r="D149" s="39">
        <f t="shared" si="16"/>
        <v>-1.2109221305887682E-3</v>
      </c>
      <c r="E149" s="39">
        <f t="shared" si="17"/>
        <v>1.4663324063496419E-6</v>
      </c>
      <c r="F149" s="31">
        <v>459</v>
      </c>
      <c r="G149" s="32">
        <f t="shared" si="12"/>
        <v>1.885453589458723E-4</v>
      </c>
      <c r="H149" s="33">
        <f t="shared" si="13"/>
        <v>2.7647016988915791E-10</v>
      </c>
      <c r="I149" s="41">
        <f>(1-$F$3)*SUM($H$12:H149)</f>
        <v>4.8712355686314193E-8</v>
      </c>
      <c r="J149" s="31">
        <f t="shared" si="14"/>
        <v>2.2070875761127874E-4</v>
      </c>
      <c r="K149" s="34">
        <f t="array" ref="K149">I149*$F$3</f>
        <v>4.7808690941805983E-8</v>
      </c>
      <c r="L149" s="43">
        <f t="shared" si="15"/>
        <v>2.0122095311744514E-12</v>
      </c>
    </row>
    <row r="150" spans="1:12" x14ac:dyDescent="0.25">
      <c r="A150" s="1">
        <v>43304</v>
      </c>
      <c r="B150" s="4">
        <v>2806.9799800000001</v>
      </c>
      <c r="C150" s="4">
        <v>340.01336700000002</v>
      </c>
      <c r="D150" s="39">
        <f t="shared" si="16"/>
        <v>-4.6034622708774663E-3</v>
      </c>
      <c r="E150" s="39">
        <f t="shared" si="17"/>
        <v>2.1191864879392317E-5</v>
      </c>
      <c r="F150" s="31">
        <v>458</v>
      </c>
      <c r="G150" s="32">
        <f t="shared" si="12"/>
        <v>1.9210918364518113E-4</v>
      </c>
      <c r="H150" s="33">
        <f t="shared" si="13"/>
        <v>4.0711518618990429E-9</v>
      </c>
      <c r="I150" s="41">
        <f>(1-$F$3)*SUM($H$12:H150)</f>
        <v>4.878787977779579E-8</v>
      </c>
      <c r="J150" s="31">
        <f t="shared" si="14"/>
        <v>2.2087978580620678E-4</v>
      </c>
      <c r="K150" s="34">
        <f t="array" ref="K150">I150*$F$3</f>
        <v>4.7882813983022786E-8</v>
      </c>
      <c r="L150" s="43">
        <f t="shared" si="15"/>
        <v>4.4706797758234989E-10</v>
      </c>
    </row>
    <row r="151" spans="1:12" x14ac:dyDescent="0.25">
      <c r="A151" s="1">
        <v>43305</v>
      </c>
      <c r="B151" s="4">
        <v>2820.3999020000001</v>
      </c>
      <c r="C151" s="4">
        <v>344.82574499999998</v>
      </c>
      <c r="D151" s="39">
        <f t="shared" si="16"/>
        <v>1.4054270932166808E-2</v>
      </c>
      <c r="E151" s="39">
        <f t="shared" si="17"/>
        <v>1.9752253143474888E-4</v>
      </c>
      <c r="F151" s="31">
        <v>457</v>
      </c>
      <c r="G151" s="32">
        <f t="shared" si="12"/>
        <v>1.9574037063098914E-4</v>
      </c>
      <c r="H151" s="33">
        <f t="shared" si="13"/>
        <v>3.8663133511008948E-8</v>
      </c>
      <c r="I151" s="41">
        <f>(1-$F$3)*SUM($H$12:H151)</f>
        <v>4.95051210233455E-8</v>
      </c>
      <c r="J151" s="31">
        <f t="shared" si="14"/>
        <v>2.224974629593459E-4</v>
      </c>
      <c r="K151" s="34">
        <f t="array" ref="K151">I151*$F$3</f>
        <v>4.8586749659219941E-8</v>
      </c>
      <c r="L151" s="43">
        <f t="shared" si="15"/>
        <v>3.899595882948985E-8</v>
      </c>
    </row>
    <row r="152" spans="1:12" x14ac:dyDescent="0.25">
      <c r="A152" s="1">
        <v>43306</v>
      </c>
      <c r="B152" s="4">
        <v>2846.070068</v>
      </c>
      <c r="C152" s="4">
        <v>342.56393400000002</v>
      </c>
      <c r="D152" s="39">
        <f t="shared" si="16"/>
        <v>-6.5808935804524604E-3</v>
      </c>
      <c r="E152" s="39">
        <f t="shared" si="17"/>
        <v>4.3308160317240405E-5</v>
      </c>
      <c r="F152" s="31">
        <v>456</v>
      </c>
      <c r="G152" s="32">
        <f t="shared" si="12"/>
        <v>1.9944019316391531E-4</v>
      </c>
      <c r="H152" s="33">
        <f t="shared" si="13"/>
        <v>8.6373878592442382E-9</v>
      </c>
      <c r="I152" s="41">
        <f>(1-$F$3)*SUM($H$12:H152)</f>
        <v>4.9665353530746807E-8</v>
      </c>
      <c r="J152" s="31">
        <f t="shared" si="14"/>
        <v>2.2285724922188824E-4</v>
      </c>
      <c r="K152" s="34">
        <f t="array" ref="K152">I152*$F$3</f>
        <v>4.8744009687343198E-8</v>
      </c>
      <c r="L152" s="43">
        <f t="shared" si="15"/>
        <v>1.8713770992701878E-9</v>
      </c>
    </row>
    <row r="153" spans="1:12" x14ac:dyDescent="0.25">
      <c r="A153" s="1">
        <v>43307</v>
      </c>
      <c r="B153" s="4">
        <v>2837.4399410000001</v>
      </c>
      <c r="C153" s="4">
        <v>345.83633400000002</v>
      </c>
      <c r="D153" s="39">
        <f t="shared" si="16"/>
        <v>9.5073311306069341E-3</v>
      </c>
      <c r="E153" s="39">
        <f t="shared" si="17"/>
        <v>9.0389345227007725E-5</v>
      </c>
      <c r="F153" s="31">
        <v>455</v>
      </c>
      <c r="G153" s="32">
        <f t="shared" si="12"/>
        <v>2.0320994857134776E-4</v>
      </c>
      <c r="H153" s="33">
        <f t="shared" si="13"/>
        <v>1.8368014194978038E-8</v>
      </c>
      <c r="I153" s="41">
        <f>(1-$F$3)*SUM($H$12:H153)</f>
        <v>5.0006099253690589E-8</v>
      </c>
      <c r="J153" s="31">
        <f t="shared" si="14"/>
        <v>2.2362043567994986E-4</v>
      </c>
      <c r="K153" s="34">
        <f t="array" ref="K153">I153*$F$3</f>
        <v>4.9078434223550514E-8</v>
      </c>
      <c r="L153" s="43">
        <f t="shared" si="15"/>
        <v>8.161363804191423E-9</v>
      </c>
    </row>
    <row r="154" spans="1:12" x14ac:dyDescent="0.25">
      <c r="A154" s="1">
        <v>43308</v>
      </c>
      <c r="B154" s="4">
        <v>2818.820068</v>
      </c>
      <c r="C154" s="4">
        <v>347.11645499999997</v>
      </c>
      <c r="D154" s="39">
        <f t="shared" si="16"/>
        <v>3.6946888057466576E-3</v>
      </c>
      <c r="E154" s="39">
        <f t="shared" si="17"/>
        <v>1.3650725371309662E-5</v>
      </c>
      <c r="F154" s="31">
        <v>454</v>
      </c>
      <c r="G154" s="32">
        <f t="shared" si="12"/>
        <v>2.0705095870234621E-4</v>
      </c>
      <c r="H154" s="33">
        <f t="shared" si="13"/>
        <v>2.8263957751121065E-9</v>
      </c>
      <c r="I154" s="41">
        <f>(1-$F$3)*SUM($H$12:H154)</f>
        <v>5.0058531828137268E-8</v>
      </c>
      <c r="J154" s="31">
        <f t="shared" si="14"/>
        <v>2.2373764061538073E-4</v>
      </c>
      <c r="K154" s="34">
        <f t="array" ref="K154">I154*$F$3</f>
        <v>4.9129894119334385E-8</v>
      </c>
      <c r="L154" s="43">
        <f t="shared" si="15"/>
        <v>1.8500339952512438E-10</v>
      </c>
    </row>
    <row r="155" spans="1:12" x14ac:dyDescent="0.25">
      <c r="A155" s="1">
        <v>43311</v>
      </c>
      <c r="B155" s="4">
        <v>2802.6000979999999</v>
      </c>
      <c r="C155" s="4">
        <v>337.88632200000001</v>
      </c>
      <c r="D155" s="39">
        <f t="shared" si="16"/>
        <v>-2.695081536220939E-2</v>
      </c>
      <c r="E155" s="39">
        <f t="shared" si="17"/>
        <v>7.2634644868790172E-4</v>
      </c>
      <c r="F155" s="31">
        <v>453</v>
      </c>
      <c r="G155" s="32">
        <f t="shared" si="12"/>
        <v>2.1096457039114329E-4</v>
      </c>
      <c r="H155" s="33">
        <f t="shared" si="13"/>
        <v>1.5323336650257579E-7</v>
      </c>
      <c r="I155" s="41">
        <f>(1-$F$3)*SUM($H$12:H155)</f>
        <v>5.2901169779838448E-8</v>
      </c>
      <c r="J155" s="31">
        <f t="shared" si="14"/>
        <v>2.3000254298559058E-4</v>
      </c>
      <c r="K155" s="34">
        <f t="array" ref="K155">I155*$F$3</f>
        <v>5.1919798187359413E-8</v>
      </c>
      <c r="L155" s="43">
        <f t="shared" si="15"/>
        <v>5.2750374269513215E-7</v>
      </c>
    </row>
    <row r="156" spans="1:12" x14ac:dyDescent="0.25">
      <c r="A156" s="1">
        <v>43312</v>
      </c>
      <c r="B156" s="4">
        <v>2816.290039</v>
      </c>
      <c r="C156" s="4">
        <v>342.929688</v>
      </c>
      <c r="D156" s="39">
        <f t="shared" si="16"/>
        <v>1.4815921429571277E-2</v>
      </c>
      <c r="E156" s="39">
        <f t="shared" si="17"/>
        <v>2.1951152780722941E-4</v>
      </c>
      <c r="F156" s="31">
        <v>452</v>
      </c>
      <c r="G156" s="32">
        <f t="shared" si="12"/>
        <v>2.1495215592940562E-4</v>
      </c>
      <c r="H156" s="33">
        <f t="shared" si="13"/>
        <v>4.7184476153521632E-8</v>
      </c>
      <c r="I156" s="41">
        <f>(1-$F$3)*SUM($H$12:H156)</f>
        <v>5.3776490773604417E-8</v>
      </c>
      <c r="J156" s="31">
        <f t="shared" si="14"/>
        <v>2.3189758682143379E-4</v>
      </c>
      <c r="K156" s="34">
        <f t="array" ref="K156">I156*$F$3</f>
        <v>5.277888106841148E-8</v>
      </c>
      <c r="L156" s="43">
        <f t="shared" si="15"/>
        <v>4.8162142480235775E-8</v>
      </c>
    </row>
    <row r="157" spans="1:12" x14ac:dyDescent="0.25">
      <c r="A157" s="1">
        <v>43313</v>
      </c>
      <c r="B157" s="4">
        <v>2813.360107</v>
      </c>
      <c r="C157" s="4">
        <v>339.522583</v>
      </c>
      <c r="D157" s="39">
        <f t="shared" si="16"/>
        <v>-9.9849717027916153E-3</v>
      </c>
      <c r="E157" s="39">
        <f t="shared" si="17"/>
        <v>9.9699659905549295E-5</v>
      </c>
      <c r="F157" s="31">
        <v>451</v>
      </c>
      <c r="G157" s="32">
        <f t="shared" si="12"/>
        <v>2.1901511354742266E-4</v>
      </c>
      <c r="H157" s="33">
        <f t="shared" si="13"/>
        <v>2.1835732334853302E-8</v>
      </c>
      <c r="I157" s="41">
        <f>(1-$F$3)*SUM($H$12:H157)</f>
        <v>5.4181566266331381E-8</v>
      </c>
      <c r="J157" s="31">
        <f t="shared" si="14"/>
        <v>2.3276934133672196E-4</v>
      </c>
      <c r="K157" s="34">
        <f t="array" ref="K157">I157*$F$3</f>
        <v>5.3176441990420515E-8</v>
      </c>
      <c r="L157" s="43">
        <f t="shared" si="15"/>
        <v>9.9294216666533116E-9</v>
      </c>
    </row>
    <row r="158" spans="1:12" x14ac:dyDescent="0.25">
      <c r="A158" s="1">
        <v>43314</v>
      </c>
      <c r="B158" s="4">
        <v>2827.219971</v>
      </c>
      <c r="C158" s="4">
        <v>336.60623199999998</v>
      </c>
      <c r="D158" s="39">
        <f t="shared" si="16"/>
        <v>-8.6266670532738395E-3</v>
      </c>
      <c r="E158" s="39">
        <f t="shared" si="17"/>
        <v>7.4419384448040345E-5</v>
      </c>
      <c r="F158" s="31">
        <v>450</v>
      </c>
      <c r="G158" s="32">
        <f t="shared" si="12"/>
        <v>2.2315486790439054E-4</v>
      </c>
      <c r="H158" s="33">
        <f t="shared" si="13"/>
        <v>1.66070479060285E-8</v>
      </c>
      <c r="I158" s="41">
        <f>(1-$F$3)*SUM($H$12:H158)</f>
        <v>5.4489644237343018E-8</v>
      </c>
      <c r="J158" s="31">
        <f t="shared" si="14"/>
        <v>2.3343016993812736E-4</v>
      </c>
      <c r="K158" s="34">
        <f t="array" ref="K158">I158*$F$3</f>
        <v>5.3478804795391826E-8</v>
      </c>
      <c r="L158" s="43">
        <f t="shared" si="15"/>
        <v>5.5302879221400116E-9</v>
      </c>
    </row>
    <row r="159" spans="1:12" x14ac:dyDescent="0.25">
      <c r="A159" s="1">
        <v>43315</v>
      </c>
      <c r="B159" s="4">
        <v>2840.3500979999999</v>
      </c>
      <c r="C159" s="4">
        <v>335.36465500000003</v>
      </c>
      <c r="D159" s="39">
        <f t="shared" si="16"/>
        <v>-3.695333940447357E-3</v>
      </c>
      <c r="E159" s="39">
        <f t="shared" si="17"/>
        <v>1.3655492931422191E-5</v>
      </c>
      <c r="F159" s="31">
        <v>449</v>
      </c>
      <c r="G159" s="32">
        <f t="shared" si="12"/>
        <v>2.2737287058796214E-4</v>
      </c>
      <c r="H159" s="33">
        <f t="shared" si="13"/>
        <v>3.1048886271110894E-9</v>
      </c>
      <c r="I159" s="41">
        <f>(1-$F$3)*SUM($H$12:H159)</f>
        <v>5.4547243143173251E-8</v>
      </c>
      <c r="J159" s="31">
        <f t="shared" si="14"/>
        <v>2.335535123760147E-4</v>
      </c>
      <c r="K159" s="34">
        <f t="array" ref="K159">I159*$F$3</f>
        <v>5.3535335181751221E-8</v>
      </c>
      <c r="L159" s="43">
        <f t="shared" si="15"/>
        <v>1.8501325044992299E-10</v>
      </c>
    </row>
    <row r="160" spans="1:12" x14ac:dyDescent="0.25">
      <c r="A160" s="1">
        <v>43318</v>
      </c>
      <c r="B160" s="4">
        <v>2850.3999020000001</v>
      </c>
      <c r="C160" s="4">
        <v>333.56478900000002</v>
      </c>
      <c r="D160" s="39">
        <f t="shared" si="16"/>
        <v>-5.3813458494046968E-3</v>
      </c>
      <c r="E160" s="39">
        <f t="shared" si="17"/>
        <v>2.8958883150905159E-5</v>
      </c>
      <c r="F160" s="31">
        <v>448</v>
      </c>
      <c r="G160" s="32">
        <f t="shared" si="12"/>
        <v>2.3167060062324115E-4</v>
      </c>
      <c r="H160" s="33">
        <f t="shared" si="13"/>
        <v>6.7089218529484561E-9</v>
      </c>
      <c r="I160" s="41">
        <f>(1-$F$3)*SUM($H$12:H160)</f>
        <v>5.467170060507903E-8</v>
      </c>
      <c r="J160" s="31">
        <f t="shared" si="14"/>
        <v>2.3381980370592871E-4</v>
      </c>
      <c r="K160" s="34">
        <f t="array" ref="K160">I160*$F$3</f>
        <v>5.3657483828594979E-8</v>
      </c>
      <c r="L160" s="43">
        <f t="shared" si="15"/>
        <v>8.3551207086462177E-10</v>
      </c>
    </row>
    <row r="161" spans="1:12" x14ac:dyDescent="0.25">
      <c r="A161" s="1">
        <v>43319</v>
      </c>
      <c r="B161" s="4">
        <v>2858.4499510000001</v>
      </c>
      <c r="C161" s="4">
        <v>337.59756499999997</v>
      </c>
      <c r="D161" s="39">
        <f t="shared" si="16"/>
        <v>1.2017433665266008E-2</v>
      </c>
      <c r="E161" s="39">
        <f t="shared" si="17"/>
        <v>1.444187118990688E-4</v>
      </c>
      <c r="F161" s="31">
        <v>447</v>
      </c>
      <c r="G161" s="32">
        <f t="shared" si="12"/>
        <v>2.3604956499139536E-4</v>
      </c>
      <c r="H161" s="33">
        <f t="shared" si="13"/>
        <v>3.4089974120392844E-8</v>
      </c>
      <c r="I161" s="41">
        <f>(1-$F$3)*SUM($H$12:H161)</f>
        <v>5.5304104998579778E-8</v>
      </c>
      <c r="J161" s="31">
        <f t="shared" si="14"/>
        <v>2.3516824827892854E-4</v>
      </c>
      <c r="K161" s="34">
        <f t="array" ref="K161">I161*$F$3</f>
        <v>5.4278156464379905E-8</v>
      </c>
      <c r="L161" s="43">
        <f t="shared" si="15"/>
        <v>2.0841089729822824E-8</v>
      </c>
    </row>
    <row r="162" spans="1:12" x14ac:dyDescent="0.25">
      <c r="A162" s="1">
        <v>43320</v>
      </c>
      <c r="B162" s="4">
        <v>2857.6999510000001</v>
      </c>
      <c r="C162" s="4">
        <v>334.72943099999998</v>
      </c>
      <c r="D162" s="39">
        <f t="shared" si="16"/>
        <v>-8.5320131897732281E-3</v>
      </c>
      <c r="E162" s="39">
        <f t="shared" si="17"/>
        <v>7.2795249070464337E-5</v>
      </c>
      <c r="F162" s="31">
        <v>446</v>
      </c>
      <c r="G162" s="32">
        <f t="shared" si="12"/>
        <v>2.4051129915807375E-4</v>
      </c>
      <c r="H162" s="33">
        <f t="shared" si="13"/>
        <v>1.7508079926472937E-8</v>
      </c>
      <c r="I162" s="41">
        <f>(1-$F$3)*SUM($H$12:H162)</f>
        <v>5.5628898048529332E-8</v>
      </c>
      <c r="J162" s="31">
        <f t="shared" si="14"/>
        <v>2.3585779200299771E-4</v>
      </c>
      <c r="K162" s="34">
        <f t="array" ref="K162">I162*$F$3</f>
        <v>5.4596924266230374E-8</v>
      </c>
      <c r="L162" s="43">
        <f t="shared" si="15"/>
        <v>5.291202474654196E-9</v>
      </c>
    </row>
    <row r="163" spans="1:12" x14ac:dyDescent="0.25">
      <c r="A163" s="1">
        <v>43321</v>
      </c>
      <c r="B163" s="4">
        <v>2853.580078</v>
      </c>
      <c r="C163" s="4">
        <v>332.45642099999998</v>
      </c>
      <c r="D163" s="39">
        <f t="shared" si="16"/>
        <v>-6.8137499837608905E-3</v>
      </c>
      <c r="E163" s="39">
        <f t="shared" si="17"/>
        <v>4.6427188841201534E-5</v>
      </c>
      <c r="F163" s="31">
        <v>445</v>
      </c>
      <c r="G163" s="32">
        <f t="shared" si="12"/>
        <v>2.4505736761181102E-4</v>
      </c>
      <c r="H163" s="33">
        <f t="shared" si="13"/>
        <v>1.1377324683041294E-8</v>
      </c>
      <c r="I163" s="41">
        <f>(1-$F$3)*SUM($H$12:H163)</f>
        <v>5.5839959227116022E-8</v>
      </c>
      <c r="J163" s="31">
        <f t="shared" si="14"/>
        <v>2.3630480153208065E-4</v>
      </c>
      <c r="K163" s="34">
        <f t="array" ref="K163">I163*$F$3</f>
        <v>5.4804070040945998E-8</v>
      </c>
      <c r="L163" s="43">
        <f t="shared" si="15"/>
        <v>2.1503980693645663E-9</v>
      </c>
    </row>
    <row r="164" spans="1:12" x14ac:dyDescent="0.25">
      <c r="A164" s="1">
        <v>43322</v>
      </c>
      <c r="B164" s="4">
        <v>2833.280029</v>
      </c>
      <c r="C164" s="4">
        <v>328.28765900000002</v>
      </c>
      <c r="D164" s="39">
        <f t="shared" si="16"/>
        <v>-1.261855366186611E-2</v>
      </c>
      <c r="E164" s="39">
        <f t="shared" si="17"/>
        <v>1.5922789651739462E-4</v>
      </c>
      <c r="F164" s="31">
        <v>444</v>
      </c>
      <c r="G164" s="32">
        <f t="shared" si="12"/>
        <v>2.4968936441260896E-4</v>
      </c>
      <c r="H164" s="33">
        <f t="shared" si="13"/>
        <v>3.9757512278184937E-8</v>
      </c>
      <c r="I164" s="41">
        <f>(1-$F$3)*SUM($H$12:H164)</f>
        <v>5.6577502334382375E-8</v>
      </c>
      <c r="J164" s="31">
        <f t="shared" si="14"/>
        <v>2.3786025799696421E-4</v>
      </c>
      <c r="K164" s="34">
        <f t="array" ref="K164">I164*$F$3</f>
        <v>5.5527930958258667E-8</v>
      </c>
      <c r="L164" s="43">
        <f t="shared" si="15"/>
        <v>2.5335842921416355E-8</v>
      </c>
    </row>
    <row r="165" spans="1:12" x14ac:dyDescent="0.25">
      <c r="A165" s="1">
        <v>43325</v>
      </c>
      <c r="B165" s="4">
        <v>2821.929932</v>
      </c>
      <c r="C165" s="4">
        <v>327.27209499999998</v>
      </c>
      <c r="D165" s="39">
        <f t="shared" si="16"/>
        <v>-3.0983134831450319E-3</v>
      </c>
      <c r="E165" s="39">
        <f t="shared" si="17"/>
        <v>9.5995464398382998E-6</v>
      </c>
      <c r="F165" s="31">
        <v>443</v>
      </c>
      <c r="G165" s="32">
        <f t="shared" si="12"/>
        <v>2.5440891375088699E-4</v>
      </c>
      <c r="H165" s="33">
        <f t="shared" si="13"/>
        <v>2.4422101822604563E-9</v>
      </c>
      <c r="I165" s="41">
        <f>(1-$F$3)*SUM($H$12:H165)</f>
        <v>5.6622807867430286E-8</v>
      </c>
      <c r="J165" s="31">
        <f t="shared" si="14"/>
        <v>2.3795547454813953E-4</v>
      </c>
      <c r="K165" s="34">
        <f t="array" ref="K165">I165*$F$3</f>
        <v>5.557239602665711E-8</v>
      </c>
      <c r="L165" s="43">
        <f t="shared" si="15"/>
        <v>9.1087440548950375E-11</v>
      </c>
    </row>
    <row r="166" spans="1:12" x14ac:dyDescent="0.25">
      <c r="A166" s="1">
        <v>43326</v>
      </c>
      <c r="B166" s="4">
        <v>2839.959961</v>
      </c>
      <c r="C166" s="4">
        <v>328.02648900000003</v>
      </c>
      <c r="D166" s="39">
        <f t="shared" si="16"/>
        <v>2.3024445701207751E-3</v>
      </c>
      <c r="E166" s="39">
        <f t="shared" si="17"/>
        <v>5.3012509984786404E-6</v>
      </c>
      <c r="F166" s="31">
        <v>442</v>
      </c>
      <c r="G166" s="32">
        <f t="shared" si="12"/>
        <v>2.5921767051699778E-4</v>
      </c>
      <c r="H166" s="33">
        <f t="shared" si="13"/>
        <v>1.3741779346515418E-9</v>
      </c>
      <c r="I166" s="41">
        <f>(1-$F$3)*SUM($H$12:H166)</f>
        <v>5.6648300294038073E-8</v>
      </c>
      <c r="J166" s="31">
        <f t="shared" si="14"/>
        <v>2.3800903405971394E-4</v>
      </c>
      <c r="K166" s="34">
        <f t="array" ref="K166">I166*$F$3</f>
        <v>5.5597415542299029E-8</v>
      </c>
      <c r="L166" s="43">
        <f t="shared" si="15"/>
        <v>2.7516881512172879E-11</v>
      </c>
    </row>
    <row r="167" spans="1:12" x14ac:dyDescent="0.25">
      <c r="A167" s="1">
        <v>43327</v>
      </c>
      <c r="B167" s="4">
        <v>2818.3701169999999</v>
      </c>
      <c r="C167" s="4">
        <v>320.88836700000002</v>
      </c>
      <c r="D167" s="39">
        <f t="shared" si="16"/>
        <v>-2.2001067979507582E-2</v>
      </c>
      <c r="E167" s="39">
        <f t="shared" si="17"/>
        <v>4.8404699223891383E-4</v>
      </c>
      <c r="F167" s="31">
        <v>441</v>
      </c>
      <c r="G167" s="32">
        <f t="shared" si="12"/>
        <v>2.6411732088150747E-4</v>
      </c>
      <c r="H167" s="33">
        <f t="shared" si="13"/>
        <v>1.2784519477089377E-7</v>
      </c>
      <c r="I167" s="41">
        <f>(1-$F$3)*SUM($H$12:H167)</f>
        <v>5.9019961316001343E-8</v>
      </c>
      <c r="J167" s="31">
        <f t="shared" si="14"/>
        <v>2.4294024227369443E-4</v>
      </c>
      <c r="K167" s="34">
        <f t="array" ref="K167">I167*$F$3</f>
        <v>5.7925079791343455E-8</v>
      </c>
      <c r="L167" s="43">
        <f t="shared" si="15"/>
        <v>2.3424541712955758E-7</v>
      </c>
    </row>
    <row r="168" spans="1:12" x14ac:dyDescent="0.25">
      <c r="A168" s="1">
        <v>43328</v>
      </c>
      <c r="B168" s="4">
        <v>2840.6899410000001</v>
      </c>
      <c r="C168" s="4">
        <v>334.64236499999998</v>
      </c>
      <c r="D168" s="39">
        <f t="shared" si="16"/>
        <v>4.1969098115035214E-2</v>
      </c>
      <c r="E168" s="39">
        <f t="shared" si="17"/>
        <v>1.7614051965894524E-3</v>
      </c>
      <c r="F168" s="31">
        <v>440</v>
      </c>
      <c r="G168" s="32">
        <f t="shared" si="12"/>
        <v>2.6910958288644513E-4</v>
      </c>
      <c r="H168" s="33">
        <f t="shared" si="13"/>
        <v>4.740110177482044E-7</v>
      </c>
      <c r="I168" s="41">
        <f>(1-$F$3)*SUM($H$12:H168)</f>
        <v>6.781335755423446E-8</v>
      </c>
      <c r="J168" s="31">
        <f t="shared" si="14"/>
        <v>2.6040997975161102E-4</v>
      </c>
      <c r="K168" s="34">
        <f t="array" ref="K168">I168*$F$3</f>
        <v>6.655534940486245E-8</v>
      </c>
      <c r="L168" s="43">
        <f t="shared" si="15"/>
        <v>3.1023138091253367E-6</v>
      </c>
    </row>
    <row r="169" spans="1:12" x14ac:dyDescent="0.25">
      <c r="A169" s="1">
        <v>43329</v>
      </c>
      <c r="B169" s="4">
        <v>2850.1298830000001</v>
      </c>
      <c r="C169" s="4">
        <v>335.04858400000001</v>
      </c>
      <c r="D169" s="39">
        <f t="shared" si="16"/>
        <v>1.2131537701902458E-3</v>
      </c>
      <c r="E169" s="39">
        <f t="shared" si="17"/>
        <v>1.4717420701268078E-6</v>
      </c>
      <c r="F169" s="31">
        <v>439</v>
      </c>
      <c r="G169" s="32">
        <f t="shared" si="12"/>
        <v>2.741962070477258E-4</v>
      </c>
      <c r="H169" s="33">
        <f t="shared" si="13"/>
        <v>4.0354609338133875E-10</v>
      </c>
      <c r="I169" s="41">
        <f>(1-$F$3)*SUM($H$12:H169)</f>
        <v>6.7820843753007547E-8</v>
      </c>
      <c r="J169" s="31">
        <f t="shared" si="14"/>
        <v>2.604243532256681E-4</v>
      </c>
      <c r="K169" s="34">
        <f t="array" ref="K169">I169*$F$3</f>
        <v>6.6562696726880219E-8</v>
      </c>
      <c r="L169" s="43">
        <f t="shared" si="15"/>
        <v>1.9745290714286133E-12</v>
      </c>
    </row>
    <row r="170" spans="1:12" x14ac:dyDescent="0.25">
      <c r="A170" s="1">
        <v>43332</v>
      </c>
      <c r="B170" s="4">
        <v>2857.0500489999999</v>
      </c>
      <c r="C170" s="4">
        <v>339.24633799999998</v>
      </c>
      <c r="D170" s="39">
        <f t="shared" si="16"/>
        <v>1.245095608194916E-2</v>
      </c>
      <c r="E170" s="39">
        <f t="shared" si="17"/>
        <v>1.5502630735462678E-4</v>
      </c>
      <c r="F170" s="31">
        <v>438</v>
      </c>
      <c r="G170" s="32">
        <f t="shared" si="12"/>
        <v>2.793789769689627E-4</v>
      </c>
      <c r="H170" s="33">
        <f t="shared" si="13"/>
        <v>4.3311091152011606E-8</v>
      </c>
      <c r="I170" s="41">
        <f>(1-$F$3)*SUM($H$12:H170)</f>
        <v>6.8624309435765538E-8</v>
      </c>
      <c r="J170" s="31">
        <f t="shared" si="14"/>
        <v>2.6196241989217753E-4</v>
      </c>
      <c r="K170" s="34">
        <f t="array" ref="K170">I170*$F$3</f>
        <v>6.7351257287504381E-8</v>
      </c>
      <c r="L170" s="43">
        <f t="shared" si="15"/>
        <v>2.4012278074777124E-8</v>
      </c>
    </row>
    <row r="171" spans="1:12" x14ac:dyDescent="0.25">
      <c r="A171" s="1">
        <v>43333</v>
      </c>
      <c r="B171" s="4">
        <v>2862.959961</v>
      </c>
      <c r="C171" s="4">
        <v>342.17709400000001</v>
      </c>
      <c r="D171" s="39">
        <f t="shared" si="16"/>
        <v>8.601917496901439E-3</v>
      </c>
      <c r="E171" s="39">
        <f t="shared" si="17"/>
        <v>7.3992984623499113E-5</v>
      </c>
      <c r="F171" s="31">
        <v>437</v>
      </c>
      <c r="G171" s="32">
        <f t="shared" si="12"/>
        <v>2.8465970996688003E-4</v>
      </c>
      <c r="H171" s="33">
        <f t="shared" si="13"/>
        <v>2.1062821542509072E-8</v>
      </c>
      <c r="I171" s="41">
        <f>(1-$F$3)*SUM($H$12:H171)</f>
        <v>6.9015046631281236E-8</v>
      </c>
      <c r="J171" s="31">
        <f t="shared" si="14"/>
        <v>2.6270714994320433E-4</v>
      </c>
      <c r="K171" s="34">
        <f t="array" ref="K171">I171*$F$3</f>
        <v>6.7734745902593602E-8</v>
      </c>
      <c r="L171" s="43">
        <f t="shared" si="15"/>
        <v>5.464942569465083E-9</v>
      </c>
    </row>
    <row r="172" spans="1:12" x14ac:dyDescent="0.25">
      <c r="A172" s="1">
        <v>43334</v>
      </c>
      <c r="B172" s="4">
        <v>2861.820068</v>
      </c>
      <c r="C172" s="4">
        <v>338.55963100000002</v>
      </c>
      <c r="D172" s="39">
        <f t="shared" si="16"/>
        <v>-1.0628182435131389E-2</v>
      </c>
      <c r="E172" s="39">
        <f t="shared" si="17"/>
        <v>1.1295826187443538E-4</v>
      </c>
      <c r="F172" s="31">
        <v>436</v>
      </c>
      <c r="G172" s="32">
        <f t="shared" si="12"/>
        <v>2.900402577085473E-4</v>
      </c>
      <c r="H172" s="33">
        <f t="shared" si="13"/>
        <v>3.2762443384370811E-8</v>
      </c>
      <c r="I172" s="41">
        <f>(1-$F$3)*SUM($H$12:H172)</f>
        <v>6.9622823952112394E-8</v>
      </c>
      <c r="J172" s="31">
        <f t="shared" si="14"/>
        <v>2.6386137260332818E-4</v>
      </c>
      <c r="K172" s="34">
        <f t="array" ref="K172">I172*$F$3</f>
        <v>6.833124832346132E-8</v>
      </c>
      <c r="L172" s="43">
        <f t="shared" si="15"/>
        <v>1.2744136436768362E-8</v>
      </c>
    </row>
    <row r="173" spans="1:12" x14ac:dyDescent="0.25">
      <c r="A173" s="1">
        <v>43335</v>
      </c>
      <c r="B173" s="4">
        <v>2856.9799800000001</v>
      </c>
      <c r="C173" s="4">
        <v>336.09320100000002</v>
      </c>
      <c r="D173" s="39">
        <f t="shared" si="16"/>
        <v>-7.3117338911115265E-3</v>
      </c>
      <c r="E173" s="39">
        <f t="shared" si="17"/>
        <v>5.3461452494428905E-5</v>
      </c>
      <c r="F173" s="31">
        <v>435</v>
      </c>
      <c r="G173" s="32">
        <f t="shared" si="12"/>
        <v>2.9552250686065902E-4</v>
      </c>
      <c r="H173" s="33">
        <f t="shared" si="13"/>
        <v>1.5799062461565661E-8</v>
      </c>
      <c r="I173" s="41">
        <f>(1-$F$3)*SUM($H$12:H173)</f>
        <v>6.991591295472064E-8</v>
      </c>
      <c r="J173" s="31">
        <f t="shared" si="14"/>
        <v>2.6441617377672008E-4</v>
      </c>
      <c r="K173" s="34">
        <f t="array" ref="K173">I173*$F$3</f>
        <v>6.8618900220946475E-8</v>
      </c>
      <c r="L173" s="43">
        <f t="shared" si="15"/>
        <v>2.8507946792187817E-9</v>
      </c>
    </row>
    <row r="174" spans="1:12" x14ac:dyDescent="0.25">
      <c r="A174" s="1">
        <v>43336</v>
      </c>
      <c r="B174" s="4">
        <v>2874.6899410000001</v>
      </c>
      <c r="C174" s="4">
        <v>337.930969</v>
      </c>
      <c r="D174" s="39">
        <f t="shared" si="16"/>
        <v>5.4531354686937431E-3</v>
      </c>
      <c r="E174" s="39">
        <f t="shared" si="17"/>
        <v>2.9736686439925729E-5</v>
      </c>
      <c r="F174" s="31">
        <v>434</v>
      </c>
      <c r="G174" s="32">
        <f t="shared" si="12"/>
        <v>3.0110837975108666E-4</v>
      </c>
      <c r="H174" s="33">
        <f t="shared" si="13"/>
        <v>8.9539654730921464E-9</v>
      </c>
      <c r="I174" s="41">
        <f>(1-$F$3)*SUM($H$12:H174)</f>
        <v>7.0082018305356573E-8</v>
      </c>
      <c r="J174" s="31">
        <f t="shared" si="14"/>
        <v>2.6473008575784616E-4</v>
      </c>
      <c r="K174" s="34">
        <f t="array" ref="K174">I174*$F$3</f>
        <v>6.8781924144968381E-8</v>
      </c>
      <c r="L174" s="43">
        <f t="shared" si="15"/>
        <v>8.8018455835748431E-10</v>
      </c>
    </row>
    <row r="175" spans="1:12" x14ac:dyDescent="0.25">
      <c r="A175" s="1">
        <v>43339</v>
      </c>
      <c r="B175" s="4">
        <v>2896.73999</v>
      </c>
      <c r="C175" s="4">
        <v>342.14807100000002</v>
      </c>
      <c r="D175" s="39">
        <f t="shared" si="16"/>
        <v>1.2401958607829895E-2</v>
      </c>
      <c r="E175" s="39">
        <f t="shared" si="17"/>
        <v>1.5380857731032602E-4</v>
      </c>
      <c r="F175" s="31">
        <v>433</v>
      </c>
      <c r="G175" s="32">
        <f t="shared" si="12"/>
        <v>3.0679983504293428E-4</v>
      </c>
      <c r="H175" s="33">
        <f t="shared" si="13"/>
        <v>4.7188446146996429E-8</v>
      </c>
      <c r="I175" s="41">
        <f>(1-$F$3)*SUM($H$12:H175)</f>
        <v>7.095741294662097E-8</v>
      </c>
      <c r="J175" s="31">
        <f t="shared" si="14"/>
        <v>2.6637832672088955E-4</v>
      </c>
      <c r="K175" s="34">
        <f t="array" ref="K175">I175*$F$3</f>
        <v>6.9641079307281349E-8</v>
      </c>
      <c r="L175" s="43">
        <f t="shared" si="15"/>
        <v>2.3635660513445245E-8</v>
      </c>
    </row>
    <row r="176" spans="1:12" x14ac:dyDescent="0.25">
      <c r="A176" s="1">
        <v>43340</v>
      </c>
      <c r="B176" s="4">
        <v>2897.5200199999999</v>
      </c>
      <c r="C176" s="4">
        <v>339.70095800000001</v>
      </c>
      <c r="D176" s="39">
        <f t="shared" si="16"/>
        <v>-7.1779042065149446E-3</v>
      </c>
      <c r="E176" s="39">
        <f t="shared" si="17"/>
        <v>5.1522308797904936E-5</v>
      </c>
      <c r="F176" s="31">
        <v>432</v>
      </c>
      <c r="G176" s="32">
        <f t="shared" si="12"/>
        <v>3.1259886842133623E-4</v>
      </c>
      <c r="H176" s="33">
        <f t="shared" si="13"/>
        <v>1.6105815428679738E-8</v>
      </c>
      <c r="I176" s="41">
        <f>(1-$F$3)*SUM($H$12:H176)</f>
        <v>7.1256192535072349E-8</v>
      </c>
      <c r="J176" s="31">
        <f t="shared" si="14"/>
        <v>2.669385557297266E-4</v>
      </c>
      <c r="K176" s="34">
        <f t="array" ref="K176">I176*$F$3</f>
        <v>6.9934316224337395E-8</v>
      </c>
      <c r="L176" s="43">
        <f t="shared" si="15"/>
        <v>2.6473468398030966E-9</v>
      </c>
    </row>
    <row r="177" spans="1:12" x14ac:dyDescent="0.25">
      <c r="A177" s="1">
        <v>43341</v>
      </c>
      <c r="B177" s="4">
        <v>2914.040039</v>
      </c>
      <c r="C177" s="4">
        <v>338.71441700000003</v>
      </c>
      <c r="D177" s="39">
        <f t="shared" si="16"/>
        <v>-2.908370687789489E-3</v>
      </c>
      <c r="E177" s="39">
        <f t="shared" si="17"/>
        <v>8.4586200575931043E-6</v>
      </c>
      <c r="F177" s="31">
        <v>431</v>
      </c>
      <c r="G177" s="32">
        <f t="shared" si="12"/>
        <v>3.1850751329323549E-4</v>
      </c>
      <c r="H177" s="33">
        <f t="shared" si="13"/>
        <v>2.694134040436264E-9</v>
      </c>
      <c r="I177" s="41">
        <f>(1-$F$3)*SUM($H$12:H177)</f>
        <v>7.1306171517099005E-8</v>
      </c>
      <c r="J177" s="31">
        <f t="shared" si="14"/>
        <v>2.6703215446290173E-4</v>
      </c>
      <c r="K177" s="34">
        <f t="array" ref="K177">I177*$F$3</f>
        <v>6.9983368044386601E-8</v>
      </c>
      <c r="L177" s="43">
        <f t="shared" si="15"/>
        <v>7.0369225509242858E-11</v>
      </c>
    </row>
    <row r="178" spans="1:12" x14ac:dyDescent="0.25">
      <c r="A178" s="1">
        <v>43342</v>
      </c>
      <c r="B178" s="4">
        <v>2901.1298830000001</v>
      </c>
      <c r="C178" s="4">
        <v>335.53222699999998</v>
      </c>
      <c r="D178" s="39">
        <f t="shared" si="16"/>
        <v>-9.43931617969959E-3</v>
      </c>
      <c r="E178" s="39">
        <f t="shared" si="17"/>
        <v>8.910068994033846E-5</v>
      </c>
      <c r="F178" s="31">
        <v>430</v>
      </c>
      <c r="G178" s="32">
        <f t="shared" si="12"/>
        <v>3.2452784150038984E-4</v>
      </c>
      <c r="H178" s="33">
        <f t="shared" si="13"/>
        <v>2.891565458253354E-8</v>
      </c>
      <c r="I178" s="41">
        <f>(1-$F$3)*SUM($H$12:H178)</f>
        <v>7.1842586914023735E-8</v>
      </c>
      <c r="J178" s="31">
        <f t="shared" si="14"/>
        <v>2.6803467483522302E-4</v>
      </c>
      <c r="K178" s="34">
        <f t="array" ref="K178">I178*$F$3</f>
        <v>7.0509832379085281E-8</v>
      </c>
      <c r="L178" s="43">
        <f t="shared" si="15"/>
        <v>7.9263729700556837E-9</v>
      </c>
    </row>
    <row r="179" spans="1:12" x14ac:dyDescent="0.25">
      <c r="A179" s="1">
        <v>43343</v>
      </c>
      <c r="B179" s="4">
        <v>2901.5200199999999</v>
      </c>
      <c r="C179" s="4">
        <v>331.556915</v>
      </c>
      <c r="D179" s="39">
        <f t="shared" si="16"/>
        <v>-1.1918524250387585E-2</v>
      </c>
      <c r="E179" s="39">
        <f t="shared" si="17"/>
        <v>1.4205122030707694E-4</v>
      </c>
      <c r="F179" s="31">
        <v>429</v>
      </c>
      <c r="G179" s="32">
        <f t="shared" si="12"/>
        <v>3.3066196404585389E-4</v>
      </c>
      <c r="H179" s="33">
        <f t="shared" si="13"/>
        <v>4.6970935501848347E-8</v>
      </c>
      <c r="I179" s="41">
        <f>(1-$F$3)*SUM($H$12:H179)</f>
        <v>7.2713946507120043E-8</v>
      </c>
      <c r="J179" s="31">
        <f t="shared" si="14"/>
        <v>2.6965523637993764E-4</v>
      </c>
      <c r="K179" s="34">
        <f t="array" ref="K179">I179*$F$3</f>
        <v>7.136502734756067E-8</v>
      </c>
      <c r="L179" s="43">
        <f t="shared" si="15"/>
        <v>2.0158279305252904E-8</v>
      </c>
    </row>
    <row r="180" spans="1:12" x14ac:dyDescent="0.25">
      <c r="A180" s="1">
        <v>43347</v>
      </c>
      <c r="B180" s="4">
        <v>2896.719971</v>
      </c>
      <c r="C180" s="4">
        <v>334.903503</v>
      </c>
      <c r="D180" s="39">
        <f t="shared" si="16"/>
        <v>1.0042955404114271E-2</v>
      </c>
      <c r="E180" s="39">
        <f t="shared" si="17"/>
        <v>1.0086095324902803E-4</v>
      </c>
      <c r="F180" s="31">
        <v>428</v>
      </c>
      <c r="G180" s="32">
        <f t="shared" si="12"/>
        <v>3.3691203183419379E-4</v>
      </c>
      <c r="H180" s="33">
        <f t="shared" si="13"/>
        <v>3.3981268691863663E-8</v>
      </c>
      <c r="I180" s="41">
        <f>(1-$F$3)*SUM($H$12:H180)</f>
        <v>7.3344334302123039E-8</v>
      </c>
      <c r="J180" s="31">
        <f t="shared" si="14"/>
        <v>2.7082159127758449E-4</v>
      </c>
      <c r="K180" s="34">
        <f t="array" ref="K180">I180*$F$3</f>
        <v>7.1983720794842504E-8</v>
      </c>
      <c r="L180" s="43">
        <f t="shared" si="15"/>
        <v>1.0158416378563119E-8</v>
      </c>
    </row>
    <row r="181" spans="1:12" x14ac:dyDescent="0.25">
      <c r="A181" s="1">
        <v>43348</v>
      </c>
      <c r="B181" s="4">
        <v>2888.6000979999999</v>
      </c>
      <c r="C181" s="4">
        <v>335.31939699999998</v>
      </c>
      <c r="D181" s="39">
        <f t="shared" si="16"/>
        <v>1.2410619015887005E-3</v>
      </c>
      <c r="E181" s="39">
        <f t="shared" si="17"/>
        <v>1.5402346435749614E-6</v>
      </c>
      <c r="F181" s="31">
        <v>427</v>
      </c>
      <c r="G181" s="32">
        <f t="shared" si="12"/>
        <v>3.4328023642569327E-4</v>
      </c>
      <c r="H181" s="33">
        <f t="shared" si="13"/>
        <v>5.2873211259745619E-10</v>
      </c>
      <c r="I181" s="41">
        <f>(1-$F$3)*SUM($H$12:H181)</f>
        <v>7.3354142831452248E-8</v>
      </c>
      <c r="J181" s="31">
        <f t="shared" si="14"/>
        <v>2.7083969951144946E-4</v>
      </c>
      <c r="K181" s="34">
        <f t="array" ref="K181">I181*$F$3</f>
        <v>7.199334736577481E-8</v>
      </c>
      <c r="L181" s="43">
        <f t="shared" si="15"/>
        <v>2.1557325038940323E-12</v>
      </c>
    </row>
    <row r="182" spans="1:12" x14ac:dyDescent="0.25">
      <c r="A182" s="1">
        <v>43349</v>
      </c>
      <c r="B182" s="4">
        <v>2878.0500489999999</v>
      </c>
      <c r="C182" s="4">
        <v>339.75900300000001</v>
      </c>
      <c r="D182" s="39">
        <f t="shared" si="16"/>
        <v>1.3153050090608905E-2</v>
      </c>
      <c r="E182" s="39">
        <f t="shared" si="17"/>
        <v>1.7300272668606693E-4</v>
      </c>
      <c r="F182" s="31">
        <v>426</v>
      </c>
      <c r="G182" s="32">
        <f t="shared" si="12"/>
        <v>3.4976881080481481E-4</v>
      </c>
      <c r="H182" s="33">
        <f t="shared" si="13"/>
        <v>6.0510957978976032E-8</v>
      </c>
      <c r="I182" s="41">
        <f>(1-$F$3)*SUM($H$12:H182)</f>
        <v>7.4476683891345622E-8</v>
      </c>
      <c r="J182" s="31">
        <f t="shared" si="14"/>
        <v>2.7290416613043051E-4</v>
      </c>
      <c r="K182" s="34">
        <f t="array" ref="K182">I182*$F$3</f>
        <v>7.3095064124198946E-8</v>
      </c>
      <c r="L182" s="43">
        <f t="shared" si="15"/>
        <v>2.9904657492900815E-8</v>
      </c>
    </row>
    <row r="183" spans="1:12" x14ac:dyDescent="0.25">
      <c r="A183" s="1">
        <v>43350</v>
      </c>
      <c r="B183" s="4">
        <v>2871.679932</v>
      </c>
      <c r="C183" s="4">
        <v>337.83422899999999</v>
      </c>
      <c r="D183" s="39">
        <f t="shared" si="16"/>
        <v>-5.6812231472974876E-3</v>
      </c>
      <c r="E183" s="39">
        <f t="shared" si="17"/>
        <v>3.2276296449388773E-5</v>
      </c>
      <c r="F183" s="31">
        <v>425</v>
      </c>
      <c r="G183" s="32">
        <f t="shared" si="12"/>
        <v>3.5638003016318646E-4</v>
      </c>
      <c r="H183" s="33">
        <f t="shared" si="13"/>
        <v>1.1502627502189119E-8</v>
      </c>
      <c r="I183" s="41">
        <f>(1-$F$3)*SUM($H$12:H183)</f>
        <v>7.4690069567248358E-8</v>
      </c>
      <c r="J183" s="31">
        <f t="shared" si="14"/>
        <v>2.7329483999382123E-4</v>
      </c>
      <c r="K183" s="34">
        <f t="array" ref="K183">I183*$F$3</f>
        <v>7.3304491274393372E-8</v>
      </c>
      <c r="L183" s="43">
        <f t="shared" si="15"/>
        <v>1.0370326910543793E-9</v>
      </c>
    </row>
    <row r="184" spans="1:12" x14ac:dyDescent="0.25">
      <c r="A184" s="1">
        <v>43353</v>
      </c>
      <c r="B184" s="4">
        <v>2877.1298830000001</v>
      </c>
      <c r="C184" s="4">
        <v>330.65731799999998</v>
      </c>
      <c r="D184" s="39">
        <f t="shared" si="16"/>
        <v>-2.1472782389435195E-2</v>
      </c>
      <c r="E184" s="39">
        <f t="shared" si="17"/>
        <v>4.6108038354403827E-4</v>
      </c>
      <c r="F184" s="31">
        <v>424</v>
      </c>
      <c r="G184" s="32">
        <f t="shared" si="12"/>
        <v>3.6311621269738826E-4</v>
      </c>
      <c r="H184" s="33">
        <f t="shared" si="13"/>
        <v>1.6742576262157037E-7</v>
      </c>
      <c r="I184" s="41">
        <f>(1-$F$3)*SUM($H$12:H184)</f>
        <v>7.7795991193740772E-8</v>
      </c>
      <c r="J184" s="31">
        <f t="shared" si="14"/>
        <v>2.7891932739367627E-4</v>
      </c>
      <c r="K184" s="34">
        <f t="array" ref="K184">I184*$F$3</f>
        <v>7.6352794831845133E-8</v>
      </c>
      <c r="L184" s="43">
        <f t="shared" si="15"/>
        <v>2.1252471636701523E-7</v>
      </c>
    </row>
    <row r="185" spans="1:12" x14ac:dyDescent="0.25">
      <c r="A185" s="1">
        <v>43354</v>
      </c>
      <c r="B185" s="4">
        <v>2887.889893</v>
      </c>
      <c r="C185" s="4">
        <v>333.93627900000001</v>
      </c>
      <c r="D185" s="39">
        <f t="shared" si="16"/>
        <v>9.8676472988031786E-3</v>
      </c>
      <c r="E185" s="39">
        <f t="shared" si="17"/>
        <v>9.7370463213577668E-5</v>
      </c>
      <c r="F185" s="31">
        <v>423</v>
      </c>
      <c r="G185" s="32">
        <f t="shared" si="12"/>
        <v>3.6997972042181833E-4</v>
      </c>
      <c r="H185" s="33">
        <f t="shared" si="13"/>
        <v>3.6025096757102411E-8</v>
      </c>
      <c r="I185" s="41">
        <f>(1-$F$3)*SUM($H$12:H185)</f>
        <v>7.8464294120138496E-8</v>
      </c>
      <c r="J185" s="31">
        <f t="shared" si="14"/>
        <v>2.8011478739998444E-4</v>
      </c>
      <c r="K185" s="34">
        <f t="array" ref="K185">I185*$F$3</f>
        <v>7.7008700045491581E-8</v>
      </c>
      <c r="L185" s="43">
        <f t="shared" si="15"/>
        <v>9.4660162911767543E-9</v>
      </c>
    </row>
    <row r="186" spans="1:12" x14ac:dyDescent="0.25">
      <c r="A186" s="1">
        <v>43355</v>
      </c>
      <c r="B186" s="4">
        <v>2888.919922</v>
      </c>
      <c r="C186" s="4">
        <v>341.82888800000001</v>
      </c>
      <c r="D186" s="39">
        <f t="shared" si="16"/>
        <v>2.336009103318307E-2</v>
      </c>
      <c r="E186" s="39">
        <f t="shared" si="17"/>
        <v>5.4569385307860004E-4</v>
      </c>
      <c r="F186" s="31">
        <v>422</v>
      </c>
      <c r="G186" s="32">
        <f t="shared" si="12"/>
        <v>3.7697295999692331E-4</v>
      </c>
      <c r="H186" s="33">
        <f t="shared" si="13"/>
        <v>2.0571182704716604E-7</v>
      </c>
      <c r="I186" s="41">
        <f>(1-$F$3)*SUM($H$12:H186)</f>
        <v>8.228046196937931E-8</v>
      </c>
      <c r="J186" s="31">
        <f t="shared" si="14"/>
        <v>2.8684571108764952E-4</v>
      </c>
      <c r="K186" s="34">
        <f t="array" ref="K186">I186*$F$3</f>
        <v>8.0754074021270559E-8</v>
      </c>
      <c r="L186" s="43">
        <f t="shared" si="15"/>
        <v>2.9769365380538024E-7</v>
      </c>
    </row>
    <row r="187" spans="1:12" x14ac:dyDescent="0.25">
      <c r="A187" s="1">
        <v>43356</v>
      </c>
      <c r="B187" s="4">
        <v>2904.179932</v>
      </c>
      <c r="C187" s="4">
        <v>343.81173699999999</v>
      </c>
      <c r="D187" s="39">
        <f t="shared" si="16"/>
        <v>5.783947028683129E-3</v>
      </c>
      <c r="E187" s="39">
        <f t="shared" si="17"/>
        <v>3.3454043230612397E-5</v>
      </c>
      <c r="F187" s="31">
        <v>421</v>
      </c>
      <c r="G187" s="32">
        <f t="shared" si="12"/>
        <v>3.8409838357308408E-4</v>
      </c>
      <c r="H187" s="33">
        <f t="shared" si="13"/>
        <v>1.2849643928862297E-8</v>
      </c>
      <c r="I187" s="41">
        <f>(1-$F$3)*SUM($H$12:H187)</f>
        <v>8.2518836197732615E-8</v>
      </c>
      <c r="J187" s="31">
        <f t="shared" si="14"/>
        <v>2.8726092006698827E-4</v>
      </c>
      <c r="K187" s="34">
        <f t="array" ref="K187">I187*$F$3</f>
        <v>8.0988026160338148E-8</v>
      </c>
      <c r="L187" s="43">
        <f t="shared" si="15"/>
        <v>1.1137608136794048E-9</v>
      </c>
    </row>
    <row r="188" spans="1:12" x14ac:dyDescent="0.25">
      <c r="A188" s="1">
        <v>43357</v>
      </c>
      <c r="B188" s="4">
        <v>2904.9799800000001</v>
      </c>
      <c r="C188" s="4">
        <v>348.00945999999999</v>
      </c>
      <c r="D188" s="39">
        <f t="shared" si="16"/>
        <v>1.2135431912696934E-2</v>
      </c>
      <c r="E188" s="39">
        <f t="shared" si="17"/>
        <v>1.4726870770770316E-4</v>
      </c>
      <c r="F188" s="31">
        <v>420</v>
      </c>
      <c r="G188" s="32">
        <f t="shared" si="12"/>
        <v>3.9135848965045155E-4</v>
      </c>
      <c r="H188" s="33">
        <f t="shared" si="13"/>
        <v>5.7634859021260525E-8</v>
      </c>
      <c r="I188" s="41">
        <f>(1-$F$3)*SUM($H$12:H188)</f>
        <v>8.3588022637567345E-8</v>
      </c>
      <c r="J188" s="31">
        <f t="shared" si="14"/>
        <v>2.8911593286702023E-4</v>
      </c>
      <c r="K188" s="34">
        <f t="array" ref="K188">I188*$F$3</f>
        <v>8.2037378082269322E-8</v>
      </c>
      <c r="L188" s="43">
        <f t="shared" si="15"/>
        <v>2.16639159227205E-8</v>
      </c>
    </row>
    <row r="189" spans="1:12" x14ac:dyDescent="0.25">
      <c r="A189" s="1">
        <v>43360</v>
      </c>
      <c r="B189" s="4">
        <v>2888.8000489999999</v>
      </c>
      <c r="C189" s="4">
        <v>344.29531900000001</v>
      </c>
      <c r="D189" s="39">
        <f t="shared" si="16"/>
        <v>-1.0729888762412003E-2</v>
      </c>
      <c r="E189" s="39">
        <f t="shared" si="17"/>
        <v>1.1513051285373539E-4</v>
      </c>
      <c r="F189" s="31">
        <v>419</v>
      </c>
      <c r="G189" s="32">
        <f t="shared" si="12"/>
        <v>3.9875582395503602E-4</v>
      </c>
      <c r="H189" s="33">
        <f t="shared" si="13"/>
        <v>4.5908962515357125E-8</v>
      </c>
      <c r="I189" s="41">
        <f>(1-$F$3)*SUM($H$12:H189)</f>
        <v>8.4439681529804684E-8</v>
      </c>
      <c r="J189" s="31">
        <f t="shared" si="14"/>
        <v>2.9058506763046974E-4</v>
      </c>
      <c r="K189" s="34">
        <f t="array" ref="K189">I189*$F$3</f>
        <v>8.2873237818329161E-8</v>
      </c>
      <c r="L189" s="43">
        <f t="shared" si="15"/>
        <v>1.3235959381193928E-8</v>
      </c>
    </row>
    <row r="190" spans="1:12" x14ac:dyDescent="0.25">
      <c r="A190" s="1">
        <v>43361</v>
      </c>
      <c r="B190" s="4">
        <v>2904.3100589999999</v>
      </c>
      <c r="C190" s="4">
        <v>351.66561899999999</v>
      </c>
      <c r="D190" s="39">
        <f t="shared" si="16"/>
        <v>2.1181003540067588E-2</v>
      </c>
      <c r="E190" s="39">
        <f t="shared" si="17"/>
        <v>4.4863491096435571E-4</v>
      </c>
      <c r="F190" s="31">
        <v>418</v>
      </c>
      <c r="G190" s="32">
        <f t="shared" si="12"/>
        <v>4.0629298033135482E-4</v>
      </c>
      <c r="H190" s="33">
        <f t="shared" si="13"/>
        <v>1.8227721505640008E-7</v>
      </c>
      <c r="I190" s="41">
        <f>(1-$F$3)*SUM($H$12:H190)</f>
        <v>8.7821113009618908E-8</v>
      </c>
      <c r="J190" s="31">
        <f t="shared" si="14"/>
        <v>2.963462721372059E-4</v>
      </c>
      <c r="K190" s="34">
        <f t="array" ref="K190">I190*$F$3</f>
        <v>8.6191940235439957E-8</v>
      </c>
      <c r="L190" s="43">
        <f t="shared" si="15"/>
        <v>2.0119595333817919E-7</v>
      </c>
    </row>
    <row r="191" spans="1:12" x14ac:dyDescent="0.25">
      <c r="A191" s="1">
        <v>43362</v>
      </c>
      <c r="B191" s="4">
        <v>2907.9499510000001</v>
      </c>
      <c r="C191" s="4">
        <v>353.25186200000002</v>
      </c>
      <c r="D191" s="39">
        <f t="shared" si="16"/>
        <v>4.5005145145389164E-3</v>
      </c>
      <c r="E191" s="39">
        <f t="shared" si="17"/>
        <v>2.025463089557546E-5</v>
      </c>
      <c r="F191" s="31">
        <v>417</v>
      </c>
      <c r="G191" s="32">
        <f t="shared" si="12"/>
        <v>4.1397260165195365E-4</v>
      </c>
      <c r="H191" s="33">
        <f t="shared" si="13"/>
        <v>8.3848622473414136E-9</v>
      </c>
      <c r="I191" s="41">
        <f>(1-$F$3)*SUM($H$12:H191)</f>
        <v>8.7976660904885435E-8</v>
      </c>
      <c r="J191" s="31">
        <f t="shared" si="14"/>
        <v>2.96608598838411E-4</v>
      </c>
      <c r="K191" s="34">
        <f t="array" ref="K191">I191*$F$3</f>
        <v>8.6344602555844535E-8</v>
      </c>
      <c r="L191" s="43">
        <f t="shared" si="15"/>
        <v>4.0675977199720294E-10</v>
      </c>
    </row>
    <row r="192" spans="1:12" x14ac:dyDescent="0.25">
      <c r="A192" s="1">
        <v>43363</v>
      </c>
      <c r="B192" s="4">
        <v>2930.75</v>
      </c>
      <c r="C192" s="4">
        <v>355.41848800000002</v>
      </c>
      <c r="D192" s="39">
        <f t="shared" si="16"/>
        <v>6.114642021168573E-3</v>
      </c>
      <c r="E192" s="39">
        <f t="shared" si="17"/>
        <v>3.7388847047040488E-5</v>
      </c>
      <c r="F192" s="31">
        <v>416</v>
      </c>
      <c r="G192" s="32">
        <f t="shared" si="12"/>
        <v>4.2179738074411848E-4</v>
      </c>
      <c r="H192" s="33">
        <f t="shared" si="13"/>
        <v>1.5770517753484148E-8</v>
      </c>
      <c r="I192" s="41">
        <f>(1-$F$3)*SUM($H$12:H192)</f>
        <v>8.8269220373539265E-8</v>
      </c>
      <c r="J192" s="31">
        <f t="shared" si="14"/>
        <v>2.9710136380289349E-4</v>
      </c>
      <c r="K192" s="34">
        <f t="array" ref="K192">I192*$F$3</f>
        <v>8.6631734742779595E-8</v>
      </c>
      <c r="L192" s="43">
        <f t="shared" si="15"/>
        <v>1.3914552672050178E-9</v>
      </c>
    </row>
    <row r="193" spans="1:12" x14ac:dyDescent="0.25">
      <c r="A193" s="1">
        <v>43364</v>
      </c>
      <c r="B193" s="4">
        <v>2929.669922</v>
      </c>
      <c r="C193" s="4">
        <v>360.03222699999998</v>
      </c>
      <c r="D193" s="39">
        <f t="shared" si="16"/>
        <v>1.2897612261566197E-2</v>
      </c>
      <c r="E193" s="39">
        <f t="shared" si="17"/>
        <v>1.6634840204970269E-4</v>
      </c>
      <c r="F193" s="31">
        <v>415</v>
      </c>
      <c r="G193" s="32">
        <f t="shared" si="12"/>
        <v>4.2977006133410425E-4</v>
      </c>
      <c r="H193" s="33">
        <f t="shared" si="13"/>
        <v>7.1491562951730959E-8</v>
      </c>
      <c r="I193" s="41">
        <f>(1-$F$3)*SUM($H$12:H193)</f>
        <v>8.9595463049736095E-8</v>
      </c>
      <c r="J193" s="31">
        <f t="shared" si="14"/>
        <v>2.9932501240246547E-4</v>
      </c>
      <c r="K193" s="34">
        <f t="array" ref="K193">I193*$F$3</f>
        <v>8.7933374241153143E-8</v>
      </c>
      <c r="L193" s="43">
        <f t="shared" si="15"/>
        <v>2.7642543444184125E-8</v>
      </c>
    </row>
    <row r="194" spans="1:12" x14ac:dyDescent="0.25">
      <c r="A194" s="1">
        <v>43367</v>
      </c>
      <c r="B194" s="4">
        <v>2919.3701169999999</v>
      </c>
      <c r="C194" s="4">
        <v>355.93112200000002</v>
      </c>
      <c r="D194" s="39">
        <f t="shared" si="16"/>
        <v>-1.1456312283224582E-2</v>
      </c>
      <c r="E194" s="39">
        <f t="shared" si="17"/>
        <v>1.3124709113076244E-4</v>
      </c>
      <c r="F194" s="31">
        <v>414</v>
      </c>
      <c r="G194" s="32">
        <f t="shared" si="12"/>
        <v>4.3789343900921138E-4</v>
      </c>
      <c r="H194" s="33">
        <f t="shared" si="13"/>
        <v>5.7472240095204932E-8</v>
      </c>
      <c r="I194" s="41">
        <f>(1-$F$3)*SUM($H$12:H194)</f>
        <v>9.0661632739750477E-8</v>
      </c>
      <c r="J194" s="31">
        <f t="shared" si="14"/>
        <v>3.0110070199146078E-4</v>
      </c>
      <c r="K194" s="34">
        <f t="array" ref="K194">I194*$F$3</f>
        <v>8.8979765377103477E-8</v>
      </c>
      <c r="L194" s="43">
        <f t="shared" si="15"/>
        <v>1.7202450176934825E-8</v>
      </c>
    </row>
    <row r="195" spans="1:12" x14ac:dyDescent="0.25">
      <c r="A195" s="1">
        <v>43368</v>
      </c>
      <c r="B195" s="4">
        <v>2915.5600589999999</v>
      </c>
      <c r="C195" s="4">
        <v>355.19601399999999</v>
      </c>
      <c r="D195" s="39">
        <f t="shared" si="16"/>
        <v>-2.0674453965464573E-3</v>
      </c>
      <c r="E195" s="39">
        <f t="shared" si="17"/>
        <v>4.2743304677011387E-6</v>
      </c>
      <c r="F195" s="31">
        <v>413</v>
      </c>
      <c r="G195" s="32">
        <f t="shared" si="12"/>
        <v>4.4617036219804648E-4</v>
      </c>
      <c r="H195" s="33">
        <f t="shared" si="13"/>
        <v>1.9070795729283624E-9</v>
      </c>
      <c r="I195" s="41">
        <f>(1-$F$3)*SUM($H$12:H195)</f>
        <v>9.0697011044715341E-8</v>
      </c>
      <c r="J195" s="31">
        <f t="shared" si="14"/>
        <v>3.0115944455506513E-4</v>
      </c>
      <c r="K195" s="34">
        <f t="array" ref="K195">I195*$F$3</f>
        <v>8.9014487377800834E-8</v>
      </c>
      <c r="L195" s="43">
        <f t="shared" si="15"/>
        <v>1.7516869855149906E-11</v>
      </c>
    </row>
    <row r="196" spans="1:12" x14ac:dyDescent="0.25">
      <c r="A196" s="1">
        <v>43369</v>
      </c>
      <c r="B196" s="4">
        <v>2905.969971</v>
      </c>
      <c r="C196" s="4">
        <v>353.06811499999998</v>
      </c>
      <c r="D196" s="39">
        <f t="shared" si="16"/>
        <v>-6.0087905494146015E-3</v>
      </c>
      <c r="E196" s="39">
        <f t="shared" si="17"/>
        <v>3.610556386673423E-5</v>
      </c>
      <c r="F196" s="31">
        <v>412</v>
      </c>
      <c r="G196" s="32">
        <f t="shared" si="12"/>
        <v>4.5460373316931208E-4</v>
      </c>
      <c r="H196" s="33">
        <f t="shared" si="13"/>
        <v>1.6413724122000404E-8</v>
      </c>
      <c r="I196" s="41">
        <f>(1-$F$3)*SUM($H$12:H196)</f>
        <v>9.1001502658930226E-8</v>
      </c>
      <c r="J196" s="31">
        <f t="shared" si="14"/>
        <v>3.0166455320260985E-4</v>
      </c>
      <c r="K196" s="34">
        <f t="array" ref="K196">I196*$F$3</f>
        <v>8.9313330356615356E-8</v>
      </c>
      <c r="L196" s="43">
        <f t="shared" si="15"/>
        <v>1.297170302699121E-9</v>
      </c>
    </row>
    <row r="197" spans="1:12" x14ac:dyDescent="0.25">
      <c r="A197" s="1">
        <v>43370</v>
      </c>
      <c r="B197" s="4">
        <v>2914</v>
      </c>
      <c r="C197" s="4">
        <v>355.35076900000001</v>
      </c>
      <c r="D197" s="39">
        <f t="shared" si="16"/>
        <v>6.4443846753737795E-3</v>
      </c>
      <c r="E197" s="39">
        <f t="shared" si="17"/>
        <v>4.153009384419241E-5</v>
      </c>
      <c r="F197" s="31">
        <v>411</v>
      </c>
      <c r="G197" s="32">
        <f t="shared" si="12"/>
        <v>4.6319650904947524E-4</v>
      </c>
      <c r="H197" s="33">
        <f t="shared" si="13"/>
        <v>1.9236594489127025E-8</v>
      </c>
      <c r="I197" s="41">
        <f>(1-$F$3)*SUM($H$12:H197)</f>
        <v>9.1358361447615516E-8</v>
      </c>
      <c r="J197" s="31">
        <f t="shared" si="14"/>
        <v>3.0225545726688795E-4</v>
      </c>
      <c r="K197" s="34">
        <f t="array" ref="K197">I197*$F$3</f>
        <v>8.9663569044474907E-8</v>
      </c>
      <c r="L197" s="43">
        <f t="shared" si="15"/>
        <v>1.7173092613893972E-9</v>
      </c>
    </row>
    <row r="198" spans="1:12" x14ac:dyDescent="0.25">
      <c r="A198" s="1">
        <v>43371</v>
      </c>
      <c r="B198" s="4">
        <v>2913.9799800000001</v>
      </c>
      <c r="C198" s="4">
        <v>359.71295199999997</v>
      </c>
      <c r="D198" s="39">
        <f t="shared" si="16"/>
        <v>1.220097450341626E-2</v>
      </c>
      <c r="E198" s="39">
        <f t="shared" si="17"/>
        <v>1.4886377883301365E-4</v>
      </c>
      <c r="F198" s="31">
        <v>410</v>
      </c>
      <c r="G198" s="32">
        <f t="shared" si="12"/>
        <v>4.7195170285967164E-4</v>
      </c>
      <c r="H198" s="33">
        <f t="shared" si="13"/>
        <v>7.0256513914366335E-8</v>
      </c>
      <c r="I198" s="41">
        <f>(1-$F$3)*SUM($H$12:H198)</f>
        <v>9.2661692682616752E-8</v>
      </c>
      <c r="J198" s="31">
        <f t="shared" si="14"/>
        <v>3.0440383158333726E-4</v>
      </c>
      <c r="K198" s="34">
        <f t="array" ref="K198">I198*$F$3</f>
        <v>9.0942722132661168E-8</v>
      </c>
      <c r="L198" s="43">
        <f t="shared" si="15"/>
        <v>2.2133356764475059E-8</v>
      </c>
    </row>
    <row r="199" spans="1:12" x14ac:dyDescent="0.25">
      <c r="A199" s="1">
        <v>43374</v>
      </c>
      <c r="B199" s="4">
        <v>2924.5900879999999</v>
      </c>
      <c r="C199" s="4">
        <v>369.76251200000002</v>
      </c>
      <c r="D199" s="39">
        <f t="shared" si="16"/>
        <v>2.7554582261262093E-2</v>
      </c>
      <c r="E199" s="39">
        <f t="shared" si="17"/>
        <v>7.5925500359265961E-4</v>
      </c>
      <c r="F199" s="31">
        <v>409</v>
      </c>
      <c r="G199" s="32">
        <f t="shared" si="12"/>
        <v>4.8087238457220852E-4</v>
      </c>
      <c r="H199" s="33">
        <f t="shared" si="13"/>
        <v>3.6510476407598296E-7</v>
      </c>
      <c r="I199" s="41">
        <f>(1-$F$3)*SUM($H$12:H199)</f>
        <v>9.9434764908317999E-8</v>
      </c>
      <c r="J199" s="31">
        <f t="shared" si="14"/>
        <v>3.1533278438550916E-4</v>
      </c>
      <c r="K199" s="34">
        <f t="array" ref="K199">I199*$F$3</f>
        <v>9.759014684047624E-8</v>
      </c>
      <c r="L199" s="43">
        <f t="shared" si="15"/>
        <v>5.7631997838974637E-7</v>
      </c>
    </row>
    <row r="200" spans="1:12" x14ac:dyDescent="0.25">
      <c r="A200" s="1">
        <v>43375</v>
      </c>
      <c r="B200" s="4">
        <v>2923.429932</v>
      </c>
      <c r="C200" s="4">
        <v>373.70880099999999</v>
      </c>
      <c r="D200" s="39">
        <f t="shared" si="16"/>
        <v>1.0615947091997474E-2</v>
      </c>
      <c r="E200" s="39">
        <f t="shared" si="17"/>
        <v>1.1269833266008963E-4</v>
      </c>
      <c r="F200" s="31">
        <v>408</v>
      </c>
      <c r="G200" s="32">
        <f t="shared" ref="G200:G263" si="18">$F$3^(F200-1)</f>
        <v>4.8996168218703854E-4</v>
      </c>
      <c r="H200" s="33">
        <f t="shared" ref="H200:H263" si="19">E200*G200</f>
        <v>5.5217864649811981E-8</v>
      </c>
      <c r="I200" s="41">
        <f>(1-$F$3)*SUM($H$12:H200)</f>
        <v>1.0045911359456066E-7</v>
      </c>
      <c r="J200" s="31">
        <f t="shared" ref="J200:J263" si="20">SQRT(I200)</f>
        <v>3.1695285705379063E-4</v>
      </c>
      <c r="K200" s="34">
        <f t="array" ref="K200">I200*$F$3</f>
        <v>9.8595492795670499E-8</v>
      </c>
      <c r="L200" s="43">
        <f t="shared" ref="L200:L263" si="21">(E200-K200)^2</f>
        <v>1.2678700810143681E-8</v>
      </c>
    </row>
    <row r="201" spans="1:12" x14ac:dyDescent="0.25">
      <c r="A201" s="1">
        <v>43376</v>
      </c>
      <c r="B201" s="4">
        <v>2925.51001</v>
      </c>
      <c r="C201" s="4">
        <v>379.44448899999998</v>
      </c>
      <c r="D201" s="39">
        <f t="shared" si="16"/>
        <v>1.5231424900959838E-2</v>
      </c>
      <c r="E201" s="39">
        <f t="shared" si="17"/>
        <v>2.3199630451357941E-4</v>
      </c>
      <c r="F201" s="31">
        <v>407</v>
      </c>
      <c r="G201" s="32">
        <f t="shared" si="18"/>
        <v>4.9922278282857888E-4</v>
      </c>
      <c r="H201" s="33">
        <f t="shared" si="19"/>
        <v>1.1581784074521551E-7</v>
      </c>
      <c r="I201" s="41">
        <f>(1-$F$3)*SUM($H$12:H201)</f>
        <v>1.0260765471912636E-7</v>
      </c>
      <c r="J201" s="31">
        <f t="shared" si="20"/>
        <v>3.2032429617362206E-4</v>
      </c>
      <c r="K201" s="34">
        <f t="array" ref="K201">I201*$F$3</f>
        <v>1.0070417625293514E-7</v>
      </c>
      <c r="L201" s="43">
        <f t="shared" si="21"/>
        <v>5.3775569455809052E-8</v>
      </c>
    </row>
    <row r="202" spans="1:12" x14ac:dyDescent="0.25">
      <c r="A202" s="1">
        <v>43377</v>
      </c>
      <c r="B202" s="4">
        <v>2901.610107</v>
      </c>
      <c r="C202" s="4">
        <v>377.21017499999999</v>
      </c>
      <c r="D202" s="39">
        <f t="shared" si="16"/>
        <v>-5.905786616782452E-3</v>
      </c>
      <c r="E202" s="39">
        <f t="shared" si="17"/>
        <v>3.4878315562966722E-5</v>
      </c>
      <c r="F202" s="31">
        <v>406</v>
      </c>
      <c r="G202" s="32">
        <f t="shared" si="18"/>
        <v>5.0865893386326411E-4</v>
      </c>
      <c r="H202" s="33">
        <f t="shared" si="19"/>
        <v>1.7741166809205144E-8</v>
      </c>
      <c r="I202" s="41">
        <f>(1-$F$3)*SUM($H$12:H202)</f>
        <v>1.0293677177261392E-7</v>
      </c>
      <c r="J202" s="31">
        <f t="shared" si="20"/>
        <v>3.2083760966042293E-4</v>
      </c>
      <c r="K202" s="34">
        <f t="array" ref="K202">I202*$F$3</f>
        <v>1.0102718784357119E-7</v>
      </c>
      <c r="L202" s="43">
        <f t="shared" si="21"/>
        <v>1.2094597867264755E-9</v>
      </c>
    </row>
    <row r="203" spans="1:12" x14ac:dyDescent="0.25">
      <c r="A203" s="1">
        <v>43378</v>
      </c>
      <c r="B203" s="4">
        <v>2885.570068</v>
      </c>
      <c r="C203" s="4">
        <v>373.805542</v>
      </c>
      <c r="D203" s="39">
        <f t="shared" si="16"/>
        <v>-9.0668044532387065E-3</v>
      </c>
      <c r="E203" s="39">
        <f t="shared" si="17"/>
        <v>8.2206942993269237E-5</v>
      </c>
      <c r="F203" s="31">
        <v>405</v>
      </c>
      <c r="G203" s="32">
        <f t="shared" si="18"/>
        <v>5.182734440382211E-4</v>
      </c>
      <c r="H203" s="33">
        <f t="shared" si="19"/>
        <v>4.2605675468975359E-8</v>
      </c>
      <c r="I203" s="41">
        <f>(1-$F$3)*SUM($H$12:H203)</f>
        <v>1.0372715126247482E-7</v>
      </c>
      <c r="J203" s="31">
        <f t="shared" si="20"/>
        <v>3.2206699809585399E-4</v>
      </c>
      <c r="K203" s="34">
        <f t="array" ref="K203">I203*$F$3</f>
        <v>1.0180290497375543E-7</v>
      </c>
      <c r="L203" s="43">
        <f t="shared" si="21"/>
        <v>6.741254028918626E-9</v>
      </c>
    </row>
    <row r="204" spans="1:12" x14ac:dyDescent="0.25">
      <c r="A204" s="1">
        <v>43381</v>
      </c>
      <c r="B204" s="4">
        <v>2884.429932</v>
      </c>
      <c r="C204" s="4">
        <v>373.12847900000003</v>
      </c>
      <c r="D204" s="39">
        <f t="shared" si="16"/>
        <v>-1.8129129652784618E-3</v>
      </c>
      <c r="E204" s="39">
        <f t="shared" si="17"/>
        <v>3.2866534196747455E-6</v>
      </c>
      <c r="F204" s="31">
        <v>404</v>
      </c>
      <c r="G204" s="32">
        <f t="shared" si="18"/>
        <v>5.2806968464146769E-4</v>
      </c>
      <c r="H204" s="33">
        <f t="shared" si="19"/>
        <v>1.7355820348534443E-9</v>
      </c>
      <c r="I204" s="41">
        <f>(1-$F$3)*SUM($H$12:H204)</f>
        <v>1.0375934811015345E-7</v>
      </c>
      <c r="J204" s="31">
        <f t="shared" si="20"/>
        <v>3.2211697892249244E-4</v>
      </c>
      <c r="K204" s="34">
        <f t="array" ref="K204">I204*$F$3</f>
        <v>1.0183450453650046E-7</v>
      </c>
      <c r="L204" s="43">
        <f t="shared" si="21"/>
        <v>1.0143071522222348E-11</v>
      </c>
    </row>
    <row r="205" spans="1:12" x14ac:dyDescent="0.25">
      <c r="A205" s="1">
        <v>43382</v>
      </c>
      <c r="B205" s="4">
        <v>2880.3400879999999</v>
      </c>
      <c r="C205" s="4">
        <v>372.80926499999998</v>
      </c>
      <c r="D205" s="39">
        <f t="shared" ref="D205:D268" si="22">LN(C205/C204)</f>
        <v>-8.5587308606788572E-4</v>
      </c>
      <c r="E205" s="39">
        <f t="shared" ref="E205:E268" si="23">D205^2</f>
        <v>7.3251873945536648E-7</v>
      </c>
      <c r="F205" s="31">
        <v>403</v>
      </c>
      <c r="G205" s="32">
        <f t="shared" si="18"/>
        <v>5.3805109068404101E-4</v>
      </c>
      <c r="H205" s="33">
        <f t="shared" si="19"/>
        <v>3.9413250671045881E-10</v>
      </c>
      <c r="I205" s="41">
        <f>(1-$F$3)*SUM($H$12:H205)</f>
        <v>1.0376665967712575E-7</v>
      </c>
      <c r="J205" s="31">
        <f t="shared" si="20"/>
        <v>3.221283279643778E-4</v>
      </c>
      <c r="K205" s="34">
        <f t="array" ref="K205">I205*$F$3</f>
        <v>1.0184168046631855E-7</v>
      </c>
      <c r="L205" s="43">
        <f t="shared" si="21"/>
        <v>3.9775355273507504E-13</v>
      </c>
    </row>
    <row r="206" spans="1:12" x14ac:dyDescent="0.25">
      <c r="A206" s="1">
        <v>43383</v>
      </c>
      <c r="B206" s="4">
        <v>2785.679932</v>
      </c>
      <c r="C206" s="4">
        <v>355.42816199999999</v>
      </c>
      <c r="D206" s="39">
        <f t="shared" si="22"/>
        <v>-4.7743782096596958E-2</v>
      </c>
      <c r="E206" s="39">
        <f t="shared" si="23"/>
        <v>2.2794687288873322E-3</v>
      </c>
      <c r="F206" s="31">
        <v>402</v>
      </c>
      <c r="G206" s="32">
        <f t="shared" si="18"/>
        <v>5.4822116210446971E-4</v>
      </c>
      <c r="H206" s="33">
        <f t="shared" si="19"/>
        <v>1.2496529955314117E-6</v>
      </c>
      <c r="I206" s="41">
        <f>(1-$F$3)*SUM($H$12:H206)</f>
        <v>1.2694901945054325E-7</v>
      </c>
      <c r="J206" s="31">
        <f t="shared" si="20"/>
        <v>3.5629905900878161E-4</v>
      </c>
      <c r="K206" s="34">
        <f t="array" ref="K206">I206*$F$3</f>
        <v>1.2459398341069158E-7</v>
      </c>
      <c r="L206" s="43">
        <f t="shared" si="21"/>
        <v>5.1954096853209058E-6</v>
      </c>
    </row>
    <row r="207" spans="1:12" x14ac:dyDescent="0.25">
      <c r="A207" s="1">
        <v>43384</v>
      </c>
      <c r="B207" s="4">
        <v>2728.3701169999999</v>
      </c>
      <c r="C207" s="4">
        <v>346.37484699999999</v>
      </c>
      <c r="D207" s="39">
        <f t="shared" si="22"/>
        <v>-2.5801591408579329E-2</v>
      </c>
      <c r="E207" s="39">
        <f t="shared" si="23"/>
        <v>6.6572211921527458E-4</v>
      </c>
      <c r="F207" s="31">
        <v>401</v>
      </c>
      <c r="G207" s="32">
        <f t="shared" si="18"/>
        <v>5.5858346499601194E-4</v>
      </c>
      <c r="H207" s="33">
        <f t="shared" si="19"/>
        <v>3.7186136807575623E-7</v>
      </c>
      <c r="I207" s="41">
        <f>(1-$F$3)*SUM($H$12:H207)</f>
        <v>1.3384743369145139E-7</v>
      </c>
      <c r="J207" s="31">
        <f t="shared" si="20"/>
        <v>3.6585165530779191E-4</v>
      </c>
      <c r="K207" s="34">
        <f t="array" ref="K207">I207*$F$3</f>
        <v>1.3136442490926992E-7</v>
      </c>
      <c r="L207" s="43">
        <f t="shared" si="21"/>
        <v>4.4301105286240818E-7</v>
      </c>
    </row>
    <row r="208" spans="1:12" x14ac:dyDescent="0.25">
      <c r="A208" s="1">
        <v>43385</v>
      </c>
      <c r="B208" s="4">
        <v>2767.1298830000001</v>
      </c>
      <c r="C208" s="4">
        <v>348.309326</v>
      </c>
      <c r="D208" s="39">
        <f t="shared" si="22"/>
        <v>5.5693913162536439E-3</v>
      </c>
      <c r="E208" s="39">
        <f t="shared" si="23"/>
        <v>3.1018119633561494E-5</v>
      </c>
      <c r="F208" s="31">
        <v>400</v>
      </c>
      <c r="G208" s="32">
        <f t="shared" si="18"/>
        <v>5.6914163285709312E-4</v>
      </c>
      <c r="H208" s="33">
        <f t="shared" si="19"/>
        <v>1.7653703256401848E-8</v>
      </c>
      <c r="I208" s="41">
        <f>(1-$F$3)*SUM($H$12:H208)</f>
        <v>1.3417492820527764E-7</v>
      </c>
      <c r="J208" s="31">
        <f t="shared" si="20"/>
        <v>3.6629896014768817E-4</v>
      </c>
      <c r="K208" s="34">
        <f t="array" ref="K208">I208*$F$3</f>
        <v>1.3168584406003899E-7</v>
      </c>
      <c r="L208" s="43">
        <f t="shared" si="21"/>
        <v>9.5397179223325704E-10</v>
      </c>
    </row>
    <row r="209" spans="1:12" x14ac:dyDescent="0.25">
      <c r="A209" s="1">
        <v>43388</v>
      </c>
      <c r="B209" s="4">
        <v>2750.790039</v>
      </c>
      <c r="C209" s="4">
        <v>347.11968999999999</v>
      </c>
      <c r="D209" s="39">
        <f t="shared" si="22"/>
        <v>-3.4213043547283674E-3</v>
      </c>
      <c r="E209" s="39">
        <f t="shared" si="23"/>
        <v>1.1705323487683289E-5</v>
      </c>
      <c r="F209" s="31">
        <v>399</v>
      </c>
      <c r="G209" s="32">
        <f t="shared" si="18"/>
        <v>5.7989936786537481E-4</v>
      </c>
      <c r="H209" s="33">
        <f t="shared" si="19"/>
        <v>6.787909691167264E-9</v>
      </c>
      <c r="I209" s="41">
        <f>(1-$F$3)*SUM($H$12:H209)</f>
        <v>1.3430085097354435E-7</v>
      </c>
      <c r="J209" s="31">
        <f t="shared" si="20"/>
        <v>3.664708050766723E-4</v>
      </c>
      <c r="K209" s="34">
        <f t="array" ref="K209">I209*$F$3</f>
        <v>1.3180943083029021E-7</v>
      </c>
      <c r="L209" s="43">
        <f t="shared" si="21"/>
        <v>1.3394622762417396E-10</v>
      </c>
    </row>
    <row r="210" spans="1:12" x14ac:dyDescent="0.25">
      <c r="A210" s="1">
        <v>43389</v>
      </c>
      <c r="B210" s="4">
        <v>2809.919922</v>
      </c>
      <c r="C210" s="4">
        <v>356.18258700000001</v>
      </c>
      <c r="D210" s="39">
        <f t="shared" si="22"/>
        <v>2.5773835776241583E-2</v>
      </c>
      <c r="E210" s="39">
        <f t="shared" si="23"/>
        <v>6.6429061062067056E-4</v>
      </c>
      <c r="F210" s="31">
        <v>398</v>
      </c>
      <c r="G210" s="32">
        <f t="shared" si="18"/>
        <v>5.9086044217590984E-4</v>
      </c>
      <c r="H210" s="33">
        <f t="shared" si="19"/>
        <v>3.9250304392463453E-7</v>
      </c>
      <c r="I210" s="41">
        <f>(1-$F$3)*SUM($H$12:H210)</f>
        <v>1.4158218972034819E-7</v>
      </c>
      <c r="J210" s="31">
        <f t="shared" si="20"/>
        <v>3.7627408855825855E-4</v>
      </c>
      <c r="K210" s="34">
        <f t="array" ref="K210">I210*$F$3</f>
        <v>1.3895569318783709E-7</v>
      </c>
      <c r="L210" s="43">
        <f t="shared" si="21"/>
        <v>4.4109742074291413E-7</v>
      </c>
    </row>
    <row r="211" spans="1:12" x14ac:dyDescent="0.25">
      <c r="A211" s="1">
        <v>43390</v>
      </c>
      <c r="B211" s="4">
        <v>2809.209961</v>
      </c>
      <c r="C211" s="4">
        <v>353.52267499999999</v>
      </c>
      <c r="D211" s="39">
        <f t="shared" si="22"/>
        <v>-7.4958566519786564E-3</v>
      </c>
      <c r="E211" s="39">
        <f t="shared" si="23"/>
        <v>5.6187866947012669E-5</v>
      </c>
      <c r="F211" s="31">
        <v>397</v>
      </c>
      <c r="G211" s="32">
        <f t="shared" si="18"/>
        <v>6.0202869924383146E-4</v>
      </c>
      <c r="H211" s="33">
        <f t="shared" si="19"/>
        <v>3.3826708451395506E-8</v>
      </c>
      <c r="I211" s="41">
        <f>(1-$F$3)*SUM($H$12:H211)</f>
        <v>1.4220971026251061E-7</v>
      </c>
      <c r="J211" s="31">
        <f t="shared" si="20"/>
        <v>3.7710702759629207E-4</v>
      </c>
      <c r="K211" s="34">
        <f t="array" ref="K211">I211*$F$3</f>
        <v>1.3957157257279376E-7</v>
      </c>
      <c r="L211" s="43">
        <f t="shared" si="21"/>
        <v>3.1414114143804583E-9</v>
      </c>
    </row>
    <row r="212" spans="1:12" x14ac:dyDescent="0.25">
      <c r="A212" s="1">
        <v>43391</v>
      </c>
      <c r="B212" s="4">
        <v>2768.780029</v>
      </c>
      <c r="C212" s="4">
        <v>347.57424900000001</v>
      </c>
      <c r="D212" s="39">
        <f t="shared" si="22"/>
        <v>-1.6969319182513216E-2</v>
      </c>
      <c r="E212" s="39">
        <f t="shared" si="23"/>
        <v>2.8795779351801099E-4</v>
      </c>
      <c r="F212" s="31">
        <v>396</v>
      </c>
      <c r="G212" s="32">
        <f t="shared" si="18"/>
        <v>6.134080551720455E-4</v>
      </c>
      <c r="H212" s="33">
        <f t="shared" si="19"/>
        <v>1.7663563009351657E-7</v>
      </c>
      <c r="I212" s="41">
        <f>(1-$F$3)*SUM($H$12:H212)</f>
        <v>1.4548648448725519E-7</v>
      </c>
      <c r="J212" s="31">
        <f t="shared" si="20"/>
        <v>3.8142690582502857E-4</v>
      </c>
      <c r="K212" s="34">
        <f t="array" ref="K212">I212*$F$3</f>
        <v>1.4278755923551437E-7</v>
      </c>
      <c r="L212" s="43">
        <f t="shared" si="21"/>
        <v>8.2837477655049964E-8</v>
      </c>
    </row>
    <row r="213" spans="1:12" x14ac:dyDescent="0.25">
      <c r="A213" s="1">
        <v>43392</v>
      </c>
      <c r="B213" s="4">
        <v>2767.780029</v>
      </c>
      <c r="C213" s="4">
        <v>344.58548000000002</v>
      </c>
      <c r="D213" s="39">
        <f t="shared" si="22"/>
        <v>-8.6361209720717032E-3</v>
      </c>
      <c r="E213" s="39">
        <f t="shared" si="23"/>
        <v>7.4582585444256697E-5</v>
      </c>
      <c r="F213" s="31">
        <v>395</v>
      </c>
      <c r="G213" s="32">
        <f t="shared" si="18"/>
        <v>6.2500250008439516E-4</v>
      </c>
      <c r="H213" s="33">
        <f t="shared" si="19"/>
        <v>4.6614302365418457E-8</v>
      </c>
      <c r="I213" s="41">
        <f>(1-$F$3)*SUM($H$12:H213)</f>
        <v>1.4635122816560923E-7</v>
      </c>
      <c r="J213" s="31">
        <f t="shared" si="20"/>
        <v>3.8255879046966002E-4</v>
      </c>
      <c r="K213" s="34">
        <f t="array" ref="K213">I213*$F$3</f>
        <v>1.4363626102133099E-7</v>
      </c>
      <c r="L213" s="43">
        <f t="shared" si="21"/>
        <v>5.5411571555042974E-9</v>
      </c>
    </row>
    <row r="214" spans="1:12" x14ac:dyDescent="0.25">
      <c r="A214" s="1">
        <v>43395</v>
      </c>
      <c r="B214" s="4">
        <v>2755.8798830000001</v>
      </c>
      <c r="C214" s="4">
        <v>344.31469700000002</v>
      </c>
      <c r="D214" s="39">
        <f t="shared" si="22"/>
        <v>-7.8613135251200941E-4</v>
      </c>
      <c r="E214" s="39">
        <f t="shared" si="23"/>
        <v>6.1800250340236122E-7</v>
      </c>
      <c r="F214" s="31">
        <v>394</v>
      </c>
      <c r="G214" s="32">
        <f t="shared" si="18"/>
        <v>6.3681609952478231E-4</v>
      </c>
      <c r="H214" s="33">
        <f t="shared" si="19"/>
        <v>3.935539437132427E-10</v>
      </c>
      <c r="I214" s="41">
        <f>(1-$F$3)*SUM($H$12:H214)</f>
        <v>1.4635852899963758E-7</v>
      </c>
      <c r="J214" s="31">
        <f t="shared" si="20"/>
        <v>3.8256833245792519E-4</v>
      </c>
      <c r="K214" s="34">
        <f t="array" ref="K214">I214*$F$3</f>
        <v>1.4364342641731238E-7</v>
      </c>
      <c r="L214" s="43">
        <f t="shared" si="21"/>
        <v>2.2501653391810752E-13</v>
      </c>
    </row>
    <row r="215" spans="1:12" x14ac:dyDescent="0.25">
      <c r="A215" s="1">
        <v>43396</v>
      </c>
      <c r="B215" s="4">
        <v>2740.6899410000001</v>
      </c>
      <c r="C215" s="4">
        <v>338.578979</v>
      </c>
      <c r="D215" s="39">
        <f t="shared" si="22"/>
        <v>-1.679867037485944E-2</v>
      </c>
      <c r="E215" s="39">
        <f t="shared" si="23"/>
        <v>2.8219532636318019E-4</v>
      </c>
      <c r="F215" s="31">
        <v>393</v>
      </c>
      <c r="G215" s="32">
        <f t="shared" si="18"/>
        <v>6.4885299588273229E-4</v>
      </c>
      <c r="H215" s="33">
        <f t="shared" si="19"/>
        <v>1.8310328293485484E-7</v>
      </c>
      <c r="I215" s="41">
        <f>(1-$F$3)*SUM($H$12:H215)</f>
        <v>1.4975528489576903E-7</v>
      </c>
      <c r="J215" s="31">
        <f t="shared" si="20"/>
        <v>3.8698227982140093E-4</v>
      </c>
      <c r="K215" s="34">
        <f t="array" ref="K215">I215*$F$3</f>
        <v>1.4697716896691628E-7</v>
      </c>
      <c r="L215" s="43">
        <f t="shared" si="21"/>
        <v>7.9551271283180875E-8</v>
      </c>
    </row>
    <row r="216" spans="1:12" x14ac:dyDescent="0.25">
      <c r="A216" s="1">
        <v>43397</v>
      </c>
      <c r="B216" s="4">
        <v>2656.1000979999999</v>
      </c>
      <c r="C216" s="4">
        <v>343.02822900000001</v>
      </c>
      <c r="D216" s="39">
        <f t="shared" si="22"/>
        <v>1.3055358401916607E-2</v>
      </c>
      <c r="E216" s="39">
        <f t="shared" si="23"/>
        <v>1.7044238300249455E-4</v>
      </c>
      <c r="F216" s="31">
        <v>392</v>
      </c>
      <c r="G216" s="32">
        <f t="shared" si="18"/>
        <v>6.6111740984590636E-4</v>
      </c>
      <c r="H216" s="33">
        <f t="shared" si="19"/>
        <v>1.1268242677857314E-7</v>
      </c>
      <c r="I216" s="41">
        <f>(1-$F$3)*SUM($H$12:H216)</f>
        <v>1.5184566083778147E-7</v>
      </c>
      <c r="J216" s="31">
        <f t="shared" si="20"/>
        <v>3.8967378772221964E-4</v>
      </c>
      <c r="K216" s="34">
        <f t="array" ref="K216">I216*$F$3</f>
        <v>1.4902876626611933E-7</v>
      </c>
      <c r="L216" s="43">
        <f t="shared" si="21"/>
        <v>2.8999826497025575E-8</v>
      </c>
    </row>
    <row r="217" spans="1:12" x14ac:dyDescent="0.25">
      <c r="A217" s="1">
        <v>43398</v>
      </c>
      <c r="B217" s="4">
        <v>2705.570068</v>
      </c>
      <c r="C217" s="4">
        <v>351.84939600000001</v>
      </c>
      <c r="D217" s="39">
        <f t="shared" si="22"/>
        <v>2.5390487699468712E-2</v>
      </c>
      <c r="E217" s="39">
        <f t="shared" si="23"/>
        <v>6.4467686561687197E-4</v>
      </c>
      <c r="F217" s="31">
        <v>391</v>
      </c>
      <c r="G217" s="32">
        <f t="shared" si="18"/>
        <v>6.7361364188006797E-4</v>
      </c>
      <c r="H217" s="33">
        <f t="shared" si="19"/>
        <v>4.342631312840083E-7</v>
      </c>
      <c r="I217" s="41">
        <f>(1-$F$3)*SUM($H$12:H217)</f>
        <v>1.59901692537586E-7</v>
      </c>
      <c r="J217" s="31">
        <f t="shared" si="20"/>
        <v>3.9987709679048387E-4</v>
      </c>
      <c r="K217" s="34">
        <f t="array" ref="K217">I217*$F$3</f>
        <v>1.5693535021852616E-7</v>
      </c>
      <c r="L217" s="43">
        <f t="shared" si="21"/>
        <v>4.1540594051093173E-7</v>
      </c>
    </row>
    <row r="218" spans="1:12" x14ac:dyDescent="0.25">
      <c r="A218" s="1">
        <v>43399</v>
      </c>
      <c r="B218" s="4">
        <v>2658.6899410000001</v>
      </c>
      <c r="C218" s="4">
        <v>347.496826</v>
      </c>
      <c r="D218" s="39">
        <f t="shared" si="22"/>
        <v>-1.2447700620286961E-2</v>
      </c>
      <c r="E218" s="39">
        <f t="shared" si="23"/>
        <v>1.5494525073229241E-4</v>
      </c>
      <c r="F218" s="31">
        <v>390</v>
      </c>
      <c r="G218" s="32">
        <f t="shared" si="18"/>
        <v>6.8634607373702376E-4</v>
      </c>
      <c r="H218" s="33">
        <f t="shared" si="19"/>
        <v>1.063460644843076E-7</v>
      </c>
      <c r="I218" s="41">
        <f>(1-$F$3)*SUM($H$12:H218)</f>
        <v>1.6187452238409381E-7</v>
      </c>
      <c r="J218" s="31">
        <f t="shared" si="20"/>
        <v>4.0233632993317149E-4</v>
      </c>
      <c r="K218" s="34">
        <f t="array" ref="K218">I218*$F$3</f>
        <v>1.5887158202426825E-7</v>
      </c>
      <c r="L218" s="43">
        <f t="shared" si="21"/>
        <v>2.3958823170450564E-8</v>
      </c>
    </row>
    <row r="219" spans="1:12" x14ac:dyDescent="0.25">
      <c r="A219" s="1">
        <v>43402</v>
      </c>
      <c r="B219" s="4">
        <v>2641.25</v>
      </c>
      <c r="C219" s="4">
        <v>324.59283399999998</v>
      </c>
      <c r="D219" s="39">
        <f t="shared" si="22"/>
        <v>-6.8183952715105411E-2</v>
      </c>
      <c r="E219" s="39">
        <f t="shared" si="23"/>
        <v>4.6490514078557305E-3</v>
      </c>
      <c r="F219" s="31">
        <v>389</v>
      </c>
      <c r="G219" s="32">
        <f t="shared" si="18"/>
        <v>6.993191699910655E-4</v>
      </c>
      <c r="H219" s="33">
        <f t="shared" si="19"/>
        <v>3.2511707717874639E-6</v>
      </c>
      <c r="I219" s="41">
        <f>(1-$F$3)*SUM($H$12:H219)</f>
        <v>2.2218711378819448E-7</v>
      </c>
      <c r="J219" s="31">
        <f t="shared" si="20"/>
        <v>4.7136728120245519E-4</v>
      </c>
      <c r="K219" s="34">
        <f t="array" ref="K219">I219*$F$3</f>
        <v>2.1806531227427518E-7</v>
      </c>
      <c r="L219" s="43">
        <f t="shared" si="21"/>
        <v>2.1611651446743761E-5</v>
      </c>
    </row>
    <row r="220" spans="1:12" x14ac:dyDescent="0.25">
      <c r="A220" s="1">
        <v>43403</v>
      </c>
      <c r="B220" s="4">
        <v>2682.6298830000001</v>
      </c>
      <c r="C220" s="4">
        <v>338.44357300000001</v>
      </c>
      <c r="D220" s="39">
        <f t="shared" si="22"/>
        <v>4.1785802828229253E-2</v>
      </c>
      <c r="E220" s="39">
        <f t="shared" si="23"/>
        <v>1.7460533179996518E-3</v>
      </c>
      <c r="F220" s="31">
        <v>388</v>
      </c>
      <c r="G220" s="32">
        <f t="shared" si="18"/>
        <v>7.1253747960445572E-4</v>
      </c>
      <c r="H220" s="33">
        <f t="shared" si="19"/>
        <v>1.2441284304624691E-6</v>
      </c>
      <c r="I220" s="41">
        <f>(1-$F$3)*SUM($H$12:H220)</f>
        <v>2.4526698714700103E-7</v>
      </c>
      <c r="J220" s="31">
        <f t="shared" si="20"/>
        <v>4.95244371141158E-4</v>
      </c>
      <c r="K220" s="34">
        <f t="array" ref="K220">I220*$F$3</f>
        <v>2.407170300333736E-7</v>
      </c>
      <c r="L220" s="43">
        <f t="shared" si="21"/>
        <v>3.0478616377043042E-6</v>
      </c>
    </row>
    <row r="221" spans="1:12" x14ac:dyDescent="0.25">
      <c r="A221" s="1">
        <v>43404</v>
      </c>
      <c r="B221" s="4">
        <v>2711.73999</v>
      </c>
      <c r="C221" s="4">
        <v>343.23132299999997</v>
      </c>
      <c r="D221" s="39">
        <f t="shared" si="22"/>
        <v>1.4047249668393786E-2</v>
      </c>
      <c r="E221" s="39">
        <f t="shared" si="23"/>
        <v>1.9732522324618934E-4</v>
      </c>
      <c r="F221" s="31">
        <v>387</v>
      </c>
      <c r="G221" s="32">
        <f t="shared" si="18"/>
        <v>7.2600563752250131E-4</v>
      </c>
      <c r="H221" s="33">
        <f t="shared" si="19"/>
        <v>1.4325922450211959E-7</v>
      </c>
      <c r="I221" s="41">
        <f>(1-$F$3)*SUM($H$12:H221)</f>
        <v>2.4792459441489431E-7</v>
      </c>
      <c r="J221" s="31">
        <f t="shared" si="20"/>
        <v>4.9792026913442102E-4</v>
      </c>
      <c r="K221" s="34">
        <f t="array" ref="K221">I221*$F$3</f>
        <v>2.4332533592877307E-7</v>
      </c>
      <c r="L221" s="43">
        <f t="shared" si="21"/>
        <v>3.8841274483910371E-8</v>
      </c>
    </row>
    <row r="222" spans="1:12" x14ac:dyDescent="0.25">
      <c r="A222" s="1">
        <v>43405</v>
      </c>
      <c r="B222" s="4">
        <v>2740.3701169999999</v>
      </c>
      <c r="C222" s="4">
        <v>351.17236300000002</v>
      </c>
      <c r="D222" s="39">
        <f t="shared" si="22"/>
        <v>2.2872534680407824E-2</v>
      </c>
      <c r="E222" s="39">
        <f t="shared" si="23"/>
        <v>5.2315284270645858E-4</v>
      </c>
      <c r="F222" s="31">
        <v>386</v>
      </c>
      <c r="G222" s="32">
        <f t="shared" si="18"/>
        <v>7.3972836629877922E-4</v>
      </c>
      <c r="H222" s="33">
        <f t="shared" si="19"/>
        <v>3.8699099765981084E-7</v>
      </c>
      <c r="I222" s="41">
        <f>(1-$F$3)*SUM($H$12:H222)</f>
        <v>2.5510367898389378E-7</v>
      </c>
      <c r="J222" s="31">
        <f t="shared" si="20"/>
        <v>5.0507789397665566E-4</v>
      </c>
      <c r="K222" s="34">
        <f t="array" ref="K222">I222*$F$3</f>
        <v>2.5037124102961819E-7</v>
      </c>
      <c r="L222" s="43">
        <f t="shared" si="21"/>
        <v>2.7342699466465377E-7</v>
      </c>
    </row>
    <row r="223" spans="1:12" x14ac:dyDescent="0.25">
      <c r="A223" s="1">
        <v>43406</v>
      </c>
      <c r="B223" s="4">
        <v>2723.0600589999999</v>
      </c>
      <c r="C223" s="4">
        <v>346.02667200000002</v>
      </c>
      <c r="D223" s="39">
        <f t="shared" si="22"/>
        <v>-1.4761306820209893E-2</v>
      </c>
      <c r="E223" s="39">
        <f t="shared" si="23"/>
        <v>2.1789617904037511E-4</v>
      </c>
      <c r="F223" s="31">
        <v>385</v>
      </c>
      <c r="G223" s="32">
        <f t="shared" si="18"/>
        <v>7.5371047775107849E-4</v>
      </c>
      <c r="H223" s="33">
        <f t="shared" si="19"/>
        <v>1.6423063320465566E-7</v>
      </c>
      <c r="I223" s="41">
        <f>(1-$F$3)*SUM($H$12:H223)</f>
        <v>2.5815032764426648E-7</v>
      </c>
      <c r="J223" s="31">
        <f t="shared" si="20"/>
        <v>5.0808496104910099E-4</v>
      </c>
      <c r="K223" s="34">
        <f t="array" ref="K223">I223*$F$3</f>
        <v>2.5336137119597657E-7</v>
      </c>
      <c r="L223" s="43">
        <f t="shared" si="21"/>
        <v>4.7368396082979548E-8</v>
      </c>
    </row>
    <row r="224" spans="1:12" x14ac:dyDescent="0.25">
      <c r="A224" s="1">
        <v>43409</v>
      </c>
      <c r="B224" s="4">
        <v>2738.3100589999999</v>
      </c>
      <c r="C224" s="4">
        <v>350.11807299999998</v>
      </c>
      <c r="D224" s="39">
        <f t="shared" si="22"/>
        <v>1.1754590229932652E-2</v>
      </c>
      <c r="E224" s="39">
        <f t="shared" si="23"/>
        <v>1.3817039147362816E-4</v>
      </c>
      <c r="F224" s="31">
        <v>384</v>
      </c>
      <c r="G224" s="32">
        <f t="shared" si="18"/>
        <v>7.679568746486457E-4</v>
      </c>
      <c r="H224" s="33">
        <f t="shared" si="19"/>
        <v>1.0610890200506736E-7</v>
      </c>
      <c r="I224" s="41">
        <f>(1-$F$3)*SUM($H$12:H224)</f>
        <v>2.6011875788069199E-7</v>
      </c>
      <c r="J224" s="31">
        <f t="shared" si="20"/>
        <v>5.1001838974755801E-4</v>
      </c>
      <c r="K224" s="34">
        <f t="array" ref="K224">I224*$F$3</f>
        <v>2.5529328500896861E-7</v>
      </c>
      <c r="L224" s="43">
        <f t="shared" si="21"/>
        <v>1.9020574308376471E-8</v>
      </c>
    </row>
    <row r="225" spans="1:12" x14ac:dyDescent="0.25">
      <c r="A225" s="1">
        <v>43410</v>
      </c>
      <c r="B225" s="4">
        <v>2755.4499510000001</v>
      </c>
      <c r="C225" s="4">
        <v>354.460938</v>
      </c>
      <c r="D225" s="39">
        <f t="shared" si="22"/>
        <v>1.2327701880506955E-2</v>
      </c>
      <c r="E225" s="39">
        <f t="shared" si="23"/>
        <v>1.5197223365465473E-4</v>
      </c>
      <c r="F225" s="31">
        <v>383</v>
      </c>
      <c r="G225" s="32">
        <f t="shared" si="18"/>
        <v>7.8247255243131953E-4</v>
      </c>
      <c r="H225" s="33">
        <f t="shared" si="19"/>
        <v>1.1891410156644657E-7</v>
      </c>
      <c r="I225" s="41">
        <f>(1-$F$3)*SUM($H$12:H225)</f>
        <v>2.6232473785633619E-7</v>
      </c>
      <c r="J225" s="31">
        <f t="shared" si="20"/>
        <v>5.1217647140056738E-4</v>
      </c>
      <c r="K225" s="34">
        <f t="array" ref="K225">I225*$F$3</f>
        <v>2.5745834176702263E-7</v>
      </c>
      <c r="L225" s="43">
        <f t="shared" si="21"/>
        <v>2.3017373048240002E-8</v>
      </c>
    </row>
    <row r="226" spans="1:12" x14ac:dyDescent="0.25">
      <c r="A226" s="1">
        <v>43411</v>
      </c>
      <c r="B226" s="4">
        <v>2813.889893</v>
      </c>
      <c r="C226" s="4">
        <v>359.82904100000002</v>
      </c>
      <c r="D226" s="39">
        <f t="shared" si="22"/>
        <v>1.5030881642585413E-2</v>
      </c>
      <c r="E226" s="39">
        <f t="shared" si="23"/>
        <v>2.2592740295341118E-4</v>
      </c>
      <c r="F226" s="31">
        <v>382</v>
      </c>
      <c r="G226" s="32">
        <f t="shared" si="18"/>
        <v>7.9726260096116166E-4</v>
      </c>
      <c r="H226" s="33">
        <f t="shared" si="19"/>
        <v>1.8012346890703703E-7</v>
      </c>
      <c r="I226" s="41">
        <f>(1-$F$3)*SUM($H$12:H226)</f>
        <v>2.6566621511023838E-7</v>
      </c>
      <c r="J226" s="31">
        <f t="shared" si="20"/>
        <v>5.1542818618139068E-4</v>
      </c>
      <c r="K226" s="34">
        <f t="array" ref="K226">I226*$F$3</f>
        <v>2.6073783115057071E-7</v>
      </c>
      <c r="L226" s="43">
        <f t="shared" si="21"/>
        <v>5.0925443747402517E-8</v>
      </c>
    </row>
    <row r="227" spans="1:12" x14ac:dyDescent="0.25">
      <c r="A227" s="1">
        <v>43412</v>
      </c>
      <c r="B227" s="4">
        <v>2806.830078</v>
      </c>
      <c r="C227" s="4">
        <v>360.27596999999997</v>
      </c>
      <c r="D227" s="39">
        <f t="shared" si="22"/>
        <v>1.2412885636357853E-3</v>
      </c>
      <c r="E227" s="39">
        <f t="shared" si="23"/>
        <v>1.540797298212991E-6</v>
      </c>
      <c r="F227" s="31">
        <v>381</v>
      </c>
      <c r="G227" s="32">
        <f t="shared" si="18"/>
        <v>8.1233220630719564E-4</v>
      </c>
      <c r="H227" s="33">
        <f t="shared" si="19"/>
        <v>1.2516392687295251E-9</v>
      </c>
      <c r="I227" s="41">
        <f>(1-$F$3)*SUM($H$12:H227)</f>
        <v>2.6568943431744069E-7</v>
      </c>
      <c r="J227" s="31">
        <f t="shared" si="20"/>
        <v>5.1545070988159543E-4</v>
      </c>
      <c r="K227" s="34">
        <f t="array" ref="K227">I227*$F$3</f>
        <v>2.6076061961738594E-7</v>
      </c>
      <c r="L227" s="43">
        <f t="shared" si="21"/>
        <v>1.6384938985500684E-12</v>
      </c>
    </row>
    <row r="228" spans="1:12" x14ac:dyDescent="0.25">
      <c r="A228" s="1">
        <v>43413</v>
      </c>
      <c r="B228" s="4">
        <v>2781.01001</v>
      </c>
      <c r="C228" s="4">
        <v>358.88647500000002</v>
      </c>
      <c r="D228" s="39">
        <f t="shared" si="22"/>
        <v>-3.8642082568888085E-3</v>
      </c>
      <c r="E228" s="39">
        <f t="shared" si="23"/>
        <v>1.4932105452607643E-5</v>
      </c>
      <c r="F228" s="31">
        <v>380</v>
      </c>
      <c r="G228" s="32">
        <f t="shared" si="18"/>
        <v>8.2768665256387989E-4</v>
      </c>
      <c r="H228" s="33">
        <f t="shared" si="19"/>
        <v>1.2359104377799679E-8</v>
      </c>
      <c r="I228" s="41">
        <f>(1-$F$3)*SUM($H$12:H228)</f>
        <v>2.6591870852811187E-7</v>
      </c>
      <c r="J228" s="31">
        <f t="shared" si="20"/>
        <v>5.15673063605335E-4</v>
      </c>
      <c r="K228" s="34">
        <f t="array" ref="K228">I228*$F$3</f>
        <v>2.6098564055354209E-7</v>
      </c>
      <c r="L228" s="43">
        <f t="shared" si="21"/>
        <v>2.1524175653964635E-10</v>
      </c>
    </row>
    <row r="229" spans="1:12" x14ac:dyDescent="0.25">
      <c r="A229" s="1">
        <v>43416</v>
      </c>
      <c r="B229" s="4">
        <v>2726.219971</v>
      </c>
      <c r="C229" s="4">
        <v>346.92489599999999</v>
      </c>
      <c r="D229" s="39">
        <f t="shared" si="22"/>
        <v>-3.3897794371250838E-2</v>
      </c>
      <c r="E229" s="39">
        <f t="shared" si="23"/>
        <v>1.149060463235605E-3</v>
      </c>
      <c r="F229" s="31">
        <v>379</v>
      </c>
      <c r="G229" s="32">
        <f t="shared" si="18"/>
        <v>8.4333132370395406E-4</v>
      </c>
      <c r="H229" s="33">
        <f t="shared" si="19"/>
        <v>9.6903868147636136E-7</v>
      </c>
      <c r="I229" s="41">
        <f>(1-$F$3)*SUM($H$12:H229)</f>
        <v>2.8389538159549415E-7</v>
      </c>
      <c r="J229" s="31">
        <f t="shared" si="20"/>
        <v>5.3281833826877064E-4</v>
      </c>
      <c r="K229" s="34">
        <f t="array" ref="K229">I229*$F$3</f>
        <v>2.7862882768197379E-7</v>
      </c>
      <c r="L229" s="43">
        <f t="shared" si="21"/>
        <v>1.3196997030656325E-6</v>
      </c>
    </row>
    <row r="230" spans="1:12" x14ac:dyDescent="0.25">
      <c r="A230" s="1">
        <v>43417</v>
      </c>
      <c r="B230" s="4">
        <v>2722.179932</v>
      </c>
      <c r="C230" s="4">
        <v>339.61773699999998</v>
      </c>
      <c r="D230" s="39">
        <f t="shared" si="22"/>
        <v>-2.1287636314069207E-2</v>
      </c>
      <c r="E230" s="39">
        <f t="shared" si="23"/>
        <v>4.5316345984007799E-4</v>
      </c>
      <c r="F230" s="31">
        <v>378</v>
      </c>
      <c r="G230" s="32">
        <f t="shared" si="18"/>
        <v>8.5927170546630657E-4</v>
      </c>
      <c r="H230" s="33">
        <f t="shared" si="19"/>
        <v>3.8939053899179592E-7</v>
      </c>
      <c r="I230" s="41">
        <f>(1-$F$3)*SUM($H$12:H230)</f>
        <v>2.9111898014609347E-7</v>
      </c>
      <c r="J230" s="31">
        <f t="shared" si="20"/>
        <v>5.395544274177476E-4</v>
      </c>
      <c r="K230" s="34">
        <f t="array" ref="K230">I230*$F$3</f>
        <v>2.8571842098387004E-7</v>
      </c>
      <c r="L230" s="43">
        <f t="shared" si="21"/>
        <v>2.0509824867285987E-7</v>
      </c>
    </row>
    <row r="231" spans="1:12" x14ac:dyDescent="0.25">
      <c r="A231" s="1">
        <v>43418</v>
      </c>
      <c r="B231" s="4">
        <v>2701.580078</v>
      </c>
      <c r="C231" s="4">
        <v>334.96331800000002</v>
      </c>
      <c r="D231" s="39">
        <f t="shared" si="22"/>
        <v>-1.3799654844146679E-2</v>
      </c>
      <c r="E231" s="39">
        <f t="shared" si="23"/>
        <v>1.9043047381758091E-4</v>
      </c>
      <c r="F231" s="31">
        <v>377</v>
      </c>
      <c r="G231" s="32">
        <f t="shared" si="18"/>
        <v>8.7551338727952536E-4</v>
      </c>
      <c r="H231" s="33">
        <f t="shared" si="19"/>
        <v>1.6672442917327523E-7</v>
      </c>
      <c r="I231" s="41">
        <f>(1-$F$3)*SUM($H$12:H231)</f>
        <v>2.9421189130937922E-7</v>
      </c>
      <c r="J231" s="31">
        <f t="shared" si="20"/>
        <v>5.4241302649307677E-4</v>
      </c>
      <c r="K231" s="34">
        <f t="array" ref="K231">I231*$F$3</f>
        <v>2.8875395543570797E-7</v>
      </c>
      <c r="L231" s="43">
        <f t="shared" si="21"/>
        <v>3.6153873632134498E-8</v>
      </c>
    </row>
    <row r="232" spans="1:12" x14ac:dyDescent="0.25">
      <c r="A232" s="1">
        <v>43419</v>
      </c>
      <c r="B232" s="4">
        <v>2730.1999510000001</v>
      </c>
      <c r="C232" s="4">
        <v>331.902466</v>
      </c>
      <c r="D232" s="39">
        <f t="shared" si="22"/>
        <v>-9.1798786750978446E-3</v>
      </c>
      <c r="E232" s="39">
        <f t="shared" si="23"/>
        <v>8.4270172489516165E-5</v>
      </c>
      <c r="F232" s="31">
        <v>376</v>
      </c>
      <c r="G232" s="32">
        <f t="shared" si="18"/>
        <v>8.9206206422181005E-4</v>
      </c>
      <c r="H232" s="33">
        <f t="shared" si="19"/>
        <v>7.5174224023325779E-8</v>
      </c>
      <c r="I232" s="41">
        <f>(1-$F$3)*SUM($H$12:H232)</f>
        <v>2.9560645116977878E-7</v>
      </c>
      <c r="J232" s="31">
        <f t="shared" si="20"/>
        <v>5.4369702148326948E-4</v>
      </c>
      <c r="K232" s="34">
        <f t="array" ref="K232">I232*$F$3</f>
        <v>2.9012264476362775E-7</v>
      </c>
      <c r="L232" s="43">
        <f t="shared" si="21"/>
        <v>7.0526487719271196E-9</v>
      </c>
    </row>
    <row r="233" spans="1:12" x14ac:dyDescent="0.25">
      <c r="A233" s="1">
        <v>43420</v>
      </c>
      <c r="B233" s="4">
        <v>2736.2700199999999</v>
      </c>
      <c r="C233" s="4">
        <v>326.44155899999998</v>
      </c>
      <c r="D233" s="39">
        <f t="shared" si="22"/>
        <v>-1.6590208294694434E-2</v>
      </c>
      <c r="E233" s="39">
        <f t="shared" si="23"/>
        <v>2.75235011261348E-4</v>
      </c>
      <c r="F233" s="31">
        <v>375</v>
      </c>
      <c r="G233" s="32">
        <f t="shared" si="18"/>
        <v>9.0892353901792422E-4</v>
      </c>
      <c r="H233" s="33">
        <f t="shared" si="19"/>
        <v>2.5016758049730266E-7</v>
      </c>
      <c r="I233" s="41">
        <f>(1-$F$3)*SUM($H$12:H233)</f>
        <v>3.0024731937517018E-7</v>
      </c>
      <c r="J233" s="31">
        <f t="shared" si="20"/>
        <v>5.4794828166093398E-4</v>
      </c>
      <c r="K233" s="34">
        <f t="array" ref="K233">I233*$F$3</f>
        <v>2.9467742004819782E-7</v>
      </c>
      <c r="L233" s="43">
        <f t="shared" si="21"/>
        <v>7.5592187172765389E-8</v>
      </c>
    </row>
    <row r="234" spans="1:12" x14ac:dyDescent="0.25">
      <c r="A234" s="1">
        <v>43423</v>
      </c>
      <c r="B234" s="4">
        <v>2690.7299800000001</v>
      </c>
      <c r="C234" s="4">
        <v>311.85638399999999</v>
      </c>
      <c r="D234" s="39">
        <f t="shared" si="22"/>
        <v>-4.5708166209345202E-2</v>
      </c>
      <c r="E234" s="39">
        <f t="shared" si="23"/>
        <v>2.0892364582211264E-3</v>
      </c>
      <c r="F234" s="31">
        <v>374</v>
      </c>
      <c r="G234" s="32">
        <f t="shared" si="18"/>
        <v>9.2610372407389899E-4</v>
      </c>
      <c r="H234" s="33">
        <f t="shared" si="19"/>
        <v>1.934849664429548E-6</v>
      </c>
      <c r="I234" s="41">
        <f>(1-$F$3)*SUM($H$12:H234)</f>
        <v>3.3614078835309854E-7</v>
      </c>
      <c r="J234" s="31">
        <f t="shared" si="20"/>
        <v>5.7977649862088975E-4</v>
      </c>
      <c r="K234" s="34">
        <f t="array" ref="K234">I234*$F$3</f>
        <v>3.299050279316161E-7</v>
      </c>
      <c r="L234" s="43">
        <f t="shared" si="21"/>
        <v>4.3635305879734729E-6</v>
      </c>
    </row>
    <row r="235" spans="1:12" x14ac:dyDescent="0.25">
      <c r="A235" s="1">
        <v>43424</v>
      </c>
      <c r="B235" s="4">
        <v>2641.889893</v>
      </c>
      <c r="C235" s="4">
        <v>308.708099</v>
      </c>
      <c r="D235" s="39">
        <f t="shared" si="22"/>
        <v>-1.0146607151442354E-2</v>
      </c>
      <c r="E235" s="39">
        <f t="shared" si="23"/>
        <v>1.0295363668570111E-4</v>
      </c>
      <c r="F235" s="31">
        <v>373</v>
      </c>
      <c r="G235" s="32">
        <f t="shared" si="18"/>
        <v>9.4360864355019314E-4</v>
      </c>
      <c r="H235" s="33">
        <f t="shared" si="19"/>
        <v>9.7147941461553827E-8</v>
      </c>
      <c r="I235" s="41">
        <f>(1-$F$3)*SUM($H$12:H235)</f>
        <v>3.3794298347307334E-7</v>
      </c>
      <c r="J235" s="31">
        <f t="shared" si="20"/>
        <v>5.8132863637797277E-4</v>
      </c>
      <c r="K235" s="34">
        <f t="array" ref="K235">I235*$F$3</f>
        <v>3.3167379046206202E-7</v>
      </c>
      <c r="L235" s="43">
        <f t="shared" si="21"/>
        <v>1.0531267268471822E-8</v>
      </c>
    </row>
    <row r="236" spans="1:12" x14ac:dyDescent="0.25">
      <c r="A236" s="1">
        <v>43425</v>
      </c>
      <c r="B236" s="4">
        <v>2649.929932</v>
      </c>
      <c r="C236" s="4">
        <v>308.33880599999998</v>
      </c>
      <c r="D236" s="39">
        <f t="shared" si="22"/>
        <v>-1.1969691156350978E-3</v>
      </c>
      <c r="E236" s="39">
        <f t="shared" si="23"/>
        <v>1.4327350637842681E-6</v>
      </c>
      <c r="F236" s="31">
        <v>372</v>
      </c>
      <c r="G236" s="32">
        <f t="shared" si="18"/>
        <v>9.6144443547403942E-4</v>
      </c>
      <c r="H236" s="33">
        <f t="shared" si="19"/>
        <v>1.3774951545839276E-9</v>
      </c>
      <c r="I236" s="41">
        <f>(1-$F$3)*SUM($H$12:H236)</f>
        <v>3.3796853743755302E-7</v>
      </c>
      <c r="J236" s="31">
        <f t="shared" si="20"/>
        <v>5.8135061489393211E-4</v>
      </c>
      <c r="K236" s="34">
        <f t="array" ref="K236">I236*$F$3</f>
        <v>3.3169887037398444E-7</v>
      </c>
      <c r="L236" s="43">
        <f t="shared" si="21"/>
        <v>1.2122806991994077E-12</v>
      </c>
    </row>
    <row r="237" spans="1:12" x14ac:dyDescent="0.25">
      <c r="A237" s="1">
        <v>43427</v>
      </c>
      <c r="B237" s="4">
        <v>2632.5600589999999</v>
      </c>
      <c r="C237" s="4">
        <v>303.48031600000002</v>
      </c>
      <c r="D237" s="39">
        <f t="shared" si="22"/>
        <v>-1.5882446151879684E-2</v>
      </c>
      <c r="E237" s="39">
        <f t="shared" si="23"/>
        <v>2.5225209576735776E-4</v>
      </c>
      <c r="F237" s="31">
        <v>371</v>
      </c>
      <c r="G237" s="32">
        <f t="shared" si="18"/>
        <v>9.7961735389171878E-4</v>
      </c>
      <c r="H237" s="33">
        <f t="shared" si="19"/>
        <v>2.4711053056925946E-7</v>
      </c>
      <c r="I237" s="41">
        <f>(1-$F$3)*SUM($H$12:H237)</f>
        <v>3.4255269419462185E-7</v>
      </c>
      <c r="J237" s="31">
        <f t="shared" si="20"/>
        <v>5.8528001349321835E-4</v>
      </c>
      <c r="K237" s="34">
        <f t="array" ref="K237">I237*$F$3</f>
        <v>3.3619798626644518E-7</v>
      </c>
      <c r="L237" s="43">
        <f t="shared" si="21"/>
        <v>6.3461619554853244E-8</v>
      </c>
    </row>
    <row r="238" spans="1:12" x14ac:dyDescent="0.25">
      <c r="A238" s="1">
        <v>43430</v>
      </c>
      <c r="B238" s="4">
        <v>2673.4499510000001</v>
      </c>
      <c r="C238" s="4">
        <v>307.40600599999999</v>
      </c>
      <c r="D238" s="39">
        <f t="shared" si="22"/>
        <v>1.2852617250678232E-2</v>
      </c>
      <c r="E238" s="39">
        <f t="shared" si="23"/>
        <v>1.6518977019243166E-4</v>
      </c>
      <c r="F238" s="31">
        <v>370</v>
      </c>
      <c r="G238" s="32">
        <f t="shared" si="18"/>
        <v>9.9813377106151586E-4</v>
      </c>
      <c r="H238" s="33">
        <f t="shared" si="19"/>
        <v>1.6488148826295701E-7</v>
      </c>
      <c r="I238" s="41">
        <f>(1-$F$3)*SUM($H$12:H238)</f>
        <v>3.4561141689168782E-7</v>
      </c>
      <c r="J238" s="31">
        <f t="shared" si="20"/>
        <v>5.8788724845134017E-4</v>
      </c>
      <c r="K238" s="34">
        <f t="array" ref="K238">I238*$F$3</f>
        <v>3.3919996648358747E-7</v>
      </c>
      <c r="L238" s="43">
        <f t="shared" si="21"/>
        <v>2.7175710503820241E-8</v>
      </c>
    </row>
    <row r="239" spans="1:12" x14ac:dyDescent="0.25">
      <c r="A239" s="1">
        <v>43431</v>
      </c>
      <c r="B239" s="4">
        <v>2682.169922</v>
      </c>
      <c r="C239" s="4">
        <v>309.02877799999999</v>
      </c>
      <c r="D239" s="39">
        <f t="shared" si="22"/>
        <v>5.2650362724619964E-3</v>
      </c>
      <c r="E239" s="39">
        <f t="shared" si="23"/>
        <v>2.7720606950340514E-5</v>
      </c>
      <c r="F239" s="31">
        <v>369</v>
      </c>
      <c r="G239" s="32">
        <f t="shared" si="18"/>
        <v>1.0170001796881239E-3</v>
      </c>
      <c r="H239" s="33">
        <f t="shared" si="19"/>
        <v>2.8191862249560157E-8</v>
      </c>
      <c r="I239" s="41">
        <f>(1-$F$3)*SUM($H$12:H239)</f>
        <v>3.4613440518979052E-7</v>
      </c>
      <c r="J239" s="31">
        <f t="shared" si="20"/>
        <v>5.8833188354005643E-4</v>
      </c>
      <c r="K239" s="34">
        <f t="array" ref="K239">I239*$F$3</f>
        <v>3.3971325280607992E-7</v>
      </c>
      <c r="L239" s="43">
        <f t="shared" si="21"/>
        <v>7.4971333967568097E-10</v>
      </c>
    </row>
    <row r="240" spans="1:12" x14ac:dyDescent="0.25">
      <c r="A240" s="1">
        <v>43432</v>
      </c>
      <c r="B240" s="4">
        <v>2743.790039</v>
      </c>
      <c r="C240" s="4">
        <v>324.06085200000001</v>
      </c>
      <c r="D240" s="39">
        <f t="shared" si="22"/>
        <v>4.7496907724899791E-2</v>
      </c>
      <c r="E240" s="39">
        <f t="shared" si="23"/>
        <v>2.2559562434276456E-3</v>
      </c>
      <c r="F240" s="31">
        <v>368</v>
      </c>
      <c r="G240" s="32">
        <f t="shared" si="18"/>
        <v>1.0362231951992857E-3</v>
      </c>
      <c r="H240" s="33">
        <f t="shared" si="19"/>
        <v>2.3376741867943727E-6</v>
      </c>
      <c r="I240" s="41">
        <f>(1-$F$3)*SUM($H$12:H240)</f>
        <v>3.8950068704970235E-7</v>
      </c>
      <c r="J240" s="31">
        <f t="shared" si="20"/>
        <v>6.2409990149791107E-4</v>
      </c>
      <c r="K240" s="34">
        <f t="array" ref="K240">I240*$F$3</f>
        <v>3.8227504513833343E-7</v>
      </c>
      <c r="L240" s="43">
        <f t="shared" si="21"/>
        <v>5.0876139268448121E-6</v>
      </c>
    </row>
    <row r="241" spans="1:12" x14ac:dyDescent="0.25">
      <c r="A241" s="1">
        <v>43433</v>
      </c>
      <c r="B241" s="4">
        <v>2737.8000489999999</v>
      </c>
      <c r="C241" s="4">
        <v>332.86447099999998</v>
      </c>
      <c r="D241" s="39">
        <f t="shared" si="22"/>
        <v>2.6804100169765345E-2</v>
      </c>
      <c r="E241" s="39">
        <f t="shared" si="23"/>
        <v>7.1845978591081458E-4</v>
      </c>
      <c r="F241" s="31">
        <v>367</v>
      </c>
      <c r="G241" s="32">
        <f t="shared" si="18"/>
        <v>1.0558095580654652E-3</v>
      </c>
      <c r="H241" s="33">
        <f t="shared" si="19"/>
        <v>7.5855670905030583E-7</v>
      </c>
      <c r="I241" s="41">
        <f>(1-$F$3)*SUM($H$12:H241)</f>
        <v>4.0357270112130932E-7</v>
      </c>
      <c r="J241" s="31">
        <f t="shared" si="20"/>
        <v>6.3527372141566603E-4</v>
      </c>
      <c r="K241" s="34">
        <f t="array" ref="K241">I241*$F$3</f>
        <v>3.96086008747043E-7</v>
      </c>
      <c r="L241" s="43">
        <f t="shared" si="21"/>
        <v>5.1561547711704652E-7</v>
      </c>
    </row>
    <row r="242" spans="1:12" x14ac:dyDescent="0.25">
      <c r="A242" s="1">
        <v>43434</v>
      </c>
      <c r="B242" s="4">
        <v>2760.169922</v>
      </c>
      <c r="C242" s="4">
        <v>336.94561800000002</v>
      </c>
      <c r="D242" s="39">
        <f t="shared" si="22"/>
        <v>1.2186133268877464E-2</v>
      </c>
      <c r="E242" s="39">
        <f t="shared" si="23"/>
        <v>1.4850184404684215E-4</v>
      </c>
      <c r="F242" s="31">
        <v>366</v>
      </c>
      <c r="G242" s="32">
        <f t="shared" si="18"/>
        <v>1.0757661361633661E-3</v>
      </c>
      <c r="H242" s="33">
        <f t="shared" si="19"/>
        <v>1.5975325498340616E-7</v>
      </c>
      <c r="I242" s="41">
        <f>(1-$F$3)*SUM($H$12:H242)</f>
        <v>4.0653628976971236E-7</v>
      </c>
      <c r="J242" s="31">
        <f t="shared" si="20"/>
        <v>6.3760198381883381E-4</v>
      </c>
      <c r="K242" s="34">
        <f t="array" ref="K242">I242*$F$3</f>
        <v>3.9899461975084121E-7</v>
      </c>
      <c r="L242" s="43">
        <f t="shared" si="21"/>
        <v>2.1934454008423679E-8</v>
      </c>
    </row>
    <row r="243" spans="1:12" x14ac:dyDescent="0.25">
      <c r="A243" s="1">
        <v>43437</v>
      </c>
      <c r="B243" s="4">
        <v>2790.3701169999999</v>
      </c>
      <c r="C243" s="4">
        <v>349.771973</v>
      </c>
      <c r="D243" s="39">
        <f t="shared" si="22"/>
        <v>3.7359890036308727E-2</v>
      </c>
      <c r="E243" s="39">
        <f t="shared" si="23"/>
        <v>1.3957613835250801E-3</v>
      </c>
      <c r="F243" s="31">
        <v>365</v>
      </c>
      <c r="G243" s="32">
        <f t="shared" si="18"/>
        <v>1.0960999271841237E-3</v>
      </c>
      <c r="H243" s="33">
        <f t="shared" si="19"/>
        <v>1.5298939508482521E-6</v>
      </c>
      <c r="I243" s="41">
        <f>(1-$F$3)*SUM($H$12:H243)</f>
        <v>4.349174100571544E-7</v>
      </c>
      <c r="J243" s="31">
        <f t="shared" si="20"/>
        <v>6.5948268366739882E-4</v>
      </c>
      <c r="K243" s="34">
        <f t="array" ref="K243">I243*$F$3</f>
        <v>4.2684924080719364E-7</v>
      </c>
      <c r="L243" s="43">
        <f t="shared" si="21"/>
        <v>1.9469584625663089E-6</v>
      </c>
    </row>
    <row r="244" spans="1:12" x14ac:dyDescent="0.25">
      <c r="A244" s="1">
        <v>43438</v>
      </c>
      <c r="B244" s="4">
        <v>2700.0600589999999</v>
      </c>
      <c r="C244" s="4">
        <v>332.806152</v>
      </c>
      <c r="D244" s="39">
        <f t="shared" si="22"/>
        <v>-4.9721242093981002E-2</v>
      </c>
      <c r="E244" s="39">
        <f t="shared" si="23"/>
        <v>2.4722019153682684E-3</v>
      </c>
      <c r="F244" s="31">
        <v>364</v>
      </c>
      <c r="G244" s="32">
        <f t="shared" si="18"/>
        <v>1.1168180610870153E-3</v>
      </c>
      <c r="H244" s="33">
        <f t="shared" si="19"/>
        <v>2.760999749737195E-6</v>
      </c>
      <c r="I244" s="41">
        <f>(1-$F$3)*SUM($H$12:H244)</f>
        <v>4.8613682037474002E-7</v>
      </c>
      <c r="J244" s="31">
        <f t="shared" si="20"/>
        <v>6.97235125603078E-4</v>
      </c>
      <c r="K244" s="34">
        <f t="array" ref="K244">I244*$F$3</f>
        <v>4.7711847791540794E-7</v>
      </c>
      <c r="L244" s="43">
        <f t="shared" si="21"/>
        <v>6.1094234715626565E-6</v>
      </c>
    </row>
    <row r="245" spans="1:12" x14ac:dyDescent="0.25">
      <c r="A245" s="1">
        <v>43440</v>
      </c>
      <c r="B245" s="4">
        <v>2695.9499510000001</v>
      </c>
      <c r="C245" s="4">
        <v>322.50619499999999</v>
      </c>
      <c r="D245" s="39">
        <f t="shared" si="22"/>
        <v>-3.1437848999463995E-2</v>
      </c>
      <c r="E245" s="39">
        <f t="shared" si="23"/>
        <v>9.8833834971309925E-4</v>
      </c>
      <c r="F245" s="31">
        <v>363</v>
      </c>
      <c r="G245" s="32">
        <f t="shared" si="18"/>
        <v>1.1379278025995536E-3</v>
      </c>
      <c r="H245" s="33">
        <f t="shared" si="19"/>
        <v>1.1246576865138962E-6</v>
      </c>
      <c r="I245" s="41">
        <f>(1-$F$3)*SUM($H$12:H245)</f>
        <v>5.0700038746411222E-7</v>
      </c>
      <c r="J245" s="31">
        <f t="shared" si="20"/>
        <v>7.1203959683722095E-4</v>
      </c>
      <c r="K245" s="34">
        <f t="array" ref="K245">I245*$F$3</f>
        <v>4.9759500418612712E-7</v>
      </c>
      <c r="L245" s="43">
        <f t="shared" si="21"/>
        <v>9.7582935666387522E-7</v>
      </c>
    </row>
    <row r="246" spans="1:12" x14ac:dyDescent="0.25">
      <c r="A246" s="1">
        <v>43441</v>
      </c>
      <c r="B246" s="4">
        <v>2633.080078</v>
      </c>
      <c r="C246" s="4">
        <v>314.07183800000001</v>
      </c>
      <c r="D246" s="39">
        <f t="shared" si="22"/>
        <v>-2.6500602172852668E-2</v>
      </c>
      <c r="E246" s="39">
        <f t="shared" si="23"/>
        <v>7.0228191552380349E-4</v>
      </c>
      <c r="F246" s="31">
        <v>362</v>
      </c>
      <c r="G246" s="32">
        <f t="shared" si="18"/>
        <v>1.1594365537648302E-3</v>
      </c>
      <c r="H246" s="33">
        <f t="shared" si="19"/>
        <v>8.1425132390628238E-7</v>
      </c>
      <c r="I246" s="41">
        <f>(1-$F$3)*SUM($H$12:H246)</f>
        <v>5.2210559443298748E-7</v>
      </c>
      <c r="J246" s="31">
        <f t="shared" si="20"/>
        <v>7.2256874720194445E-4</v>
      </c>
      <c r="K246" s="34">
        <f t="array" ref="K246">I246*$F$3</f>
        <v>5.1241999389176482E-7</v>
      </c>
      <c r="L246" s="43">
        <f t="shared" si="21"/>
        <v>4.9248042485630677E-7</v>
      </c>
    </row>
    <row r="247" spans="1:12" x14ac:dyDescent="0.25">
      <c r="A247" s="1">
        <v>43444</v>
      </c>
      <c r="B247" s="4">
        <v>2637.719971</v>
      </c>
      <c r="C247" s="4">
        <v>317.11328099999997</v>
      </c>
      <c r="D247" s="39">
        <f t="shared" si="22"/>
        <v>9.6373201732921493E-3</v>
      </c>
      <c r="E247" s="39">
        <f t="shared" si="23"/>
        <v>9.2877940122543817E-5</v>
      </c>
      <c r="F247" s="31">
        <v>361</v>
      </c>
      <c r="G247" s="32">
        <f t="shared" si="18"/>
        <v>1.1813518565370129E-3</v>
      </c>
      <c r="H247" s="33">
        <f t="shared" si="19"/>
        <v>1.0972152699510067E-7</v>
      </c>
      <c r="I247" s="41">
        <f>(1-$F$3)*SUM($H$12:H247)</f>
        <v>5.2414104261162968E-7</v>
      </c>
      <c r="J247" s="31">
        <f t="shared" si="20"/>
        <v>7.2397585775468344E-4</v>
      </c>
      <c r="K247" s="34">
        <f t="array" ref="K247">I247*$F$3</f>
        <v>5.1441768239460415E-7</v>
      </c>
      <c r="L247" s="43">
        <f t="shared" si="21"/>
        <v>8.531020277551948E-9</v>
      </c>
    </row>
    <row r="248" spans="1:12" x14ac:dyDescent="0.25">
      <c r="A248" s="1">
        <v>43445</v>
      </c>
      <c r="B248" s="4">
        <v>2636.780029</v>
      </c>
      <c r="C248" s="4">
        <v>312.91549700000002</v>
      </c>
      <c r="D248" s="39">
        <f t="shared" si="22"/>
        <v>-1.3325886900247925E-2</v>
      </c>
      <c r="E248" s="39">
        <f t="shared" si="23"/>
        <v>1.7757926167819927E-4</v>
      </c>
      <c r="F248" s="31">
        <v>360</v>
      </c>
      <c r="G248" s="32">
        <f t="shared" si="18"/>
        <v>1.2036813954258996E-3</v>
      </c>
      <c r="H248" s="33">
        <f t="shared" si="19"/>
        <v>2.1374885349551588E-7</v>
      </c>
      <c r="I248" s="41">
        <f>(1-$F$3)*SUM($H$12:H248)</f>
        <v>5.2810630564113287E-7</v>
      </c>
      <c r="J248" s="31">
        <f t="shared" si="20"/>
        <v>7.2670923046369302E-4</v>
      </c>
      <c r="K248" s="34">
        <f t="array" ref="K248">I248*$F$3</f>
        <v>5.1830938568034251E-7</v>
      </c>
      <c r="L248" s="43">
        <f t="shared" si="21"/>
        <v>3.1350580826733663E-8</v>
      </c>
    </row>
    <row r="249" spans="1:12" x14ac:dyDescent="0.25">
      <c r="A249" s="1">
        <v>43446</v>
      </c>
      <c r="B249" s="4">
        <v>2651.070068</v>
      </c>
      <c r="C249" s="4">
        <v>317.44360399999999</v>
      </c>
      <c r="D249" s="39">
        <f t="shared" si="22"/>
        <v>1.436700090482434E-2</v>
      </c>
      <c r="E249" s="39">
        <f t="shared" si="23"/>
        <v>2.064107149992234E-4</v>
      </c>
      <c r="F249" s="31">
        <v>359</v>
      </c>
      <c r="G249" s="32">
        <f t="shared" si="18"/>
        <v>1.2264330001914609E-3</v>
      </c>
      <c r="H249" s="33">
        <f t="shared" si="19"/>
        <v>2.5314891246816214E-7</v>
      </c>
      <c r="I249" s="41">
        <f>(1-$F$3)*SUM($H$12:H249)</f>
        <v>5.3280248064817206E-7</v>
      </c>
      <c r="J249" s="31">
        <f t="shared" si="20"/>
        <v>7.2993320286733913E-4</v>
      </c>
      <c r="K249" s="34">
        <f t="array" ref="K249">I249*$F$3</f>
        <v>5.2291844176800052E-7</v>
      </c>
      <c r="L249" s="43">
        <f t="shared" si="21"/>
        <v>4.2389784771284136E-8</v>
      </c>
    </row>
    <row r="250" spans="1:12" x14ac:dyDescent="0.25">
      <c r="A250" s="1">
        <v>43447</v>
      </c>
      <c r="B250" s="4">
        <v>2650.540039</v>
      </c>
      <c r="C250" s="4">
        <v>316.25817899999998</v>
      </c>
      <c r="D250" s="39">
        <f t="shared" si="22"/>
        <v>-3.7412752007768609E-3</v>
      </c>
      <c r="E250" s="39">
        <f t="shared" si="23"/>
        <v>1.3997140127947941E-5</v>
      </c>
      <c r="F250" s="31">
        <v>358</v>
      </c>
      <c r="G250" s="32">
        <f t="shared" si="18"/>
        <v>1.2496146485893114E-3</v>
      </c>
      <c r="H250" s="33">
        <f t="shared" si="19"/>
        <v>1.7491031342241016E-8</v>
      </c>
      <c r="I250" s="41">
        <f>(1-$F$3)*SUM($H$12:H250)</f>
        <v>5.3312695742919359E-7</v>
      </c>
      <c r="J250" s="31">
        <f t="shared" si="20"/>
        <v>7.301554337462631E-4</v>
      </c>
      <c r="K250" s="34">
        <f t="array" ref="K250">I250*$F$3</f>
        <v>5.2323689916803984E-7</v>
      </c>
      <c r="L250" s="43">
        <f t="shared" si="21"/>
        <v>1.8154606821852547E-10</v>
      </c>
    </row>
    <row r="251" spans="1:12" x14ac:dyDescent="0.25">
      <c r="A251" s="1">
        <v>43448</v>
      </c>
      <c r="B251" s="4">
        <v>2599.9499510000001</v>
      </c>
      <c r="C251" s="4">
        <v>309.728363</v>
      </c>
      <c r="D251" s="39">
        <f t="shared" si="22"/>
        <v>-2.0863237195830164E-2</v>
      </c>
      <c r="E251" s="39">
        <f t="shared" si="23"/>
        <v>4.3527466628947128E-4</v>
      </c>
      <c r="F251" s="31">
        <v>357</v>
      </c>
      <c r="G251" s="32">
        <f t="shared" si="18"/>
        <v>1.2732344691680786E-3</v>
      </c>
      <c r="H251" s="33">
        <f t="shared" si="19"/>
        <v>5.5420670867538755E-7</v>
      </c>
      <c r="I251" s="41">
        <f>(1-$F$3)*SUM($H$12:H251)</f>
        <v>5.4340806694943351E-7</v>
      </c>
      <c r="J251" s="31">
        <f t="shared" si="20"/>
        <v>7.3716217140425318E-4</v>
      </c>
      <c r="K251" s="34">
        <f t="array" ref="K251">I251*$F$3</f>
        <v>5.3332728343845402E-7</v>
      </c>
      <c r="L251" s="43">
        <f t="shared" si="21"/>
        <v>1.8900003184075836E-7</v>
      </c>
    </row>
    <row r="252" spans="1:12" x14ac:dyDescent="0.25">
      <c r="A252" s="1">
        <v>43451</v>
      </c>
      <c r="B252" s="4">
        <v>2545.9399410000001</v>
      </c>
      <c r="C252" s="4">
        <v>307.182526</v>
      </c>
      <c r="D252" s="39">
        <f t="shared" si="22"/>
        <v>-8.2535468167793374E-3</v>
      </c>
      <c r="E252" s="39">
        <f t="shared" si="23"/>
        <v>6.8121035056768327E-5</v>
      </c>
      <c r="F252" s="31">
        <v>356</v>
      </c>
      <c r="G252" s="32">
        <f t="shared" si="18"/>
        <v>1.2973007441196419E-3</v>
      </c>
      <c r="H252" s="33">
        <f t="shared" si="19"/>
        <v>8.8373469469345761E-8</v>
      </c>
      <c r="I252" s="41">
        <f>(1-$F$3)*SUM($H$12:H252)</f>
        <v>5.4504748650909482E-7</v>
      </c>
      <c r="J252" s="31">
        <f t="shared" si="20"/>
        <v>7.3827331423335007E-4</v>
      </c>
      <c r="K252" s="34">
        <f t="array" ref="K252">I252*$F$3</f>
        <v>5.3493629006413489E-7</v>
      </c>
      <c r="L252" s="43">
        <f t="shared" si="21"/>
        <v>4.5678807465026936E-9</v>
      </c>
    </row>
    <row r="253" spans="1:12" x14ac:dyDescent="0.25">
      <c r="A253" s="1">
        <v>43452</v>
      </c>
      <c r="B253" s="4">
        <v>2546.1599120000001</v>
      </c>
      <c r="C253" s="4">
        <v>318.77484099999998</v>
      </c>
      <c r="D253" s="39">
        <f t="shared" si="22"/>
        <v>3.7042907839786067E-2</v>
      </c>
      <c r="E253" s="39">
        <f t="shared" si="23"/>
        <v>1.372177021226884E-3</v>
      </c>
      <c r="F253" s="31">
        <v>355</v>
      </c>
      <c r="G253" s="32">
        <f t="shared" si="18"/>
        <v>1.3218219121832516E-3</v>
      </c>
      <c r="H253" s="33">
        <f t="shared" si="19"/>
        <v>1.8137736540520381E-6</v>
      </c>
      <c r="I253" s="41">
        <f>(1-$F$3)*SUM($H$12:H253)</f>
        <v>5.7869486985962227E-7</v>
      </c>
      <c r="J253" s="31">
        <f t="shared" si="20"/>
        <v>7.6071996809576531E-4</v>
      </c>
      <c r="K253" s="34">
        <f t="array" ref="K253">I253*$F$3</f>
        <v>5.6795947953919828E-7</v>
      </c>
      <c r="L253" s="43">
        <f t="shared" si="21"/>
        <v>1.8813114182674316E-6</v>
      </c>
    </row>
    <row r="254" spans="1:12" x14ac:dyDescent="0.25">
      <c r="A254" s="1">
        <v>43453</v>
      </c>
      <c r="B254" s="4">
        <v>2506.959961</v>
      </c>
      <c r="C254" s="4">
        <v>310.50570699999997</v>
      </c>
      <c r="D254" s="39">
        <f t="shared" si="22"/>
        <v>-2.6282744748243384E-2</v>
      </c>
      <c r="E254" s="39">
        <f t="shared" si="23"/>
        <v>6.9078267150131519E-4</v>
      </c>
      <c r="F254" s="31">
        <v>354</v>
      </c>
      <c r="G254" s="32">
        <f t="shared" si="18"/>
        <v>1.3468065716045351E-3</v>
      </c>
      <c r="H254" s="33">
        <f t="shared" si="19"/>
        <v>9.3035064152850813E-7</v>
      </c>
      <c r="I254" s="41">
        <f>(1-$F$3)*SUM($H$12:H254)</f>
        <v>5.9595383964120716E-7</v>
      </c>
      <c r="J254" s="31">
        <f t="shared" si="20"/>
        <v>7.7198046584172524E-4</v>
      </c>
      <c r="K254" s="34">
        <f t="array" ref="K254">I254*$F$3</f>
        <v>5.8489827752251123E-7</v>
      </c>
      <c r="L254" s="43">
        <f t="shared" si="21"/>
        <v>4.7637296616308188E-7</v>
      </c>
    </row>
    <row r="255" spans="1:12" x14ac:dyDescent="0.25">
      <c r="A255" s="1">
        <v>43454</v>
      </c>
      <c r="B255" s="4">
        <v>2467.419922</v>
      </c>
      <c r="C255" s="4">
        <v>304.18966699999999</v>
      </c>
      <c r="D255" s="39">
        <f t="shared" si="22"/>
        <v>-2.055086977290696E-2</v>
      </c>
      <c r="E255" s="39">
        <f t="shared" si="23"/>
        <v>4.2233824842298099E-4</v>
      </c>
      <c r="F255" s="31">
        <v>353</v>
      </c>
      <c r="G255" s="32">
        <f t="shared" si="18"/>
        <v>1.3722634831504388E-3</v>
      </c>
      <c r="H255" s="33">
        <f t="shared" si="19"/>
        <v>5.7955935584857526E-7</v>
      </c>
      <c r="I255" s="41">
        <f>(1-$F$3)*SUM($H$12:H255)</f>
        <v>6.067052670737628E-7</v>
      </c>
      <c r="J255" s="31">
        <f t="shared" si="20"/>
        <v>7.7891287514956565E-4</v>
      </c>
      <c r="K255" s="34">
        <f t="array" ref="K255">I255*$F$3</f>
        <v>5.9545025481994083E-7</v>
      </c>
      <c r="L255" s="43">
        <f t="shared" si="21"/>
        <v>1.778669878067102E-7</v>
      </c>
    </row>
    <row r="256" spans="1:12" x14ac:dyDescent="0.25">
      <c r="A256" s="1">
        <v>43455</v>
      </c>
      <c r="B256" s="4">
        <v>2416.6201169999999</v>
      </c>
      <c r="C256" s="4">
        <v>295.93026700000001</v>
      </c>
      <c r="D256" s="39">
        <f t="shared" si="22"/>
        <v>-2.7527569353698635E-2</v>
      </c>
      <c r="E256" s="39">
        <f t="shared" si="23"/>
        <v>7.5776707452268827E-4</v>
      </c>
      <c r="F256" s="31">
        <v>352</v>
      </c>
      <c r="G256" s="32">
        <f t="shared" si="18"/>
        <v>1.3982015731811516E-3</v>
      </c>
      <c r="H256" s="33">
        <f t="shared" si="19"/>
        <v>1.0595111157025018E-6</v>
      </c>
      <c r="I256" s="41">
        <f>(1-$F$3)*SUM($H$12:H256)</f>
        <v>6.2636029767504219E-7</v>
      </c>
      <c r="J256" s="31">
        <f t="shared" si="20"/>
        <v>7.9142927521986585E-4</v>
      </c>
      <c r="K256" s="34">
        <f t="array" ref="K256">I256*$F$3</f>
        <v>6.14740664208463E-7</v>
      </c>
      <c r="L256" s="43">
        <f t="shared" si="21"/>
        <v>5.7327965666734283E-7</v>
      </c>
    </row>
    <row r="257" spans="1:12" x14ac:dyDescent="0.25">
      <c r="A257" s="1">
        <v>43458</v>
      </c>
      <c r="B257" s="4">
        <v>2351.1000979999999</v>
      </c>
      <c r="C257" s="4">
        <v>285.83431999999999</v>
      </c>
      <c r="D257" s="39">
        <f t="shared" si="22"/>
        <v>-3.4711499849151922E-2</v>
      </c>
      <c r="E257" s="39">
        <f t="shared" si="23"/>
        <v>1.204888221777674E-3</v>
      </c>
      <c r="F257" s="31">
        <v>351</v>
      </c>
      <c r="G257" s="32">
        <f t="shared" si="18"/>
        <v>1.4246299367800985E-3</v>
      </c>
      <c r="H257" s="33">
        <f t="shared" si="19"/>
        <v>1.7165198312182131E-6</v>
      </c>
      <c r="I257" s="41">
        <f>(1-$F$3)*SUM($H$12:H257)</f>
        <v>6.5820352169627111E-7</v>
      </c>
      <c r="J257" s="31">
        <f t="shared" si="20"/>
        <v>8.1129743109187216E-4</v>
      </c>
      <c r="K257" s="34">
        <f t="array" ref="K257">I257*$F$3</f>
        <v>6.4599316338187783E-7</v>
      </c>
      <c r="L257" s="43">
        <f t="shared" si="21"/>
        <v>1.4501993451779169E-6</v>
      </c>
    </row>
    <row r="258" spans="1:12" x14ac:dyDescent="0.25">
      <c r="A258" s="1">
        <v>43460</v>
      </c>
      <c r="B258" s="4">
        <v>2467.6999510000001</v>
      </c>
      <c r="C258" s="4">
        <v>305.04476899999997</v>
      </c>
      <c r="D258" s="39">
        <f t="shared" si="22"/>
        <v>6.5046207181238089E-2</v>
      </c>
      <c r="E258" s="39">
        <f t="shared" si="23"/>
        <v>4.2310090686645497E-3</v>
      </c>
      <c r="F258" s="31">
        <v>350</v>
      </c>
      <c r="G258" s="32">
        <f t="shared" si="18"/>
        <v>1.4515578409430921E-3</v>
      </c>
      <c r="H258" s="33">
        <f t="shared" si="19"/>
        <v>6.1415543887213569E-6</v>
      </c>
      <c r="I258" s="41">
        <f>(1-$F$3)*SUM($H$12:H258)</f>
        <v>7.7213572841002757E-7</v>
      </c>
      <c r="J258" s="31">
        <f t="shared" si="20"/>
        <v>8.7871254025991203E-4</v>
      </c>
      <c r="K258" s="34">
        <f t="array" ref="K258">I258*$F$3</f>
        <v>7.5781180943898619E-7</v>
      </c>
      <c r="L258" s="43">
        <f t="shared" si="21"/>
        <v>1.7895025696124245E-5</v>
      </c>
    </row>
    <row r="259" spans="1:12" x14ac:dyDescent="0.25">
      <c r="A259" s="1">
        <v>43461</v>
      </c>
      <c r="B259" s="4">
        <v>2488.830078</v>
      </c>
      <c r="C259" s="4">
        <v>308.16390999999999</v>
      </c>
      <c r="D259" s="39">
        <f t="shared" si="22"/>
        <v>1.0173267300871409E-2</v>
      </c>
      <c r="E259" s="39">
        <f t="shared" si="23"/>
        <v>1.0349536757497944E-4</v>
      </c>
      <c r="F259" s="31">
        <v>349</v>
      </c>
      <c r="G259" s="32">
        <f t="shared" si="18"/>
        <v>1.4789947278277676E-3</v>
      </c>
      <c r="H259" s="33">
        <f t="shared" si="19"/>
        <v>1.5306910299799148E-7</v>
      </c>
      <c r="I259" s="41">
        <f>(1-$F$3)*SUM($H$12:H259)</f>
        <v>7.7497531910327019E-7</v>
      </c>
      <c r="J259" s="31">
        <f t="shared" si="20"/>
        <v>8.8032682516396728E-4</v>
      </c>
      <c r="K259" s="34">
        <f t="array" ref="K259">I259*$F$3</f>
        <v>7.6059872277835911E-7</v>
      </c>
      <c r="L259" s="43">
        <f t="shared" si="21"/>
        <v>1.0554432731115187E-8</v>
      </c>
    </row>
    <row r="260" spans="1:12" x14ac:dyDescent="0.25">
      <c r="A260" s="1">
        <v>43462</v>
      </c>
      <c r="B260" s="4">
        <v>2485.73999</v>
      </c>
      <c r="C260" s="4">
        <v>307.42544600000002</v>
      </c>
      <c r="D260" s="39">
        <f t="shared" si="22"/>
        <v>-2.3992109253741663E-3</v>
      </c>
      <c r="E260" s="39">
        <f t="shared" si="23"/>
        <v>5.7562130644347634E-6</v>
      </c>
      <c r="F260" s="31">
        <v>348</v>
      </c>
      <c r="G260" s="32">
        <f t="shared" si="18"/>
        <v>1.5069502180644345E-3</v>
      </c>
      <c r="H260" s="33">
        <f t="shared" si="19"/>
        <v>8.6743265326753137E-9</v>
      </c>
      <c r="I260" s="41">
        <f>(1-$F$3)*SUM($H$12:H260)</f>
        <v>7.7513623686139306E-7</v>
      </c>
      <c r="J260" s="31">
        <f t="shared" si="20"/>
        <v>8.8041821702040729E-4</v>
      </c>
      <c r="K260" s="34">
        <f t="array" ref="K260">I260*$F$3</f>
        <v>7.60756655345092E-7</v>
      </c>
      <c r="L260" s="43">
        <f t="shared" si="21"/>
        <v>2.4954584735115076E-11</v>
      </c>
    </row>
    <row r="261" spans="1:12" x14ac:dyDescent="0.25">
      <c r="A261" s="1">
        <v>43465</v>
      </c>
      <c r="B261" s="4">
        <v>2506.8500979999999</v>
      </c>
      <c r="C261" s="4">
        <v>313.37222300000002</v>
      </c>
      <c r="D261" s="39">
        <f t="shared" si="22"/>
        <v>1.9159089033831921E-2</v>
      </c>
      <c r="E261" s="39">
        <f t="shared" si="23"/>
        <v>3.6707069260629853E-4</v>
      </c>
      <c r="F261" s="31">
        <v>347</v>
      </c>
      <c r="G261" s="32">
        <f t="shared" si="18"/>
        <v>1.5354341141295114E-3</v>
      </c>
      <c r="H261" s="33">
        <f t="shared" si="19"/>
        <v>5.6361286372485814E-7</v>
      </c>
      <c r="I261" s="41">
        <f>(1-$F$3)*SUM($H$12:H261)</f>
        <v>7.8559184031812672E-7</v>
      </c>
      <c r="J261" s="31">
        <f t="shared" si="20"/>
        <v>8.863361892183613E-4</v>
      </c>
      <c r="K261" s="34">
        <f t="array" ref="K261">I261*$F$3</f>
        <v>7.7101829650841384E-7</v>
      </c>
      <c r="L261" s="43">
        <f t="shared" si="21"/>
        <v>1.3417545139945832E-7</v>
      </c>
    </row>
    <row r="262" spans="1:12" x14ac:dyDescent="0.25">
      <c r="A262" s="1">
        <v>43467</v>
      </c>
      <c r="B262" s="4">
        <v>2510.030029</v>
      </c>
      <c r="C262" s="4">
        <v>314.64514200000002</v>
      </c>
      <c r="D262" s="39">
        <f t="shared" si="22"/>
        <v>4.0537756250299288E-3</v>
      </c>
      <c r="E262" s="39">
        <f t="shared" si="23"/>
        <v>1.6433096818086788E-5</v>
      </c>
      <c r="F262" s="31">
        <v>346</v>
      </c>
      <c r="G262" s="32">
        <f t="shared" si="18"/>
        <v>1.5644564037827248E-3</v>
      </c>
      <c r="H262" s="33">
        <f t="shared" si="19"/>
        <v>2.5708863551037394E-8</v>
      </c>
      <c r="I262" s="41">
        <f>(1-$F$3)*SUM($H$12:H262)</f>
        <v>7.8606876641388049E-7</v>
      </c>
      <c r="J262" s="31">
        <f t="shared" si="20"/>
        <v>8.8660519196194683E-4</v>
      </c>
      <c r="K262" s="34">
        <f t="array" ref="K262">I262*$F$3</f>
        <v>7.7148637513020756E-7</v>
      </c>
      <c r="L262" s="43">
        <f t="shared" si="21"/>
        <v>2.4528604166692664E-10</v>
      </c>
    </row>
    <row r="263" spans="1:12" x14ac:dyDescent="0.25">
      <c r="A263" s="1">
        <v>43468</v>
      </c>
      <c r="B263" s="4">
        <v>2447.889893</v>
      </c>
      <c r="C263" s="4">
        <v>302.10055499999999</v>
      </c>
      <c r="D263" s="39">
        <f t="shared" si="22"/>
        <v>-4.0685544945710028E-2</v>
      </c>
      <c r="E263" s="39">
        <f t="shared" si="23"/>
        <v>1.6553135675293907E-3</v>
      </c>
      <c r="F263" s="31">
        <v>345</v>
      </c>
      <c r="G263" s="32">
        <f t="shared" si="18"/>
        <v>1.5940272635692726E-3</v>
      </c>
      <c r="H263" s="33">
        <f t="shared" si="19"/>
        <v>2.6386149563979649E-6</v>
      </c>
      <c r="I263" s="41">
        <f>(1-$F$3)*SUM($H$12:H263)</f>
        <v>8.350178118220627E-7</v>
      </c>
      <c r="J263" s="31">
        <f t="shared" si="20"/>
        <v>9.1379309026828534E-4</v>
      </c>
      <c r="K263" s="34">
        <f t="array" ref="K263">I263*$F$3</f>
        <v>8.1952736495393909E-7</v>
      </c>
      <c r="L263" s="43">
        <f t="shared" si="21"/>
        <v>2.7373505289396407E-6</v>
      </c>
    </row>
    <row r="264" spans="1:12" x14ac:dyDescent="0.25">
      <c r="A264" s="1">
        <v>43469</v>
      </c>
      <c r="B264" s="4">
        <v>2531.9399410000001</v>
      </c>
      <c r="C264" s="4">
        <v>317.82260100000002</v>
      </c>
      <c r="D264" s="39">
        <f t="shared" si="22"/>
        <v>5.0733443097710579E-2</v>
      </c>
      <c r="E264" s="39">
        <f t="shared" si="23"/>
        <v>2.573882248548637E-3</v>
      </c>
      <c r="F264" s="31">
        <v>344</v>
      </c>
      <c r="G264" s="32">
        <f t="shared" ref="G264:G327" si="24">$F$3^(F264-1)</f>
        <v>1.624157062388191E-3</v>
      </c>
      <c r="H264" s="33">
        <f t="shared" ref="H264:H327" si="25">E264*G264</f>
        <v>4.1803890317358662E-6</v>
      </c>
      <c r="I264" s="41">
        <f>(1-$F$3)*SUM($H$12:H264)</f>
        <v>9.12568366154418E-7</v>
      </c>
      <c r="J264" s="31">
        <f t="shared" ref="J264:J327" si="26">SQRT(I264)</f>
        <v>9.5528444253762345E-4</v>
      </c>
      <c r="K264" s="34">
        <f t="array" ref="K264">I264*$F$3</f>
        <v>8.9563927603285579E-7</v>
      </c>
      <c r="L264" s="43">
        <f t="shared" ref="L264:L327" si="27">(E264-K264)^2</f>
        <v>6.620260091496131E-6</v>
      </c>
    </row>
    <row r="265" spans="1:12" x14ac:dyDescent="0.25">
      <c r="A265" s="1">
        <v>43472</v>
      </c>
      <c r="B265" s="4">
        <v>2549.6899410000001</v>
      </c>
      <c r="C265" s="4">
        <v>318.823395</v>
      </c>
      <c r="D265" s="39">
        <f t="shared" si="22"/>
        <v>3.143960162001855E-3</v>
      </c>
      <c r="E265" s="39">
        <f t="shared" si="23"/>
        <v>9.8844855002547302E-6</v>
      </c>
      <c r="F265" s="31">
        <v>343</v>
      </c>
      <c r="G265" s="32">
        <f t="shared" si="24"/>
        <v>1.6548563651281624E-3</v>
      </c>
      <c r="H265" s="33">
        <f t="shared" si="25"/>
        <v>1.6357403746113569E-8</v>
      </c>
      <c r="I265" s="41">
        <f>(1-$F$3)*SUM($H$12:H265)</f>
        <v>9.1287181296721909E-7</v>
      </c>
      <c r="J265" s="31">
        <f t="shared" si="26"/>
        <v>9.5544325470810622E-4</v>
      </c>
      <c r="K265" s="34">
        <f t="array" ref="K265">I265*$F$3</f>
        <v>8.9593709359240685E-7</v>
      </c>
      <c r="L265" s="43">
        <f t="shared" si="27"/>
        <v>8.07940024589118E-11</v>
      </c>
    </row>
    <row r="266" spans="1:12" x14ac:dyDescent="0.25">
      <c r="A266" s="1">
        <v>43473</v>
      </c>
      <c r="B266" s="4">
        <v>2574.4099120000001</v>
      </c>
      <c r="C266" s="4">
        <v>330.89193699999998</v>
      </c>
      <c r="D266" s="39">
        <f t="shared" si="22"/>
        <v>3.7154518961807118E-2</v>
      </c>
      <c r="E266" s="39">
        <f t="shared" si="23"/>
        <v>1.3804582792832846E-3</v>
      </c>
      <c r="F266" s="31">
        <v>342</v>
      </c>
      <c r="G266" s="32">
        <f t="shared" si="24"/>
        <v>1.6861359363720522E-3</v>
      </c>
      <c r="H266" s="33">
        <f t="shared" si="25"/>
        <v>2.3276403133618732E-6</v>
      </c>
      <c r="I266" s="41">
        <f>(1-$F$3)*SUM($H$12:H266)</f>
        <v>9.5605195606327827E-7</v>
      </c>
      <c r="J266" s="31">
        <f t="shared" si="26"/>
        <v>9.777790936930889E-4</v>
      </c>
      <c r="K266" s="34">
        <f t="array" ref="K266">I266*$F$3</f>
        <v>9.3831620022802464E-7</v>
      </c>
      <c r="L266" s="43">
        <f t="shared" si="27"/>
        <v>1.9030753285446781E-6</v>
      </c>
    </row>
    <row r="267" spans="1:12" x14ac:dyDescent="0.25">
      <c r="A267" s="1">
        <v>43474</v>
      </c>
      <c r="B267" s="4">
        <v>2584.959961</v>
      </c>
      <c r="C267" s="4">
        <v>334.09848</v>
      </c>
      <c r="D267" s="39">
        <f t="shared" si="22"/>
        <v>9.6439520638163297E-3</v>
      </c>
      <c r="E267" s="39">
        <f t="shared" si="23"/>
        <v>9.3005811409187244E-5</v>
      </c>
      <c r="F267" s="31">
        <v>341</v>
      </c>
      <c r="G267" s="32">
        <f t="shared" si="24"/>
        <v>1.7180067441714638E-3</v>
      </c>
      <c r="H267" s="33">
        <f t="shared" si="25"/>
        <v>1.5978461124812297E-7</v>
      </c>
      <c r="I267" s="41">
        <f>(1-$F$3)*SUM($H$12:H267)</f>
        <v>9.5901612640292859E-7</v>
      </c>
      <c r="J267" s="31">
        <f t="shared" si="26"/>
        <v>9.7929368751306081E-4</v>
      </c>
      <c r="K267" s="34">
        <f t="array" ref="K267">I267*$F$3</f>
        <v>9.4122538213209388E-7</v>
      </c>
      <c r="L267" s="43">
        <f t="shared" si="27"/>
        <v>8.4758880003330378E-9</v>
      </c>
    </row>
    <row r="268" spans="1:12" x14ac:dyDescent="0.25">
      <c r="A268" s="1">
        <v>43475</v>
      </c>
      <c r="B268" s="4">
        <v>2596.639893</v>
      </c>
      <c r="C268" s="4">
        <v>342.63000499999998</v>
      </c>
      <c r="D268" s="39">
        <f t="shared" si="22"/>
        <v>2.5215362507331758E-2</v>
      </c>
      <c r="E268" s="39">
        <f t="shared" si="23"/>
        <v>6.3581450637615212E-4</v>
      </c>
      <c r="F268" s="31">
        <v>340</v>
      </c>
      <c r="G268" s="32">
        <f t="shared" si="24"/>
        <v>1.7504799638926403E-3</v>
      </c>
      <c r="H268" s="33">
        <f t="shared" si="25"/>
        <v>1.1129805541637437E-6</v>
      </c>
      <c r="I268" s="41">
        <f>(1-$F$3)*SUM($H$12:H268)</f>
        <v>9.7966307057039283E-7</v>
      </c>
      <c r="J268" s="31">
        <f t="shared" si="26"/>
        <v>9.8977930397154334E-4</v>
      </c>
      <c r="K268" s="34">
        <f t="array" ref="K268">I268*$F$3</f>
        <v>9.6148930406088598E-7</v>
      </c>
      <c r="L268" s="43">
        <f t="shared" si="27"/>
        <v>4.0303835328553697E-7</v>
      </c>
    </row>
    <row r="269" spans="1:12" x14ac:dyDescent="0.25">
      <c r="A269" s="1">
        <v>43476</v>
      </c>
      <c r="B269" s="4">
        <v>2596.26001</v>
      </c>
      <c r="C269" s="4">
        <v>342.911835</v>
      </c>
      <c r="D269" s="39">
        <f t="shared" ref="D269:D332" si="28">LN(C269/C268)</f>
        <v>8.2221098533444747E-4</v>
      </c>
      <c r="E269" s="39">
        <f t="shared" ref="E269:E332" si="29">D269^2</f>
        <v>6.7603090440464304E-7</v>
      </c>
      <c r="F269" s="31">
        <v>339</v>
      </c>
      <c r="G269" s="32">
        <f t="shared" si="24"/>
        <v>1.7835669821350609E-3</v>
      </c>
      <c r="H269" s="33">
        <f t="shared" si="25"/>
        <v>1.2057463999990249E-9</v>
      </c>
      <c r="I269" s="41">
        <f>(1-$F$3)*SUM($H$12:H269)</f>
        <v>9.7968543841725947E-7</v>
      </c>
      <c r="J269" s="31">
        <f t="shared" si="26"/>
        <v>9.8979060331832796E-4</v>
      </c>
      <c r="K269" s="34">
        <f t="array" ref="K269">I269*$F$3</f>
        <v>9.6151125696098322E-7</v>
      </c>
      <c r="L269" s="43">
        <f t="shared" si="27"/>
        <v>8.149903169569229E-14</v>
      </c>
    </row>
    <row r="270" spans="1:12" x14ac:dyDescent="0.25">
      <c r="A270" s="1">
        <v>43479</v>
      </c>
      <c r="B270" s="4">
        <v>2582.610107</v>
      </c>
      <c r="C270" s="4">
        <v>340.44369499999999</v>
      </c>
      <c r="D270" s="39">
        <f t="shared" si="28"/>
        <v>-7.2236211578784286E-3</v>
      </c>
      <c r="E270" s="39">
        <f t="shared" si="29"/>
        <v>5.2180702632548889E-5</v>
      </c>
      <c r="F270" s="31">
        <v>338</v>
      </c>
      <c r="G270" s="32">
        <f t="shared" si="24"/>
        <v>1.8172794007241047E-3</v>
      </c>
      <c r="H270" s="33">
        <f t="shared" si="25"/>
        <v>9.4826916009441154E-8</v>
      </c>
      <c r="I270" s="41">
        <f>(1-$F$3)*SUM($H$12:H270)</f>
        <v>9.8144457610667825E-7</v>
      </c>
      <c r="J270" s="31">
        <f t="shared" si="26"/>
        <v>9.9067884609830973E-4</v>
      </c>
      <c r="K270" s="34">
        <f t="array" ref="K270">I270*$F$3</f>
        <v>9.6323776082088855E-7</v>
      </c>
      <c r="L270" s="43">
        <f t="shared" si="27"/>
        <v>2.6232287078866918E-9</v>
      </c>
    </row>
    <row r="271" spans="1:12" x14ac:dyDescent="0.25">
      <c r="A271" s="1">
        <v>43480</v>
      </c>
      <c r="B271" s="4">
        <v>2610.3000489999999</v>
      </c>
      <c r="C271" s="4">
        <v>342.27050800000001</v>
      </c>
      <c r="D271" s="39">
        <f t="shared" si="28"/>
        <v>5.3516313325774377E-3</v>
      </c>
      <c r="E271" s="39">
        <f t="shared" si="29"/>
        <v>2.8639957919824563E-5</v>
      </c>
      <c r="F271" s="31">
        <v>337</v>
      </c>
      <c r="G271" s="32">
        <f t="shared" si="24"/>
        <v>1.85162904077918E-3</v>
      </c>
      <c r="H271" s="33">
        <f t="shared" si="25"/>
        <v>5.3030577811040831E-8</v>
      </c>
      <c r="I271" s="41">
        <f>(1-$F$3)*SUM($H$12:H271)</f>
        <v>9.8242834835241677E-7</v>
      </c>
      <c r="J271" s="31">
        <f t="shared" si="26"/>
        <v>9.9117523594590318E-4</v>
      </c>
      <c r="K271" s="34">
        <f t="array" ref="K271">I271*$F$3</f>
        <v>9.6420328307065416E-7</v>
      </c>
      <c r="L271" s="43">
        <f t="shared" si="27"/>
        <v>7.6594739471380544E-10</v>
      </c>
    </row>
    <row r="272" spans="1:12" x14ac:dyDescent="0.25">
      <c r="A272" s="1">
        <v>43481</v>
      </c>
      <c r="B272" s="4">
        <v>2616.1000979999999</v>
      </c>
      <c r="C272" s="4">
        <v>342.095551</v>
      </c>
      <c r="D272" s="39">
        <f t="shared" si="28"/>
        <v>-5.1129655397335141E-4</v>
      </c>
      <c r="E272" s="39">
        <f t="shared" si="29"/>
        <v>2.6142416610502424E-7</v>
      </c>
      <c r="F272" s="31">
        <v>336</v>
      </c>
      <c r="G272" s="32">
        <f t="shared" si="24"/>
        <v>1.8866279468587553E-3</v>
      </c>
      <c r="H272" s="33">
        <f t="shared" si="25"/>
        <v>4.9321013775798413E-10</v>
      </c>
      <c r="I272" s="41">
        <f>(1-$F$3)*SUM($H$12:H272)</f>
        <v>9.8243749791225329E-7</v>
      </c>
      <c r="J272" s="31">
        <f t="shared" si="26"/>
        <v>9.9117985144586826E-4</v>
      </c>
      <c r="K272" s="34">
        <f t="array" ref="K272">I272*$F$3</f>
        <v>9.642122628966617E-7</v>
      </c>
      <c r="L272" s="43">
        <f t="shared" si="27"/>
        <v>4.9391110899201204E-13</v>
      </c>
    </row>
    <row r="273" spans="1:12" x14ac:dyDescent="0.25">
      <c r="A273" s="1">
        <v>43482</v>
      </c>
      <c r="B273" s="4">
        <v>2635.959961</v>
      </c>
      <c r="C273" s="4">
        <v>348.92663599999997</v>
      </c>
      <c r="D273" s="39">
        <f t="shared" si="28"/>
        <v>1.9771601140710197E-2</v>
      </c>
      <c r="E273" s="39">
        <f t="shared" si="29"/>
        <v>3.9091621166733275E-4</v>
      </c>
      <c r="F273" s="31">
        <v>335</v>
      </c>
      <c r="G273" s="32">
        <f t="shared" si="24"/>
        <v>1.9222883911837294E-3</v>
      </c>
      <c r="H273" s="33">
        <f t="shared" si="25"/>
        <v>7.5145369561363533E-7</v>
      </c>
      <c r="I273" s="41">
        <f>(1-$F$3)*SUM($H$12:H273)</f>
        <v>9.9637774371414592E-7</v>
      </c>
      <c r="J273" s="31">
        <f t="shared" si="26"/>
        <v>9.9818722878733824E-4</v>
      </c>
      <c r="K273" s="34">
        <f t="array" ref="K273">I273*$F$3</f>
        <v>9.7789390267378982E-7</v>
      </c>
      <c r="L273" s="43">
        <f t="shared" si="27"/>
        <v>1.5205189166113216E-7</v>
      </c>
    </row>
    <row r="274" spans="1:12" x14ac:dyDescent="0.25">
      <c r="A274" s="1">
        <v>43483</v>
      </c>
      <c r="B274" s="4">
        <v>2670.709961</v>
      </c>
      <c r="C274" s="4">
        <v>354.40701300000001</v>
      </c>
      <c r="D274" s="39">
        <f t="shared" si="28"/>
        <v>1.5584318839459889E-2</v>
      </c>
      <c r="E274" s="39">
        <f t="shared" si="29"/>
        <v>2.4287099368994441E-4</v>
      </c>
      <c r="F274" s="31">
        <v>334</v>
      </c>
      <c r="G274" s="32">
        <f t="shared" si="24"/>
        <v>1.958622877940637E-3</v>
      </c>
      <c r="H274" s="33">
        <f t="shared" si="25"/>
        <v>4.7569268462930121E-7</v>
      </c>
      <c r="I274" s="41">
        <f>(1-$F$3)*SUM($H$12:H274)</f>
        <v>1.0052023366180102E-6</v>
      </c>
      <c r="J274" s="31">
        <f t="shared" si="26"/>
        <v>1.0025977940420626E-3</v>
      </c>
      <c r="K274" s="34">
        <f t="array" ref="K274">I274*$F$3</f>
        <v>9.8655479022242123E-7</v>
      </c>
      <c r="L274" s="43">
        <f t="shared" si="27"/>
        <v>5.8508081781833347E-8</v>
      </c>
    </row>
    <row r="275" spans="1:12" x14ac:dyDescent="0.25">
      <c r="A275" s="1">
        <v>43487</v>
      </c>
      <c r="B275" s="4">
        <v>2632.8999020000001</v>
      </c>
      <c r="C275" s="4">
        <v>347.77032500000001</v>
      </c>
      <c r="D275" s="39">
        <f t="shared" si="28"/>
        <v>-1.8903730653956511E-2</v>
      </c>
      <c r="E275" s="39">
        <f t="shared" si="29"/>
        <v>3.5735103263733506E-4</v>
      </c>
      <c r="F275" s="31">
        <v>333</v>
      </c>
      <c r="G275" s="32">
        <f t="shared" si="24"/>
        <v>1.9956441476661896E-3</v>
      </c>
      <c r="H275" s="33">
        <f t="shared" si="25"/>
        <v>7.1314549694516719E-7</v>
      </c>
      <c r="I275" s="41">
        <f>(1-$F$3)*SUM($H$12:H275)</f>
        <v>1.0184319255839815E-6</v>
      </c>
      <c r="J275" s="31">
        <f t="shared" si="26"/>
        <v>1.0091738827298206E-3</v>
      </c>
      <c r="K275" s="34">
        <f t="array" ref="K275">I275*$F$3</f>
        <v>9.9953895658534973E-7</v>
      </c>
      <c r="L275" s="43">
        <f t="shared" si="27"/>
        <v>1.269863870485014E-7</v>
      </c>
    </row>
    <row r="276" spans="1:12" x14ac:dyDescent="0.25">
      <c r="A276" s="1">
        <v>43488</v>
      </c>
      <c r="B276" s="4">
        <v>2638.6999510000001</v>
      </c>
      <c r="C276" s="4">
        <v>348.46020499999997</v>
      </c>
      <c r="D276" s="39">
        <f t="shared" si="28"/>
        <v>1.9817580415044207E-3</v>
      </c>
      <c r="E276" s="39">
        <f t="shared" si="29"/>
        <v>3.9273649350674368E-6</v>
      </c>
      <c r="F276" s="31">
        <v>332</v>
      </c>
      <c r="G276" s="32">
        <f t="shared" si="24"/>
        <v>2.0333651817146898E-3</v>
      </c>
      <c r="H276" s="33">
        <f t="shared" si="25"/>
        <v>7.9857671148532998E-9</v>
      </c>
      <c r="I276" s="41">
        <f>(1-$F$3)*SUM($H$12:H276)</f>
        <v>1.0185800698504182E-6</v>
      </c>
      <c r="J276" s="31">
        <f t="shared" si="26"/>
        <v>1.0092472788422163E-3</v>
      </c>
      <c r="K276" s="34">
        <f t="array" ref="K276">I276*$F$3</f>
        <v>9.9968435262192179E-7</v>
      </c>
      <c r="L276" s="43">
        <f t="shared" si="27"/>
        <v>8.5713135928285087E-12</v>
      </c>
    </row>
    <row r="277" spans="1:12" x14ac:dyDescent="0.25">
      <c r="A277" s="1">
        <v>43489</v>
      </c>
      <c r="B277" s="4">
        <v>2642.330078</v>
      </c>
      <c r="C277" s="4">
        <v>348.12982199999999</v>
      </c>
      <c r="D277" s="39">
        <f t="shared" si="28"/>
        <v>-9.4857236528570561E-4</v>
      </c>
      <c r="E277" s="39">
        <f t="shared" si="29"/>
        <v>8.9978953218371815E-7</v>
      </c>
      <c r="F277" s="31">
        <v>331</v>
      </c>
      <c r="G277" s="32">
        <f t="shared" si="24"/>
        <v>2.0717992068098909E-3</v>
      </c>
      <c r="H277" s="33">
        <f t="shared" si="25"/>
        <v>1.8641832390740702E-9</v>
      </c>
      <c r="I277" s="41">
        <f>(1-$F$3)*SUM($H$12:H277)</f>
        <v>1.0186146523838786E-6</v>
      </c>
      <c r="J277" s="31">
        <f t="shared" si="26"/>
        <v>1.0092644115314274E-3</v>
      </c>
      <c r="K277" s="34">
        <f t="array" ref="K277">I277*$F$3</f>
        <v>9.9971829361350184E-7</v>
      </c>
      <c r="L277" s="43">
        <f t="shared" si="27"/>
        <v>9.985757360890626E-15</v>
      </c>
    </row>
    <row r="278" spans="1:12" x14ac:dyDescent="0.25">
      <c r="A278" s="1">
        <v>43490</v>
      </c>
      <c r="B278" s="4">
        <v>2664.76001</v>
      </c>
      <c r="C278" s="4">
        <v>353.89196800000002</v>
      </c>
      <c r="D278" s="39">
        <f t="shared" si="28"/>
        <v>1.6416229485003635E-2</v>
      </c>
      <c r="E278" s="39">
        <f t="shared" si="29"/>
        <v>2.6949259050430271E-4</v>
      </c>
      <c r="F278" s="31">
        <v>330</v>
      </c>
      <c r="G278" s="32">
        <f t="shared" si="24"/>
        <v>2.1109596996828936E-3</v>
      </c>
      <c r="H278" s="33">
        <f t="shared" si="25"/>
        <v>5.6888799791772785E-7</v>
      </c>
      <c r="I278" s="41">
        <f>(1-$F$3)*SUM($H$12:H278)</f>
        <v>1.0291681150536495E-6</v>
      </c>
      <c r="J278" s="31">
        <f t="shared" si="26"/>
        <v>1.0144792334265151E-3</v>
      </c>
      <c r="K278" s="34">
        <f t="array" ref="K278">I278*$F$3</f>
        <v>1.0100759785999151E-6</v>
      </c>
      <c r="L278" s="43">
        <f t="shared" si="27"/>
        <v>7.2082860606044218E-8</v>
      </c>
    </row>
    <row r="279" spans="1:12" x14ac:dyDescent="0.25">
      <c r="A279" s="1">
        <v>43493</v>
      </c>
      <c r="B279" s="4">
        <v>2643.8500979999999</v>
      </c>
      <c r="C279" s="4">
        <v>352.696777</v>
      </c>
      <c r="D279" s="39">
        <f t="shared" si="28"/>
        <v>-3.3829922945547313E-3</v>
      </c>
      <c r="E279" s="39">
        <f t="shared" si="29"/>
        <v>1.1444636865016686E-5</v>
      </c>
      <c r="F279" s="31">
        <v>329</v>
      </c>
      <c r="G279" s="32">
        <f t="shared" si="24"/>
        <v>2.1508603917977029E-3</v>
      </c>
      <c r="H279" s="33">
        <f t="shared" si="25"/>
        <v>2.4615816131472223E-8</v>
      </c>
      <c r="I279" s="41">
        <f>(1-$F$3)*SUM($H$12:H279)</f>
        <v>1.0296247639855662E-6</v>
      </c>
      <c r="J279" s="31">
        <f t="shared" si="26"/>
        <v>1.0147042741535911E-3</v>
      </c>
      <c r="K279" s="34">
        <f t="array" ref="K279">I279*$F$3</f>
        <v>1.0105241562203017E-6</v>
      </c>
      <c r="L279" s="43">
        <f t="shared" si="27"/>
        <v>1.0887070801986622E-10</v>
      </c>
    </row>
    <row r="280" spans="1:12" x14ac:dyDescent="0.25">
      <c r="A280" s="1">
        <v>43494</v>
      </c>
      <c r="B280" s="4">
        <v>2640</v>
      </c>
      <c r="C280" s="4">
        <v>354.581909</v>
      </c>
      <c r="D280" s="39">
        <f t="shared" si="28"/>
        <v>5.3306751675698113E-3</v>
      </c>
      <c r="E280" s="39">
        <f t="shared" si="29"/>
        <v>2.8416097742145436E-5</v>
      </c>
      <c r="F280" s="31">
        <v>328</v>
      </c>
      <c r="G280" s="32">
        <f t="shared" si="24"/>
        <v>2.191515274166111E-3</v>
      </c>
      <c r="H280" s="33">
        <f t="shared" si="25"/>
        <v>6.2274312234108868E-8</v>
      </c>
      <c r="I280" s="41">
        <f>(1-$F$3)*SUM($H$12:H280)</f>
        <v>1.0307800170966424E-6</v>
      </c>
      <c r="J280" s="31">
        <f t="shared" si="26"/>
        <v>1.0152733706232241E-3</v>
      </c>
      <c r="K280" s="34">
        <f t="array" ref="K280">I280*$F$3</f>
        <v>1.0116579781874154E-6</v>
      </c>
      <c r="L280" s="43">
        <f t="shared" si="27"/>
        <v>7.5100331877640352E-10</v>
      </c>
    </row>
    <row r="281" spans="1:12" x14ac:dyDescent="0.25">
      <c r="A281" s="1">
        <v>43495</v>
      </c>
      <c r="B281" s="4">
        <v>2681.0500489999999</v>
      </c>
      <c r="C281" s="4">
        <v>376.74627700000002</v>
      </c>
      <c r="D281" s="39">
        <f t="shared" si="28"/>
        <v>6.0632581283102602E-2</v>
      </c>
      <c r="E281" s="39">
        <f t="shared" si="29"/>
        <v>3.6763099130520441E-3</v>
      </c>
      <c r="F281" s="31">
        <v>327</v>
      </c>
      <c r="G281" s="32">
        <f t="shared" si="24"/>
        <v>2.2329386022535871E-3</v>
      </c>
      <c r="H281" s="33">
        <f t="shared" si="25"/>
        <v>8.208974318701438E-6</v>
      </c>
      <c r="I281" s="41">
        <f>(1-$F$3)*SUM($H$12:H281)</f>
        <v>1.1830650087762372E-6</v>
      </c>
      <c r="J281" s="31">
        <f t="shared" si="26"/>
        <v>1.0876879188334479E-3</v>
      </c>
      <c r="K281" s="34">
        <f t="array" ref="K281">I281*$F$3</f>
        <v>1.1611179252523594E-6</v>
      </c>
      <c r="L281" s="43">
        <f t="shared" si="27"/>
        <v>1.3506718666321908E-5</v>
      </c>
    </row>
    <row r="282" spans="1:12" x14ac:dyDescent="0.25">
      <c r="A282" s="1">
        <v>43496</v>
      </c>
      <c r="B282" s="4">
        <v>2704.1000979999999</v>
      </c>
      <c r="C282" s="4">
        <v>374.70568800000001</v>
      </c>
      <c r="D282" s="39">
        <f t="shared" si="28"/>
        <v>-5.4310697447001307E-3</v>
      </c>
      <c r="E282" s="39">
        <f t="shared" si="29"/>
        <v>2.9496518571797144E-5</v>
      </c>
      <c r="F282" s="31">
        <v>326</v>
      </c>
      <c r="G282" s="32">
        <f t="shared" si="24"/>
        <v>2.2751449009778958E-3</v>
      </c>
      <c r="H282" s="33">
        <f t="shared" si="25"/>
        <v>6.7108853825224077E-8</v>
      </c>
      <c r="I282" s="41">
        <f>(1-$F$3)*SUM($H$12:H282)</f>
        <v>1.1843099476504055E-6</v>
      </c>
      <c r="J282" s="31">
        <f t="shared" si="26"/>
        <v>1.0882600551570408E-3</v>
      </c>
      <c r="K282" s="34">
        <f t="array" ref="K282">I282*$F$3</f>
        <v>1.1623397692185972E-6</v>
      </c>
      <c r="L282" s="43">
        <f t="shared" si="27"/>
        <v>8.0282568841649149E-10</v>
      </c>
    </row>
    <row r="283" spans="1:12" x14ac:dyDescent="0.25">
      <c r="A283" s="1">
        <v>43497</v>
      </c>
      <c r="B283" s="4">
        <v>2706.530029</v>
      </c>
      <c r="C283" s="4">
        <v>376.46450800000002</v>
      </c>
      <c r="D283" s="39">
        <f t="shared" si="28"/>
        <v>4.6828887075847118E-3</v>
      </c>
      <c r="E283" s="39">
        <f t="shared" si="29"/>
        <v>2.1929446647624413E-5</v>
      </c>
      <c r="F283" s="31">
        <v>325</v>
      </c>
      <c r="G283" s="32">
        <f t="shared" si="24"/>
        <v>2.3181489698022011E-3</v>
      </c>
      <c r="H283" s="33">
        <f t="shared" si="25"/>
        <v>5.0835724154522868E-8</v>
      </c>
      <c r="I283" s="41">
        <f>(1-$F$3)*SUM($H$12:H283)</f>
        <v>1.185253003083319E-6</v>
      </c>
      <c r="J283" s="31">
        <f t="shared" si="26"/>
        <v>1.0886932548166721E-3</v>
      </c>
      <c r="K283" s="34">
        <f t="array" ref="K283">I283*$F$3</f>
        <v>1.1632653299946658E-6</v>
      </c>
      <c r="L283" s="43">
        <f t="shared" si="27"/>
        <v>4.3123428651667477E-10</v>
      </c>
    </row>
    <row r="284" spans="1:12" x14ac:dyDescent="0.25">
      <c r="A284" s="1">
        <v>43500</v>
      </c>
      <c r="B284" s="4">
        <v>2724.8701169999999</v>
      </c>
      <c r="C284" s="4">
        <v>385.76364100000001</v>
      </c>
      <c r="D284" s="39">
        <f t="shared" si="28"/>
        <v>2.4401078363185214E-2</v>
      </c>
      <c r="E284" s="39">
        <f t="shared" si="29"/>
        <v>5.9541262528630561E-4</v>
      </c>
      <c r="F284" s="31">
        <v>324</v>
      </c>
      <c r="G284" s="32">
        <f t="shared" si="24"/>
        <v>2.3619658879244347E-3</v>
      </c>
      <c r="H284" s="33">
        <f t="shared" si="25"/>
        <v>1.4063443101657876E-6</v>
      </c>
      <c r="I284" s="41">
        <f>(1-$F$3)*SUM($H$12:H284)</f>
        <v>1.2113421493344332E-6</v>
      </c>
      <c r="J284" s="31">
        <f t="shared" si="26"/>
        <v>1.10060989879904E-3</v>
      </c>
      <c r="K284" s="34">
        <f t="array" ref="K284">I284*$F$3</f>
        <v>1.1888704955113381E-6</v>
      </c>
      <c r="L284" s="43">
        <f t="shared" si="27"/>
        <v>3.5310187075766998E-7</v>
      </c>
    </row>
    <row r="285" spans="1:12" x14ac:dyDescent="0.25">
      <c r="A285" s="1">
        <v>43501</v>
      </c>
      <c r="B285" s="4">
        <v>2737.6999510000001</v>
      </c>
      <c r="C285" s="4">
        <v>398.57055700000001</v>
      </c>
      <c r="D285" s="39">
        <f t="shared" si="28"/>
        <v>3.2659686120045994E-2</v>
      </c>
      <c r="E285" s="39">
        <f t="shared" si="29"/>
        <v>1.066655097459925E-3</v>
      </c>
      <c r="F285" s="31">
        <v>323</v>
      </c>
      <c r="G285" s="32">
        <f t="shared" si="24"/>
        <v>2.4066110195647555E-3</v>
      </c>
      <c r="H285" s="33">
        <f t="shared" si="25"/>
        <v>2.5670239116219739E-6</v>
      </c>
      <c r="I285" s="41">
        <f>(1-$F$3)*SUM($H$12:H285)</f>
        <v>1.2589631065753509E-6</v>
      </c>
      <c r="J285" s="31">
        <f t="shared" si="26"/>
        <v>1.122035251930772E-3</v>
      </c>
      <c r="K285" s="34">
        <f t="array" ref="K285">I285*$F$3</f>
        <v>1.2356080345814026E-6</v>
      </c>
      <c r="L285" s="43">
        <f t="shared" si="27"/>
        <v>1.1351186884473598E-6</v>
      </c>
    </row>
    <row r="286" spans="1:12" x14ac:dyDescent="0.25">
      <c r="A286" s="1">
        <v>43502</v>
      </c>
      <c r="B286" s="4">
        <v>2731.610107</v>
      </c>
      <c r="C286" s="4">
        <v>399.474243</v>
      </c>
      <c r="D286" s="39">
        <f t="shared" si="28"/>
        <v>2.2647510171301499E-3</v>
      </c>
      <c r="E286" s="39">
        <f t="shared" si="29"/>
        <v>5.1290971695920489E-6</v>
      </c>
      <c r="F286" s="31">
        <v>322</v>
      </c>
      <c r="G286" s="32">
        <f t="shared" si="24"/>
        <v>2.4521000193529498E-3</v>
      </c>
      <c r="H286" s="33">
        <f t="shared" si="25"/>
        <v>1.2577059268819824E-8</v>
      </c>
      <c r="I286" s="41">
        <f>(1-$F$3)*SUM($H$12:H286)</f>
        <v>1.2591964240754121E-6</v>
      </c>
      <c r="J286" s="31">
        <f t="shared" si="26"/>
        <v>1.1221392177779958E-3</v>
      </c>
      <c r="K286" s="34">
        <f t="array" ref="K286">I286*$F$3</f>
        <v>1.2358370237997351E-6</v>
      </c>
      <c r="L286" s="43">
        <f t="shared" si="27"/>
        <v>1.5157474562814789E-11</v>
      </c>
    </row>
    <row r="287" spans="1:12" x14ac:dyDescent="0.25">
      <c r="A287" s="1">
        <v>43503</v>
      </c>
      <c r="B287" s="4">
        <v>2706.0500489999999</v>
      </c>
      <c r="C287" s="4">
        <v>395.68026700000001</v>
      </c>
      <c r="D287" s="39">
        <f t="shared" si="28"/>
        <v>-9.542811475900333E-3</v>
      </c>
      <c r="E287" s="39">
        <f t="shared" si="29"/>
        <v>9.1065250864575095E-5</v>
      </c>
      <c r="F287" s="31">
        <v>321</v>
      </c>
      <c r="G287" s="32">
        <f t="shared" si="24"/>
        <v>2.4984488378176589E-3</v>
      </c>
      <c r="H287" s="33">
        <f t="shared" si="25"/>
        <v>2.275218701881712E-7</v>
      </c>
      <c r="I287" s="41">
        <f>(1-$F$3)*SUM($H$12:H287)</f>
        <v>1.2634171908561775E-6</v>
      </c>
      <c r="J287" s="31">
        <f t="shared" si="26"/>
        <v>1.1240183231852484E-3</v>
      </c>
      <c r="K287" s="34">
        <f t="array" ref="K287">I287*$F$3</f>
        <v>1.2399794909770255E-6</v>
      </c>
      <c r="L287" s="43">
        <f t="shared" si="27"/>
        <v>8.0685793773405378E-9</v>
      </c>
    </row>
    <row r="288" spans="1:12" x14ac:dyDescent="0.25">
      <c r="A288" s="1">
        <v>43504</v>
      </c>
      <c r="B288" s="4">
        <v>2707.8798830000001</v>
      </c>
      <c r="C288" s="4">
        <v>395.42636099999999</v>
      </c>
      <c r="D288" s="39">
        <f t="shared" si="28"/>
        <v>-6.4190085061010486E-4</v>
      </c>
      <c r="E288" s="39">
        <f t="shared" si="29"/>
        <v>4.1203670201397618E-7</v>
      </c>
      <c r="F288" s="31">
        <v>320</v>
      </c>
      <c r="G288" s="32">
        <f t="shared" si="24"/>
        <v>2.5456737269793713E-3</v>
      </c>
      <c r="H288" s="33">
        <f t="shared" si="25"/>
        <v>1.0489110068682073E-9</v>
      </c>
      <c r="I288" s="41">
        <f>(1-$F$3)*SUM($H$12:H288)</f>
        <v>1.2634366492437607E-6</v>
      </c>
      <c r="J288" s="31">
        <f t="shared" si="26"/>
        <v>1.12402697887718E-3</v>
      </c>
      <c r="K288" s="34">
        <f t="array" ref="K288">I288*$F$3</f>
        <v>1.2399985883913281E-6</v>
      </c>
      <c r="L288" s="43">
        <f t="shared" si="27"/>
        <v>6.8552088529354297E-13</v>
      </c>
    </row>
    <row r="289" spans="1:12" x14ac:dyDescent="0.25">
      <c r="A289" s="1">
        <v>43507</v>
      </c>
      <c r="B289" s="4">
        <v>2709.8000489999999</v>
      </c>
      <c r="C289" s="4">
        <v>394.48886099999999</v>
      </c>
      <c r="D289" s="39">
        <f t="shared" si="28"/>
        <v>-2.3736735641275461E-3</v>
      </c>
      <c r="E289" s="39">
        <f t="shared" si="29"/>
        <v>5.6343261890379678E-6</v>
      </c>
      <c r="F289" s="31">
        <v>319</v>
      </c>
      <c r="G289" s="32">
        <f t="shared" si="24"/>
        <v>2.5937912460491201E-3</v>
      </c>
      <c r="H289" s="33">
        <f t="shared" si="25"/>
        <v>1.461426594651198E-8</v>
      </c>
      <c r="I289" s="41">
        <f>(1-$F$3)*SUM($H$12:H289)</f>
        <v>1.2637077590416068E-6</v>
      </c>
      <c r="J289" s="31">
        <f t="shared" si="26"/>
        <v>1.1241475699576133E-3</v>
      </c>
      <c r="K289" s="34">
        <f t="array" ref="K289">I289*$F$3</f>
        <v>1.2402646688211063E-6</v>
      </c>
      <c r="L289" s="43">
        <f t="shared" si="27"/>
        <v>1.930777664345052E-11</v>
      </c>
    </row>
    <row r="290" spans="1:12" x14ac:dyDescent="0.25">
      <c r="A290" s="1">
        <v>43508</v>
      </c>
      <c r="B290" s="4">
        <v>2744.7299800000001</v>
      </c>
      <c r="C290" s="4">
        <v>401.10031099999998</v>
      </c>
      <c r="D290" s="39">
        <f t="shared" si="28"/>
        <v>1.6620643997597235E-2</v>
      </c>
      <c r="E290" s="39">
        <f t="shared" si="29"/>
        <v>2.7624580689486499E-4</v>
      </c>
      <c r="F290" s="31">
        <v>318</v>
      </c>
      <c r="G290" s="32">
        <f t="shared" si="24"/>
        <v>2.642818267234906E-3</v>
      </c>
      <c r="H290" s="33">
        <f t="shared" si="25"/>
        <v>7.3006746470879551E-7</v>
      </c>
      <c r="I290" s="41">
        <f>(1-$F$3)*SUM($H$12:H290)</f>
        <v>1.2772512680687262E-6</v>
      </c>
      <c r="J290" s="31">
        <f t="shared" si="26"/>
        <v>1.1301554176610959E-3</v>
      </c>
      <c r="K290" s="34">
        <f t="array" ref="K290">I290*$F$3</f>
        <v>1.2535569317023084E-6</v>
      </c>
      <c r="L290" s="43">
        <f t="shared" si="27"/>
        <v>7.5620737539802555E-8</v>
      </c>
    </row>
    <row r="291" spans="1:12" x14ac:dyDescent="0.25">
      <c r="A291" s="1">
        <v>43509</v>
      </c>
      <c r="B291" s="4">
        <v>2753.030029</v>
      </c>
      <c r="C291" s="4">
        <v>400.963593</v>
      </c>
      <c r="D291" s="39">
        <f t="shared" si="28"/>
        <v>-3.4091548227589073E-4</v>
      </c>
      <c r="E291" s="39">
        <f t="shared" si="29"/>
        <v>1.1622336605540317E-7</v>
      </c>
      <c r="F291" s="31">
        <v>317</v>
      </c>
      <c r="G291" s="32">
        <f t="shared" si="24"/>
        <v>2.6927719816578649E-3</v>
      </c>
      <c r="H291" s="33">
        <f t="shared" si="25"/>
        <v>3.129630237279554E-10</v>
      </c>
      <c r="I291" s="41">
        <f>(1-$F$3)*SUM($H$12:H291)</f>
        <v>1.2772570738575633E-6</v>
      </c>
      <c r="J291" s="31">
        <f t="shared" si="26"/>
        <v>1.1301579862380141E-3</v>
      </c>
      <c r="K291" s="34">
        <f t="array" ref="K291">I291*$F$3</f>
        <v>1.2535626297877381E-6</v>
      </c>
      <c r="L291" s="43">
        <f t="shared" si="27"/>
        <v>1.2935406008272096E-12</v>
      </c>
    </row>
    <row r="292" spans="1:12" x14ac:dyDescent="0.25">
      <c r="A292" s="1">
        <v>43510</v>
      </c>
      <c r="B292" s="4">
        <v>2745.7299800000001</v>
      </c>
      <c r="C292" s="4">
        <v>400.22134399999999</v>
      </c>
      <c r="D292" s="39">
        <f t="shared" si="28"/>
        <v>-1.8528786003746277E-3</v>
      </c>
      <c r="E292" s="39">
        <f t="shared" si="29"/>
        <v>3.4331591077262393E-6</v>
      </c>
      <c r="F292" s="31">
        <v>316</v>
      </c>
      <c r="G292" s="32">
        <f t="shared" si="24"/>
        <v>2.7436699053802627E-3</v>
      </c>
      <c r="H292" s="33">
        <f t="shared" si="25"/>
        <v>9.4194553242506387E-9</v>
      </c>
      <c r="I292" s="41">
        <f>(1-$F$3)*SUM($H$12:H292)</f>
        <v>1.2774318145279553E-6</v>
      </c>
      <c r="J292" s="31">
        <f t="shared" si="26"/>
        <v>1.1302352916662776E-3</v>
      </c>
      <c r="K292" s="34">
        <f t="array" ref="K292">I292*$F$3</f>
        <v>1.2537341288373741E-6</v>
      </c>
      <c r="L292" s="43">
        <f t="shared" si="27"/>
        <v>4.7498932386047295E-12</v>
      </c>
    </row>
    <row r="293" spans="1:12" x14ac:dyDescent="0.25">
      <c r="A293" s="1">
        <v>43511</v>
      </c>
      <c r="B293" s="4">
        <v>2775.6000979999999</v>
      </c>
      <c r="C293" s="4">
        <v>408.18051100000002</v>
      </c>
      <c r="D293" s="39">
        <f t="shared" si="28"/>
        <v>1.9691751422118351E-2</v>
      </c>
      <c r="E293" s="39">
        <f t="shared" si="29"/>
        <v>3.877650740705001E-4</v>
      </c>
      <c r="F293" s="31">
        <v>315</v>
      </c>
      <c r="G293" s="32">
        <f t="shared" si="24"/>
        <v>2.7955298855474311E-3</v>
      </c>
      <c r="H293" s="33">
        <f t="shared" si="25"/>
        <v>1.0840088531355964E-6</v>
      </c>
      <c r="I293" s="41">
        <f>(1-$F$3)*SUM($H$12:H293)</f>
        <v>1.297541303578772E-6</v>
      </c>
      <c r="J293" s="31">
        <f t="shared" si="26"/>
        <v>1.1390967051039924E-3</v>
      </c>
      <c r="K293" s="34">
        <f t="array" ref="K293">I293*$F$3</f>
        <v>1.2734705659996245E-6</v>
      </c>
      <c r="L293" s="43">
        <f t="shared" si="27"/>
        <v>1.4937575957948001E-7</v>
      </c>
    </row>
    <row r="294" spans="1:12" x14ac:dyDescent="0.25">
      <c r="A294" s="1">
        <v>43515</v>
      </c>
      <c r="B294" s="4">
        <v>2779.76001</v>
      </c>
      <c r="C294" s="4">
        <v>406.51052900000002</v>
      </c>
      <c r="D294" s="39">
        <f t="shared" si="28"/>
        <v>-4.0996752314723418E-3</v>
      </c>
      <c r="E294" s="39">
        <f t="shared" si="29"/>
        <v>1.68073370035478E-5</v>
      </c>
      <c r="F294" s="31">
        <v>314</v>
      </c>
      <c r="G294" s="32">
        <f t="shared" si="24"/>
        <v>2.8483701066457936E-3</v>
      </c>
      <c r="H294" s="33">
        <f t="shared" si="25"/>
        <v>4.7873516293227236E-8</v>
      </c>
      <c r="I294" s="41">
        <f>(1-$F$3)*SUM($H$12:H294)</f>
        <v>1.298429406982114E-6</v>
      </c>
      <c r="J294" s="31">
        <f t="shared" si="26"/>
        <v>1.1394864663444293E-3</v>
      </c>
      <c r="K294" s="34">
        <f t="array" ref="K294">I294*$F$3</f>
        <v>1.2743421941632912E-6</v>
      </c>
      <c r="L294" s="43">
        <f t="shared" si="27"/>
        <v>2.4127392774836605E-10</v>
      </c>
    </row>
    <row r="295" spans="1:12" x14ac:dyDescent="0.25">
      <c r="A295" s="1">
        <v>43516</v>
      </c>
      <c r="B295" s="4">
        <v>2784.6999510000001</v>
      </c>
      <c r="C295" s="4">
        <v>411.67663599999997</v>
      </c>
      <c r="D295" s="39">
        <f t="shared" si="28"/>
        <v>1.2628346853348746E-2</v>
      </c>
      <c r="E295" s="39">
        <f t="shared" si="29"/>
        <v>1.5947514424848318E-4</v>
      </c>
      <c r="F295" s="31">
        <v>313</v>
      </c>
      <c r="G295" s="32">
        <f t="shared" si="24"/>
        <v>2.9022090968791794E-3</v>
      </c>
      <c r="H295" s="33">
        <f t="shared" si="25"/>
        <v>4.6283021436406721E-7</v>
      </c>
      <c r="I295" s="41">
        <f>(1-$F$3)*SUM($H$12:H295)</f>
        <v>1.307015387715776E-6</v>
      </c>
      <c r="J295" s="31">
        <f t="shared" si="26"/>
        <v>1.1432477368076336E-3</v>
      </c>
      <c r="K295" s="34">
        <f t="array" ref="K295">I295*$F$3</f>
        <v>1.2827688960450743E-6</v>
      </c>
      <c r="L295" s="43">
        <f t="shared" si="27"/>
        <v>2.5024827619646667E-8</v>
      </c>
    </row>
    <row r="296" spans="1:12" x14ac:dyDescent="0.25">
      <c r="A296" s="1">
        <v>43517</v>
      </c>
      <c r="B296" s="4">
        <v>2774.8798830000001</v>
      </c>
      <c r="C296" s="4">
        <v>407.799622</v>
      </c>
      <c r="D296" s="39">
        <f t="shared" si="28"/>
        <v>-9.4622458898274853E-3</v>
      </c>
      <c r="E296" s="39">
        <f t="shared" si="29"/>
        <v>8.9534097279557145E-5</v>
      </c>
      <c r="F296" s="31">
        <v>312</v>
      </c>
      <c r="G296" s="32">
        <f t="shared" si="24"/>
        <v>2.9570657346656665E-3</v>
      </c>
      <c r="H296" s="33">
        <f t="shared" si="25"/>
        <v>2.6475821114960091E-7</v>
      </c>
      <c r="I296" s="41">
        <f>(1-$F$3)*SUM($H$12:H296)</f>
        <v>1.3119269272597806E-6</v>
      </c>
      <c r="J296" s="31">
        <f t="shared" si="26"/>
        <v>1.1453937869832281E-3</v>
      </c>
      <c r="K296" s="34">
        <f t="array" ref="K296">I296*$F$3</f>
        <v>1.2875893214340634E-6</v>
      </c>
      <c r="L296" s="43">
        <f t="shared" si="27"/>
        <v>7.7874461668030802E-9</v>
      </c>
    </row>
    <row r="297" spans="1:12" x14ac:dyDescent="0.25">
      <c r="A297" s="1">
        <v>43518</v>
      </c>
      <c r="B297" s="4">
        <v>2792.669922</v>
      </c>
      <c r="C297" s="4">
        <v>414.11807299999998</v>
      </c>
      <c r="D297" s="39">
        <f t="shared" si="28"/>
        <v>1.5375202431517269E-2</v>
      </c>
      <c r="E297" s="39">
        <f t="shared" si="29"/>
        <v>2.3639684981013455E-4</v>
      </c>
      <c r="F297" s="31">
        <v>311</v>
      </c>
      <c r="G297" s="32">
        <f t="shared" si="24"/>
        <v>3.0129592552572116E-3</v>
      </c>
      <c r="H297" s="33">
        <f t="shared" si="25"/>
        <v>7.1225407654909388E-7</v>
      </c>
      <c r="I297" s="41">
        <f>(1-$F$3)*SUM($H$12:H297)</f>
        <v>1.3251399794524199E-6</v>
      </c>
      <c r="J297" s="31">
        <f t="shared" si="26"/>
        <v>1.1511472449050207E-3</v>
      </c>
      <c r="K297" s="34">
        <f t="array" ref="K297">I297*$F$3</f>
        <v>1.3005572577979645E-6</v>
      </c>
      <c r="L297" s="43">
        <f t="shared" si="27"/>
        <v>5.5270266771853833E-8</v>
      </c>
    </row>
    <row r="298" spans="1:12" x14ac:dyDescent="0.25">
      <c r="A298" s="1">
        <v>43521</v>
      </c>
      <c r="B298" s="4">
        <v>2796.110107</v>
      </c>
      <c r="C298" s="4">
        <v>416.87204000000003</v>
      </c>
      <c r="D298" s="39">
        <f t="shared" si="28"/>
        <v>6.6281825484253423E-3</v>
      </c>
      <c r="E298" s="39">
        <f t="shared" si="29"/>
        <v>4.3932803895250266E-5</v>
      </c>
      <c r="F298" s="31">
        <v>310</v>
      </c>
      <c r="G298" s="32">
        <f t="shared" si="24"/>
        <v>3.0699092574844175E-3</v>
      </c>
      <c r="H298" s="33">
        <f t="shared" si="25"/>
        <v>1.3486972138527628E-7</v>
      </c>
      <c r="I298" s="41">
        <f>(1-$F$3)*SUM($H$12:H298)</f>
        <v>1.3276419527321017E-6</v>
      </c>
      <c r="J298" s="31">
        <f t="shared" si="26"/>
        <v>1.1522334627722378E-3</v>
      </c>
      <c r="K298" s="34">
        <f t="array" ref="K298">I298*$F$3</f>
        <v>1.303012816877128E-6</v>
      </c>
      <c r="L298" s="43">
        <f t="shared" si="27"/>
        <v>1.817299087385742E-9</v>
      </c>
    </row>
    <row r="299" spans="1:12" x14ac:dyDescent="0.25">
      <c r="A299" s="1">
        <v>43522</v>
      </c>
      <c r="B299" s="4">
        <v>2793.8999020000001</v>
      </c>
      <c r="C299" s="4">
        <v>416.77435300000002</v>
      </c>
      <c r="D299" s="39">
        <f t="shared" si="28"/>
        <v>-2.3436075839206521E-4</v>
      </c>
      <c r="E299" s="39">
        <f t="shared" si="29"/>
        <v>5.4924965074103964E-8</v>
      </c>
      <c r="F299" s="31">
        <v>309</v>
      </c>
      <c r="G299" s="32">
        <f t="shared" si="24"/>
        <v>3.1279357106287807E-3</v>
      </c>
      <c r="H299" s="33">
        <f t="shared" si="25"/>
        <v>1.7180175966032834E-10</v>
      </c>
      <c r="I299" s="41">
        <f>(1-$F$3)*SUM($H$12:H299)</f>
        <v>1.3276451398330141E-6</v>
      </c>
      <c r="J299" s="31">
        <f t="shared" si="26"/>
        <v>1.1522348457814553E-3</v>
      </c>
      <c r="K299" s="34">
        <f t="array" ref="K299">I299*$F$3</f>
        <v>1.3030159448540113E-6</v>
      </c>
      <c r="L299" s="43">
        <f t="shared" si="27"/>
        <v>1.5577310938079694E-12</v>
      </c>
    </row>
    <row r="300" spans="1:12" x14ac:dyDescent="0.25">
      <c r="A300" s="1">
        <v>43523</v>
      </c>
      <c r="B300" s="4">
        <v>2792.3798830000001</v>
      </c>
      <c r="C300" s="4">
        <v>425.24130200000002</v>
      </c>
      <c r="D300" s="39">
        <f t="shared" si="28"/>
        <v>2.0111821779599585E-2</v>
      </c>
      <c r="E300" s="39">
        <f t="shared" si="29"/>
        <v>4.044853752943762E-4</v>
      </c>
      <c r="F300" s="31">
        <v>308</v>
      </c>
      <c r="G300" s="32">
        <f t="shared" si="24"/>
        <v>3.187058961424836E-3</v>
      </c>
      <c r="H300" s="33">
        <f t="shared" si="25"/>
        <v>1.2891187400972297E-6</v>
      </c>
      <c r="I300" s="41">
        <f>(1-$F$3)*SUM($H$12:H300)</f>
        <v>1.3515596301198797E-6</v>
      </c>
      <c r="J300" s="31">
        <f t="shared" si="26"/>
        <v>1.1625659680722981E-3</v>
      </c>
      <c r="K300" s="34">
        <f t="array" ref="K300">I300*$F$3</f>
        <v>1.3264867965311105E-6</v>
      </c>
      <c r="L300" s="43">
        <f t="shared" si="27"/>
        <v>1.625370893748179E-7</v>
      </c>
    </row>
    <row r="301" spans="1:12" x14ac:dyDescent="0.25">
      <c r="A301" s="1">
        <v>43524</v>
      </c>
      <c r="B301" s="4">
        <v>2784.48999</v>
      </c>
      <c r="C301" s="4">
        <v>429.65542599999998</v>
      </c>
      <c r="D301" s="39">
        <f t="shared" si="28"/>
        <v>1.0326775347351254E-2</v>
      </c>
      <c r="E301" s="39">
        <f t="shared" si="29"/>
        <v>1.066422890746616E-4</v>
      </c>
      <c r="F301" s="31">
        <v>307</v>
      </c>
      <c r="G301" s="32">
        <f t="shared" si="24"/>
        <v>3.2472997411946529E-3</v>
      </c>
      <c r="H301" s="33">
        <f t="shared" si="25"/>
        <v>3.4629947771255395E-7</v>
      </c>
      <c r="I301" s="41">
        <f>(1-$F$3)*SUM($H$12:H301)</f>
        <v>1.3579838447701755E-6</v>
      </c>
      <c r="J301" s="31">
        <f t="shared" si="26"/>
        <v>1.1653256389396809E-3</v>
      </c>
      <c r="K301" s="34">
        <f t="array" ref="K301">I301*$F$3</f>
        <v>1.3327918353335369E-6</v>
      </c>
      <c r="L301" s="43">
        <f t="shared" si="27"/>
        <v>1.1090090208800045E-8</v>
      </c>
    </row>
    <row r="302" spans="1:12" x14ac:dyDescent="0.25">
      <c r="A302" s="1">
        <v>43525</v>
      </c>
      <c r="B302" s="4">
        <v>2803.6899410000001</v>
      </c>
      <c r="C302" s="4">
        <v>430.29998799999998</v>
      </c>
      <c r="D302" s="39">
        <f t="shared" si="28"/>
        <v>1.4990593935695514E-3</v>
      </c>
      <c r="E302" s="39">
        <f t="shared" si="29"/>
        <v>2.2471790654491113E-6</v>
      </c>
      <c r="F302" s="31">
        <v>306</v>
      </c>
      <c r="G302" s="32">
        <f t="shared" si="24"/>
        <v>3.3086791731171913E-3</v>
      </c>
      <c r="H302" s="33">
        <f t="shared" si="25"/>
        <v>7.4351945721164282E-9</v>
      </c>
      <c r="I302" s="41">
        <f>(1-$F$3)*SUM($H$12:H302)</f>
        <v>1.3581217753446411E-6</v>
      </c>
      <c r="J302" s="31">
        <f t="shared" si="26"/>
        <v>1.1653848185662285E-3</v>
      </c>
      <c r="K302" s="34">
        <f t="array" ref="K302">I302*$F$3</f>
        <v>1.332927207152722E-6</v>
      </c>
      <c r="L302" s="43">
        <f t="shared" si="27"/>
        <v>8.3585646039840105E-13</v>
      </c>
    </row>
    <row r="303" spans="1:12" x14ac:dyDescent="0.25">
      <c r="A303" s="1">
        <v>43528</v>
      </c>
      <c r="B303" s="4">
        <v>2792.8100589999999</v>
      </c>
      <c r="C303" s="4">
        <v>422.555725</v>
      </c>
      <c r="D303" s="39">
        <f t="shared" si="28"/>
        <v>-1.8161280365862221E-2</v>
      </c>
      <c r="E303" s="39">
        <f t="shared" si="29"/>
        <v>3.2983210452745262E-4</v>
      </c>
      <c r="F303" s="31">
        <v>305</v>
      </c>
      <c r="G303" s="32">
        <f t="shared" si="24"/>
        <v>3.3712187796350527E-3</v>
      </c>
      <c r="H303" s="33">
        <f t="shared" si="25"/>
        <v>1.1119361849095E-6</v>
      </c>
      <c r="I303" s="41">
        <f>(1-$F$3)*SUM($H$12:H303)</f>
        <v>1.3787493453787461E-6</v>
      </c>
      <c r="J303" s="31">
        <f t="shared" si="26"/>
        <v>1.1742015778301211E-3</v>
      </c>
      <c r="K303" s="34">
        <f t="array" ref="K303">I303*$F$3</f>
        <v>1.3531721143584325E-6</v>
      </c>
      <c r="L303" s="43">
        <f t="shared" si="27"/>
        <v>1.0789840903924611E-7</v>
      </c>
    </row>
    <row r="304" spans="1:12" x14ac:dyDescent="0.25">
      <c r="A304" s="1">
        <v>43529</v>
      </c>
      <c r="B304" s="4">
        <v>2789.6499020000001</v>
      </c>
      <c r="C304" s="4">
        <v>420.04589800000002</v>
      </c>
      <c r="D304" s="39">
        <f t="shared" si="28"/>
        <v>-5.9573453321042896E-3</v>
      </c>
      <c r="E304" s="39">
        <f t="shared" si="29"/>
        <v>3.5489963405944768E-5</v>
      </c>
      <c r="F304" s="31">
        <v>304</v>
      </c>
      <c r="G304" s="32">
        <f t="shared" si="24"/>
        <v>3.434940490001238E-3</v>
      </c>
      <c r="H304" s="33">
        <f t="shared" si="25"/>
        <v>1.2190591229174192E-7</v>
      </c>
      <c r="I304" s="41">
        <f>(1-$F$3)*SUM($H$12:H304)</f>
        <v>1.3810108265478059E-6</v>
      </c>
      <c r="J304" s="31">
        <f t="shared" si="26"/>
        <v>1.1751641700408525E-3</v>
      </c>
      <c r="K304" s="34">
        <f t="array" ref="K304">I304*$F$3</f>
        <v>1.3553916427051733E-6</v>
      </c>
      <c r="L304" s="43">
        <f t="shared" si="27"/>
        <v>1.1651689894597537E-9</v>
      </c>
    </row>
    <row r="305" spans="1:12" x14ac:dyDescent="0.25">
      <c r="A305" s="1">
        <v>43530</v>
      </c>
      <c r="B305" s="4">
        <v>2771.4499510000001</v>
      </c>
      <c r="C305" s="4">
        <v>414.518463</v>
      </c>
      <c r="D305" s="39">
        <f t="shared" si="28"/>
        <v>-1.3246469853041148E-2</v>
      </c>
      <c r="E305" s="39">
        <f t="shared" si="29"/>
        <v>1.7546896356752798E-4</v>
      </c>
      <c r="F305" s="31">
        <v>303</v>
      </c>
      <c r="G305" s="32">
        <f t="shared" si="24"/>
        <v>3.4998666479685446E-3</v>
      </c>
      <c r="H305" s="33">
        <f t="shared" si="25"/>
        <v>6.1411797334359886E-7</v>
      </c>
      <c r="I305" s="41">
        <f>(1-$F$3)*SUM($H$12:H305)</f>
        <v>1.392403352194751E-6</v>
      </c>
      <c r="J305" s="31">
        <f t="shared" si="26"/>
        <v>1.1800014204206496E-3</v>
      </c>
      <c r="K305" s="34">
        <f t="array" ref="K305">I305*$F$3</f>
        <v>1.3665728251798778E-6</v>
      </c>
      <c r="L305" s="43">
        <f t="shared" si="27"/>
        <v>3.0311642462201255E-8</v>
      </c>
    </row>
    <row r="306" spans="1:12" x14ac:dyDescent="0.25">
      <c r="A306" s="1">
        <v>43531</v>
      </c>
      <c r="B306" s="4">
        <v>2748.929932</v>
      </c>
      <c r="C306" s="4">
        <v>412.66296399999999</v>
      </c>
      <c r="D306" s="39">
        <f t="shared" si="28"/>
        <v>-4.4863244061961807E-3</v>
      </c>
      <c r="E306" s="39">
        <f t="shared" si="29"/>
        <v>2.0127106677631513E-5</v>
      </c>
      <c r="F306" s="31">
        <v>302</v>
      </c>
      <c r="G306" s="32">
        <f t="shared" si="24"/>
        <v>3.5660200196243187E-3</v>
      </c>
      <c r="H306" s="33">
        <f t="shared" si="25"/>
        <v>7.1773665349548283E-8</v>
      </c>
      <c r="I306" s="41">
        <f>(1-$F$3)*SUM($H$12:H306)</f>
        <v>1.3937348281631519E-6</v>
      </c>
      <c r="J306" s="31">
        <f t="shared" si="26"/>
        <v>1.1805654696640723E-3</v>
      </c>
      <c r="K306" s="34">
        <f t="array" ref="K306">I306*$F$3</f>
        <v>1.3678796008874548E-6</v>
      </c>
      <c r="L306" s="43">
        <f t="shared" si="27"/>
        <v>3.5190860051684752E-10</v>
      </c>
    </row>
    <row r="307" spans="1:12" x14ac:dyDescent="0.25">
      <c r="A307" s="1">
        <v>43532</v>
      </c>
      <c r="B307" s="4">
        <v>2743.070068</v>
      </c>
      <c r="C307" s="4">
        <v>412.643463</v>
      </c>
      <c r="D307" s="39">
        <f t="shared" si="28"/>
        <v>-4.7257598791587987E-5</v>
      </c>
      <c r="E307" s="39">
        <f t="shared" si="29"/>
        <v>2.2332806435466985E-9</v>
      </c>
      <c r="F307" s="31">
        <v>301</v>
      </c>
      <c r="G307" s="32">
        <f t="shared" si="24"/>
        <v>3.6334238013732791E-3</v>
      </c>
      <c r="H307" s="33">
        <f t="shared" si="25"/>
        <v>8.114455045408808E-12</v>
      </c>
      <c r="I307" s="41">
        <f>(1-$F$3)*SUM($H$12:H307)</f>
        <v>1.3937349786947128E-6</v>
      </c>
      <c r="J307" s="31">
        <f t="shared" si="26"/>
        <v>1.1805655334180788E-3</v>
      </c>
      <c r="K307" s="34">
        <f t="array" ref="K307">I307*$F$3</f>
        <v>1.3678797486264991E-6</v>
      </c>
      <c r="L307" s="43">
        <f t="shared" si="27"/>
        <v>1.8649902755143131E-12</v>
      </c>
    </row>
    <row r="308" spans="1:12" x14ac:dyDescent="0.25">
      <c r="A308" s="1">
        <v>43535</v>
      </c>
      <c r="B308" s="4">
        <v>2783.3000489999999</v>
      </c>
      <c r="C308" s="4">
        <v>390.641144</v>
      </c>
      <c r="D308" s="39">
        <f t="shared" si="28"/>
        <v>-5.4794586124376501E-2</v>
      </c>
      <c r="E308" s="39">
        <f t="shared" si="29"/>
        <v>3.0024466685417139E-3</v>
      </c>
      <c r="F308" s="31">
        <v>300</v>
      </c>
      <c r="G308" s="32">
        <f t="shared" si="24"/>
        <v>3.7021016280712467E-3</v>
      </c>
      <c r="H308" s="33">
        <f t="shared" si="25"/>
        <v>1.111536269980537E-5</v>
      </c>
      <c r="I308" s="41">
        <f>(1-$F$3)*SUM($H$12:H308)</f>
        <v>1.5999364906667108E-6</v>
      </c>
      <c r="J308" s="31">
        <f t="shared" si="26"/>
        <v>1.2648859595499947E-3</v>
      </c>
      <c r="K308" s="34">
        <f t="array" ref="K308">I308*$F$3</f>
        <v>1.5702560085857774E-6</v>
      </c>
      <c r="L308" s="43">
        <f t="shared" si="27"/>
        <v>9.0052592432976978E-6</v>
      </c>
    </row>
    <row r="309" spans="1:12" x14ac:dyDescent="0.25">
      <c r="A309" s="1">
        <v>43536</v>
      </c>
      <c r="B309" s="4">
        <v>2791.5200199999999</v>
      </c>
      <c r="C309" s="4">
        <v>366.61730999999997</v>
      </c>
      <c r="D309" s="39">
        <f t="shared" si="28"/>
        <v>-6.3470796309835001E-2</v>
      </c>
      <c r="E309" s="39">
        <f t="shared" si="29"/>
        <v>4.0285419842045643E-3</v>
      </c>
      <c r="F309" s="31">
        <v>299</v>
      </c>
      <c r="G309" s="32">
        <f t="shared" si="24"/>
        <v>3.7720775813126065E-3</v>
      </c>
      <c r="H309" s="33">
        <f t="shared" si="25"/>
        <v>1.5195972903994642E-5</v>
      </c>
      <c r="I309" s="41">
        <f>(1-$F$3)*SUM($H$12:H309)</f>
        <v>1.8818375561842644E-6</v>
      </c>
      <c r="J309" s="31">
        <f t="shared" si="26"/>
        <v>1.3718008442132788E-3</v>
      </c>
      <c r="K309" s="34">
        <f t="array" ref="K309">I309*$F$3</f>
        <v>1.8469275168224647E-6</v>
      </c>
      <c r="L309" s="43">
        <f t="shared" si="27"/>
        <v>1.6214273079553495E-5</v>
      </c>
    </row>
    <row r="310" spans="1:12" x14ac:dyDescent="0.25">
      <c r="A310" s="1">
        <v>43537</v>
      </c>
      <c r="B310" s="4">
        <v>2810.919922</v>
      </c>
      <c r="C310" s="4">
        <v>368.30682400000001</v>
      </c>
      <c r="D310" s="39">
        <f t="shared" si="28"/>
        <v>4.597799686153637E-3</v>
      </c>
      <c r="E310" s="39">
        <f t="shared" si="29"/>
        <v>2.1139761953994483E-5</v>
      </c>
      <c r="F310" s="31">
        <v>298</v>
      </c>
      <c r="G310" s="32">
        <f t="shared" si="24"/>
        <v>3.843376197874419E-3</v>
      </c>
      <c r="H310" s="33">
        <f t="shared" si="25"/>
        <v>8.1248057922713616E-8</v>
      </c>
      <c r="I310" s="41">
        <f>(1-$F$3)*SUM($H$12:H310)</f>
        <v>1.8833447919660303E-6</v>
      </c>
      <c r="J310" s="31">
        <f t="shared" si="26"/>
        <v>1.3723500981768575E-3</v>
      </c>
      <c r="K310" s="34">
        <f t="array" ref="K310">I310*$F$3</f>
        <v>1.848406791816491E-6</v>
      </c>
      <c r="L310" s="43">
        <f t="shared" si="27"/>
        <v>3.7215638399329153E-10</v>
      </c>
    </row>
    <row r="311" spans="1:12" x14ac:dyDescent="0.25">
      <c r="A311" s="1">
        <v>43538</v>
      </c>
      <c r="B311" s="4">
        <v>2808.4799800000001</v>
      </c>
      <c r="C311" s="4">
        <v>364.55670199999997</v>
      </c>
      <c r="D311" s="39">
        <f t="shared" si="28"/>
        <v>-1.0234251260107413E-2</v>
      </c>
      <c r="E311" s="39">
        <f t="shared" si="29"/>
        <v>1.0473989885501017E-4</v>
      </c>
      <c r="F311" s="31">
        <v>297</v>
      </c>
      <c r="G311" s="32">
        <f t="shared" si="24"/>
        <v>3.9160224783201377E-3</v>
      </c>
      <c r="H311" s="33">
        <f t="shared" si="25"/>
        <v>4.1016379829319752E-7</v>
      </c>
      <c r="I311" s="41">
        <f>(1-$F$3)*SUM($H$12:H311)</f>
        <v>1.8909537560321076E-6</v>
      </c>
      <c r="J311" s="31">
        <f t="shared" si="26"/>
        <v>1.3751195424515309E-3</v>
      </c>
      <c r="K311" s="34">
        <f t="array" ref="K311">I311*$F$3</f>
        <v>1.8558746017036775E-6</v>
      </c>
      <c r="L311" s="43">
        <f t="shared" si="27"/>
        <v>1.0585122446554958E-8</v>
      </c>
    </row>
    <row r="312" spans="1:12" x14ac:dyDescent="0.25">
      <c r="A312" s="1">
        <v>43539</v>
      </c>
      <c r="B312" s="4">
        <v>2822.4799800000001</v>
      </c>
      <c r="C312" s="4">
        <v>370.11343399999998</v>
      </c>
      <c r="D312" s="39">
        <f t="shared" si="28"/>
        <v>1.512743663822781E-2</v>
      </c>
      <c r="E312" s="39">
        <f t="shared" si="29"/>
        <v>2.288393392435971E-4</v>
      </c>
      <c r="F312" s="31">
        <v>296</v>
      </c>
      <c r="G312" s="32">
        <f t="shared" si="24"/>
        <v>3.9900418957659551E-3</v>
      </c>
      <c r="H312" s="33">
        <f t="shared" si="25"/>
        <v>9.1307855098135067E-7</v>
      </c>
      <c r="I312" s="41">
        <f>(1-$F$3)*SUM($H$12:H312)</f>
        <v>1.9078923106116042E-6</v>
      </c>
      <c r="J312" s="31">
        <f t="shared" si="26"/>
        <v>1.38126475036888E-3</v>
      </c>
      <c r="K312" s="34">
        <f t="array" ref="K312">I312*$F$3</f>
        <v>1.8724989285193807E-6</v>
      </c>
      <c r="L312" s="43">
        <f t="shared" si="27"/>
        <v>5.1513946602609987E-8</v>
      </c>
    </row>
    <row r="313" spans="1:12" x14ac:dyDescent="0.25">
      <c r="A313" s="1">
        <v>43542</v>
      </c>
      <c r="B313" s="4">
        <v>2832.9399410000001</v>
      </c>
      <c r="C313" s="4">
        <v>363.56063799999998</v>
      </c>
      <c r="D313" s="39">
        <f t="shared" si="28"/>
        <v>-1.7863436913548129E-2</v>
      </c>
      <c r="E313" s="39">
        <f t="shared" si="29"/>
        <v>3.1910237836431393E-4</v>
      </c>
      <c r="F313" s="31">
        <v>295</v>
      </c>
      <c r="G313" s="32">
        <f t="shared" si="24"/>
        <v>4.0654604048128411E-3</v>
      </c>
      <c r="H313" s="33">
        <f t="shared" si="25"/>
        <v>1.2972980843217242E-6</v>
      </c>
      <c r="I313" s="41">
        <f>(1-$F$3)*SUM($H$12:H313)</f>
        <v>1.9319585362211563E-6</v>
      </c>
      <c r="J313" s="31">
        <f t="shared" si="26"/>
        <v>1.3899491128171405E-3</v>
      </c>
      <c r="K313" s="34">
        <f t="array" ref="K313">I313*$F$3</f>
        <v>1.8961187006714818E-6</v>
      </c>
      <c r="L313" s="43">
        <f t="shared" si="27"/>
        <v>1.0061981116979814E-7</v>
      </c>
    </row>
    <row r="314" spans="1:12" x14ac:dyDescent="0.25">
      <c r="A314" s="1">
        <v>43543</v>
      </c>
      <c r="B314" s="4">
        <v>2832.570068</v>
      </c>
      <c r="C314" s="4">
        <v>364.68368500000003</v>
      </c>
      <c r="D314" s="39">
        <f t="shared" si="28"/>
        <v>3.0842612974665961E-3</v>
      </c>
      <c r="E314" s="39">
        <f t="shared" si="29"/>
        <v>9.5126677510503307E-6</v>
      </c>
      <c r="F314" s="31">
        <v>294</v>
      </c>
      <c r="G314" s="32">
        <f t="shared" si="24"/>
        <v>4.1423044506474225E-3</v>
      </c>
      <c r="H314" s="33">
        <f t="shared" si="25"/>
        <v>3.9404365962705991E-8</v>
      </c>
      <c r="I314" s="41">
        <f>(1-$F$3)*SUM($H$12:H314)</f>
        <v>1.9326895280978271E-6</v>
      </c>
      <c r="J314" s="31">
        <f t="shared" si="26"/>
        <v>1.3902120442931816E-3</v>
      </c>
      <c r="K314" s="34">
        <f t="array" ref="K314">I314*$F$3</f>
        <v>1.8968361318903245E-6</v>
      </c>
      <c r="L314" s="43">
        <f t="shared" si="27"/>
        <v>5.8000891251397317E-11</v>
      </c>
    </row>
    <row r="315" spans="1:12" x14ac:dyDescent="0.25">
      <c r="A315" s="1">
        <v>43544</v>
      </c>
      <c r="B315" s="4">
        <v>2824.2299800000001</v>
      </c>
      <c r="C315" s="4">
        <v>367.349762</v>
      </c>
      <c r="D315" s="39">
        <f t="shared" si="28"/>
        <v>7.2840627675678331E-3</v>
      </c>
      <c r="E315" s="39">
        <f t="shared" si="29"/>
        <v>5.3057570401867961E-5</v>
      </c>
      <c r="F315" s="31">
        <v>293</v>
      </c>
      <c r="G315" s="32">
        <f t="shared" si="24"/>
        <v>4.2206009783148698E-3</v>
      </c>
      <c r="H315" s="33">
        <f t="shared" si="25"/>
        <v>2.23934833545134E-7</v>
      </c>
      <c r="I315" s="41">
        <f>(1-$F$3)*SUM($H$12:H315)</f>
        <v>1.9368437516267644E-6</v>
      </c>
      <c r="J315" s="31">
        <f t="shared" si="26"/>
        <v>1.3917053393684901E-3</v>
      </c>
      <c r="K315" s="34">
        <f t="array" ref="K315">I315*$F$3</f>
        <v>1.9009132902621569E-6</v>
      </c>
      <c r="L315" s="43">
        <f t="shared" si="27"/>
        <v>2.6170035668344091E-9</v>
      </c>
    </row>
    <row r="316" spans="1:12" x14ac:dyDescent="0.25">
      <c r="A316" s="1">
        <v>43545</v>
      </c>
      <c r="B316" s="4">
        <v>2854.8798830000001</v>
      </c>
      <c r="C316" s="4">
        <v>363.97079500000001</v>
      </c>
      <c r="D316" s="39">
        <f t="shared" si="28"/>
        <v>-9.2407932812103178E-3</v>
      </c>
      <c r="E316" s="39">
        <f t="shared" si="29"/>
        <v>8.5392260466061749E-5</v>
      </c>
      <c r="F316" s="31">
        <v>292</v>
      </c>
      <c r="G316" s="32">
        <f t="shared" si="24"/>
        <v>4.3003774421670705E-3</v>
      </c>
      <c r="H316" s="33">
        <f t="shared" si="25"/>
        <v>3.6721895064390685E-7</v>
      </c>
      <c r="I316" s="41">
        <f>(1-$F$3)*SUM($H$12:H316)</f>
        <v>1.9436560442070927E-6</v>
      </c>
      <c r="J316" s="31">
        <f t="shared" si="26"/>
        <v>1.3941506533395496E-3</v>
      </c>
      <c r="K316" s="34">
        <f t="array" ref="K316">I316*$F$3</f>
        <v>1.9075992077463236E-6</v>
      </c>
      <c r="L316" s="43">
        <f t="shared" si="27"/>
        <v>6.9696886654156726E-9</v>
      </c>
    </row>
    <row r="317" spans="1:12" x14ac:dyDescent="0.25">
      <c r="A317" s="1">
        <v>43546</v>
      </c>
      <c r="B317" s="4">
        <v>2800.709961</v>
      </c>
      <c r="C317" s="4">
        <v>353.68743899999998</v>
      </c>
      <c r="D317" s="39">
        <f t="shared" si="28"/>
        <v>-2.8660048467282755E-2</v>
      </c>
      <c r="E317" s="39">
        <f t="shared" si="29"/>
        <v>8.2139837814699656E-4</v>
      </c>
      <c r="F317" s="31">
        <v>291</v>
      </c>
      <c r="G317" s="32">
        <f t="shared" si="24"/>
        <v>4.3816618154893829E-3</v>
      </c>
      <c r="H317" s="33">
        <f t="shared" si="25"/>
        <v>3.5990899088316036E-6</v>
      </c>
      <c r="I317" s="41">
        <f>(1-$F$3)*SUM($H$12:H317)</f>
        <v>2.0104228966227347E-6</v>
      </c>
      <c r="J317" s="31">
        <f t="shared" si="26"/>
        <v>1.4178938241711664E-3</v>
      </c>
      <c r="K317" s="34">
        <f t="array" ref="K317">I317*$F$3</f>
        <v>1.9731274657688236E-6</v>
      </c>
      <c r="L317" s="43">
        <f t="shared" si="27"/>
        <v>6.71457741453993E-7</v>
      </c>
    </row>
    <row r="318" spans="1:12" x14ac:dyDescent="0.25">
      <c r="A318" s="1">
        <v>43549</v>
      </c>
      <c r="B318" s="4">
        <v>2798.360107</v>
      </c>
      <c r="C318" s="4">
        <v>361.78320300000001</v>
      </c>
      <c r="D318" s="39">
        <f t="shared" si="28"/>
        <v>2.2631563247049954E-2</v>
      </c>
      <c r="E318" s="39">
        <f t="shared" si="29"/>
        <v>5.1218765500522226E-4</v>
      </c>
      <c r="F318" s="31">
        <v>290</v>
      </c>
      <c r="G318" s="32">
        <f t="shared" si="24"/>
        <v>4.4644826003093488E-3</v>
      </c>
      <c r="H318" s="33">
        <f t="shared" si="25"/>
        <v>2.2866528738640622E-6</v>
      </c>
      <c r="I318" s="41">
        <f>(1-$F$3)*SUM($H$12:H318)</f>
        <v>2.0528426801853654E-6</v>
      </c>
      <c r="J318" s="31">
        <f t="shared" si="26"/>
        <v>1.4327744694072983E-3</v>
      </c>
      <c r="K318" s="34">
        <f t="array" ref="K318">I318*$F$3</f>
        <v>2.0147603183293476E-6</v>
      </c>
      <c r="L318" s="43">
        <f t="shared" si="27"/>
        <v>2.6027638247320348E-7</v>
      </c>
    </row>
    <row r="319" spans="1:12" x14ac:dyDescent="0.25">
      <c r="A319" s="1">
        <v>43550</v>
      </c>
      <c r="B319" s="4">
        <v>2818.459961</v>
      </c>
      <c r="C319" s="4">
        <v>361.70510899999999</v>
      </c>
      <c r="D319" s="39">
        <f t="shared" si="28"/>
        <v>-2.1588185740674631E-4</v>
      </c>
      <c r="E319" s="39">
        <f t="shared" si="29"/>
        <v>4.660497635738675E-8</v>
      </c>
      <c r="F319" s="31">
        <v>289</v>
      </c>
      <c r="G319" s="32">
        <f t="shared" si="24"/>
        <v>4.5488688373908183E-3</v>
      </c>
      <c r="H319" s="33">
        <f t="shared" si="25"/>
        <v>2.1199992461945245E-10</v>
      </c>
      <c r="I319" s="41">
        <f>(1-$F$3)*SUM($H$12:H319)</f>
        <v>2.0528466130039494E-6</v>
      </c>
      <c r="J319" s="31">
        <f t="shared" si="26"/>
        <v>1.4327758418552251E-3</v>
      </c>
      <c r="K319" s="34">
        <f t="array" ref="K319">I319*$F$3</f>
        <v>2.0147641781900658E-6</v>
      </c>
      <c r="L319" s="43">
        <f t="shared" si="27"/>
        <v>3.8736506437586478E-12</v>
      </c>
    </row>
    <row r="320" spans="1:12" x14ac:dyDescent="0.25">
      <c r="A320" s="1">
        <v>43551</v>
      </c>
      <c r="B320" s="4">
        <v>2805.3701169999999</v>
      </c>
      <c r="C320" s="4">
        <v>365.445404</v>
      </c>
      <c r="D320" s="39">
        <f t="shared" si="28"/>
        <v>1.0287630747757457E-2</v>
      </c>
      <c r="E320" s="39">
        <f t="shared" si="29"/>
        <v>1.0583534640220466E-4</v>
      </c>
      <c r="F320" s="31">
        <v>288</v>
      </c>
      <c r="G320" s="32">
        <f t="shared" si="24"/>
        <v>4.6348501164169631E-3</v>
      </c>
      <c r="H320" s="33">
        <f t="shared" si="25"/>
        <v>4.9053096759328782E-7</v>
      </c>
      <c r="I320" s="41">
        <f>(1-$F$3)*SUM($H$12:H320)</f>
        <v>2.0619464714537863E-6</v>
      </c>
      <c r="J320" s="31">
        <f t="shared" si="26"/>
        <v>1.435947934799095E-3</v>
      </c>
      <c r="K320" s="34">
        <f t="array" ref="K320">I320*$F$3</f>
        <v>2.0236952248231621E-6</v>
      </c>
      <c r="L320" s="43">
        <f t="shared" si="27"/>
        <v>1.0776858920174332E-8</v>
      </c>
    </row>
    <row r="321" spans="1:12" x14ac:dyDescent="0.25">
      <c r="A321" s="1">
        <v>43552</v>
      </c>
      <c r="B321" s="4">
        <v>2815.4399410000001</v>
      </c>
      <c r="C321" s="4">
        <v>365.67004400000002</v>
      </c>
      <c r="D321" s="39">
        <f t="shared" si="28"/>
        <v>6.145130914240785E-4</v>
      </c>
      <c r="E321" s="39">
        <f t="shared" si="29"/>
        <v>3.7762633953157785E-7</v>
      </c>
      <c r="F321" s="31">
        <v>287</v>
      </c>
      <c r="G321" s="32">
        <f t="shared" si="24"/>
        <v>4.7224565863657839E-3</v>
      </c>
      <c r="H321" s="33">
        <f t="shared" si="25"/>
        <v>1.7833239943061017E-9</v>
      </c>
      <c r="I321" s="41">
        <f>(1-$F$3)*SUM($H$12:H321)</f>
        <v>2.0619795539643523E-6</v>
      </c>
      <c r="J321" s="31">
        <f t="shared" si="26"/>
        <v>1.4359594541505523E-3</v>
      </c>
      <c r="K321" s="34">
        <f t="array" ref="K321">I321*$F$3</f>
        <v>2.0237276936188289E-6</v>
      </c>
      <c r="L321" s="43">
        <f t="shared" si="27"/>
        <v>2.7096496679278813E-12</v>
      </c>
    </row>
    <row r="322" spans="1:12" x14ac:dyDescent="0.25">
      <c r="A322" s="1">
        <v>43553</v>
      </c>
      <c r="B322" s="4">
        <v>2834.3999020000001</v>
      </c>
      <c r="C322" s="4">
        <v>372.48657200000002</v>
      </c>
      <c r="D322" s="39">
        <f t="shared" si="28"/>
        <v>1.8469581184791906E-2</v>
      </c>
      <c r="E322" s="39">
        <f t="shared" si="29"/>
        <v>3.4112542914161917E-4</v>
      </c>
      <c r="F322" s="31">
        <v>286</v>
      </c>
      <c r="G322" s="32">
        <f t="shared" si="24"/>
        <v>4.8117189660817202E-3</v>
      </c>
      <c r="H322" s="33">
        <f t="shared" si="25"/>
        <v>1.641399697213495E-6</v>
      </c>
      <c r="I322" s="41">
        <f>(1-$F$3)*SUM($H$12:H322)</f>
        <v>2.0924292215511534E-6</v>
      </c>
      <c r="J322" s="31">
        <f t="shared" si="26"/>
        <v>1.4465231493312346E-3</v>
      </c>
      <c r="K322" s="34">
        <f t="array" ref="K322">I322*$F$3</f>
        <v>2.0536124882757026E-6</v>
      </c>
      <c r="L322" s="43">
        <f t="shared" si="27"/>
        <v>1.1496969684859855E-7</v>
      </c>
    </row>
    <row r="323" spans="1:12" x14ac:dyDescent="0.25">
      <c r="A323" s="1">
        <v>43556</v>
      </c>
      <c r="B323" s="4">
        <v>2867.1899410000001</v>
      </c>
      <c r="C323" s="4">
        <v>382.36953699999998</v>
      </c>
      <c r="D323" s="39">
        <f t="shared" si="28"/>
        <v>2.6186526499394291E-2</v>
      </c>
      <c r="E323" s="39">
        <f t="shared" si="29"/>
        <v>6.857341701034795E-4</v>
      </c>
      <c r="F323" s="31">
        <v>285</v>
      </c>
      <c r="G323" s="32">
        <f t="shared" si="24"/>
        <v>4.9026685550470888E-3</v>
      </c>
      <c r="H323" s="33">
        <f t="shared" si="25"/>
        <v>3.3619273528876406E-6</v>
      </c>
      <c r="I323" s="41">
        <f>(1-$F$3)*SUM($H$12:H323)</f>
        <v>2.1547964624615726E-6</v>
      </c>
      <c r="J323" s="31">
        <f t="shared" si="26"/>
        <v>1.4679224987926211E-3</v>
      </c>
      <c r="K323" s="34">
        <f t="array" ref="K323">I323*$F$3</f>
        <v>2.1148227521516727E-6</v>
      </c>
      <c r="L323" s="43">
        <f t="shared" si="27"/>
        <v>4.6733541207305541E-7</v>
      </c>
    </row>
    <row r="324" spans="1:12" x14ac:dyDescent="0.25">
      <c r="A324" s="1">
        <v>43557</v>
      </c>
      <c r="B324" s="4">
        <v>2867.23999</v>
      </c>
      <c r="C324" s="4">
        <v>381.59799199999998</v>
      </c>
      <c r="D324" s="39">
        <f t="shared" si="28"/>
        <v>-2.0198378413249711E-3</v>
      </c>
      <c r="E324" s="39">
        <f t="shared" si="29"/>
        <v>4.0797449052483194E-6</v>
      </c>
      <c r="F324" s="31">
        <v>284</v>
      </c>
      <c r="G324" s="32">
        <f t="shared" si="24"/>
        <v>4.9953372443571108E-3</v>
      </c>
      <c r="H324" s="33">
        <f t="shared" si="25"/>
        <v>2.0379701672663101E-8</v>
      </c>
      <c r="I324" s="41">
        <f>(1-$F$3)*SUM($H$12:H324)</f>
        <v>2.155174527074661E-6</v>
      </c>
      <c r="J324" s="31">
        <f t="shared" si="26"/>
        <v>1.4680512685443451E-3</v>
      </c>
      <c r="K324" s="34">
        <f t="array" ref="K324">I324*$F$3</f>
        <v>2.1151938032738883E-6</v>
      </c>
      <c r="L324" s="43">
        <f t="shared" si="27"/>
        <v>3.8594610322689514E-12</v>
      </c>
    </row>
    <row r="325" spans="1:12" x14ac:dyDescent="0.25">
      <c r="A325" s="1">
        <v>43558</v>
      </c>
      <c r="B325" s="4">
        <v>2873.3999020000001</v>
      </c>
      <c r="C325" s="4">
        <v>375.72876000000002</v>
      </c>
      <c r="D325" s="39">
        <f t="shared" si="28"/>
        <v>-1.550017741651127E-2</v>
      </c>
      <c r="E325" s="39">
        <f t="shared" si="29"/>
        <v>2.4025549994332601E-4</v>
      </c>
      <c r="F325" s="31">
        <v>283</v>
      </c>
      <c r="G325" s="32">
        <f t="shared" si="24"/>
        <v>5.0897575279023983E-3</v>
      </c>
      <c r="H325" s="33">
        <f t="shared" si="25"/>
        <v>1.2228422394564978E-6</v>
      </c>
      <c r="I325" s="41">
        <f>(1-$F$3)*SUM($H$12:H325)</f>
        <v>2.1778595195026248E-6</v>
      </c>
      <c r="J325" s="31">
        <f t="shared" si="26"/>
        <v>1.4757572698457645E-3</v>
      </c>
      <c r="K325" s="34">
        <f t="array" ref="K325">I325*$F$3</f>
        <v>2.1374579655531605E-6</v>
      </c>
      <c r="L325" s="43">
        <f t="shared" si="27"/>
        <v>5.6700201915328393E-8</v>
      </c>
    </row>
    <row r="326" spans="1:12" x14ac:dyDescent="0.25">
      <c r="A326" s="1">
        <v>43559</v>
      </c>
      <c r="B326" s="4">
        <v>2879.389893</v>
      </c>
      <c r="C326" s="4">
        <v>386.588348</v>
      </c>
      <c r="D326" s="39">
        <f t="shared" si="28"/>
        <v>2.8492926551498071E-2</v>
      </c>
      <c r="E326" s="39">
        <f t="shared" si="29"/>
        <v>8.1184686346906379E-4</v>
      </c>
      <c r="F326" s="31">
        <v>282</v>
      </c>
      <c r="G326" s="32">
        <f t="shared" si="24"/>
        <v>5.1859625137627985E-3</v>
      </c>
      <c r="H326" s="33">
        <f t="shared" si="25"/>
        <v>4.2102074008664695E-6</v>
      </c>
      <c r="I326" s="41">
        <f>(1-$F$3)*SUM($H$12:H326)</f>
        <v>2.2559632355234759E-6</v>
      </c>
      <c r="J326" s="31">
        <f t="shared" si="26"/>
        <v>1.5019864298732781E-3</v>
      </c>
      <c r="K326" s="34">
        <f t="array" ref="K326">I326*$F$3</f>
        <v>2.2141127765972614E-6</v>
      </c>
      <c r="L326" s="43">
        <f t="shared" si="27"/>
        <v>6.5550519099384969E-7</v>
      </c>
    </row>
    <row r="327" spans="1:12" x14ac:dyDescent="0.25">
      <c r="A327" s="1">
        <v>43560</v>
      </c>
      <c r="B327" s="4">
        <v>2892.73999</v>
      </c>
      <c r="C327" s="4">
        <v>382.750336</v>
      </c>
      <c r="D327" s="39">
        <f t="shared" si="28"/>
        <v>-9.9775142457490078E-3</v>
      </c>
      <c r="E327" s="39">
        <f t="shared" si="29"/>
        <v>9.9550790524124386E-5</v>
      </c>
      <c r="F327" s="31">
        <v>281</v>
      </c>
      <c r="G327" s="32">
        <f t="shared" si="24"/>
        <v>5.2839859358166045E-3</v>
      </c>
      <c r="H327" s="33">
        <f t="shared" si="25"/>
        <v>5.2602497702889811E-7</v>
      </c>
      <c r="I327" s="41">
        <f>(1-$F$3)*SUM($H$12:H327)</f>
        <v>2.2657215446788126E-6</v>
      </c>
      <c r="J327" s="31">
        <f t="shared" si="26"/>
        <v>1.5052313924041089E-3</v>
      </c>
      <c r="K327" s="34">
        <f t="array" ref="K327">I327*$F$3</f>
        <v>2.2236900589920269E-6</v>
      </c>
      <c r="L327" s="43">
        <f t="shared" si="27"/>
        <v>9.4725644849499682E-9</v>
      </c>
    </row>
    <row r="328" spans="1:12" x14ac:dyDescent="0.25">
      <c r="A328" s="1">
        <v>43563</v>
      </c>
      <c r="B328" s="4">
        <v>2895.7700199999999</v>
      </c>
      <c r="C328" s="4">
        <v>365.74816900000002</v>
      </c>
      <c r="D328" s="39">
        <f t="shared" si="28"/>
        <v>-4.5437878659057317E-2</v>
      </c>
      <c r="E328" s="39">
        <f t="shared" si="29"/>
        <v>2.0646008170352162E-3</v>
      </c>
      <c r="F328" s="31">
        <v>280</v>
      </c>
      <c r="G328" s="32">
        <f t="shared" ref="G328:G391" si="30">$F$3^(F328-1)</f>
        <v>5.3838621655692013E-3</v>
      </c>
      <c r="H328" s="33">
        <f t="shared" ref="H328:H391" si="31">E328*G328</f>
        <v>1.1115526225839162E-5</v>
      </c>
      <c r="I328" s="41">
        <f>(1-$F$3)*SUM($H$12:H328)</f>
        <v>2.4719260902284202E-6</v>
      </c>
      <c r="J328" s="31">
        <f t="shared" ref="J328:J391" si="32">SQRT(I328)</f>
        <v>1.5722360160702401E-3</v>
      </c>
      <c r="K328" s="34">
        <f t="array" ref="K328">I328*$F$3</f>
        <v>2.4260692962529024E-6</v>
      </c>
      <c r="L328" s="43">
        <f t="shared" ref="L328:L391" si="33">(E328-K328)^2</f>
        <v>4.2525646902122565E-6</v>
      </c>
    </row>
    <row r="329" spans="1:12" x14ac:dyDescent="0.25">
      <c r="A329" s="1">
        <v>43564</v>
      </c>
      <c r="B329" s="4">
        <v>2878.1999510000001</v>
      </c>
      <c r="C329" s="4">
        <v>360.39651500000002</v>
      </c>
      <c r="D329" s="39">
        <f t="shared" si="28"/>
        <v>-1.4740177859850667E-2</v>
      </c>
      <c r="E329" s="39">
        <f t="shared" si="29"/>
        <v>2.1727284334003178E-4</v>
      </c>
      <c r="F329" s="31">
        <v>279</v>
      </c>
      <c r="G329" s="32">
        <f t="shared" si="30"/>
        <v>5.4856262242052884E-3</v>
      </c>
      <c r="H329" s="33">
        <f t="shared" si="31"/>
        <v>1.1918776072337256E-6</v>
      </c>
      <c r="I329" s="41">
        <f>(1-$F$3)*SUM($H$12:H329)</f>
        <v>2.4940366565981049E-6</v>
      </c>
      <c r="J329" s="31">
        <f t="shared" si="32"/>
        <v>1.5792519294267476E-3</v>
      </c>
      <c r="K329" s="34">
        <f t="array" ref="K329">I329*$F$3</f>
        <v>2.4477696886733317E-6</v>
      </c>
      <c r="L329" s="43">
        <f t="shared" si="33"/>
        <v>4.6149812269311584E-8</v>
      </c>
    </row>
    <row r="330" spans="1:12" x14ac:dyDescent="0.25">
      <c r="A330" s="1">
        <v>43565</v>
      </c>
      <c r="B330" s="4">
        <v>2888.209961</v>
      </c>
      <c r="C330" s="4">
        <v>356.392517</v>
      </c>
      <c r="D330" s="39">
        <f t="shared" si="28"/>
        <v>-1.1172156571704941E-2</v>
      </c>
      <c r="E330" s="39">
        <f t="shared" si="29"/>
        <v>1.2481708246268991E-4</v>
      </c>
      <c r="F330" s="31">
        <v>278</v>
      </c>
      <c r="G330" s="32">
        <f t="shared" si="30"/>
        <v>5.5893137948689157E-3</v>
      </c>
      <c r="H330" s="33">
        <f t="shared" si="31"/>
        <v>6.9764184084400369E-7</v>
      </c>
      <c r="I330" s="41">
        <f>(1-$F$3)*SUM($H$12:H330)</f>
        <v>2.5069786366559829E-6</v>
      </c>
      <c r="J330" s="31">
        <f t="shared" si="32"/>
        <v>1.5833441308370025E-3</v>
      </c>
      <c r="K330" s="34">
        <f t="array" ref="K330">I330*$F$3</f>
        <v>2.4604715815718503E-6</v>
      </c>
      <c r="L330" s="43">
        <f t="shared" si="33"/>
        <v>1.4971140226313337E-8</v>
      </c>
    </row>
    <row r="331" spans="1:12" x14ac:dyDescent="0.25">
      <c r="A331" s="1">
        <v>43566</v>
      </c>
      <c r="B331" s="4">
        <v>2888.320068</v>
      </c>
      <c r="C331" s="4">
        <v>361.490295</v>
      </c>
      <c r="D331" s="39">
        <f t="shared" si="28"/>
        <v>1.4202495461013201E-2</v>
      </c>
      <c r="E331" s="39">
        <f t="shared" si="29"/>
        <v>2.0171087732010056E-4</v>
      </c>
      <c r="F331" s="31">
        <v>277</v>
      </c>
      <c r="G331" s="32">
        <f t="shared" si="30"/>
        <v>5.6949612351756274E-3</v>
      </c>
      <c r="H331" s="33">
        <f t="shared" si="31"/>
        <v>1.1487356270512394E-6</v>
      </c>
      <c r="I331" s="41">
        <f>(1-$F$3)*SUM($H$12:H331)</f>
        <v>2.5282888745268728E-6</v>
      </c>
      <c r="J331" s="31">
        <f t="shared" si="32"/>
        <v>1.5900593933960054E-3</v>
      </c>
      <c r="K331" s="34">
        <f t="array" ref="K331">I331*$F$3</f>
        <v>2.4813864924176006E-6</v>
      </c>
      <c r="L331" s="43">
        <f t="shared" si="33"/>
        <v>3.9692390015457803E-8</v>
      </c>
    </row>
    <row r="332" spans="1:12" x14ac:dyDescent="0.25">
      <c r="A332" s="1">
        <v>43567</v>
      </c>
      <c r="B332" s="4">
        <v>2907.4099120000001</v>
      </c>
      <c r="C332" s="4">
        <v>370.74822999999998</v>
      </c>
      <c r="D332" s="39">
        <f t="shared" si="28"/>
        <v>2.52880121346871E-2</v>
      </c>
      <c r="E332" s="39">
        <f t="shared" si="29"/>
        <v>6.3948355772408202E-4</v>
      </c>
      <c r="F332" s="31">
        <v>276</v>
      </c>
      <c r="G332" s="32">
        <f t="shared" si="30"/>
        <v>5.8026055899611075E-3</v>
      </c>
      <c r="H332" s="33">
        <f t="shared" si="31"/>
        <v>3.7106708667379748E-6</v>
      </c>
      <c r="I332" s="41">
        <f>(1-$F$3)*SUM($H$12:H332)</f>
        <v>2.5971256694940052E-6</v>
      </c>
      <c r="J332" s="31">
        <f t="shared" si="32"/>
        <v>1.611560011136416E-3</v>
      </c>
      <c r="K332" s="34">
        <f t="array" ref="K332">I332*$F$3</f>
        <v>2.5489462934093786E-6</v>
      </c>
      <c r="L332" s="43">
        <f t="shared" si="33"/>
        <v>4.0568569923834188E-7</v>
      </c>
    </row>
    <row r="333" spans="1:12" x14ac:dyDescent="0.25">
      <c r="A333" s="1">
        <v>43570</v>
      </c>
      <c r="B333" s="4">
        <v>2905.580078</v>
      </c>
      <c r="C333" s="4">
        <v>366.66610700000001</v>
      </c>
      <c r="D333" s="39">
        <f t="shared" ref="D333:D396" si="34">LN(C333/C332)</f>
        <v>-1.1071563146553555E-2</v>
      </c>
      <c r="E333" s="39">
        <f t="shared" ref="E333:E396" si="35">D333^2</f>
        <v>1.2257951050812286E-4</v>
      </c>
      <c r="F333" s="31">
        <v>275</v>
      </c>
      <c r="G333" s="32">
        <f t="shared" si="30"/>
        <v>5.912284604270803E-3</v>
      </c>
      <c r="H333" s="33">
        <f t="shared" si="31"/>
        <v>7.2472495277622587E-7</v>
      </c>
      <c r="I333" s="41">
        <f>(1-$F$3)*SUM($H$12:H333)</f>
        <v>2.6105700693811011E-6</v>
      </c>
      <c r="J333" s="31">
        <f t="shared" si="32"/>
        <v>1.6157258645516266E-3</v>
      </c>
      <c r="K333" s="34">
        <f t="array" ref="K333">I333*$F$3</f>
        <v>2.5621412857279458E-6</v>
      </c>
      <c r="L333" s="43">
        <f t="shared" si="33"/>
        <v>1.4404168915064665E-8</v>
      </c>
    </row>
    <row r="334" spans="1:12" x14ac:dyDescent="0.25">
      <c r="A334" s="1">
        <v>43571</v>
      </c>
      <c r="B334" s="4">
        <v>2907.0600589999999</v>
      </c>
      <c r="C334" s="4">
        <v>372.77951000000002</v>
      </c>
      <c r="D334" s="39">
        <f t="shared" si="34"/>
        <v>1.6535475101042592E-2</v>
      </c>
      <c r="E334" s="39">
        <f t="shared" si="35"/>
        <v>2.7342193681719954E-4</v>
      </c>
      <c r="F334" s="31">
        <v>274</v>
      </c>
      <c r="G334" s="32">
        <f t="shared" si="30"/>
        <v>6.024036736595061E-3</v>
      </c>
      <c r="H334" s="33">
        <f t="shared" si="31"/>
        <v>1.6471037919777837E-6</v>
      </c>
      <c r="I334" s="41">
        <f>(1-$F$3)*SUM($H$12:H334)</f>
        <v>2.6411255538446514E-6</v>
      </c>
      <c r="J334" s="31">
        <f t="shared" si="32"/>
        <v>1.6251540092694758E-3</v>
      </c>
      <c r="K334" s="34">
        <f t="array" ref="K334">I334*$F$3</f>
        <v>2.5921299342487038E-6</v>
      </c>
      <c r="L334" s="43">
        <f t="shared" si="33"/>
        <v>7.3348784296256458E-8</v>
      </c>
    </row>
    <row r="335" spans="1:12" x14ac:dyDescent="0.25">
      <c r="A335" s="1">
        <v>43572</v>
      </c>
      <c r="B335" s="4">
        <v>2900.4499510000001</v>
      </c>
      <c r="C335" s="4">
        <v>368.677887</v>
      </c>
      <c r="D335" s="39">
        <f t="shared" si="34"/>
        <v>-1.1063791003012921E-2</v>
      </c>
      <c r="E335" s="39">
        <f t="shared" si="35"/>
        <v>1.2240747135834967E-4</v>
      </c>
      <c r="F335" s="31">
        <v>273</v>
      </c>
      <c r="G335" s="32">
        <f t="shared" si="30"/>
        <v>6.1379011723544392E-3</v>
      </c>
      <c r="H335" s="33">
        <f t="shared" si="31"/>
        <v>7.5132496195535684E-7</v>
      </c>
      <c r="I335" s="41">
        <f>(1-$F$3)*SUM($H$12:H335)</f>
        <v>2.6550634115036019E-6</v>
      </c>
      <c r="J335" s="31">
        <f t="shared" si="32"/>
        <v>1.6294365319040819E-3</v>
      </c>
      <c r="K335" s="34">
        <f t="array" ref="K335">I335*$F$3</f>
        <v>2.6058092301854197E-6</v>
      </c>
      <c r="L335" s="43">
        <f t="shared" si="33"/>
        <v>1.4352438248670825E-8</v>
      </c>
    </row>
    <row r="336" spans="1:12" x14ac:dyDescent="0.25">
      <c r="A336" s="1">
        <v>43573</v>
      </c>
      <c r="B336" s="4">
        <v>2905.030029</v>
      </c>
      <c r="C336" s="4">
        <v>371.168182</v>
      </c>
      <c r="D336" s="39">
        <f t="shared" si="34"/>
        <v>6.7319527917599469E-3</v>
      </c>
      <c r="E336" s="39">
        <f t="shared" si="35"/>
        <v>4.5319188390484545E-5</v>
      </c>
      <c r="F336" s="31">
        <v>272</v>
      </c>
      <c r="G336" s="32">
        <f t="shared" si="30"/>
        <v>6.253917837639917E-3</v>
      </c>
      <c r="H336" s="33">
        <f t="shared" si="31"/>
        <v>2.8342248066261516E-7</v>
      </c>
      <c r="I336" s="41">
        <f>(1-$F$3)*SUM($H$12:H336)</f>
        <v>2.6603211926141103E-6</v>
      </c>
      <c r="J336" s="31">
        <f t="shared" si="32"/>
        <v>1.631049107971342E-3</v>
      </c>
      <c r="K336" s="34">
        <f t="array" ref="K336">I336*$F$3</f>
        <v>2.6109694740005752E-6</v>
      </c>
      <c r="L336" s="43">
        <f t="shared" si="33"/>
        <v>1.8239919630183193E-9</v>
      </c>
    </row>
    <row r="337" spans="1:12" x14ac:dyDescent="0.25">
      <c r="A337" s="1">
        <v>43577</v>
      </c>
      <c r="B337" s="4">
        <v>2907.969971</v>
      </c>
      <c r="C337" s="4">
        <v>366.38296500000001</v>
      </c>
      <c r="D337" s="39">
        <f t="shared" si="34"/>
        <v>-1.2976141828124082E-2</v>
      </c>
      <c r="E337" s="39">
        <f t="shared" si="35"/>
        <v>1.6838025674359138E-4</v>
      </c>
      <c r="F337" s="31">
        <v>271</v>
      </c>
      <c r="G337" s="32">
        <f t="shared" si="30"/>
        <v>6.3721274132128034E-3</v>
      </c>
      <c r="H337" s="33">
        <f t="shared" si="31"/>
        <v>1.0729404498396485E-6</v>
      </c>
      <c r="I337" s="41">
        <f>(1-$F$3)*SUM($H$12:H337)</f>
        <v>2.6802253512986244E-6</v>
      </c>
      <c r="J337" s="31">
        <f t="shared" si="32"/>
        <v>1.6371393805350307E-3</v>
      </c>
      <c r="K337" s="34">
        <f t="array" ref="K337">I337*$F$3</f>
        <v>2.6305043898878796E-6</v>
      </c>
      <c r="L337" s="43">
        <f t="shared" si="33"/>
        <v>2.7472980405314041E-8</v>
      </c>
    </row>
    <row r="338" spans="1:12" x14ac:dyDescent="0.25">
      <c r="A338" s="1">
        <v>43578</v>
      </c>
      <c r="B338" s="4">
        <v>2933.679932</v>
      </c>
      <c r="C338" s="4">
        <v>365.25982699999997</v>
      </c>
      <c r="D338" s="39">
        <f t="shared" si="34"/>
        <v>-3.0701836866518411E-3</v>
      </c>
      <c r="E338" s="39">
        <f t="shared" si="35"/>
        <v>9.4260278697830898E-6</v>
      </c>
      <c r="F338" s="31">
        <v>270</v>
      </c>
      <c r="G338" s="32">
        <f t="shared" si="30"/>
        <v>6.4925713487692877E-3</v>
      </c>
      <c r="H338" s="33">
        <f t="shared" si="31"/>
        <v>6.1199158480054489E-8</v>
      </c>
      <c r="I338" s="41">
        <f>(1-$F$3)*SUM($H$12:H338)</f>
        <v>2.6813606591919262E-6</v>
      </c>
      <c r="J338" s="31">
        <f t="shared" si="32"/>
        <v>1.6374860790833998E-3</v>
      </c>
      <c r="K338" s="34">
        <f t="array" ref="K338">I338*$F$3</f>
        <v>2.6316186366417047E-6</v>
      </c>
      <c r="L338" s="43">
        <f t="shared" si="33"/>
        <v>4.6163996827396912E-11</v>
      </c>
    </row>
    <row r="339" spans="1:12" x14ac:dyDescent="0.25">
      <c r="A339" s="1">
        <v>43579</v>
      </c>
      <c r="B339" s="4">
        <v>2927.25</v>
      </c>
      <c r="C339" s="4">
        <v>366.66610700000001</v>
      </c>
      <c r="D339" s="39">
        <f t="shared" si="34"/>
        <v>3.8426886249862268E-3</v>
      </c>
      <c r="E339" s="39">
        <f t="shared" si="35"/>
        <v>1.4766255868598538E-5</v>
      </c>
      <c r="F339" s="31">
        <v>269</v>
      </c>
      <c r="G339" s="32">
        <f t="shared" si="30"/>
        <v>6.6152918774745918E-3</v>
      </c>
      <c r="H339" s="33">
        <f t="shared" si="31"/>
        <v>9.7683092508251431E-8</v>
      </c>
      <c r="I339" s="41">
        <f>(1-$F$3)*SUM($H$12:H339)</f>
        <v>2.6831727819191182E-6</v>
      </c>
      <c r="J339" s="31">
        <f t="shared" si="32"/>
        <v>1.6380393102484196E-3</v>
      </c>
      <c r="K339" s="34">
        <f t="array" ref="K339">I339*$F$3</f>
        <v>2.6333971426119526E-6</v>
      </c>
      <c r="L339" s="43">
        <f t="shared" si="33"/>
        <v>1.4720626086474882E-10</v>
      </c>
    </row>
    <row r="340" spans="1:12" x14ac:dyDescent="0.25">
      <c r="A340" s="1">
        <v>43580</v>
      </c>
      <c r="B340" s="4">
        <v>2926.169922</v>
      </c>
      <c r="C340" s="4">
        <v>373.83422899999999</v>
      </c>
      <c r="D340" s="39">
        <f t="shared" si="34"/>
        <v>1.9360817434082481E-2</v>
      </c>
      <c r="E340" s="39">
        <f t="shared" si="35"/>
        <v>3.7484125171587216E-4</v>
      </c>
      <c r="F340" s="31">
        <v>268</v>
      </c>
      <c r="G340" s="32">
        <f t="shared" si="30"/>
        <v>6.740332030771865E-3</v>
      </c>
      <c r="H340" s="33">
        <f t="shared" si="31"/>
        <v>2.5265544953951124E-6</v>
      </c>
      <c r="I340" s="41">
        <f>(1-$F$3)*SUM($H$12:H340)</f>
        <v>2.7300429894958121E-6</v>
      </c>
      <c r="J340" s="31">
        <f t="shared" si="32"/>
        <v>1.6522841733478573E-3</v>
      </c>
      <c r="K340" s="34">
        <f t="array" ref="K340">I340*$F$3</f>
        <v>2.6793978592030826E-6</v>
      </c>
      <c r="L340" s="43">
        <f t="shared" si="33"/>
        <v>1.3850444546603269E-7</v>
      </c>
    </row>
    <row r="341" spans="1:12" x14ac:dyDescent="0.25">
      <c r="A341" s="1">
        <v>43581</v>
      </c>
      <c r="B341" s="4">
        <v>2939.8798830000001</v>
      </c>
      <c r="C341" s="4">
        <v>371.87127700000002</v>
      </c>
      <c r="D341" s="39">
        <f t="shared" si="34"/>
        <v>-5.2646963664253659E-3</v>
      </c>
      <c r="E341" s="39">
        <f t="shared" si="35"/>
        <v>2.7717027830652451E-5</v>
      </c>
      <c r="F341" s="31">
        <v>267</v>
      </c>
      <c r="G341" s="32">
        <f t="shared" si="30"/>
        <v>6.8677356534709699E-3</v>
      </c>
      <c r="H341" s="33">
        <f t="shared" si="31"/>
        <v>1.9035322024081897E-7</v>
      </c>
      <c r="I341" s="41">
        <f>(1-$F$3)*SUM($H$12:H341)</f>
        <v>2.7335742392518892E-6</v>
      </c>
      <c r="J341" s="31">
        <f t="shared" si="32"/>
        <v>1.6533524243947171E-3</v>
      </c>
      <c r="K341" s="34">
        <f t="array" ref="K341">I341*$F$3</f>
        <v>2.6828636006119723E-6</v>
      </c>
      <c r="L341" s="43">
        <f t="shared" si="33"/>
        <v>6.2670937869663832E-10</v>
      </c>
    </row>
    <row r="342" spans="1:12" x14ac:dyDescent="0.25">
      <c r="A342" s="1">
        <v>43584</v>
      </c>
      <c r="B342" s="4">
        <v>2943.030029</v>
      </c>
      <c r="C342" s="4">
        <v>370.17205799999999</v>
      </c>
      <c r="D342" s="39">
        <f t="shared" si="34"/>
        <v>-4.5798456503628555E-3</v>
      </c>
      <c r="E342" s="39">
        <f t="shared" si="35"/>
        <v>2.0974986181147567E-5</v>
      </c>
      <c r="F342" s="31">
        <v>266</v>
      </c>
      <c r="G342" s="32">
        <f t="shared" si="30"/>
        <v>6.9975474191224935E-3</v>
      </c>
      <c r="H342" s="33">
        <f t="shared" si="31"/>
        <v>1.4677346041801911E-7</v>
      </c>
      <c r="I342" s="41">
        <f>(1-$F$3)*SUM($H$12:H342)</f>
        <v>2.7362970392425804E-6</v>
      </c>
      <c r="J342" s="31">
        <f t="shared" si="32"/>
        <v>1.6541756373621818E-3</v>
      </c>
      <c r="K342" s="34">
        <f t="array" ref="K342">I342*$F$3</f>
        <v>2.685535889837514E-6</v>
      </c>
      <c r="L342" s="43">
        <f t="shared" si="33"/>
        <v>3.3450399195830132E-10</v>
      </c>
    </row>
    <row r="343" spans="1:12" x14ac:dyDescent="0.25">
      <c r="A343" s="1">
        <v>43585</v>
      </c>
      <c r="B343" s="4">
        <v>2945.830078</v>
      </c>
      <c r="C343" s="4">
        <v>368.84390300000001</v>
      </c>
      <c r="D343" s="39">
        <f t="shared" si="34"/>
        <v>-3.5943917317947317E-3</v>
      </c>
      <c r="E343" s="39">
        <f t="shared" si="35"/>
        <v>1.2919651921594331E-5</v>
      </c>
      <c r="F343" s="31">
        <v>265</v>
      </c>
      <c r="G343" s="32">
        <f t="shared" si="30"/>
        <v>7.1298128456823307E-3</v>
      </c>
      <c r="H343" s="33">
        <f t="shared" si="31"/>
        <v>9.2114700232327663E-8</v>
      </c>
      <c r="I343" s="41">
        <f>(1-$F$3)*SUM($H$12:H343)</f>
        <v>2.7380058625149945E-6</v>
      </c>
      <c r="J343" s="31">
        <f t="shared" si="32"/>
        <v>1.6546920748329566E-3</v>
      </c>
      <c r="K343" s="34">
        <f t="array" ref="K343">I343*$F$3</f>
        <v>2.687213012665059E-6</v>
      </c>
      <c r="L343" s="43">
        <f t="shared" si="33"/>
        <v>1.0470280602496965E-10</v>
      </c>
    </row>
    <row r="344" spans="1:12" x14ac:dyDescent="0.25">
      <c r="A344" s="1">
        <v>43586</v>
      </c>
      <c r="B344" s="4">
        <v>2923.7299800000001</v>
      </c>
      <c r="C344" s="4">
        <v>367.974762</v>
      </c>
      <c r="D344" s="39">
        <f t="shared" si="34"/>
        <v>-2.3591731436789064E-3</v>
      </c>
      <c r="E344" s="39">
        <f t="shared" si="35"/>
        <v>5.5656979218558145E-6</v>
      </c>
      <c r="F344" s="31">
        <v>264</v>
      </c>
      <c r="G344" s="32">
        <f t="shared" si="30"/>
        <v>7.2645783114723781E-3</v>
      </c>
      <c r="H344" s="33">
        <f t="shared" si="31"/>
        <v>4.0432448411320633E-8</v>
      </c>
      <c r="I344" s="41">
        <f>(1-$F$3)*SUM($H$12:H344)</f>
        <v>2.73875592638788E-6</v>
      </c>
      <c r="J344" s="31">
        <f t="shared" si="32"/>
        <v>1.6549187068819664E-3</v>
      </c>
      <c r="K344" s="34">
        <f t="array" ref="K344">I344*$F$3</f>
        <v>2.6879491620747968E-6</v>
      </c>
      <c r="L344" s="43">
        <f t="shared" si="33"/>
        <v>8.2814379244211851E-12</v>
      </c>
    </row>
    <row r="345" spans="1:12" x14ac:dyDescent="0.25">
      <c r="A345" s="1">
        <v>43587</v>
      </c>
      <c r="B345" s="4">
        <v>2917.5200199999999</v>
      </c>
      <c r="C345" s="4">
        <v>366.99816900000002</v>
      </c>
      <c r="D345" s="39">
        <f t="shared" si="34"/>
        <v>-2.6574953540643973E-3</v>
      </c>
      <c r="E345" s="39">
        <f t="shared" si="35"/>
        <v>7.0622815568738565E-6</v>
      </c>
      <c r="F345" s="31">
        <v>263</v>
      </c>
      <c r="G345" s="32">
        <f t="shared" si="30"/>
        <v>7.4018910714428897E-3</v>
      </c>
      <c r="H345" s="33">
        <f t="shared" si="31"/>
        <v>5.2274238799840386E-8</v>
      </c>
      <c r="I345" s="41">
        <f>(1-$F$3)*SUM($H$12:H345)</f>
        <v>2.7397256677601429E-6</v>
      </c>
      <c r="J345" s="31">
        <f t="shared" si="32"/>
        <v>1.6552116685669368E-3</v>
      </c>
      <c r="K345" s="34">
        <f t="array" ref="K345">I345*$F$3</f>
        <v>2.6889009137383489E-6</v>
      </c>
      <c r="L345" s="43">
        <f t="shared" si="33"/>
        <v>1.9126458249752349E-11</v>
      </c>
    </row>
    <row r="346" spans="1:12" x14ac:dyDescent="0.25">
      <c r="A346" s="1">
        <v>43588</v>
      </c>
      <c r="B346" s="4">
        <v>2945.639893</v>
      </c>
      <c r="C346" s="4">
        <v>367.64269999999999</v>
      </c>
      <c r="D346" s="39">
        <f t="shared" si="34"/>
        <v>1.7546836626408631E-3</v>
      </c>
      <c r="E346" s="39">
        <f t="shared" si="35"/>
        <v>3.0789147559387545E-6</v>
      </c>
      <c r="F346" s="31">
        <v>262</v>
      </c>
      <c r="G346" s="32">
        <f t="shared" si="30"/>
        <v>7.5417992737422347E-3</v>
      </c>
      <c r="H346" s="33">
        <f t="shared" si="31"/>
        <v>2.3220557070253149E-8</v>
      </c>
      <c r="I346" s="41">
        <f>(1-$F$3)*SUM($H$12:H346)</f>
        <v>2.7401564331886794E-6</v>
      </c>
      <c r="J346" s="31">
        <f t="shared" si="32"/>
        <v>1.6553417874229719E-3</v>
      </c>
      <c r="K346" s="34">
        <f t="array" ref="K346">I346*$F$3</f>
        <v>2.689323688021201E-6</v>
      </c>
      <c r="L346" s="43">
        <f t="shared" si="33"/>
        <v>1.5178120020113976E-13</v>
      </c>
    </row>
    <row r="347" spans="1:12" x14ac:dyDescent="0.25">
      <c r="A347" s="1">
        <v>43591</v>
      </c>
      <c r="B347" s="4">
        <v>2932.469971</v>
      </c>
      <c r="C347" s="4">
        <v>362.896545</v>
      </c>
      <c r="D347" s="39">
        <f t="shared" si="34"/>
        <v>-1.2993748959315387E-2</v>
      </c>
      <c r="E347" s="39">
        <f t="shared" si="35"/>
        <v>1.6883751201770969E-4</v>
      </c>
      <c r="F347" s="31">
        <v>261</v>
      </c>
      <c r="G347" s="32">
        <f t="shared" si="30"/>
        <v>7.6843519765998434E-3</v>
      </c>
      <c r="H347" s="33">
        <f t="shared" si="31"/>
        <v>1.2974068691974873E-6</v>
      </c>
      <c r="I347" s="41">
        <f>(1-$F$3)*SUM($H$12:H347)</f>
        <v>2.7642246768705579E-6</v>
      </c>
      <c r="J347" s="31">
        <f t="shared" si="32"/>
        <v>1.662595764721707E-3</v>
      </c>
      <c r="K347" s="34">
        <f t="array" ref="K347">I347*$F$3</f>
        <v>2.7129454408082926E-6</v>
      </c>
      <c r="L347" s="43">
        <f t="shared" si="33"/>
        <v>2.7597371620363349E-8</v>
      </c>
    </row>
    <row r="348" spans="1:12" x14ac:dyDescent="0.25">
      <c r="A348" s="1">
        <v>43592</v>
      </c>
      <c r="B348" s="4">
        <v>2884.0500489999999</v>
      </c>
      <c r="C348" s="4">
        <v>348.86309799999998</v>
      </c>
      <c r="D348" s="39">
        <f t="shared" si="34"/>
        <v>-3.9438217740923945E-2</v>
      </c>
      <c r="E348" s="39">
        <f t="shared" si="35"/>
        <v>1.5553730185805283E-3</v>
      </c>
      <c r="F348" s="31">
        <v>260</v>
      </c>
      <c r="G348" s="32">
        <f t="shared" si="30"/>
        <v>7.8295991655282712E-3</v>
      </c>
      <c r="H348" s="33">
        <f t="shared" si="31"/>
        <v>1.2177947288363293E-5</v>
      </c>
      <c r="I348" s="41">
        <f>(1-$F$3)*SUM($H$12:H348)</f>
        <v>2.9901382355545024E-6</v>
      </c>
      <c r="J348" s="31">
        <f t="shared" si="32"/>
        <v>1.7292016179597167E-3</v>
      </c>
      <c r="K348" s="34">
        <f t="array" ref="K348">I348*$F$3</f>
        <v>2.9346680685587447E-6</v>
      </c>
      <c r="L348" s="43">
        <f t="shared" si="33"/>
        <v>2.4100648321403245E-6</v>
      </c>
    </row>
    <row r="349" spans="1:12" x14ac:dyDescent="0.25">
      <c r="A349" s="1">
        <v>43593</v>
      </c>
      <c r="B349" s="4">
        <v>2879.419922</v>
      </c>
      <c r="C349" s="4">
        <v>351.32406600000002</v>
      </c>
      <c r="D349" s="39">
        <f t="shared" si="34"/>
        <v>7.0294865724858319E-3</v>
      </c>
      <c r="E349" s="39">
        <f t="shared" si="35"/>
        <v>4.9413681472758611E-5</v>
      </c>
      <c r="F349" s="31">
        <v>259</v>
      </c>
      <c r="G349" s="32">
        <f t="shared" si="30"/>
        <v>7.9775917708504104E-3</v>
      </c>
      <c r="H349" s="33">
        <f t="shared" si="31"/>
        <v>3.942021786845025E-7</v>
      </c>
      <c r="I349" s="41">
        <f>(1-$F$3)*SUM($H$12:H349)</f>
        <v>2.9974510950142139E-6</v>
      </c>
      <c r="J349" s="31">
        <f t="shared" si="32"/>
        <v>1.731314845721082E-3</v>
      </c>
      <c r="K349" s="34">
        <f t="array" ref="K349">I349*$F$3</f>
        <v>2.941845266887267E-6</v>
      </c>
      <c r="L349" s="43">
        <f t="shared" si="33"/>
        <v>2.1596315603453349E-9</v>
      </c>
    </row>
    <row r="350" spans="1:12" x14ac:dyDescent="0.25">
      <c r="A350" s="1">
        <v>43594</v>
      </c>
      <c r="B350" s="4">
        <v>2870.719971</v>
      </c>
      <c r="C350" s="4">
        <v>347.82257099999998</v>
      </c>
      <c r="D350" s="39">
        <f t="shared" si="34"/>
        <v>-1.0016566169461262E-2</v>
      </c>
      <c r="E350" s="39">
        <f t="shared" si="35"/>
        <v>1.0033159782719585E-4</v>
      </c>
      <c r="F350" s="31">
        <v>258</v>
      </c>
      <c r="G350" s="32">
        <f t="shared" si="30"/>
        <v>8.128381685557998E-3</v>
      </c>
      <c r="H350" s="33">
        <f t="shared" si="31"/>
        <v>8.1553352226134938E-7</v>
      </c>
      <c r="I350" s="41">
        <f>(1-$F$3)*SUM($H$12:H350)</f>
        <v>3.0125800880930524E-6</v>
      </c>
      <c r="J350" s="31">
        <f t="shared" si="32"/>
        <v>1.7356785670431759E-3</v>
      </c>
      <c r="K350" s="34">
        <f t="array" ref="K350">I350*$F$3</f>
        <v>2.9566936014458468E-6</v>
      </c>
      <c r="L350" s="43">
        <f t="shared" si="33"/>
        <v>9.4818719729739851E-9</v>
      </c>
    </row>
    <row r="351" spans="1:12" x14ac:dyDescent="0.25">
      <c r="A351" s="1">
        <v>43595</v>
      </c>
      <c r="B351" s="4">
        <v>2881.3999020000001</v>
      </c>
      <c r="C351" s="4">
        <v>348.35296599999998</v>
      </c>
      <c r="D351" s="39">
        <f t="shared" si="34"/>
        <v>1.5237395582941549E-3</v>
      </c>
      <c r="E351" s="39">
        <f t="shared" si="35"/>
        <v>2.3217822415104663E-6</v>
      </c>
      <c r="F351" s="31">
        <v>257</v>
      </c>
      <c r="G351" s="32">
        <f t="shared" si="30"/>
        <v>8.2820217835076777E-3</v>
      </c>
      <c r="H351" s="33">
        <f t="shared" si="31"/>
        <v>1.9229051100750965E-8</v>
      </c>
      <c r="I351" s="41">
        <f>(1-$F$3)*SUM($H$12:H351)</f>
        <v>3.0129368069440562E-6</v>
      </c>
      <c r="J351" s="31">
        <f t="shared" si="32"/>
        <v>1.7357813246328168E-3</v>
      </c>
      <c r="K351" s="34">
        <f t="array" ref="K351">I351*$F$3</f>
        <v>2.9570437027920141E-6</v>
      </c>
      <c r="L351" s="43">
        <f t="shared" si="33"/>
        <v>4.0355712418956743E-13</v>
      </c>
    </row>
    <row r="352" spans="1:12" x14ac:dyDescent="0.25">
      <c r="A352" s="1">
        <v>43598</v>
      </c>
      <c r="B352" s="4">
        <v>2811.8701169999999</v>
      </c>
      <c r="C352" s="4">
        <v>331.36108400000001</v>
      </c>
      <c r="D352" s="39">
        <f t="shared" si="34"/>
        <v>-5.0007566856614762E-2</v>
      </c>
      <c r="E352" s="39">
        <f t="shared" si="35"/>
        <v>2.5007567429187953E-3</v>
      </c>
      <c r="F352" s="31">
        <v>256</v>
      </c>
      <c r="G352" s="32">
        <f t="shared" si="30"/>
        <v>8.4385659379609939E-3</v>
      </c>
      <c r="H352" s="33">
        <f t="shared" si="31"/>
        <v>2.1102800669920825E-5</v>
      </c>
      <c r="I352" s="41">
        <f>(1-$F$3)*SUM($H$12:H352)</f>
        <v>3.4044156567577074E-6</v>
      </c>
      <c r="J352" s="31">
        <f t="shared" si="32"/>
        <v>1.8451058660027362E-3</v>
      </c>
      <c r="K352" s="34">
        <f t="array" ref="K352">I352*$F$3</f>
        <v>3.3412602137223782E-6</v>
      </c>
      <c r="L352" s="43">
        <f t="shared" si="33"/>
        <v>6.2370840932550117E-6</v>
      </c>
    </row>
    <row r="353" spans="1:12" x14ac:dyDescent="0.25">
      <c r="A353" s="1">
        <v>43599</v>
      </c>
      <c r="B353" s="4">
        <v>2834.4099120000001</v>
      </c>
      <c r="C353" s="4">
        <v>336.930115</v>
      </c>
      <c r="D353" s="39">
        <f t="shared" si="34"/>
        <v>1.666686595177103E-2</v>
      </c>
      <c r="E353" s="39">
        <f t="shared" si="35"/>
        <v>2.7778442065430441E-4</v>
      </c>
      <c r="F353" s="31">
        <v>255</v>
      </c>
      <c r="G353" s="32">
        <f t="shared" si="30"/>
        <v>8.5980690404748317E-3</v>
      </c>
      <c r="H353" s="33">
        <f t="shared" si="31"/>
        <v>2.3884096271540119E-6</v>
      </c>
      <c r="I353" s="41">
        <f>(1-$F$3)*SUM($H$12:H353)</f>
        <v>3.4487231336820776E-6</v>
      </c>
      <c r="J353" s="31">
        <f t="shared" si="32"/>
        <v>1.8570738094330224E-3</v>
      </c>
      <c r="K353" s="34">
        <f t="array" ref="K353">I353*$F$3</f>
        <v>3.3847457409740103E-6</v>
      </c>
      <c r="L353" s="43">
        <f t="shared" si="33"/>
        <v>7.5295181592541404E-8</v>
      </c>
    </row>
    <row r="354" spans="1:12" x14ac:dyDescent="0.25">
      <c r="A354" s="1">
        <v>43600</v>
      </c>
      <c r="B354" s="4">
        <v>2850.959961</v>
      </c>
      <c r="C354" s="4">
        <v>339.48382600000002</v>
      </c>
      <c r="D354" s="39">
        <f t="shared" si="34"/>
        <v>7.5507702557037135E-3</v>
      </c>
      <c r="E354" s="39">
        <f t="shared" si="35"/>
        <v>5.701413145441992E-5</v>
      </c>
      <c r="F354" s="31">
        <v>254</v>
      </c>
      <c r="G354" s="32">
        <f t="shared" si="30"/>
        <v>8.7605870201489071E-3</v>
      </c>
      <c r="H354" s="33">
        <f t="shared" si="31"/>
        <v>4.9947725998465466E-7</v>
      </c>
      <c r="I354" s="41">
        <f>(1-$F$3)*SUM($H$12:H354)</f>
        <v>3.4579889551389219E-6</v>
      </c>
      <c r="J354" s="31">
        <f t="shared" si="32"/>
        <v>1.859566872994602E-3</v>
      </c>
      <c r="K354" s="34">
        <f t="array" ref="K354">I354*$F$3</f>
        <v>3.3938396718281217E-6</v>
      </c>
      <c r="L354" s="43">
        <f t="shared" si="33"/>
        <v>2.8751356908502818E-9</v>
      </c>
    </row>
    <row r="355" spans="1:12" x14ac:dyDescent="0.25">
      <c r="A355" s="1">
        <v>43601</v>
      </c>
      <c r="B355" s="4">
        <v>2876.320068</v>
      </c>
      <c r="C355" s="4">
        <v>347.50826999999998</v>
      </c>
      <c r="D355" s="39">
        <f t="shared" si="34"/>
        <v>2.3362158066929282E-2</v>
      </c>
      <c r="E355" s="39">
        <f t="shared" si="35"/>
        <v>5.4579042954418895E-4</v>
      </c>
      <c r="F355" s="31">
        <v>253</v>
      </c>
      <c r="G355" s="32">
        <f t="shared" si="30"/>
        <v>8.9261768632370852E-3</v>
      </c>
      <c r="H355" s="33">
        <f t="shared" si="31"/>
        <v>4.8718219043735698E-6</v>
      </c>
      <c r="I355" s="41">
        <f>(1-$F$3)*SUM($H$12:H355)</f>
        <v>3.5483663067261729E-6</v>
      </c>
      <c r="J355" s="31">
        <f t="shared" si="32"/>
        <v>1.8837107810718112E-3</v>
      </c>
      <c r="K355" s="34">
        <f t="array" ref="K355">I355*$F$3</f>
        <v>3.48254042976309E-6</v>
      </c>
      <c r="L355" s="43">
        <f t="shared" si="33"/>
        <v>2.9409784659574441E-7</v>
      </c>
    </row>
    <row r="356" spans="1:12" x14ac:dyDescent="0.25">
      <c r="A356" s="1">
        <v>43602</v>
      </c>
      <c r="B356" s="4">
        <v>2859.530029</v>
      </c>
      <c r="C356" s="4">
        <v>348.69671599999998</v>
      </c>
      <c r="D356" s="39">
        <f t="shared" si="34"/>
        <v>3.4140725167579856E-3</v>
      </c>
      <c r="E356" s="39">
        <f t="shared" si="35"/>
        <v>1.1655891149682206E-5</v>
      </c>
      <c r="F356" s="31">
        <v>252</v>
      </c>
      <c r="G356" s="32">
        <f t="shared" si="30"/>
        <v>9.0948966331293579E-3</v>
      </c>
      <c r="H356" s="33">
        <f t="shared" si="31"/>
        <v>1.0600912517336697E-7</v>
      </c>
      <c r="I356" s="41">
        <f>(1-$F$3)*SUM($H$12:H356)</f>
        <v>3.5503328859988368E-6</v>
      </c>
      <c r="J356" s="31">
        <f t="shared" si="32"/>
        <v>1.8842327048426998E-3</v>
      </c>
      <c r="K356" s="34">
        <f t="array" ref="K356">I356*$F$3</f>
        <v>3.4844705269496187E-6</v>
      </c>
      <c r="L356" s="43">
        <f t="shared" si="33"/>
        <v>6.6772114993619431E-11</v>
      </c>
    </row>
    <row r="357" spans="1:12" x14ac:dyDescent="0.25">
      <c r="A357" s="1">
        <v>43605</v>
      </c>
      <c r="B357" s="4">
        <v>2840.2299800000001</v>
      </c>
      <c r="C357" s="4">
        <v>346.50646999999998</v>
      </c>
      <c r="D357" s="39">
        <f t="shared" si="34"/>
        <v>-6.3010449052720175E-3</v>
      </c>
      <c r="E357" s="39">
        <f t="shared" si="35"/>
        <v>3.9703166898254449E-5</v>
      </c>
      <c r="F357" s="31">
        <v>251</v>
      </c>
      <c r="G357" s="32">
        <f t="shared" si="30"/>
        <v>9.2668054907115403E-3</v>
      </c>
      <c r="H357" s="33">
        <f t="shared" si="31"/>
        <v>3.67921525011381E-7</v>
      </c>
      <c r="I357" s="41">
        <f>(1-$F$3)*SUM($H$12:H357)</f>
        <v>3.5571582120627106E-6</v>
      </c>
      <c r="J357" s="31">
        <f t="shared" si="32"/>
        <v>1.8860430037681301E-3</v>
      </c>
      <c r="K357" s="34">
        <f t="array" ref="K357">I357*$F$3</f>
        <v>3.4911692361326868E-6</v>
      </c>
      <c r="L357" s="43">
        <f t="shared" si="33"/>
        <v>1.311308774681512E-9</v>
      </c>
    </row>
    <row r="358" spans="1:12" x14ac:dyDescent="0.25">
      <c r="A358" s="1">
        <v>43606</v>
      </c>
      <c r="B358" s="4">
        <v>2864.360107</v>
      </c>
      <c r="C358" s="4">
        <v>352.36029100000002</v>
      </c>
      <c r="D358" s="39">
        <f t="shared" si="34"/>
        <v>1.6752715206867528E-2</v>
      </c>
      <c r="E358" s="39">
        <f t="shared" si="35"/>
        <v>2.8065346680241054E-4</v>
      </c>
      <c r="F358" s="31">
        <v>250</v>
      </c>
      <c r="G358" s="32">
        <f t="shared" si="30"/>
        <v>9.441963715109785E-3</v>
      </c>
      <c r="H358" s="33">
        <f t="shared" si="31"/>
        <v>2.649919850068129E-6</v>
      </c>
      <c r="I358" s="41">
        <f>(1-$F$3)*SUM($H$12:H358)</f>
        <v>3.6063169749790325E-6</v>
      </c>
      <c r="J358" s="31">
        <f t="shared" si="32"/>
        <v>1.8990305355572965E-3</v>
      </c>
      <c r="K358" s="34">
        <f t="array" ref="K358">I358*$F$3</f>
        <v>3.5394160529871679E-6</v>
      </c>
      <c r="L358" s="43">
        <f t="shared" si="33"/>
        <v>7.6792197122754004E-8</v>
      </c>
    </row>
    <row r="359" spans="1:12" x14ac:dyDescent="0.25">
      <c r="A359" s="1">
        <v>43607</v>
      </c>
      <c r="B359" s="4">
        <v>2856.2700199999999</v>
      </c>
      <c r="C359" s="4">
        <v>346.49661300000002</v>
      </c>
      <c r="D359" s="39">
        <f t="shared" si="34"/>
        <v>-1.6781162410761434E-2</v>
      </c>
      <c r="E359" s="39">
        <f t="shared" si="35"/>
        <v>2.8160741185635248E-4</v>
      </c>
      <c r="F359" s="31">
        <v>249</v>
      </c>
      <c r="G359" s="32">
        <f t="shared" si="30"/>
        <v>9.6204327248272069E-3</v>
      </c>
      <c r="H359" s="33">
        <f t="shared" si="31"/>
        <v>2.7091851605767466E-6</v>
      </c>
      <c r="I359" s="41">
        <f>(1-$F$3)*SUM($H$12:H359)</f>
        <v>3.6565751709021225E-6</v>
      </c>
      <c r="J359" s="31">
        <f t="shared" si="32"/>
        <v>1.9122173440543108E-3</v>
      </c>
      <c r="K359" s="34">
        <f t="array" ref="K359">I359*$F$3</f>
        <v>3.5887419072253117E-6</v>
      </c>
      <c r="L359" s="43">
        <f t="shared" si="33"/>
        <v>7.729438084028169E-8</v>
      </c>
    </row>
    <row r="360" spans="1:12" x14ac:dyDescent="0.25">
      <c r="A360" s="1">
        <v>43608</v>
      </c>
      <c r="B360" s="4">
        <v>2822.23999</v>
      </c>
      <c r="C360" s="4">
        <v>344.30633499999999</v>
      </c>
      <c r="D360" s="39">
        <f t="shared" si="34"/>
        <v>-6.3412738637352757E-3</v>
      </c>
      <c r="E360" s="39">
        <f t="shared" si="35"/>
        <v>4.0211754214892111E-5</v>
      </c>
      <c r="F360" s="31">
        <v>248</v>
      </c>
      <c r="G360" s="32">
        <f t="shared" si="30"/>
        <v>9.8022750992800365E-3</v>
      </c>
      <c r="H360" s="33">
        <f t="shared" si="31"/>
        <v>3.9416667703900598E-7</v>
      </c>
      <c r="I360" s="41">
        <f>(1-$F$3)*SUM($H$12:H360)</f>
        <v>3.6638873717694716E-6</v>
      </c>
      <c r="J360" s="31">
        <f t="shared" si="32"/>
        <v>1.9141283582271779E-3</v>
      </c>
      <c r="K360" s="34">
        <f t="array" ref="K360">I360*$F$3</f>
        <v>3.5959184591790436E-6</v>
      </c>
      <c r="L360" s="43">
        <f t="shared" si="33"/>
        <v>1.3407194280893557E-9</v>
      </c>
    </row>
    <row r="361" spans="1:12" x14ac:dyDescent="0.25">
      <c r="A361" s="1">
        <v>43609</v>
      </c>
      <c r="B361" s="4">
        <v>2826.0600589999999</v>
      </c>
      <c r="C361" s="4">
        <v>348.57885700000003</v>
      </c>
      <c r="D361" s="39">
        <f t="shared" si="34"/>
        <v>1.2332710243757384E-2</v>
      </c>
      <c r="E361" s="39">
        <f t="shared" si="35"/>
        <v>1.5209574195647831E-4</v>
      </c>
      <c r="F361" s="31">
        <v>247</v>
      </c>
      <c r="G361" s="32">
        <f t="shared" si="30"/>
        <v>9.9875546007408122E-3</v>
      </c>
      <c r="H361" s="33">
        <f t="shared" si="31"/>
        <v>1.5190645273305124E-6</v>
      </c>
      <c r="I361" s="41">
        <f>(1-$F$3)*SUM($H$12:H361)</f>
        <v>3.6920675950134747E-6</v>
      </c>
      <c r="J361" s="31">
        <f t="shared" si="32"/>
        <v>1.9214753693486354E-3</v>
      </c>
      <c r="K361" s="34">
        <f t="array" ref="K361">I361*$F$3</f>
        <v>3.6235759100405741E-6</v>
      </c>
      <c r="L361" s="43">
        <f t="shared" si="33"/>
        <v>2.2043984090520982E-8</v>
      </c>
    </row>
    <row r="362" spans="1:12" x14ac:dyDescent="0.25">
      <c r="A362" s="1">
        <v>43613</v>
      </c>
      <c r="B362" s="4">
        <v>2802.389893</v>
      </c>
      <c r="C362" s="4">
        <v>348.559235</v>
      </c>
      <c r="D362" s="39">
        <f t="shared" si="34"/>
        <v>-5.6293007742271984E-5</v>
      </c>
      <c r="E362" s="39">
        <f t="shared" si="35"/>
        <v>3.1689027206714934E-9</v>
      </c>
      <c r="F362" s="31">
        <v>246</v>
      </c>
      <c r="G362" s="32">
        <f t="shared" si="30"/>
        <v>1.0176336196696372E-2</v>
      </c>
      <c r="H362" s="33">
        <f t="shared" si="31"/>
        <v>3.2247819460178934E-11</v>
      </c>
      <c r="I362" s="41">
        <f>(1-$F$3)*SUM($H$12:H362)</f>
        <v>3.6920681932439877E-6</v>
      </c>
      <c r="J362" s="31">
        <f t="shared" si="32"/>
        <v>1.9214755250182053E-3</v>
      </c>
      <c r="K362" s="34">
        <f t="array" ref="K362">I362*$F$3</f>
        <v>3.6235764971732908E-6</v>
      </c>
      <c r="L362" s="43">
        <f t="shared" si="33"/>
        <v>1.31073511499702E-11</v>
      </c>
    </row>
    <row r="363" spans="1:12" x14ac:dyDescent="0.25">
      <c r="A363" s="1">
        <v>43614</v>
      </c>
      <c r="B363" s="4">
        <v>2783.0200199999999</v>
      </c>
      <c r="C363" s="4">
        <v>342.58749399999999</v>
      </c>
      <c r="D363" s="39">
        <f t="shared" si="34"/>
        <v>-1.7281105049668542E-2</v>
      </c>
      <c r="E363" s="39">
        <f t="shared" si="35"/>
        <v>2.9863659173767955E-4</v>
      </c>
      <c r="F363" s="31">
        <v>245</v>
      </c>
      <c r="G363" s="32">
        <f t="shared" si="30"/>
        <v>1.0368686082628429E-2</v>
      </c>
      <c r="H363" s="33">
        <f t="shared" si="31"/>
        <v>3.0964690725140659E-6</v>
      </c>
      <c r="I363" s="41">
        <f>(1-$F$3)*SUM($H$12:H363)</f>
        <v>3.7495109075998689E-6</v>
      </c>
      <c r="J363" s="31">
        <f t="shared" si="32"/>
        <v>1.9363653858711347E-3</v>
      </c>
      <c r="K363" s="34">
        <f t="array" ref="K363">I363*$F$3</f>
        <v>3.6799535895722593E-6</v>
      </c>
      <c r="L363" s="43">
        <f t="shared" si="33"/>
        <v>8.6999418387633502E-8</v>
      </c>
    </row>
    <row r="364" spans="1:12" x14ac:dyDescent="0.25">
      <c r="A364" s="1">
        <v>43615</v>
      </c>
      <c r="B364" s="4">
        <v>2788.860107</v>
      </c>
      <c r="C364" s="4">
        <v>343.63842799999998</v>
      </c>
      <c r="D364" s="39">
        <f t="shared" si="34"/>
        <v>3.0629411916060058E-3</v>
      </c>
      <c r="E364" s="39">
        <f t="shared" si="35"/>
        <v>9.3816087432368187E-6</v>
      </c>
      <c r="F364" s="31">
        <v>244</v>
      </c>
      <c r="G364" s="32">
        <f t="shared" si="30"/>
        <v>1.0564671705224736E-2</v>
      </c>
      <c r="H364" s="33">
        <f t="shared" si="31"/>
        <v>9.9113616439163005E-8</v>
      </c>
      <c r="I364" s="41">
        <f>(1-$F$3)*SUM($H$12:H364)</f>
        <v>3.7513495680303668E-6</v>
      </c>
      <c r="J364" s="31">
        <f t="shared" si="32"/>
        <v>1.9368400987253354E-3</v>
      </c>
      <c r="K364" s="34">
        <f t="array" ref="K364">I364*$F$3</f>
        <v>3.68175814094388E-6</v>
      </c>
      <c r="L364" s="43">
        <f t="shared" si="33"/>
        <v>3.2488296888459181E-11</v>
      </c>
    </row>
    <row r="365" spans="1:12" x14ac:dyDescent="0.25">
      <c r="A365" s="1">
        <v>43616</v>
      </c>
      <c r="B365" s="4">
        <v>2752.0600589999999</v>
      </c>
      <c r="C365" s="4">
        <v>335.52557400000001</v>
      </c>
      <c r="D365" s="39">
        <f t="shared" si="34"/>
        <v>-2.3891843170412597E-2</v>
      </c>
      <c r="E365" s="39">
        <f t="shared" si="35"/>
        <v>5.7082017007959102E-4</v>
      </c>
      <c r="F365" s="31">
        <v>243</v>
      </c>
      <c r="G365" s="32">
        <f t="shared" si="30"/>
        <v>1.0764361786028994E-2</v>
      </c>
      <c r="H365" s="33">
        <f t="shared" si="31"/>
        <v>6.1445148254993201E-6</v>
      </c>
      <c r="I365" s="41">
        <f>(1-$F$3)*SUM($H$12:H365)</f>
        <v>3.8653366939182609E-6</v>
      </c>
      <c r="J365" s="31">
        <f t="shared" si="32"/>
        <v>1.9660459541725522E-3</v>
      </c>
      <c r="K365" s="34">
        <f t="array" ref="K365">I365*$F$3</f>
        <v>3.7936306873674586E-6</v>
      </c>
      <c r="L365" s="43">
        <f t="shared" si="33"/>
        <v>3.2151909637512086E-7</v>
      </c>
    </row>
    <row r="366" spans="1:12" x14ac:dyDescent="0.25">
      <c r="A366" s="1">
        <v>43619</v>
      </c>
      <c r="B366" s="4">
        <v>2744.4499510000001</v>
      </c>
      <c r="C366" s="4">
        <v>332.85403400000001</v>
      </c>
      <c r="D366" s="39">
        <f t="shared" si="34"/>
        <v>-7.9941224875605572E-3</v>
      </c>
      <c r="E366" s="39">
        <f t="shared" si="35"/>
        <v>6.3905994346121397E-5</v>
      </c>
      <c r="F366" s="31">
        <v>242</v>
      </c>
      <c r="G366" s="32">
        <f t="shared" si="30"/>
        <v>1.0967826345537772E-2</v>
      </c>
      <c r="H366" s="33">
        <f t="shared" si="31"/>
        <v>7.0090984842717817E-7</v>
      </c>
      <c r="I366" s="41">
        <f>(1-$F$3)*SUM($H$12:H366)</f>
        <v>3.878339298907865E-6</v>
      </c>
      <c r="J366" s="31">
        <f t="shared" si="32"/>
        <v>1.969349968621084E-3</v>
      </c>
      <c r="K366" s="34">
        <f t="array" ref="K366">I366*$F$3</f>
        <v>3.8063920805423122E-6</v>
      </c>
      <c r="L366" s="43">
        <f t="shared" si="33"/>
        <v>3.6119621924807987E-9</v>
      </c>
    </row>
    <row r="367" spans="1:12" x14ac:dyDescent="0.25">
      <c r="A367" s="1">
        <v>43620</v>
      </c>
      <c r="B367" s="4">
        <v>2803.2700199999999</v>
      </c>
      <c r="C367" s="4">
        <v>338.481964</v>
      </c>
      <c r="D367" s="39">
        <f t="shared" si="34"/>
        <v>1.6766751259103194E-2</v>
      </c>
      <c r="E367" s="39">
        <f t="shared" si="35"/>
        <v>2.8112394778463852E-4</v>
      </c>
      <c r="F367" s="31">
        <v>241</v>
      </c>
      <c r="G367" s="32">
        <f t="shared" si="30"/>
        <v>1.1175136727752904E-2</v>
      </c>
      <c r="H367" s="33">
        <f t="shared" si="31"/>
        <v>3.1415985539390032E-6</v>
      </c>
      <c r="I367" s="41">
        <f>(1-$F$3)*SUM($H$12:H367)</f>
        <v>3.936619211972925E-6</v>
      </c>
      <c r="J367" s="31">
        <f t="shared" si="32"/>
        <v>1.984091533163963E-3</v>
      </c>
      <c r="K367" s="34">
        <f t="array" ref="K367">I367*$F$3</f>
        <v>3.8635908407456825E-6</v>
      </c>
      <c r="L367" s="43">
        <f t="shared" si="33"/>
        <v>7.6873305532654866E-8</v>
      </c>
    </row>
    <row r="368" spans="1:12" x14ac:dyDescent="0.25">
      <c r="A368" s="1">
        <v>43621</v>
      </c>
      <c r="B368" s="4">
        <v>2826.1499020000001</v>
      </c>
      <c r="C368" s="4">
        <v>342.53839099999999</v>
      </c>
      <c r="D368" s="39">
        <f t="shared" si="34"/>
        <v>1.1912933125801233E-2</v>
      </c>
      <c r="E368" s="39">
        <f t="shared" si="35"/>
        <v>1.4191797565981233E-4</v>
      </c>
      <c r="F368" s="31">
        <v>240</v>
      </c>
      <c r="G368" s="32">
        <f t="shared" si="30"/>
        <v>1.1386365625197962E-2</v>
      </c>
      <c r="H368" s="33">
        <f t="shared" si="31"/>
        <v>1.6159299596505681E-6</v>
      </c>
      <c r="I368" s="41">
        <f>(1-$F$3)*SUM($H$12:H368)</f>
        <v>3.9665963894991817E-6</v>
      </c>
      <c r="J368" s="31">
        <f t="shared" si="32"/>
        <v>1.991631589802487E-3</v>
      </c>
      <c r="K368" s="34">
        <f t="array" ref="K368">I368*$F$3</f>
        <v>3.8930119105229158E-6</v>
      </c>
      <c r="L368" s="43">
        <f t="shared" si="33"/>
        <v>1.9050890617992655E-8</v>
      </c>
    </row>
    <row r="369" spans="1:12" x14ac:dyDescent="0.25">
      <c r="A369" s="1">
        <v>43622</v>
      </c>
      <c r="B369" s="4">
        <v>2843.48999</v>
      </c>
      <c r="C369" s="4">
        <v>344.39477499999998</v>
      </c>
      <c r="D369" s="39">
        <f t="shared" si="34"/>
        <v>5.4048591945058885E-3</v>
      </c>
      <c r="E369" s="39">
        <f t="shared" si="35"/>
        <v>2.9212502912434842E-5</v>
      </c>
      <c r="F369" s="31">
        <v>239</v>
      </c>
      <c r="G369" s="32">
        <f t="shared" si="30"/>
        <v>1.1601587104407592E-2</v>
      </c>
      <c r="H369" s="33">
        <f t="shared" si="31"/>
        <v>3.389113970763733E-7</v>
      </c>
      <c r="I369" s="41">
        <f>(1-$F$3)*SUM($H$12:H369)</f>
        <v>3.9728835475874108E-6</v>
      </c>
      <c r="J369" s="31">
        <f t="shared" si="32"/>
        <v>1.9932093586945178E-3</v>
      </c>
      <c r="K369" s="34">
        <f t="array" ref="K369">I369*$F$3</f>
        <v>3.899182435304719E-6</v>
      </c>
      <c r="L369" s="43">
        <f t="shared" si="33"/>
        <v>6.4076419357789521E-10</v>
      </c>
    </row>
    <row r="370" spans="1:12" x14ac:dyDescent="0.25">
      <c r="A370" s="1">
        <v>43623</v>
      </c>
      <c r="B370" s="4">
        <v>2873.3400879999999</v>
      </c>
      <c r="C370" s="4">
        <v>347.40026899999998</v>
      </c>
      <c r="D370" s="39">
        <f t="shared" si="34"/>
        <v>8.6890270041882801E-3</v>
      </c>
      <c r="E370" s="39">
        <f t="shared" si="35"/>
        <v>7.5499190279513164E-5</v>
      </c>
      <c r="F370" s="31">
        <v>238</v>
      </c>
      <c r="G370" s="32">
        <f t="shared" si="30"/>
        <v>1.182087663189864E-2</v>
      </c>
      <c r="H370" s="33">
        <f t="shared" si="31"/>
        <v>8.924666141023661E-7</v>
      </c>
      <c r="I370" s="41">
        <f>(1-$F$3)*SUM($H$12:H370)</f>
        <v>3.9894397293497627E-6</v>
      </c>
      <c r="J370" s="31">
        <f t="shared" si="32"/>
        <v>1.9973581875441775E-3</v>
      </c>
      <c r="K370" s="34">
        <f t="array" ref="K370">I370*$F$3</f>
        <v>3.9154314827158058E-6</v>
      </c>
      <c r="L370" s="43">
        <f t="shared" si="33"/>
        <v>5.1242345234780638E-9</v>
      </c>
    </row>
    <row r="371" spans="1:12" x14ac:dyDescent="0.25">
      <c r="A371" s="1">
        <v>43626</v>
      </c>
      <c r="B371" s="4">
        <v>2886.7299800000001</v>
      </c>
      <c r="C371" s="4">
        <v>347.49844400000001</v>
      </c>
      <c r="D371" s="39">
        <f t="shared" si="34"/>
        <v>2.825591667290482E-4</v>
      </c>
      <c r="E371" s="39">
        <f t="shared" si="35"/>
        <v>7.9839682702614058E-8</v>
      </c>
      <c r="F371" s="31">
        <v>237</v>
      </c>
      <c r="G371" s="32">
        <f t="shared" si="30"/>
        <v>1.204431110063217E-2</v>
      </c>
      <c r="H371" s="33">
        <f t="shared" si="31"/>
        <v>9.6161397664604473E-10</v>
      </c>
      <c r="I371" s="41">
        <f>(1-$F$3)*SUM($H$12:H371)</f>
        <v>3.989457568286851E-6</v>
      </c>
      <c r="J371" s="31">
        <f t="shared" si="32"/>
        <v>1.99736265317214E-3</v>
      </c>
      <c r="K371" s="34">
        <f t="array" ref="K371">I371*$F$3</f>
        <v>3.9154489907221005E-6</v>
      </c>
      <c r="L371" s="43">
        <f t="shared" si="33"/>
        <v>1.4711898763765722E-11</v>
      </c>
    </row>
    <row r="372" spans="1:12" x14ac:dyDescent="0.25">
      <c r="A372" s="1">
        <v>43627</v>
      </c>
      <c r="B372" s="4">
        <v>2885.719971</v>
      </c>
      <c r="C372" s="4">
        <v>343.10806300000002</v>
      </c>
      <c r="D372" s="39">
        <f t="shared" si="34"/>
        <v>-1.2714737271516724E-2</v>
      </c>
      <c r="E372" s="39">
        <f t="shared" si="35"/>
        <v>1.6166454388369655E-4</v>
      </c>
      <c r="F372" s="31">
        <v>236</v>
      </c>
      <c r="G372" s="32">
        <f t="shared" si="30"/>
        <v>1.2271968856975644E-2</v>
      </c>
      <c r="H372" s="33">
        <f t="shared" si="31"/>
        <v>1.9839422478178965E-6</v>
      </c>
      <c r="I372" s="41">
        <f>(1-$F$3)*SUM($H$12:H372)</f>
        <v>4.026261755627705E-6</v>
      </c>
      <c r="J372" s="31">
        <f t="shared" si="32"/>
        <v>2.0065546978908161E-3</v>
      </c>
      <c r="K372" s="34">
        <f t="array" ref="K372">I372*$F$3</f>
        <v>3.9515704221978026E-6</v>
      </c>
      <c r="L372" s="43">
        <f t="shared" si="33"/>
        <v>2.4873381998067401E-8</v>
      </c>
    </row>
    <row r="373" spans="1:12" x14ac:dyDescent="0.25">
      <c r="A373" s="1">
        <v>43628</v>
      </c>
      <c r="B373" s="4">
        <v>2879.8400879999999</v>
      </c>
      <c r="C373" s="4">
        <v>340.84903000000003</v>
      </c>
      <c r="D373" s="39">
        <f t="shared" si="34"/>
        <v>-6.6057980473284515E-3</v>
      </c>
      <c r="E373" s="39">
        <f t="shared" si="35"/>
        <v>4.363656784208838E-5</v>
      </c>
      <c r="F373" s="31">
        <v>235</v>
      </c>
      <c r="G373" s="32">
        <f t="shared" si="30"/>
        <v>1.2503929728174783E-2</v>
      </c>
      <c r="H373" s="33">
        <f t="shared" si="31"/>
        <v>5.4562857787620468E-7</v>
      </c>
      <c r="I373" s="41">
        <f>(1-$F$3)*SUM($H$12:H373)</f>
        <v>4.0363837319204965E-6</v>
      </c>
      <c r="J373" s="31">
        <f t="shared" si="32"/>
        <v>2.0090753425196619E-3</v>
      </c>
      <c r="K373" s="34">
        <f t="array" ref="K373">I373*$F$3</f>
        <v>3.9615046253272624E-6</v>
      </c>
      <c r="L373" s="43">
        <f t="shared" si="33"/>
        <v>1.5741106412539911E-9</v>
      </c>
    </row>
    <row r="374" spans="1:12" x14ac:dyDescent="0.25">
      <c r="A374" s="1">
        <v>43629</v>
      </c>
      <c r="B374" s="4">
        <v>2891.639893</v>
      </c>
      <c r="C374" s="4">
        <v>342.64642300000003</v>
      </c>
      <c r="D374" s="39">
        <f t="shared" si="34"/>
        <v>5.2594267755109161E-3</v>
      </c>
      <c r="E374" s="39">
        <f t="shared" si="35"/>
        <v>2.7661570006961151E-5</v>
      </c>
      <c r="F374" s="31">
        <v>234</v>
      </c>
      <c r="G374" s="32">
        <f t="shared" si="30"/>
        <v>1.2740275050344628E-2</v>
      </c>
      <c r="H374" s="33">
        <f t="shared" si="31"/>
        <v>3.5241601021304843E-7</v>
      </c>
      <c r="I374" s="41">
        <f>(1-$F$3)*SUM($H$12:H374)</f>
        <v>4.0429214145955148E-6</v>
      </c>
      <c r="J374" s="31">
        <f t="shared" si="32"/>
        <v>2.0107017219357808E-3</v>
      </c>
      <c r="K374" s="34">
        <f t="array" ref="K374">I374*$F$3</f>
        <v>3.9679210272048125E-6</v>
      </c>
      <c r="L374" s="43">
        <f t="shared" si="33"/>
        <v>5.6138900197590862E-10</v>
      </c>
    </row>
    <row r="375" spans="1:12" x14ac:dyDescent="0.25">
      <c r="A375" s="1">
        <v>43630</v>
      </c>
      <c r="B375" s="4">
        <v>2886.9799800000001</v>
      </c>
      <c r="C375" s="4">
        <v>340.97671500000001</v>
      </c>
      <c r="D375" s="39">
        <f t="shared" si="34"/>
        <v>-4.884888259096931E-3</v>
      </c>
      <c r="E375" s="39">
        <f t="shared" si="35"/>
        <v>2.3862133303863044E-5</v>
      </c>
      <c r="F375" s="31">
        <v>233</v>
      </c>
      <c r="G375" s="32">
        <f t="shared" si="30"/>
        <v>1.2981087696989732E-2</v>
      </c>
      <c r="H375" s="33">
        <f t="shared" si="31"/>
        <v>3.0975644505470553E-7</v>
      </c>
      <c r="I375" s="41">
        <f>(1-$F$3)*SUM($H$12:H375)</f>
        <v>4.0486677180710168E-6</v>
      </c>
      <c r="J375" s="31">
        <f t="shared" si="32"/>
        <v>2.0121301444168608E-3</v>
      </c>
      <c r="K375" s="34">
        <f t="array" ref="K375">I375*$F$3</f>
        <v>3.9735607307881743E-6</v>
      </c>
      <c r="L375" s="43">
        <f t="shared" si="33"/>
        <v>3.9555531899446598E-10</v>
      </c>
    </row>
    <row r="376" spans="1:12" x14ac:dyDescent="0.25">
      <c r="A376" s="1">
        <v>43633</v>
      </c>
      <c r="B376" s="4">
        <v>2889.669922</v>
      </c>
      <c r="C376" s="4">
        <v>348.57885700000003</v>
      </c>
      <c r="D376" s="39">
        <f t="shared" si="34"/>
        <v>2.205028957588151E-2</v>
      </c>
      <c r="E376" s="39">
        <f t="shared" si="35"/>
        <v>4.8621527038022875E-4</v>
      </c>
      <c r="F376" s="31">
        <v>232</v>
      </c>
      <c r="G376" s="32">
        <f t="shared" si="30"/>
        <v>1.3226452108063393E-2</v>
      </c>
      <c r="H376" s="33">
        <f t="shared" si="31"/>
        <v>6.4309029878931891E-6</v>
      </c>
      <c r="I376" s="41">
        <f>(1-$F$3)*SUM($H$12:H376)</f>
        <v>4.1679676415428825E-6</v>
      </c>
      <c r="J376" s="31">
        <f t="shared" si="32"/>
        <v>2.0415600999095966E-3</v>
      </c>
      <c r="K376" s="34">
        <f t="array" ref="K376">I376*$F$3</f>
        <v>4.090647516887701E-6</v>
      </c>
      <c r="L376" s="43">
        <f t="shared" si="33"/>
        <v>2.3244415197111883E-7</v>
      </c>
    </row>
    <row r="377" spans="1:12" x14ac:dyDescent="0.25">
      <c r="A377" s="1">
        <v>43634</v>
      </c>
      <c r="B377" s="4">
        <v>2917.75</v>
      </c>
      <c r="C377" s="4">
        <v>367.29937699999999</v>
      </c>
      <c r="D377" s="39">
        <f t="shared" si="34"/>
        <v>5.2312776592576424E-2</v>
      </c>
      <c r="E377" s="39">
        <f t="shared" si="35"/>
        <v>2.7366265948248116E-3</v>
      </c>
      <c r="F377" s="31">
        <v>231</v>
      </c>
      <c r="G377" s="32">
        <f t="shared" si="30"/>
        <v>1.3476454319576189E-2</v>
      </c>
      <c r="H377" s="33">
        <f t="shared" si="31"/>
        <v>3.6880023294893913E-5</v>
      </c>
      <c r="I377" s="41">
        <f>(1-$F$3)*SUM($H$12:H377)</f>
        <v>4.8521303423338138E-6</v>
      </c>
      <c r="J377" s="31">
        <f t="shared" si="32"/>
        <v>2.2027551707654242E-3</v>
      </c>
      <c r="K377" s="34">
        <f t="array" ref="K377">I377*$F$3</f>
        <v>4.7621182896554107E-6</v>
      </c>
      <c r="L377" s="43">
        <f t="shared" si="33"/>
        <v>7.4630835181547024E-6</v>
      </c>
    </row>
    <row r="378" spans="1:12" x14ac:dyDescent="0.25">
      <c r="A378" s="1">
        <v>43635</v>
      </c>
      <c r="B378" s="4">
        <v>2926.459961</v>
      </c>
      <c r="C378" s="4">
        <v>361.99557499999997</v>
      </c>
      <c r="D378" s="39">
        <f t="shared" si="34"/>
        <v>-1.4545268668852791E-2</v>
      </c>
      <c r="E378" s="39">
        <f t="shared" si="35"/>
        <v>2.1156484064911065E-4</v>
      </c>
      <c r="F378" s="31">
        <v>230</v>
      </c>
      <c r="G378" s="32">
        <f t="shared" si="30"/>
        <v>1.3731181993764129E-2</v>
      </c>
      <c r="H378" s="33">
        <f t="shared" si="31"/>
        <v>2.9050353304346454E-6</v>
      </c>
      <c r="I378" s="41">
        <f>(1-$F$3)*SUM($H$12:H378)</f>
        <v>4.9060217621323049E-6</v>
      </c>
      <c r="J378" s="31">
        <f t="shared" si="32"/>
        <v>2.2149541219023713E-3</v>
      </c>
      <c r="K378" s="34">
        <f t="array" ref="K378">I378*$F$3</f>
        <v>4.8150099676960408E-6</v>
      </c>
      <c r="L378" s="43">
        <f t="shared" si="33"/>
        <v>4.2745492486793608E-8</v>
      </c>
    </row>
    <row r="379" spans="1:12" x14ac:dyDescent="0.25">
      <c r="A379" s="1">
        <v>43636</v>
      </c>
      <c r="B379" s="4">
        <v>2954.179932</v>
      </c>
      <c r="C379" s="4">
        <v>368.20300300000002</v>
      </c>
      <c r="D379" s="39">
        <f t="shared" si="34"/>
        <v>1.7002436665100411E-2</v>
      </c>
      <c r="E379" s="39">
        <f t="shared" si="35"/>
        <v>2.8908285255075078E-4</v>
      </c>
      <c r="F379" s="31">
        <v>229</v>
      </c>
      <c r="G379" s="32">
        <f t="shared" si="30"/>
        <v>1.399072444982708E-2</v>
      </c>
      <c r="H379" s="33">
        <f t="shared" si="31"/>
        <v>4.044478533207545E-6</v>
      </c>
      <c r="I379" s="41">
        <f>(1-$F$3)*SUM($H$12:H379)</f>
        <v>4.9810510356890088E-6</v>
      </c>
      <c r="J379" s="31">
        <f t="shared" si="32"/>
        <v>2.2318268381953401E-3</v>
      </c>
      <c r="K379" s="34">
        <f t="array" ref="K379">I379*$F$3</f>
        <v>4.8886473703739089E-6</v>
      </c>
      <c r="L379" s="43">
        <f t="shared" si="33"/>
        <v>8.076634625810614E-8</v>
      </c>
    </row>
    <row r="380" spans="1:12" x14ac:dyDescent="0.25">
      <c r="A380" s="1">
        <v>43637</v>
      </c>
      <c r="B380" s="4">
        <v>2950.459961</v>
      </c>
      <c r="C380" s="4">
        <v>365.21713299999999</v>
      </c>
      <c r="D380" s="39">
        <f t="shared" si="34"/>
        <v>-8.1423630191541068E-3</v>
      </c>
      <c r="E380" s="39">
        <f t="shared" si="35"/>
        <v>6.6298075535688376E-5</v>
      </c>
      <c r="F380" s="31">
        <v>228</v>
      </c>
      <c r="G380" s="32">
        <f t="shared" si="30"/>
        <v>1.4255172695248126E-2</v>
      </c>
      <c r="H380" s="33">
        <f t="shared" si="31"/>
        <v>9.4509051612384275E-7</v>
      </c>
      <c r="I380" s="41">
        <f>(1-$F$3)*SUM($H$12:H380)</f>
        <v>4.9985834454392144E-6</v>
      </c>
      <c r="J380" s="31">
        <f t="shared" si="32"/>
        <v>2.2357512038326658E-3</v>
      </c>
      <c r="K380" s="34">
        <f t="array" ref="K380">I380*$F$3</f>
        <v>4.9058545357306886E-6</v>
      </c>
      <c r="L380" s="43">
        <f t="shared" si="33"/>
        <v>3.7690047993076453E-9</v>
      </c>
    </row>
    <row r="381" spans="1:12" x14ac:dyDescent="0.25">
      <c r="A381" s="1">
        <v>43640</v>
      </c>
      <c r="B381" s="4">
        <v>2945.3500979999999</v>
      </c>
      <c r="C381" s="4">
        <v>367.32882699999999</v>
      </c>
      <c r="D381" s="39">
        <f t="shared" si="34"/>
        <v>5.7653716343010553E-3</v>
      </c>
      <c r="E381" s="39">
        <f t="shared" si="35"/>
        <v>3.3239510081603222E-5</v>
      </c>
      <c r="F381" s="31">
        <v>227</v>
      </c>
      <c r="G381" s="32">
        <f t="shared" si="30"/>
        <v>1.452461945770502E-2</v>
      </c>
      <c r="H381" s="33">
        <f t="shared" si="31"/>
        <v>4.8279123489583637E-7</v>
      </c>
      <c r="I381" s="41">
        <f>(1-$F$3)*SUM($H$12:H381)</f>
        <v>5.0075397238163561E-6</v>
      </c>
      <c r="J381" s="31">
        <f t="shared" si="32"/>
        <v>2.2377532759033907E-3</v>
      </c>
      <c r="K381" s="34">
        <f t="array" ref="K381">I381*$F$3</f>
        <v>4.9146446658504245E-6</v>
      </c>
      <c r="L381" s="43">
        <f t="shared" si="33"/>
        <v>8.0229800082050898E-10</v>
      </c>
    </row>
    <row r="382" spans="1:12" x14ac:dyDescent="0.25">
      <c r="A382" s="1">
        <v>43641</v>
      </c>
      <c r="B382" s="4">
        <v>2917.3798830000001</v>
      </c>
      <c r="C382" s="4">
        <v>362.74200400000001</v>
      </c>
      <c r="D382" s="39">
        <f t="shared" si="34"/>
        <v>-1.2565584482201079E-2</v>
      </c>
      <c r="E382" s="39">
        <f t="shared" si="35"/>
        <v>1.5789391337933255E-4</v>
      </c>
      <c r="F382" s="31">
        <v>226</v>
      </c>
      <c r="G382" s="32">
        <f t="shared" si="30"/>
        <v>1.4799159217584715E-2</v>
      </c>
      <c r="H382" s="33">
        <f t="shared" si="31"/>
        <v>2.336697163588272E-6</v>
      </c>
      <c r="I382" s="41">
        <f>(1-$F$3)*SUM($H$12:H382)</f>
        <v>5.0508878808819835E-6</v>
      </c>
      <c r="J382" s="31">
        <f t="shared" si="32"/>
        <v>2.2474180476453384E-3</v>
      </c>
      <c r="K382" s="34">
        <f t="array" ref="K382">I382*$F$3</f>
        <v>4.9571886696221347E-6</v>
      </c>
      <c r="L382" s="43">
        <f t="shared" si="33"/>
        <v>2.3389641764933754E-8</v>
      </c>
    </row>
    <row r="383" spans="1:12" x14ac:dyDescent="0.25">
      <c r="A383" s="1">
        <v>43642</v>
      </c>
      <c r="B383" s="4">
        <v>2913.780029</v>
      </c>
      <c r="C383" s="4">
        <v>368.26190200000002</v>
      </c>
      <c r="D383" s="39">
        <f t="shared" si="34"/>
        <v>1.5102526462732734E-2</v>
      </c>
      <c r="E383" s="39">
        <f t="shared" si="35"/>
        <v>2.280863055575425E-4</v>
      </c>
      <c r="F383" s="31">
        <v>225</v>
      </c>
      <c r="G383" s="32">
        <f t="shared" si="30"/>
        <v>1.5078888241112543E-2</v>
      </c>
      <c r="H383" s="33">
        <f t="shared" si="31"/>
        <v>3.4392879108304301E-6</v>
      </c>
      <c r="I383" s="41">
        <f>(1-$F$3)*SUM($H$12:H383)</f>
        <v>5.1146902404156641E-6</v>
      </c>
      <c r="J383" s="31">
        <f t="shared" si="32"/>
        <v>2.2615680932520392E-3</v>
      </c>
      <c r="K383" s="34">
        <f t="array" ref="K383">I383*$F$3</f>
        <v>5.0198074291817491E-6</v>
      </c>
      <c r="L383" s="43">
        <f t="shared" si="33"/>
        <v>4.9758662587249974E-8</v>
      </c>
    </row>
    <row r="384" spans="1:12" x14ac:dyDescent="0.25">
      <c r="A384" s="1">
        <v>43643</v>
      </c>
      <c r="B384" s="4">
        <v>2924.919922</v>
      </c>
      <c r="C384" s="4">
        <v>357.536407</v>
      </c>
      <c r="D384" s="39">
        <f t="shared" si="34"/>
        <v>-2.9557180543745887E-2</v>
      </c>
      <c r="E384" s="39">
        <f t="shared" si="35"/>
        <v>8.7362692169559047E-4</v>
      </c>
      <c r="F384" s="31">
        <v>224</v>
      </c>
      <c r="G384" s="32">
        <f t="shared" si="30"/>
        <v>1.5363904614107552E-2</v>
      </c>
      <c r="H384" s="33">
        <f t="shared" si="31"/>
        <v>1.342232069324746E-5</v>
      </c>
      <c r="I384" s="41">
        <f>(1-$F$3)*SUM($H$12:H384)</f>
        <v>5.3636882169881364E-6</v>
      </c>
      <c r="J384" s="31">
        <f t="shared" si="32"/>
        <v>2.3159637771321328E-3</v>
      </c>
      <c r="K384" s="34">
        <f t="array" ref="K384">I384*$F$3</f>
        <v>5.2641862349152786E-6</v>
      </c>
      <c r="L384" s="43">
        <f t="shared" si="33"/>
        <v>7.5405384033674659E-7</v>
      </c>
    </row>
    <row r="385" spans="1:12" x14ac:dyDescent="0.25">
      <c r="A385" s="1">
        <v>43644</v>
      </c>
      <c r="B385" s="4">
        <v>2941.76001</v>
      </c>
      <c r="C385" s="4">
        <v>357.52658100000002</v>
      </c>
      <c r="D385" s="39">
        <f t="shared" si="34"/>
        <v>-2.7482893578584047E-5</v>
      </c>
      <c r="E385" s="39">
        <f t="shared" si="35"/>
        <v>7.5530943945177627E-10</v>
      </c>
      <c r="F385" s="31">
        <v>223</v>
      </c>
      <c r="G385" s="32">
        <f t="shared" si="30"/>
        <v>1.56543082763759E-2</v>
      </c>
      <c r="H385" s="33">
        <f t="shared" si="31"/>
        <v>1.1823846809234783E-11</v>
      </c>
      <c r="I385" s="41">
        <f>(1-$F$3)*SUM($H$12:H385)</f>
        <v>5.3636884363327636E-6</v>
      </c>
      <c r="J385" s="31">
        <f t="shared" si="32"/>
        <v>2.3159638244870675E-3</v>
      </c>
      <c r="K385" s="34">
        <f t="array" ref="K385">I385*$F$3</f>
        <v>5.2641864501908358E-6</v>
      </c>
      <c r="L385" s="43">
        <f t="shared" si="33"/>
        <v>2.7703707373431411E-11</v>
      </c>
    </row>
    <row r="386" spans="1:12" x14ac:dyDescent="0.25">
      <c r="A386" s="1">
        <v>43647</v>
      </c>
      <c r="B386" s="4">
        <v>2964.330078</v>
      </c>
      <c r="C386" s="4">
        <v>350.11108400000001</v>
      </c>
      <c r="D386" s="39">
        <f t="shared" si="34"/>
        <v>-2.0959224832291082E-2</v>
      </c>
      <c r="E386" s="39">
        <f t="shared" si="35"/>
        <v>4.3928910557052713E-4</v>
      </c>
      <c r="F386" s="31">
        <v>222</v>
      </c>
      <c r="G386" s="32">
        <f t="shared" si="30"/>
        <v>1.5950201056754328E-2</v>
      </c>
      <c r="H386" s="33">
        <f t="shared" si="31"/>
        <v>7.0067495558916856E-6</v>
      </c>
      <c r="I386" s="41">
        <f>(1-$F$3)*SUM($H$12:H386)</f>
        <v>5.4936709111699805E-6</v>
      </c>
      <c r="J386" s="31">
        <f t="shared" si="32"/>
        <v>2.3438581252221689E-3</v>
      </c>
      <c r="K386" s="34">
        <f t="array" ref="K386">I386*$F$3</f>
        <v>5.3917576152431034E-6</v>
      </c>
      <c r="L386" s="43">
        <f t="shared" si="33"/>
        <v>1.8826690856262884E-7</v>
      </c>
    </row>
    <row r="387" spans="1:12" x14ac:dyDescent="0.25">
      <c r="A387" s="1">
        <v>43648</v>
      </c>
      <c r="B387" s="4">
        <v>2973.01001</v>
      </c>
      <c r="C387" s="4">
        <v>347.85205100000002</v>
      </c>
      <c r="D387" s="39">
        <f t="shared" si="34"/>
        <v>-6.4732384134148554E-3</v>
      </c>
      <c r="E387" s="39">
        <f t="shared" si="35"/>
        <v>4.1902815556909671E-5</v>
      </c>
      <c r="F387" s="31">
        <v>221</v>
      </c>
      <c r="G387" s="32">
        <f t="shared" si="30"/>
        <v>1.6251686708816028E-2</v>
      </c>
      <c r="H387" s="33">
        <f t="shared" si="31"/>
        <v>6.8099143064819838E-7</v>
      </c>
      <c r="I387" s="41">
        <f>(1-$F$3)*SUM($H$12:H387)</f>
        <v>5.5063040088413767E-6</v>
      </c>
      <c r="J387" s="31">
        <f t="shared" si="32"/>
        <v>2.3465515142100284E-3</v>
      </c>
      <c r="K387" s="34">
        <f t="array" ref="K387">I387*$F$3</f>
        <v>5.4041563558439227E-6</v>
      </c>
      <c r="L387" s="43">
        <f t="shared" si="33"/>
        <v>1.3321521234755415E-9</v>
      </c>
    </row>
    <row r="388" spans="1:12" x14ac:dyDescent="0.25">
      <c r="A388" s="1">
        <v>43649</v>
      </c>
      <c r="B388" s="4">
        <v>2995.820068</v>
      </c>
      <c r="C388" s="4">
        <v>348.15649400000001</v>
      </c>
      <c r="D388" s="39">
        <f t="shared" si="34"/>
        <v>8.7482552219630895E-4</v>
      </c>
      <c r="E388" s="39">
        <f t="shared" si="35"/>
        <v>7.653196942860447E-7</v>
      </c>
      <c r="F388" s="31">
        <v>220</v>
      </c>
      <c r="G388" s="32">
        <f t="shared" si="30"/>
        <v>1.6558870947251381E-2</v>
      </c>
      <c r="H388" s="33">
        <f t="shared" si="31"/>
        <v>1.2672830051072494E-8</v>
      </c>
      <c r="I388" s="41">
        <f>(1-$F$3)*SUM($H$12:H388)</f>
        <v>5.5065391029888257E-6</v>
      </c>
      <c r="J388" s="31">
        <f t="shared" si="32"/>
        <v>2.3466016072160238E-3</v>
      </c>
      <c r="K388" s="34">
        <f t="array" ref="K388">I388*$F$3</f>
        <v>5.4043870887509905E-6</v>
      </c>
      <c r="L388" s="43">
        <f t="shared" si="33"/>
        <v>2.1520946290387784E-11</v>
      </c>
    </row>
    <row r="389" spans="1:12" x14ac:dyDescent="0.25">
      <c r="A389" s="1">
        <v>43651</v>
      </c>
      <c r="B389" s="4">
        <v>2990.4099120000001</v>
      </c>
      <c r="C389" s="4">
        <v>349.52172899999999</v>
      </c>
      <c r="D389" s="39">
        <f t="shared" si="34"/>
        <v>3.9136573210073215E-3</v>
      </c>
      <c r="E389" s="39">
        <f t="shared" si="35"/>
        <v>1.5316713626274204E-5</v>
      </c>
      <c r="F389" s="31">
        <v>219</v>
      </c>
      <c r="G389" s="32">
        <f t="shared" si="30"/>
        <v>1.6871861484936392E-2</v>
      </c>
      <c r="H389" s="33">
        <f t="shared" si="31"/>
        <v>2.5842147070693613E-7</v>
      </c>
      <c r="I389" s="41">
        <f>(1-$F$3)*SUM($H$12:H389)</f>
        <v>5.5113330894222799E-6</v>
      </c>
      <c r="J389" s="31">
        <f t="shared" si="32"/>
        <v>2.3476228592817631E-3</v>
      </c>
      <c r="K389" s="34">
        <f t="array" ref="K389">I389*$F$3</f>
        <v>5.4090921417616086E-6</v>
      </c>
      <c r="L389" s="43">
        <f t="shared" si="33"/>
        <v>9.8160963480375544E-11</v>
      </c>
    </row>
    <row r="390" spans="1:12" x14ac:dyDescent="0.25">
      <c r="A390" s="1">
        <v>43654</v>
      </c>
      <c r="B390" s="4">
        <v>2975.9499510000001</v>
      </c>
      <c r="C390" s="4">
        <v>344.86617999999999</v>
      </c>
      <c r="D390" s="39">
        <f t="shared" si="34"/>
        <v>-1.3409273688197321E-2</v>
      </c>
      <c r="E390" s="39">
        <f t="shared" si="35"/>
        <v>1.79808620844981E-4</v>
      </c>
      <c r="F390" s="31">
        <v>218</v>
      </c>
      <c r="G390" s="32">
        <f t="shared" si="30"/>
        <v>1.7190768070701763E-2</v>
      </c>
      <c r="H390" s="33">
        <f t="shared" si="31"/>
        <v>3.0910482980588186E-6</v>
      </c>
      <c r="I390" s="41">
        <f>(1-$F$3)*SUM($H$12:H390)</f>
        <v>5.5686752427871328E-6</v>
      </c>
      <c r="J390" s="31">
        <f t="shared" si="32"/>
        <v>2.3598040687284045E-3</v>
      </c>
      <c r="K390" s="34">
        <f t="array" ref="K390">I390*$F$3</f>
        <v>5.46537053868028E-6</v>
      </c>
      <c r="L390" s="43">
        <f t="shared" si="33"/>
        <v>3.039556892736543E-8</v>
      </c>
    </row>
    <row r="391" spans="1:12" x14ac:dyDescent="0.25">
      <c r="A391" s="1">
        <v>43655</v>
      </c>
      <c r="B391" s="4">
        <v>2979.6298830000001</v>
      </c>
      <c r="C391" s="4">
        <v>346.80111699999998</v>
      </c>
      <c r="D391" s="39">
        <f t="shared" si="34"/>
        <v>5.5950080508766252E-3</v>
      </c>
      <c r="E391" s="39">
        <f t="shared" si="35"/>
        <v>3.1304115089374253E-5</v>
      </c>
      <c r="F391" s="31">
        <v>217</v>
      </c>
      <c r="G391" s="32">
        <f t="shared" si="30"/>
        <v>1.7515702527815841E-2</v>
      </c>
      <c r="H391" s="33">
        <f t="shared" si="31"/>
        <v>5.4831356780199058E-7</v>
      </c>
      <c r="I391" s="41">
        <f>(1-$F$3)*SUM($H$12:H391)</f>
        <v>5.5788470284291355E-6</v>
      </c>
      <c r="J391" s="31">
        <f t="shared" si="32"/>
        <v>2.361958303702488E-3</v>
      </c>
      <c r="K391" s="34">
        <f t="array" ref="K391">I391*$F$3</f>
        <v>5.4753536271438386E-6</v>
      </c>
      <c r="L391" s="43">
        <f t="shared" si="33"/>
        <v>6.6712491867279901E-10</v>
      </c>
    </row>
    <row r="392" spans="1:12" x14ac:dyDescent="0.25">
      <c r="A392" s="1">
        <v>43656</v>
      </c>
      <c r="B392" s="4">
        <v>2993.070068</v>
      </c>
      <c r="C392" s="4">
        <v>346.02514600000001</v>
      </c>
      <c r="D392" s="39">
        <f t="shared" si="34"/>
        <v>-2.2400170602776786E-3</v>
      </c>
      <c r="E392" s="39">
        <f t="shared" si="35"/>
        <v>5.0176764303350537E-6</v>
      </c>
      <c r="F392" s="31">
        <v>216</v>
      </c>
      <c r="G392" s="32">
        <f t="shared" ref="G392:G455" si="36">$F$3^(F392-1)</f>
        <v>1.7846778793195021E-2</v>
      </c>
      <c r="H392" s="33">
        <f t="shared" ref="H392:H455" si="37">E392*G392</f>
        <v>8.9549361308018134E-8</v>
      </c>
      <c r="I392" s="41">
        <f>(1-$F$3)*SUM($H$12:H392)</f>
        <v>5.5805082620025723E-6</v>
      </c>
      <c r="J392" s="31">
        <f t="shared" ref="J392:J455" si="38">SQRT(I392)</f>
        <v>2.3623099419852961E-3</v>
      </c>
      <c r="K392" s="34">
        <f t="array" ref="K392">I392*$F$3</f>
        <v>5.4769840431107039E-6</v>
      </c>
      <c r="L392" s="43">
        <f t="shared" ref="L392:L455" si="39">(E392-K392)^2</f>
        <v>2.109634831536666E-13</v>
      </c>
    </row>
    <row r="393" spans="1:12" x14ac:dyDescent="0.25">
      <c r="A393" s="1">
        <v>43657</v>
      </c>
      <c r="B393" s="4">
        <v>2999.9099120000001</v>
      </c>
      <c r="C393" s="4">
        <v>352.60583500000001</v>
      </c>
      <c r="D393" s="39">
        <f t="shared" si="34"/>
        <v>1.8839369606217439E-2</v>
      </c>
      <c r="E393" s="39">
        <f t="shared" si="35"/>
        <v>3.5492184715966941E-4</v>
      </c>
      <c r="F393" s="31">
        <v>215</v>
      </c>
      <c r="G393" s="32">
        <f t="shared" si="36"/>
        <v>1.8184112957355215E-2</v>
      </c>
      <c r="H393" s="33">
        <f t="shared" si="37"/>
        <v>6.4539389597845919E-6</v>
      </c>
      <c r="I393" s="41">
        <f>(1-$F$3)*SUM($H$12:H393)</f>
        <v>5.7002355266563713E-6</v>
      </c>
      <c r="J393" s="31">
        <f t="shared" si="38"/>
        <v>2.3875166023833994E-3</v>
      </c>
      <c r="K393" s="34">
        <f t="array" ref="K393">I393*$F$3</f>
        <v>5.5944902427698076E-6</v>
      </c>
      <c r="L393" s="43">
        <f t="shared" si="39"/>
        <v>1.2202960229054697E-7</v>
      </c>
    </row>
    <row r="394" spans="1:12" x14ac:dyDescent="0.25">
      <c r="A394" s="1">
        <v>43658</v>
      </c>
      <c r="B394" s="4">
        <v>3013.7700199999999</v>
      </c>
      <c r="C394" s="4">
        <v>358.82308999999998</v>
      </c>
      <c r="D394" s="39">
        <f t="shared" si="34"/>
        <v>1.7478663190547482E-2</v>
      </c>
      <c r="E394" s="39">
        <f t="shared" si="35"/>
        <v>3.0550366692859952E-4</v>
      </c>
      <c r="F394" s="31">
        <v>214</v>
      </c>
      <c r="G394" s="32">
        <f t="shared" si="36"/>
        <v>1.8527823305118526E-2</v>
      </c>
      <c r="H394" s="33">
        <f t="shared" si="37"/>
        <v>5.6603179599188743E-6</v>
      </c>
      <c r="I394" s="41">
        <f>(1-$F$3)*SUM($H$12:H394)</f>
        <v>5.8052402982593676E-6</v>
      </c>
      <c r="J394" s="31">
        <f t="shared" si="38"/>
        <v>2.4094066278358595E-3</v>
      </c>
      <c r="K394" s="34">
        <f t="array" ref="K394">I394*$F$3</f>
        <v>5.697547066901041E-6</v>
      </c>
      <c r="L394" s="43">
        <f t="shared" si="39"/>
        <v>8.9883709506527121E-8</v>
      </c>
    </row>
    <row r="395" spans="1:12" x14ac:dyDescent="0.25">
      <c r="A395" s="1">
        <v>43661</v>
      </c>
      <c r="B395" s="4">
        <v>3014.3000489999999</v>
      </c>
      <c r="C395" s="4">
        <v>355.16934199999997</v>
      </c>
      <c r="D395" s="39">
        <f t="shared" si="34"/>
        <v>-1.0234786058284285E-2</v>
      </c>
      <c r="E395" s="39">
        <f t="shared" si="35"/>
        <v>1.0475084565885036E-4</v>
      </c>
      <c r="F395" s="31">
        <v>213</v>
      </c>
      <c r="G395" s="32">
        <f t="shared" si="36"/>
        <v>1.8878030357089334E-2</v>
      </c>
      <c r="H395" s="33">
        <f t="shared" si="37"/>
        <v>1.9774896442785564E-6</v>
      </c>
      <c r="I395" s="41">
        <f>(1-$F$3)*SUM($H$12:H395)</f>
        <v>5.8419247831090018E-6</v>
      </c>
      <c r="J395" s="31">
        <f t="shared" si="38"/>
        <v>2.4170074023695089E-3</v>
      </c>
      <c r="K395" s="34">
        <f t="array" ref="K395">I395*$F$3</f>
        <v>5.7335510164909452E-6</v>
      </c>
      <c r="L395" s="43">
        <f t="shared" si="39"/>
        <v>9.8044246382918178E-9</v>
      </c>
    </row>
    <row r="396" spans="1:12" x14ac:dyDescent="0.25">
      <c r="A396" s="1">
        <v>43662</v>
      </c>
      <c r="B396" s="4">
        <v>3004.040039</v>
      </c>
      <c r="C396" s="4">
        <v>356.28903200000002</v>
      </c>
      <c r="D396" s="39">
        <f t="shared" si="34"/>
        <v>3.1475936340010927E-3</v>
      </c>
      <c r="E396" s="39">
        <f t="shared" si="35"/>
        <v>9.9073456848042054E-6</v>
      </c>
      <c r="F396" s="31">
        <v>212</v>
      </c>
      <c r="G396" s="32">
        <f t="shared" si="36"/>
        <v>1.9234856911914327E-2</v>
      </c>
      <c r="H396" s="33">
        <f t="shared" si="37"/>
        <v>1.9056637662408075E-7</v>
      </c>
      <c r="I396" s="41">
        <f>(1-$F$3)*SUM($H$12:H396)</f>
        <v>5.845459987137171E-6</v>
      </c>
      <c r="J396" s="31">
        <f t="shared" si="38"/>
        <v>2.4177386101762884E-3</v>
      </c>
      <c r="K396" s="34">
        <f t="array" ref="K396">I396*$F$3</f>
        <v>5.7370206388160764E-6</v>
      </c>
      <c r="L396" s="43">
        <f t="shared" si="39"/>
        <v>1.7391610989195891E-11</v>
      </c>
    </row>
    <row r="397" spans="1:12" x14ac:dyDescent="0.25">
      <c r="A397" s="1">
        <v>43663</v>
      </c>
      <c r="B397" s="4">
        <v>2984.419922</v>
      </c>
      <c r="C397" s="4">
        <v>362.93847699999998</v>
      </c>
      <c r="D397" s="39">
        <f t="shared" ref="D397:D460" si="40">LN(C397/C396)</f>
        <v>1.849104596219658E-2</v>
      </c>
      <c r="E397" s="39">
        <f t="shared" ref="E397:E460" si="41">D397^2</f>
        <v>3.4191878077606644E-4</v>
      </c>
      <c r="F397" s="31">
        <v>211</v>
      </c>
      <c r="G397" s="32">
        <f t="shared" si="36"/>
        <v>1.9598428089341348E-2</v>
      </c>
      <c r="H397" s="33">
        <f t="shared" si="37"/>
        <v>6.7010706374350067E-6</v>
      </c>
      <c r="I397" s="41">
        <f>(1-$F$3)*SUM($H$12:H397)</f>
        <v>5.9697718008483384E-6</v>
      </c>
      <c r="J397" s="31">
        <f t="shared" si="38"/>
        <v>2.4433116462801749E-3</v>
      </c>
      <c r="K397" s="34">
        <f t="array" ref="K397">I397*$F$3</f>
        <v>5.859026339390362E-6</v>
      </c>
      <c r="L397" s="43">
        <f t="shared" si="39"/>
        <v>1.1293615855203904E-7</v>
      </c>
    </row>
    <row r="398" spans="1:12" x14ac:dyDescent="0.25">
      <c r="A398" s="1">
        <v>43664</v>
      </c>
      <c r="B398" s="4">
        <v>2995.110107</v>
      </c>
      <c r="C398" s="4">
        <v>354.678223</v>
      </c>
      <c r="D398" s="39">
        <f t="shared" si="40"/>
        <v>-2.3022370702924823E-2</v>
      </c>
      <c r="E398" s="39">
        <f t="shared" si="41"/>
        <v>5.3002955278289119E-4</v>
      </c>
      <c r="F398" s="31">
        <v>210</v>
      </c>
      <c r="G398" s="32">
        <f t="shared" si="36"/>
        <v>1.9968871374092128E-2</v>
      </c>
      <c r="H398" s="33">
        <f t="shared" si="37"/>
        <v>1.0584091963989128E-5</v>
      </c>
      <c r="I398" s="41">
        <f>(1-$F$3)*SUM($H$12:H398)</f>
        <v>6.166117689396216E-6</v>
      </c>
      <c r="J398" s="31">
        <f t="shared" si="38"/>
        <v>2.4831668670059642E-3</v>
      </c>
      <c r="K398" s="34">
        <f t="array" ref="K398">I398*$F$3</f>
        <v>6.0517298079667554E-6</v>
      </c>
      <c r="L398" s="43">
        <f t="shared" si="39"/>
        <v>2.7455275896954126E-7</v>
      </c>
    </row>
    <row r="399" spans="1:12" x14ac:dyDescent="0.25">
      <c r="A399" s="1">
        <v>43665</v>
      </c>
      <c r="B399" s="4">
        <v>2976.610107</v>
      </c>
      <c r="C399" s="4">
        <v>370.63879400000002</v>
      </c>
      <c r="D399" s="39">
        <f t="shared" si="40"/>
        <v>4.4017022922627325E-2</v>
      </c>
      <c r="E399" s="39">
        <f t="shared" si="41"/>
        <v>1.9374983069710993E-3</v>
      </c>
      <c r="F399" s="31">
        <v>209</v>
      </c>
      <c r="G399" s="32">
        <f t="shared" si="36"/>
        <v>2.0346316660564231E-2</v>
      </c>
      <c r="H399" s="33">
        <f t="shared" si="37"/>
        <v>3.9420954082941068E-5</v>
      </c>
      <c r="I399" s="41">
        <f>(1-$F$3)*SUM($H$12:H399)</f>
        <v>6.8974172929101418E-6</v>
      </c>
      <c r="J399" s="31">
        <f t="shared" si="38"/>
        <v>2.626293451408304E-3</v>
      </c>
      <c r="K399" s="34">
        <f t="array" ref="K399">I399*$F$3</f>
        <v>6.7694630450001946E-6</v>
      </c>
      <c r="L399" s="43">
        <f t="shared" si="39"/>
        <v>3.7277138687682117E-6</v>
      </c>
    </row>
    <row r="400" spans="1:12" x14ac:dyDescent="0.25">
      <c r="A400" s="1">
        <v>43668</v>
      </c>
      <c r="B400" s="4">
        <v>2985.030029</v>
      </c>
      <c r="C400" s="4">
        <v>366.76904300000001</v>
      </c>
      <c r="D400" s="39">
        <f t="shared" si="40"/>
        <v>-1.0495647943068417E-2</v>
      </c>
      <c r="E400" s="39">
        <f t="shared" si="41"/>
        <v>1.1015862574483629E-4</v>
      </c>
      <c r="F400" s="31">
        <v>208</v>
      </c>
      <c r="G400" s="32">
        <f t="shared" si="36"/>
        <v>2.073089629837804E-2</v>
      </c>
      <c r="H400" s="33">
        <f t="shared" si="37"/>
        <v>2.2836870466880386E-6</v>
      </c>
      <c r="I400" s="41">
        <f>(1-$F$3)*SUM($H$12:H400)</f>
        <v>6.939782057301158E-6</v>
      </c>
      <c r="J400" s="31">
        <f t="shared" si="38"/>
        <v>2.6343466091805685E-3</v>
      </c>
      <c r="K400" s="34">
        <f t="array" ref="K400">I400*$F$3</f>
        <v>6.8110418990518284E-6</v>
      </c>
      <c r="L400" s="43">
        <f t="shared" si="39"/>
        <v>1.068072308676145E-8</v>
      </c>
    </row>
    <row r="401" spans="1:12" x14ac:dyDescent="0.25">
      <c r="A401" s="1">
        <v>43669</v>
      </c>
      <c r="B401" s="4">
        <v>3005.469971</v>
      </c>
      <c r="C401" s="4">
        <v>366.42526199999998</v>
      </c>
      <c r="D401" s="39">
        <f t="shared" si="40"/>
        <v>-9.3776239899571036E-4</v>
      </c>
      <c r="E401" s="39">
        <f t="shared" si="41"/>
        <v>8.7939831697018988E-7</v>
      </c>
      <c r="F401" s="31">
        <v>207</v>
      </c>
      <c r="G401" s="32">
        <f t="shared" si="36"/>
        <v>2.1122745138784552E-2</v>
      </c>
      <c r="H401" s="33">
        <f t="shared" si="37"/>
        <v>1.8575306524837394E-8</v>
      </c>
      <c r="I401" s="41">
        <f>(1-$F$3)*SUM($H$12:H401)</f>
        <v>6.9401266485119179E-6</v>
      </c>
      <c r="J401" s="31">
        <f t="shared" si="38"/>
        <v>2.6344120119130791E-3</v>
      </c>
      <c r="K401" s="34">
        <f t="array" ref="K401">I401*$F$3</f>
        <v>6.811380097738062E-6</v>
      </c>
      <c r="L401" s="43">
        <f t="shared" si="39"/>
        <v>3.5188407847361979E-11</v>
      </c>
    </row>
    <row r="402" spans="1:12" x14ac:dyDescent="0.25">
      <c r="A402" s="1">
        <v>43670</v>
      </c>
      <c r="B402" s="4">
        <v>3019.5600589999999</v>
      </c>
      <c r="C402" s="4">
        <v>354.99255399999998</v>
      </c>
      <c r="D402" s="39">
        <f t="shared" si="40"/>
        <v>-3.1697762322266773E-2</v>
      </c>
      <c r="E402" s="39">
        <f t="shared" si="41"/>
        <v>1.0047481362389151E-3</v>
      </c>
      <c r="F402" s="31">
        <v>206</v>
      </c>
      <c r="G402" s="32">
        <f t="shared" si="36"/>
        <v>2.1522000581950442E-2</v>
      </c>
      <c r="H402" s="33">
        <f t="shared" si="37"/>
        <v>2.1624189972847554E-5</v>
      </c>
      <c r="I402" s="41">
        <f>(1-$F$3)*SUM($H$12:H402)</f>
        <v>7.3412778109160874E-6</v>
      </c>
      <c r="J402" s="31">
        <f t="shared" si="38"/>
        <v>2.709479250873881E-3</v>
      </c>
      <c r="K402" s="34">
        <f t="array" ref="K402">I402*$F$3</f>
        <v>7.2050894898238854E-6</v>
      </c>
      <c r="L402" s="43">
        <f t="shared" si="39"/>
        <v>9.9509213011745959E-7</v>
      </c>
    </row>
    <row r="403" spans="1:12" x14ac:dyDescent="0.25">
      <c r="A403" s="1">
        <v>43671</v>
      </c>
      <c r="B403" s="4">
        <v>3003.669922</v>
      </c>
      <c r="C403" s="4">
        <v>341.89016700000002</v>
      </c>
      <c r="D403" s="39">
        <f t="shared" si="40"/>
        <v>-3.7607278247182185E-2</v>
      </c>
      <c r="E403" s="39">
        <f t="shared" si="41"/>
        <v>1.4143073771609824E-3</v>
      </c>
      <c r="F403" s="31">
        <v>205</v>
      </c>
      <c r="G403" s="32">
        <f t="shared" si="36"/>
        <v>2.1928802625136842E-2</v>
      </c>
      <c r="H403" s="33">
        <f t="shared" si="37"/>
        <v>3.1014067325038155E-5</v>
      </c>
      <c r="I403" s="41">
        <f>(1-$F$3)*SUM($H$12:H403)</f>
        <v>7.9166209416387748E-6</v>
      </c>
      <c r="J403" s="31">
        <f t="shared" si="38"/>
        <v>2.8136490437932686E-3</v>
      </c>
      <c r="K403" s="34">
        <f t="array" ref="K403">I403*$F$3</f>
        <v>7.7697594084650819E-6</v>
      </c>
      <c r="L403" s="43">
        <f t="shared" si="39"/>
        <v>1.9783480701529266E-6</v>
      </c>
    </row>
    <row r="404" spans="1:12" x14ac:dyDescent="0.25">
      <c r="A404" s="1">
        <v>43672</v>
      </c>
      <c r="B404" s="4">
        <v>3025.860107</v>
      </c>
      <c r="C404" s="4">
        <v>338.85519399999998</v>
      </c>
      <c r="D404" s="39">
        <f t="shared" si="40"/>
        <v>-8.9166765793665392E-3</v>
      </c>
      <c r="E404" s="39">
        <f t="shared" si="41"/>
        <v>7.9507121221023761E-5</v>
      </c>
      <c r="F404" s="31">
        <v>204</v>
      </c>
      <c r="G404" s="32">
        <f t="shared" si="36"/>
        <v>2.2343293911788811E-2</v>
      </c>
      <c r="H404" s="33">
        <f t="shared" si="37"/>
        <v>1.7764509775215552E-6</v>
      </c>
      <c r="I404" s="41">
        <f>(1-$F$3)*SUM($H$12:H404)</f>
        <v>7.9495759506116707E-6</v>
      </c>
      <c r="J404" s="31">
        <f t="shared" si="38"/>
        <v>2.8194992375618175E-3</v>
      </c>
      <c r="K404" s="34">
        <f t="array" ref="K404">I404*$F$3</f>
        <v>7.8021030678256628E-6</v>
      </c>
      <c r="L404" s="43">
        <f t="shared" si="39"/>
        <v>5.1416096283504685E-9</v>
      </c>
    </row>
    <row r="405" spans="1:12" x14ac:dyDescent="0.25">
      <c r="A405" s="1">
        <v>43675</v>
      </c>
      <c r="B405" s="4">
        <v>3020.969971</v>
      </c>
      <c r="C405" s="4">
        <v>334.15048200000001</v>
      </c>
      <c r="D405" s="39">
        <f t="shared" si="40"/>
        <v>-1.3981423359011454E-2</v>
      </c>
      <c r="E405" s="39">
        <f t="shared" si="41"/>
        <v>1.9548019914391112E-4</v>
      </c>
      <c r="F405" s="31">
        <v>203</v>
      </c>
      <c r="G405" s="32">
        <f t="shared" si="36"/>
        <v>2.2765619781552643E-2</v>
      </c>
      <c r="H405" s="33">
        <f t="shared" si="37"/>
        <v>4.4502278885324734E-6</v>
      </c>
      <c r="I405" s="41">
        <f>(1-$F$3)*SUM($H$12:H405)</f>
        <v>8.0321322957367303E-6</v>
      </c>
      <c r="J405" s="31">
        <f t="shared" si="38"/>
        <v>2.8341016735002169E-3</v>
      </c>
      <c r="K405" s="34">
        <f t="array" ref="K405">I405*$F$3</f>
        <v>7.8831279070838051E-6</v>
      </c>
      <c r="L405" s="43">
        <f t="shared" si="39"/>
        <v>3.5192661136635266E-8</v>
      </c>
    </row>
    <row r="406" spans="1:12" x14ac:dyDescent="0.25">
      <c r="A406" s="1">
        <v>43676</v>
      </c>
      <c r="B406" s="4">
        <v>3013.179932</v>
      </c>
      <c r="C406" s="4">
        <v>341.27136200000001</v>
      </c>
      <c r="D406" s="39">
        <f t="shared" si="40"/>
        <v>2.1086507385319194E-2</v>
      </c>
      <c r="E406" s="39">
        <f t="shared" si="41"/>
        <v>4.4464079371112091E-4</v>
      </c>
      <c r="F406" s="31">
        <v>202</v>
      </c>
      <c r="G406" s="32">
        <f t="shared" si="36"/>
        <v>2.3195928321238644E-2</v>
      </c>
      <c r="H406" s="33">
        <f t="shared" si="37"/>
        <v>1.031385597962182E-5</v>
      </c>
      <c r="I406" s="41">
        <f>(1-$F$3)*SUM($H$12:H406)</f>
        <v>8.2234650263633882E-6</v>
      </c>
      <c r="J406" s="31">
        <f t="shared" si="38"/>
        <v>2.8676584570627283E-3</v>
      </c>
      <c r="K406" s="34">
        <f t="array" ref="K406">I406*$F$3</f>
        <v>8.0709112170203369E-6</v>
      </c>
      <c r="L406" s="43">
        <f t="shared" si="39"/>
        <v>1.9059326230091278E-7</v>
      </c>
    </row>
    <row r="407" spans="1:12" x14ac:dyDescent="0.25">
      <c r="A407" s="1">
        <v>43677</v>
      </c>
      <c r="B407" s="4">
        <v>2980.3798830000001</v>
      </c>
      <c r="C407" s="4">
        <v>335.10320999999999</v>
      </c>
      <c r="D407" s="39">
        <f t="shared" si="40"/>
        <v>-1.8239369879851697E-2</v>
      </c>
      <c r="E407" s="39">
        <f t="shared" si="41"/>
        <v>3.3267461361404129E-4</v>
      </c>
      <c r="F407" s="31">
        <v>201</v>
      </c>
      <c r="G407" s="32">
        <f t="shared" si="36"/>
        <v>2.3634370416747128E-2</v>
      </c>
      <c r="H407" s="33">
        <f t="shared" si="37"/>
        <v>7.8625550464024792E-6</v>
      </c>
      <c r="I407" s="41">
        <f>(1-$F$3)*SUM($H$12:H407)</f>
        <v>8.3693235810788024E-6</v>
      </c>
      <c r="J407" s="31">
        <f t="shared" si="38"/>
        <v>2.8929783236448215E-3</v>
      </c>
      <c r="K407" s="34">
        <f t="array" ref="K407">I407*$F$3</f>
        <v>8.2140639441951974E-6</v>
      </c>
      <c r="L407" s="43">
        <f t="shared" si="39"/>
        <v>1.0527464829205867E-7</v>
      </c>
    </row>
    <row r="408" spans="1:12" x14ac:dyDescent="0.25">
      <c r="A408" s="1">
        <v>43678</v>
      </c>
      <c r="B408" s="4">
        <v>2953.5600589999999</v>
      </c>
      <c r="C408" s="4">
        <v>328.335938</v>
      </c>
      <c r="D408" s="39">
        <f t="shared" si="40"/>
        <v>-2.0401288460027703E-2</v>
      </c>
      <c r="E408" s="39">
        <f t="shared" si="41"/>
        <v>4.1621257082925957E-4</v>
      </c>
      <c r="F408" s="31">
        <v>200</v>
      </c>
      <c r="G408" s="32">
        <f t="shared" si="36"/>
        <v>2.4081099805975947E-2</v>
      </c>
      <c r="H408" s="33">
        <f t="shared" si="37"/>
        <v>1.0022856458641232E-5</v>
      </c>
      <c r="I408" s="41">
        <f>(1-$F$3)*SUM($H$12:H408)</f>
        <v>8.5552579686347149E-6</v>
      </c>
      <c r="J408" s="31">
        <f t="shared" si="38"/>
        <v>2.9249372589227815E-3</v>
      </c>
      <c r="K408" s="34">
        <f t="array" ref="K408">I408*$F$3</f>
        <v>8.3965490559265538E-6</v>
      </c>
      <c r="L408" s="43">
        <f t="shared" si="39"/>
        <v>1.6631390761502763E-7</v>
      </c>
    </row>
    <row r="409" spans="1:12" x14ac:dyDescent="0.25">
      <c r="A409" s="1">
        <v>43679</v>
      </c>
      <c r="B409" s="4">
        <v>2932.0500489999999</v>
      </c>
      <c r="C409" s="4">
        <v>333.51208500000001</v>
      </c>
      <c r="D409" s="39">
        <f t="shared" si="40"/>
        <v>1.5641816113260626E-2</v>
      </c>
      <c r="E409" s="39">
        <f t="shared" si="41"/>
        <v>2.4466641132105978E-4</v>
      </c>
      <c r="F409" s="31">
        <v>199</v>
      </c>
      <c r="G409" s="32">
        <f t="shared" si="36"/>
        <v>2.4536273132728034E-2</v>
      </c>
      <c r="H409" s="33">
        <f t="shared" si="37"/>
        <v>6.003201894577905E-6</v>
      </c>
      <c r="I409" s="41">
        <f>(1-$F$3)*SUM($H$12:H409)</f>
        <v>8.666623593020215E-6</v>
      </c>
      <c r="J409" s="31">
        <f t="shared" si="38"/>
        <v>2.9439129730717611E-3</v>
      </c>
      <c r="K409" s="34">
        <f t="array" ref="K409">I409*$F$3</f>
        <v>8.5058487324208162E-6</v>
      </c>
      <c r="L409" s="43">
        <f t="shared" si="39"/>
        <v>5.5771811322182462E-8</v>
      </c>
    </row>
    <row r="410" spans="1:12" x14ac:dyDescent="0.25">
      <c r="A410" s="1">
        <v>43682</v>
      </c>
      <c r="B410" s="4">
        <v>2844.73999</v>
      </c>
      <c r="C410" s="4">
        <v>325.16345200000001</v>
      </c>
      <c r="D410" s="39">
        <f t="shared" si="40"/>
        <v>-2.5351116446709308E-2</v>
      </c>
      <c r="E410" s="39">
        <f t="shared" si="41"/>
        <v>6.4267910509461514E-4</v>
      </c>
      <c r="F410" s="31">
        <v>198</v>
      </c>
      <c r="G410" s="32">
        <f t="shared" si="36"/>
        <v>2.5000050001637898E-2</v>
      </c>
      <c r="H410" s="33">
        <f t="shared" si="37"/>
        <v>1.6067009762373277E-5</v>
      </c>
      <c r="I410" s="41">
        <f>(1-$F$3)*SUM($H$12:H410)</f>
        <v>8.9646832960947926E-6</v>
      </c>
      <c r="J410" s="31">
        <f t="shared" si="38"/>
        <v>2.9941080969288322E-3</v>
      </c>
      <c r="K410" s="34">
        <f t="array" ref="K410">I410*$F$3</f>
        <v>8.7983791187207846E-6</v>
      </c>
      <c r="L410" s="43">
        <f t="shared" si="39"/>
        <v>4.018047747637269E-7</v>
      </c>
    </row>
    <row r="411" spans="1:12" x14ac:dyDescent="0.25">
      <c r="A411" s="1">
        <v>43683</v>
      </c>
      <c r="B411" s="4">
        <v>2881.7700199999999</v>
      </c>
      <c r="C411" s="4">
        <v>326.52874800000001</v>
      </c>
      <c r="D411" s="39">
        <f t="shared" si="40"/>
        <v>4.1900087110054943E-3</v>
      </c>
      <c r="E411" s="39">
        <f t="shared" si="41"/>
        <v>1.7556172998301925E-5</v>
      </c>
      <c r="F411" s="31">
        <v>197</v>
      </c>
      <c r="G411" s="32">
        <f t="shared" si="36"/>
        <v>2.5472593034136362E-2</v>
      </c>
      <c r="H411" s="33">
        <f t="shared" si="37"/>
        <v>4.4720125002263851E-7</v>
      </c>
      <c r="I411" s="41">
        <f>(1-$F$3)*SUM($H$12:H411)</f>
        <v>8.9729793433224786E-6</v>
      </c>
      <c r="J411" s="31">
        <f t="shared" si="38"/>
        <v>2.9954931719705985E-3</v>
      </c>
      <c r="K411" s="34">
        <f t="array" ref="K411">I411*$F$3</f>
        <v>8.8065212656639779E-6</v>
      </c>
      <c r="L411" s="43">
        <f t="shared" si="39"/>
        <v>7.6556405442454235E-11</v>
      </c>
    </row>
    <row r="412" spans="1:12" x14ac:dyDescent="0.25">
      <c r="A412" s="1">
        <v>43684</v>
      </c>
      <c r="B412" s="4">
        <v>2883.9799800000001</v>
      </c>
      <c r="C412" s="4">
        <v>325.47778299999999</v>
      </c>
      <c r="D412" s="39">
        <f t="shared" si="40"/>
        <v>-3.2237895181675205E-3</v>
      </c>
      <c r="E412" s="39">
        <f t="shared" si="41"/>
        <v>1.0392818857446774E-5</v>
      </c>
      <c r="F412" s="31">
        <v>196</v>
      </c>
      <c r="G412" s="32">
        <f t="shared" si="36"/>
        <v>2.5954067925473036E-2</v>
      </c>
      <c r="H412" s="33">
        <f t="shared" si="37"/>
        <v>2.6973592656331066E-7</v>
      </c>
      <c r="I412" s="41">
        <f>(1-$F$3)*SUM($H$12:H412)</f>
        <v>8.9779832246525478E-6</v>
      </c>
      <c r="J412" s="31">
        <f t="shared" si="38"/>
        <v>2.9963282905336903E-3</v>
      </c>
      <c r="K412" s="34">
        <f t="array" ref="K412">I412*$F$3</f>
        <v>8.8114323198030822E-6</v>
      </c>
      <c r="L412" s="43">
        <f t="shared" si="39"/>
        <v>2.5007833814407042E-12</v>
      </c>
    </row>
    <row r="413" spans="1:12" x14ac:dyDescent="0.25">
      <c r="A413" s="1">
        <v>43685</v>
      </c>
      <c r="B413" s="4">
        <v>2938.0900879999999</v>
      </c>
      <c r="C413" s="4">
        <v>332.42071499999997</v>
      </c>
      <c r="D413" s="39">
        <f t="shared" si="40"/>
        <v>2.1107176207272503E-2</v>
      </c>
      <c r="E413" s="39">
        <f t="shared" si="41"/>
        <v>4.4551288744485042E-4</v>
      </c>
      <c r="F413" s="31">
        <v>195</v>
      </c>
      <c r="G413" s="32">
        <f t="shared" si="36"/>
        <v>2.6444643502816698E-2</v>
      </c>
      <c r="H413" s="33">
        <f t="shared" si="37"/>
        <v>1.178142948438957E-5</v>
      </c>
      <c r="I413" s="41">
        <f>(1-$F$3)*SUM($H$12:H413)</f>
        <v>9.19654096662485E-6</v>
      </c>
      <c r="J413" s="31">
        <f t="shared" si="38"/>
        <v>3.0325799192477765E-3</v>
      </c>
      <c r="K413" s="34">
        <f t="array" ref="K413">I413*$F$3</f>
        <v>9.0259355888746778E-6</v>
      </c>
      <c r="L413" s="43">
        <f t="shared" si="39"/>
        <v>1.9052085914052089E-7</v>
      </c>
    </row>
    <row r="414" spans="1:12" x14ac:dyDescent="0.25">
      <c r="A414" s="1">
        <v>43686</v>
      </c>
      <c r="B414" s="4">
        <v>2918.6499020000001</v>
      </c>
      <c r="C414" s="4">
        <v>333.60668900000002</v>
      </c>
      <c r="D414" s="39">
        <f t="shared" si="40"/>
        <v>3.5613407087076178E-3</v>
      </c>
      <c r="E414" s="39">
        <f t="shared" si="41"/>
        <v>1.2683147643498078E-5</v>
      </c>
      <c r="F414" s="31">
        <v>194</v>
      </c>
      <c r="G414" s="32">
        <f t="shared" si="36"/>
        <v>2.694449178445386E-2</v>
      </c>
      <c r="H414" s="33">
        <f t="shared" si="37"/>
        <v>3.4174096748124929E-7</v>
      </c>
      <c r="I414" s="41">
        <f>(1-$F$3)*SUM($H$12:H414)</f>
        <v>9.2028806161802024E-6</v>
      </c>
      <c r="J414" s="31">
        <f t="shared" si="38"/>
        <v>3.0336249959710252E-3</v>
      </c>
      <c r="K414" s="34">
        <f t="array" ref="K414">I414*$F$3</f>
        <v>9.0321576313524214E-6</v>
      </c>
      <c r="L414" s="43">
        <f t="shared" si="39"/>
        <v>1.3329728068787342E-11</v>
      </c>
    </row>
    <row r="415" spans="1:12" x14ac:dyDescent="0.25">
      <c r="A415" s="1">
        <v>43689</v>
      </c>
      <c r="B415" s="4">
        <v>2882.6999510000001</v>
      </c>
      <c r="C415" s="4">
        <v>329.05053700000002</v>
      </c>
      <c r="D415" s="39">
        <f t="shared" si="40"/>
        <v>-1.375137437118493E-2</v>
      </c>
      <c r="E415" s="39">
        <f t="shared" si="41"/>
        <v>1.8910029709648174E-4</v>
      </c>
      <c r="F415" s="31">
        <v>193</v>
      </c>
      <c r="G415" s="32">
        <f t="shared" si="36"/>
        <v>2.7453788040106206E-2</v>
      </c>
      <c r="H415" s="33">
        <f t="shared" si="37"/>
        <v>5.1915194748079207E-6</v>
      </c>
      <c r="I415" s="41">
        <f>(1-$F$3)*SUM($H$12:H415)</f>
        <v>9.2991886894341863E-6</v>
      </c>
      <c r="J415" s="31">
        <f t="shared" si="38"/>
        <v>3.0494571138866976E-3</v>
      </c>
      <c r="K415" s="34">
        <f t="array" ref="K415">I415*$F$3</f>
        <v>9.1266790899131736E-6</v>
      </c>
      <c r="L415" s="43">
        <f t="shared" si="39"/>
        <v>3.2390503178374265E-8</v>
      </c>
    </row>
    <row r="416" spans="1:12" x14ac:dyDescent="0.25">
      <c r="A416" s="1">
        <v>43690</v>
      </c>
      <c r="B416" s="4">
        <v>2926.320068</v>
      </c>
      <c r="C416" s="4">
        <v>328.97146600000002</v>
      </c>
      <c r="D416" s="39">
        <f t="shared" si="40"/>
        <v>-2.4032935075144973E-4</v>
      </c>
      <c r="E416" s="39">
        <f t="shared" si="41"/>
        <v>5.7758196832613353E-8</v>
      </c>
      <c r="F416" s="31">
        <v>192</v>
      </c>
      <c r="G416" s="32">
        <f t="shared" si="36"/>
        <v>2.7972710852388255E-2</v>
      </c>
      <c r="H416" s="33">
        <f t="shared" si="37"/>
        <v>1.6156533393540204E-9</v>
      </c>
      <c r="I416" s="41">
        <f>(1-$F$3)*SUM($H$12:H416)</f>
        <v>9.2992186614801174E-6</v>
      </c>
      <c r="J416" s="31">
        <f t="shared" si="38"/>
        <v>3.0494620282076178E-3</v>
      </c>
      <c r="K416" s="34">
        <f t="array" ref="K416">I416*$F$3</f>
        <v>9.1267085059465526E-6</v>
      </c>
      <c r="L416" s="43">
        <f t="shared" si="39"/>
        <v>8.2245859709177813E-11</v>
      </c>
    </row>
    <row r="417" spans="1:12" x14ac:dyDescent="0.25">
      <c r="A417" s="1">
        <v>43691</v>
      </c>
      <c r="B417" s="4">
        <v>2840.6000979999999</v>
      </c>
      <c r="C417" s="4">
        <v>316.67678799999999</v>
      </c>
      <c r="D417" s="39">
        <f t="shared" si="40"/>
        <v>-3.8089359999907389E-2</v>
      </c>
      <c r="E417" s="39">
        <f t="shared" si="41"/>
        <v>1.4507993452025449E-3</v>
      </c>
      <c r="F417" s="31">
        <v>191</v>
      </c>
      <c r="G417" s="32">
        <f t="shared" si="36"/>
        <v>2.8501442179426566E-2</v>
      </c>
      <c r="H417" s="33">
        <f t="shared" si="37"/>
        <v>4.134987365124026E-5</v>
      </c>
      <c r="I417" s="41">
        <f>(1-$F$3)*SUM($H$12:H417)</f>
        <v>1.0066301724535373E-5</v>
      </c>
      <c r="J417" s="31">
        <f t="shared" si="38"/>
        <v>3.1727435642571831E-3</v>
      </c>
      <c r="K417" s="34">
        <f t="array" ref="K417">I417*$F$3</f>
        <v>9.8795613822160105E-6</v>
      </c>
      <c r="L417" s="43">
        <f t="shared" si="39"/>
        <v>2.0762498234048234E-6</v>
      </c>
    </row>
    <row r="418" spans="1:12" x14ac:dyDescent="0.25">
      <c r="A418" s="1">
        <v>43692</v>
      </c>
      <c r="B418" s="4">
        <v>2847.6000979999999</v>
      </c>
      <c r="C418" s="4">
        <v>324.16824300000002</v>
      </c>
      <c r="D418" s="39">
        <f t="shared" si="40"/>
        <v>2.3380992016641663E-2</v>
      </c>
      <c r="E418" s="39">
        <f t="shared" si="41"/>
        <v>5.4667078768226118E-4</v>
      </c>
      <c r="F418" s="31">
        <v>190</v>
      </c>
      <c r="G418" s="32">
        <f t="shared" si="36"/>
        <v>2.9040167418662621E-2</v>
      </c>
      <c r="H418" s="33">
        <f t="shared" si="37"/>
        <v>1.5875411197185032E-5</v>
      </c>
      <c r="I418" s="41">
        <f>(1-$F$3)*SUM($H$12:H418)</f>
        <v>1.0360807075412863E-5</v>
      </c>
      <c r="J418" s="31">
        <f t="shared" si="38"/>
        <v>3.218820758509685E-3</v>
      </c>
      <c r="K418" s="34">
        <f t="array" ref="K418">I418*$F$3</f>
        <v>1.0168603353240331E-5</v>
      </c>
      <c r="L418" s="43">
        <f t="shared" si="39"/>
        <v>2.8783459378981062E-7</v>
      </c>
    </row>
    <row r="419" spans="1:12" x14ac:dyDescent="0.25">
      <c r="A419" s="1">
        <v>43693</v>
      </c>
      <c r="B419" s="4">
        <v>2888.679932</v>
      </c>
      <c r="C419" s="4">
        <v>326.58966099999998</v>
      </c>
      <c r="D419" s="39">
        <f t="shared" si="40"/>
        <v>7.4418740371817154E-3</v>
      </c>
      <c r="E419" s="39">
        <f t="shared" si="41"/>
        <v>5.5381489185279284E-5</v>
      </c>
      <c r="F419" s="31">
        <v>189</v>
      </c>
      <c r="G419" s="32">
        <f t="shared" si="36"/>
        <v>2.9589075471861667E-2</v>
      </c>
      <c r="H419" s="33">
        <f t="shared" si="37"/>
        <v>1.6386870632473195E-6</v>
      </c>
      <c r="I419" s="41">
        <f>(1-$F$3)*SUM($H$12:H419)</f>
        <v>1.0391206420824818E-5</v>
      </c>
      <c r="J419" s="31">
        <f t="shared" si="38"/>
        <v>3.2235394244253968E-3</v>
      </c>
      <c r="K419" s="34">
        <f t="array" ref="K419">I419*$F$3</f>
        <v>1.0198438759250919E-5</v>
      </c>
      <c r="L419" s="43">
        <f t="shared" si="39"/>
        <v>2.0415080458010216E-9</v>
      </c>
    </row>
    <row r="420" spans="1:12" x14ac:dyDescent="0.25">
      <c r="A420" s="1">
        <v>43696</v>
      </c>
      <c r="B420" s="4">
        <v>2923.6499020000001</v>
      </c>
      <c r="C420" s="4">
        <v>329.88070699999997</v>
      </c>
      <c r="D420" s="39">
        <f t="shared" si="40"/>
        <v>1.0026571591660857E-2</v>
      </c>
      <c r="E420" s="39">
        <f t="shared" si="41"/>
        <v>1.0053213788270053E-4</v>
      </c>
      <c r="F420" s="31">
        <v>188</v>
      </c>
      <c r="G420" s="32">
        <f t="shared" si="36"/>
        <v>3.0148358811350317E-2</v>
      </c>
      <c r="H420" s="33">
        <f t="shared" si="37"/>
        <v>3.0308789649597993E-6</v>
      </c>
      <c r="I420" s="41">
        <f>(1-$F$3)*SUM($H$12:H420)</f>
        <v>1.0447432370625788E-5</v>
      </c>
      <c r="J420" s="31">
        <f t="shared" si="38"/>
        <v>3.2322488101360312E-3</v>
      </c>
      <c r="K420" s="34">
        <f t="array" ref="K420">I420*$F$3</f>
        <v>1.0253621659340052E-5</v>
      </c>
      <c r="L420" s="43">
        <f t="shared" si="39"/>
        <v>8.1502104914915601E-9</v>
      </c>
    </row>
    <row r="421" spans="1:12" x14ac:dyDescent="0.25">
      <c r="A421" s="1">
        <v>43697</v>
      </c>
      <c r="B421" s="4">
        <v>2900.51001</v>
      </c>
      <c r="C421" s="4">
        <v>327.87445100000002</v>
      </c>
      <c r="D421" s="39">
        <f t="shared" si="40"/>
        <v>-6.1003313994157683E-3</v>
      </c>
      <c r="E421" s="39">
        <f t="shared" si="41"/>
        <v>3.7214043182697943E-5</v>
      </c>
      <c r="F421" s="31">
        <v>187</v>
      </c>
      <c r="G421" s="32">
        <f t="shared" si="36"/>
        <v>3.0718213547506198E-2</v>
      </c>
      <c r="H421" s="33">
        <f t="shared" si="37"/>
        <v>1.1431489254522326E-6</v>
      </c>
      <c r="I421" s="41">
        <f>(1-$F$3)*SUM($H$12:H421)</f>
        <v>1.046863896938496E-5</v>
      </c>
      <c r="J421" s="31">
        <f t="shared" si="38"/>
        <v>3.2355276183931672E-3</v>
      </c>
      <c r="K421" s="34">
        <f t="array" ref="K421">I421*$F$3</f>
        <v>1.0274434853687147E-5</v>
      </c>
      <c r="L421" s="43">
        <f t="shared" si="39"/>
        <v>7.2574249692050779E-10</v>
      </c>
    </row>
    <row r="422" spans="1:12" x14ac:dyDescent="0.25">
      <c r="A422" s="1">
        <v>43698</v>
      </c>
      <c r="B422" s="4">
        <v>2924.429932</v>
      </c>
      <c r="C422" s="4">
        <v>336.01818800000001</v>
      </c>
      <c r="D422" s="39">
        <f t="shared" si="40"/>
        <v>2.4534525683526705E-2</v>
      </c>
      <c r="E422" s="39">
        <f t="shared" si="41"/>
        <v>6.0194295051563154E-4</v>
      </c>
      <c r="F422" s="31">
        <v>186</v>
      </c>
      <c r="G422" s="32">
        <f t="shared" si="36"/>
        <v>3.1298839497523219E-2</v>
      </c>
      <c r="H422" s="33">
        <f t="shared" si="37"/>
        <v>1.8840115794854312E-5</v>
      </c>
      <c r="I422" s="41">
        <f>(1-$F$3)*SUM($H$12:H422)</f>
        <v>1.0818142666884143E-5</v>
      </c>
      <c r="J422" s="31">
        <f t="shared" si="38"/>
        <v>3.2890945056176391E-3</v>
      </c>
      <c r="K422" s="34">
        <f t="array" ref="K422">I422*$F$3</f>
        <v>1.0617454894934123E-5</v>
      </c>
      <c r="L422" s="43">
        <f t="shared" si="39"/>
        <v>3.496658417710635E-7</v>
      </c>
    </row>
    <row r="423" spans="1:12" x14ac:dyDescent="0.25">
      <c r="A423" s="1">
        <v>43699</v>
      </c>
      <c r="B423" s="4">
        <v>2922.9499510000001</v>
      </c>
      <c r="C423" s="4">
        <v>350.26971400000002</v>
      </c>
      <c r="D423" s="39">
        <f t="shared" si="40"/>
        <v>4.1538179692938174E-2</v>
      </c>
      <c r="E423" s="39">
        <f t="shared" si="41"/>
        <v>1.7254203722028212E-3</v>
      </c>
      <c r="F423" s="31">
        <v>185</v>
      </c>
      <c r="G423" s="32">
        <f t="shared" si="36"/>
        <v>3.1890440255476618E-2</v>
      </c>
      <c r="H423" s="33">
        <f t="shared" si="37"/>
        <v>5.5024415295316298E-5</v>
      </c>
      <c r="I423" s="41">
        <f>(1-$F$3)*SUM($H$12:H423)</f>
        <v>1.1838902666867591E-5</v>
      </c>
      <c r="J423" s="31">
        <f t="shared" si="38"/>
        <v>3.4407706501404E-3</v>
      </c>
      <c r="K423" s="34">
        <f t="array" ref="K423">I423*$F$3</f>
        <v>1.1619278737723095E-5</v>
      </c>
      <c r="L423" s="43">
        <f t="shared" si="39"/>
        <v>2.937114187962166E-6</v>
      </c>
    </row>
    <row r="424" spans="1:12" x14ac:dyDescent="0.25">
      <c r="A424" s="1">
        <v>43700</v>
      </c>
      <c r="B424" s="4">
        <v>2847.110107</v>
      </c>
      <c r="C424" s="4">
        <v>351.851044</v>
      </c>
      <c r="D424" s="39">
        <f t="shared" si="40"/>
        <v>4.504446438170954E-3</v>
      </c>
      <c r="E424" s="39">
        <f t="shared" si="41"/>
        <v>2.0290037714350994E-5</v>
      </c>
      <c r="F424" s="31">
        <v>184</v>
      </c>
      <c r="G424" s="32">
        <f t="shared" si="36"/>
        <v>3.249322326371247E-2</v>
      </c>
      <c r="H424" s="33">
        <f t="shared" si="37"/>
        <v>6.5928872548155311E-7</v>
      </c>
      <c r="I424" s="41">
        <f>(1-$F$3)*SUM($H$12:H424)</f>
        <v>1.1851133156838265E-5</v>
      </c>
      <c r="J424" s="31">
        <f t="shared" si="38"/>
        <v>3.4425474806948218E-3</v>
      </c>
      <c r="K424" s="34">
        <f t="array" ref="K424">I424*$F$3</f>
        <v>1.1631282339413809E-5</v>
      </c>
      <c r="L424" s="43">
        <f t="shared" si="39"/>
        <v>7.4974044643003597E-11</v>
      </c>
    </row>
    <row r="425" spans="1:12" x14ac:dyDescent="0.25">
      <c r="A425" s="1">
        <v>43703</v>
      </c>
      <c r="B425" s="4">
        <v>2878.3798830000001</v>
      </c>
      <c r="C425" s="4">
        <v>354.845642</v>
      </c>
      <c r="D425" s="39">
        <f t="shared" si="40"/>
        <v>8.4749680683127004E-3</v>
      </c>
      <c r="E425" s="39">
        <f t="shared" si="41"/>
        <v>7.1825083758919909E-5</v>
      </c>
      <c r="F425" s="31">
        <v>183</v>
      </c>
      <c r="G425" s="32">
        <f t="shared" si="36"/>
        <v>3.3107399885586357E-2</v>
      </c>
      <c r="H425" s="33">
        <f t="shared" si="37"/>
        <v>2.3779417698222957E-6</v>
      </c>
      <c r="I425" s="41">
        <f>(1-$F$3)*SUM($H$12:H425)</f>
        <v>1.1895246444147128E-5</v>
      </c>
      <c r="J425" s="31">
        <f t="shared" si="38"/>
        <v>3.4489485998122861E-3</v>
      </c>
      <c r="K425" s="34">
        <f t="array" ref="K425">I425*$F$3</f>
        <v>1.1674577279468803E-5</v>
      </c>
      <c r="L425" s="43">
        <f t="shared" si="39"/>
        <v>3.6180834297344901E-9</v>
      </c>
    </row>
    <row r="426" spans="1:12" x14ac:dyDescent="0.25">
      <c r="A426" s="1">
        <v>43704</v>
      </c>
      <c r="B426" s="4">
        <v>2869.1599120000001</v>
      </c>
      <c r="C426" s="4">
        <v>350.58599900000002</v>
      </c>
      <c r="D426" s="39">
        <f t="shared" si="40"/>
        <v>-1.207684635841976E-2</v>
      </c>
      <c r="E426" s="39">
        <f t="shared" si="41"/>
        <v>1.4585021796487661E-4</v>
      </c>
      <c r="F426" s="31">
        <v>182</v>
      </c>
      <c r="G426" s="32">
        <f t="shared" si="36"/>
        <v>3.3733185479577134E-2</v>
      </c>
      <c r="H426" s="33">
        <f t="shared" si="37"/>
        <v>4.9199924548459355E-6</v>
      </c>
      <c r="I426" s="41">
        <f>(1-$F$3)*SUM($H$12:H426)</f>
        <v>1.1986517409429963E-5</v>
      </c>
      <c r="J426" s="31">
        <f t="shared" si="38"/>
        <v>3.4621550238875731E-3</v>
      </c>
      <c r="K426" s="34">
        <f t="array" ref="K426">I426*$F$3</f>
        <v>1.1764155073638039E-5</v>
      </c>
      <c r="L426" s="43">
        <f t="shared" si="39"/>
        <v>1.7979072261673188E-8</v>
      </c>
    </row>
    <row r="427" spans="1:12" x14ac:dyDescent="0.25">
      <c r="A427" s="1">
        <v>43705</v>
      </c>
      <c r="B427" s="4">
        <v>2887.9399410000001</v>
      </c>
      <c r="C427" s="4">
        <v>355.764771</v>
      </c>
      <c r="D427" s="39">
        <f t="shared" si="40"/>
        <v>1.4663719547290158E-2</v>
      </c>
      <c r="E427" s="39">
        <f t="shared" si="41"/>
        <v>2.1502467096157948E-4</v>
      </c>
      <c r="F427" s="31">
        <v>181</v>
      </c>
      <c r="G427" s="32">
        <f t="shared" si="36"/>
        <v>3.4370799474801469E-2</v>
      </c>
      <c r="H427" s="33">
        <f t="shared" si="37"/>
        <v>7.3905698477556148E-6</v>
      </c>
      <c r="I427" s="41">
        <f>(1-$F$3)*SUM($H$12:H427)</f>
        <v>1.2123620148953571E-5</v>
      </c>
      <c r="J427" s="31">
        <f t="shared" si="38"/>
        <v>3.4818989285953679E-3</v>
      </c>
      <c r="K427" s="34">
        <f t="array" ref="K427">I427*$F$3</f>
        <v>1.1898714415078403E-5</v>
      </c>
      <c r="L427" s="43">
        <f t="shared" si="39"/>
        <v>4.1260154222931041E-8</v>
      </c>
    </row>
    <row r="428" spans="1:12" x14ac:dyDescent="0.25">
      <c r="A428" s="1">
        <v>43706</v>
      </c>
      <c r="B428" s="4">
        <v>2924.580078</v>
      </c>
      <c r="C428" s="4">
        <v>358.502411</v>
      </c>
      <c r="D428" s="39">
        <f t="shared" si="40"/>
        <v>7.6656284222828839E-3</v>
      </c>
      <c r="E428" s="39">
        <f t="shared" si="41"/>
        <v>5.8761859108511173E-5</v>
      </c>
      <c r="F428" s="31">
        <v>180</v>
      </c>
      <c r="G428" s="32">
        <f t="shared" si="36"/>
        <v>3.5020465447955729E-2</v>
      </c>
      <c r="H428" s="33">
        <f t="shared" si="37"/>
        <v>2.0578676565672582E-6</v>
      </c>
      <c r="I428" s="41">
        <f>(1-$F$3)*SUM($H$12:H428)</f>
        <v>1.2161795729335655E-5</v>
      </c>
      <c r="J428" s="31">
        <f t="shared" si="38"/>
        <v>3.4873766256794886E-3</v>
      </c>
      <c r="K428" s="34">
        <f t="array" ref="K428">I428*$F$3</f>
        <v>1.193618179883139E-5</v>
      </c>
      <c r="L428" s="43">
        <f t="shared" si="39"/>
        <v>2.19264405551026E-9</v>
      </c>
    </row>
    <row r="429" spans="1:12" x14ac:dyDescent="0.25">
      <c r="A429" s="1">
        <v>43707</v>
      </c>
      <c r="B429" s="4">
        <v>2926.459961</v>
      </c>
      <c r="C429" s="4">
        <v>359.83663899999999</v>
      </c>
      <c r="D429" s="39">
        <f t="shared" si="40"/>
        <v>3.7147626439129524E-3</v>
      </c>
      <c r="E429" s="39">
        <f t="shared" si="41"/>
        <v>1.3799461500611148E-5</v>
      </c>
      <c r="F429" s="31">
        <v>179</v>
      </c>
      <c r="G429" s="32">
        <f t="shared" si="36"/>
        <v>3.5682411201712227E-2</v>
      </c>
      <c r="H429" s="33">
        <f t="shared" si="37"/>
        <v>4.9239805962700385E-7</v>
      </c>
      <c r="I429" s="41">
        <f>(1-$F$3)*SUM($H$12:H429)</f>
        <v>1.2170930224280111E-5</v>
      </c>
      <c r="J429" s="31">
        <f t="shared" si="38"/>
        <v>3.4886860311985814E-3</v>
      </c>
      <c r="K429" s="34">
        <f t="array" ref="K429">I429*$F$3</f>
        <v>1.1945146839416187E-5</v>
      </c>
      <c r="L429" s="43">
        <f t="shared" si="39"/>
        <v>3.4384828627225816E-12</v>
      </c>
    </row>
    <row r="430" spans="1:12" x14ac:dyDescent="0.25">
      <c r="A430" s="1">
        <v>43711</v>
      </c>
      <c r="B430" s="4">
        <v>2906.2700199999999</v>
      </c>
      <c r="C430" s="4">
        <v>350.27963299999999</v>
      </c>
      <c r="D430" s="39">
        <f t="shared" si="40"/>
        <v>-2.6918360984813355E-2</v>
      </c>
      <c r="E430" s="39">
        <f t="shared" si="41"/>
        <v>7.2459815810872177E-4</v>
      </c>
      <c r="F430" s="31">
        <v>178</v>
      </c>
      <c r="G430" s="32">
        <f t="shared" si="36"/>
        <v>3.6356868844597323E-2</v>
      </c>
      <c r="H430" s="33">
        <f t="shared" si="37"/>
        <v>2.6344120199395593E-5</v>
      </c>
      <c r="I430" s="41">
        <f>(1-$F$3)*SUM($H$12:H430)</f>
        <v>1.2659640990036997E-5</v>
      </c>
      <c r="J430" s="31">
        <f t="shared" si="38"/>
        <v>3.558038924750121E-3</v>
      </c>
      <c r="K430" s="34">
        <f t="array" ref="K430">I430*$F$3</f>
        <v>1.2424791513356041E-5</v>
      </c>
      <c r="L430" s="43">
        <f t="shared" si="39"/>
        <v>5.071909040877771E-7</v>
      </c>
    </row>
    <row r="431" spans="1:12" x14ac:dyDescent="0.25">
      <c r="A431" s="1">
        <v>43712</v>
      </c>
      <c r="B431" s="4">
        <v>2937.780029</v>
      </c>
      <c r="C431" s="4">
        <v>352.36496</v>
      </c>
      <c r="D431" s="39">
        <f t="shared" si="40"/>
        <v>5.9356697349463574E-3</v>
      </c>
      <c r="E431" s="39">
        <f t="shared" si="41"/>
        <v>3.5232175202358159E-5</v>
      </c>
      <c r="F431" s="31">
        <v>177</v>
      </c>
      <c r="G431" s="32">
        <f t="shared" si="36"/>
        <v>3.7044074872379242E-2</v>
      </c>
      <c r="H431" s="33">
        <f t="shared" si="37"/>
        <v>1.305143336112939E-6</v>
      </c>
      <c r="I431" s="41">
        <f>(1-$F$3)*SUM($H$12:H431)</f>
        <v>1.2683852753207925E-5</v>
      </c>
      <c r="J431" s="31">
        <f t="shared" si="38"/>
        <v>3.561439702312525E-3</v>
      </c>
      <c r="K431" s="34">
        <f t="array" ref="K431">I431*$F$3</f>
        <v>1.2448554123196738E-5</v>
      </c>
      <c r="L431" s="43">
        <f t="shared" si="39"/>
        <v>5.1909338947880871E-10</v>
      </c>
    </row>
    <row r="432" spans="1:12" x14ac:dyDescent="0.25">
      <c r="A432" s="1">
        <v>43713</v>
      </c>
      <c r="B432" s="4">
        <v>2976</v>
      </c>
      <c r="C432" s="4">
        <v>356.09088100000002</v>
      </c>
      <c r="D432" s="39">
        <f t="shared" si="40"/>
        <v>1.0518525325375264E-2</v>
      </c>
      <c r="E432" s="39">
        <f t="shared" si="41"/>
        <v>1.106393750205608E-4</v>
      </c>
      <c r="F432" s="31">
        <v>176</v>
      </c>
      <c r="G432" s="32">
        <f t="shared" si="36"/>
        <v>3.7744270250994374E-2</v>
      </c>
      <c r="H432" s="33">
        <f t="shared" si="37"/>
        <v>4.1760024711771634E-6</v>
      </c>
      <c r="I432" s="41">
        <f>(1-$F$3)*SUM($H$12:H432)</f>
        <v>1.2761321932290188E-5</v>
      </c>
      <c r="J432" s="31">
        <f t="shared" si="38"/>
        <v>3.5722992501035222E-3</v>
      </c>
      <c r="K432" s="34">
        <f t="array" ref="K432">I432*$F$3</f>
        <v>1.2524586168620891E-5</v>
      </c>
      <c r="L432" s="43">
        <f t="shared" si="39"/>
        <v>9.6265117914607522E-9</v>
      </c>
    </row>
    <row r="433" spans="1:12" x14ac:dyDescent="0.25">
      <c r="A433" s="1">
        <v>43714</v>
      </c>
      <c r="B433" s="4">
        <v>2978.709961</v>
      </c>
      <c r="C433" s="4">
        <v>358.75936899999999</v>
      </c>
      <c r="D433" s="39">
        <f t="shared" si="40"/>
        <v>7.4659004317105329E-3</v>
      </c>
      <c r="E433" s="39">
        <f t="shared" si="41"/>
        <v>5.5739669256215519E-5</v>
      </c>
      <c r="F433" s="31">
        <v>175</v>
      </c>
      <c r="G433" s="32">
        <f t="shared" si="36"/>
        <v>3.8457700501040977E-2</v>
      </c>
      <c r="H433" s="33">
        <f t="shared" si="37"/>
        <v>2.143619506282618E-6</v>
      </c>
      <c r="I433" s="41">
        <f>(1-$F$3)*SUM($H$12:H433)</f>
        <v>1.2801088298465167E-5</v>
      </c>
      <c r="J433" s="31">
        <f t="shared" si="38"/>
        <v>3.5778608551011548E-3</v>
      </c>
      <c r="K433" s="34">
        <f t="array" ref="K433">I433*$F$3</f>
        <v>1.256361482743963E-5</v>
      </c>
      <c r="L433" s="43">
        <f t="shared" si="39"/>
        <v>1.8641716760366185E-9</v>
      </c>
    </row>
    <row r="434" spans="1:12" x14ac:dyDescent="0.25">
      <c r="A434" s="1">
        <v>43717</v>
      </c>
      <c r="B434" s="4">
        <v>2978.429932</v>
      </c>
      <c r="C434" s="4">
        <v>354.58865400000002</v>
      </c>
      <c r="D434" s="39">
        <f t="shared" si="40"/>
        <v>-1.1693485899965297E-2</v>
      </c>
      <c r="E434" s="39">
        <f t="shared" si="41"/>
        <v>1.3673761249268721E-4</v>
      </c>
      <c r="F434" s="31">
        <v>174</v>
      </c>
      <c r="G434" s="32">
        <f t="shared" si="36"/>
        <v>3.9184615783869968E-2</v>
      </c>
      <c r="H434" s="33">
        <f t="shared" si="37"/>
        <v>5.3580108087296465E-6</v>
      </c>
      <c r="I434" s="41">
        <f>(1-$F$3)*SUM($H$12:H434)</f>
        <v>1.2900484958723649E-5</v>
      </c>
      <c r="J434" s="31">
        <f t="shared" si="38"/>
        <v>3.5917245104160828E-3</v>
      </c>
      <c r="K434" s="34">
        <f t="array" ref="K434">I434*$F$3</f>
        <v>1.2661167576511064E-5</v>
      </c>
      <c r="L434" s="43">
        <f t="shared" si="39"/>
        <v>1.5394964183036893E-8</v>
      </c>
    </row>
    <row r="435" spans="1:12" x14ac:dyDescent="0.25">
      <c r="A435" s="1">
        <v>43718</v>
      </c>
      <c r="B435" s="4">
        <v>2979.389893</v>
      </c>
      <c r="C435" s="4">
        <v>365.17352299999999</v>
      </c>
      <c r="D435" s="39">
        <f t="shared" si="40"/>
        <v>2.9414249580261655E-2</v>
      </c>
      <c r="E435" s="39">
        <f t="shared" si="41"/>
        <v>8.6519807836992293E-4</v>
      </c>
      <c r="F435" s="31">
        <v>173</v>
      </c>
      <c r="G435" s="32">
        <f t="shared" si="36"/>
        <v>3.9925270989302916E-2</v>
      </c>
      <c r="H435" s="33">
        <f t="shared" si="37"/>
        <v>3.4543267738343314E-5</v>
      </c>
      <c r="I435" s="41">
        <f>(1-$F$3)*SUM($H$12:H435)</f>
        <v>1.3541298419198909E-5</v>
      </c>
      <c r="J435" s="31">
        <f t="shared" si="38"/>
        <v>3.679850325651698E-3</v>
      </c>
      <c r="K435" s="34">
        <f t="array" ref="K435">I435*$F$3</f>
        <v>1.3290093282352432E-5</v>
      </c>
      <c r="L435" s="43">
        <f t="shared" si="39"/>
        <v>7.2574721505596427E-7</v>
      </c>
    </row>
    <row r="436" spans="1:12" x14ac:dyDescent="0.25">
      <c r="A436" s="1">
        <v>43719</v>
      </c>
      <c r="B436" s="4">
        <v>3000.929932</v>
      </c>
      <c r="C436" s="4">
        <v>378.466431</v>
      </c>
      <c r="D436" s="39">
        <f t="shared" si="40"/>
        <v>3.575473328772158E-2</v>
      </c>
      <c r="E436" s="39">
        <f t="shared" si="41"/>
        <v>1.2784009524761056E-3</v>
      </c>
      <c r="F436" s="31">
        <v>172</v>
      </c>
      <c r="G436" s="32">
        <f t="shared" si="36"/>
        <v>4.0679925825008123E-2</v>
      </c>
      <c r="H436" s="33">
        <f t="shared" si="37"/>
        <v>5.2005255921347713E-5</v>
      </c>
      <c r="I436" s="41">
        <f>(1-$F$3)*SUM($H$12:H436)</f>
        <v>1.4506049879955145E-5</v>
      </c>
      <c r="J436" s="31">
        <f t="shared" si="38"/>
        <v>3.8086808582441173E-3</v>
      </c>
      <c r="K436" s="34">
        <f t="array" ref="K436">I436*$F$3</f>
        <v>1.423694760243429E-5</v>
      </c>
      <c r="L436" s="43">
        <f t="shared" si="39"/>
        <v>1.5981106312182394E-6</v>
      </c>
    </row>
    <row r="437" spans="1:12" x14ac:dyDescent="0.25">
      <c r="A437" s="1">
        <v>43720</v>
      </c>
      <c r="B437" s="4">
        <v>3009.570068</v>
      </c>
      <c r="C437" s="4">
        <v>371.24182100000002</v>
      </c>
      <c r="D437" s="39">
        <f t="shared" si="40"/>
        <v>-1.9273720482489903E-2</v>
      </c>
      <c r="E437" s="39">
        <f t="shared" si="41"/>
        <v>3.7147630123715082E-4</v>
      </c>
      <c r="F437" s="31">
        <v>171</v>
      </c>
      <c r="G437" s="32">
        <f t="shared" si="36"/>
        <v>4.1448844907566049E-2</v>
      </c>
      <c r="H437" s="33">
        <f t="shared" si="37"/>
        <v>1.539726359681495E-5</v>
      </c>
      <c r="I437" s="41">
        <f>(1-$F$3)*SUM($H$12:H437)</f>
        <v>1.4791685096694428E-5</v>
      </c>
      <c r="J437" s="31">
        <f t="shared" si="38"/>
        <v>3.8459959824074736E-3</v>
      </c>
      <c r="K437" s="34">
        <f t="array" ref="K437">I437*$F$3</f>
        <v>1.4517283989512792E-5</v>
      </c>
      <c r="L437" s="43">
        <f t="shared" si="39"/>
        <v>1.2741973999439952E-7</v>
      </c>
    </row>
    <row r="438" spans="1:12" x14ac:dyDescent="0.25">
      <c r="A438" s="1">
        <v>43721</v>
      </c>
      <c r="B438" s="4">
        <v>3007.389893</v>
      </c>
      <c r="C438" s="4">
        <v>375.323578</v>
      </c>
      <c r="D438" s="39">
        <f t="shared" si="40"/>
        <v>1.093486967695277E-2</v>
      </c>
      <c r="E438" s="39">
        <f t="shared" si="41"/>
        <v>1.1957137485194116E-4</v>
      </c>
      <c r="F438" s="31">
        <v>170</v>
      </c>
      <c r="G438" s="32">
        <f t="shared" si="36"/>
        <v>4.2232297855256007E-2</v>
      </c>
      <c r="H438" s="33">
        <f t="shared" si="37"/>
        <v>5.0497739177096472E-6</v>
      </c>
      <c r="I438" s="41">
        <f>(1-$F$3)*SUM($H$12:H438)</f>
        <v>1.4885363642781523E-5</v>
      </c>
      <c r="J438" s="31">
        <f t="shared" si="38"/>
        <v>3.8581554715668891E-3</v>
      </c>
      <c r="K438" s="34">
        <f t="array" ref="K438">I438*$F$3</f>
        <v>1.4609224701364137E-5</v>
      </c>
      <c r="L438" s="43">
        <f t="shared" si="39"/>
        <v>1.1017052964232278E-8</v>
      </c>
    </row>
    <row r="439" spans="1:12" x14ac:dyDescent="0.25">
      <c r="A439" s="1">
        <v>43724</v>
      </c>
      <c r="B439" s="4">
        <v>2997.959961</v>
      </c>
      <c r="C439" s="4">
        <v>374.424194</v>
      </c>
      <c r="D439" s="39">
        <f t="shared" si="40"/>
        <v>-2.3991653326421985E-3</v>
      </c>
      <c r="E439" s="39">
        <f t="shared" si="41"/>
        <v>5.7559942933521505E-6</v>
      </c>
      <c r="F439" s="31">
        <v>169</v>
      </c>
      <c r="G439" s="32">
        <f t="shared" si="36"/>
        <v>4.3030559382596686E-2</v>
      </c>
      <c r="H439" s="33">
        <f t="shared" si="37"/>
        <v>2.4768365424597739E-7</v>
      </c>
      <c r="I439" s="41">
        <f>(1-$F$3)*SUM($H$12:H439)</f>
        <v>1.4889958431577498E-5</v>
      </c>
      <c r="J439" s="31">
        <f t="shared" si="38"/>
        <v>3.8587508900650089E-3</v>
      </c>
      <c r="K439" s="34">
        <f t="array" ref="K439">I439*$F$3</f>
        <v>1.4613734252060149E-5</v>
      </c>
      <c r="L439" s="43">
        <f t="shared" si="39"/>
        <v>7.8459557176092383E-11</v>
      </c>
    </row>
    <row r="440" spans="1:12" x14ac:dyDescent="0.25">
      <c r="A440" s="1">
        <v>43725</v>
      </c>
      <c r="B440" s="4">
        <v>3005.6999510000001</v>
      </c>
      <c r="C440" s="4">
        <v>379.71170000000001</v>
      </c>
      <c r="D440" s="39">
        <f t="shared" si="40"/>
        <v>1.4022917321286381E-2</v>
      </c>
      <c r="E440" s="39">
        <f t="shared" si="41"/>
        <v>1.966422101996336E-4</v>
      </c>
      <c r="F440" s="31">
        <v>168</v>
      </c>
      <c r="G440" s="32">
        <f t="shared" si="36"/>
        <v>4.3843909396673666E-2</v>
      </c>
      <c r="H440" s="33">
        <f t="shared" si="37"/>
        <v>8.621563247554394E-6</v>
      </c>
      <c r="I440" s="41">
        <f>(1-$F$3)*SUM($H$12:H440)</f>
        <v>1.5049897376011496E-5</v>
      </c>
      <c r="J440" s="31">
        <f t="shared" si="38"/>
        <v>3.8794197215577869E-3</v>
      </c>
      <c r="K440" s="34">
        <f t="array" ref="K440">I440*$F$3</f>
        <v>1.4770706163113755E-5</v>
      </c>
      <c r="L440" s="43">
        <f t="shared" si="39"/>
        <v>3.3077243980505852E-8</v>
      </c>
    </row>
    <row r="441" spans="1:12" x14ac:dyDescent="0.25">
      <c r="A441" s="1">
        <v>43726</v>
      </c>
      <c r="B441" s="4">
        <v>3006.7299800000001</v>
      </c>
      <c r="C441" s="4">
        <v>381.89590500000003</v>
      </c>
      <c r="D441" s="39">
        <f t="shared" si="40"/>
        <v>5.7357909083138991E-3</v>
      </c>
      <c r="E441" s="39">
        <f t="shared" si="41"/>
        <v>3.2899297343896383E-5</v>
      </c>
      <c r="F441" s="31">
        <v>167</v>
      </c>
      <c r="G441" s="32">
        <f t="shared" si="36"/>
        <v>4.4672633095287649E-2</v>
      </c>
      <c r="H441" s="33">
        <f t="shared" si="37"/>
        <v>1.4696982393366547E-6</v>
      </c>
      <c r="I441" s="41">
        <f>(1-$F$3)*SUM($H$12:H441)</f>
        <v>1.5077161803388132E-5</v>
      </c>
      <c r="J441" s="31">
        <f t="shared" si="38"/>
        <v>3.8829321141874385E-3</v>
      </c>
      <c r="K441" s="34">
        <f t="array" ref="K441">I441*$F$3</f>
        <v>1.4797464807071535E-5</v>
      </c>
      <c r="L441" s="43">
        <f t="shared" si="39"/>
        <v>3.276763411912507E-10</v>
      </c>
    </row>
    <row r="442" spans="1:12" x14ac:dyDescent="0.25">
      <c r="A442" s="1">
        <v>43727</v>
      </c>
      <c r="B442" s="4">
        <v>3006.790039</v>
      </c>
      <c r="C442" s="4">
        <v>379.948914</v>
      </c>
      <c r="D442" s="39">
        <f t="shared" si="40"/>
        <v>-5.1112646308199613E-3</v>
      </c>
      <c r="E442" s="39">
        <f t="shared" si="41"/>
        <v>2.6125026126271114E-5</v>
      </c>
      <c r="F442" s="31">
        <v>166</v>
      </c>
      <c r="G442" s="32">
        <f t="shared" si="36"/>
        <v>4.5517021066957916E-2</v>
      </c>
      <c r="H442" s="33">
        <f t="shared" si="37"/>
        <v>1.1891333645643083E-6</v>
      </c>
      <c r="I442" s="41">
        <f>(1-$F$3)*SUM($H$12:H442)</f>
        <v>1.5099221461208725E-5</v>
      </c>
      <c r="J442" s="31">
        <f t="shared" si="38"/>
        <v>3.8857716686919118E-3</v>
      </c>
      <c r="K442" s="34">
        <f t="array" ref="K442">I442*$F$3</f>
        <v>1.4819115235349285E-5</v>
      </c>
      <c r="L442" s="43">
        <f t="shared" si="39"/>
        <v>1.2782362107346483E-10</v>
      </c>
    </row>
    <row r="443" spans="1:12" x14ac:dyDescent="0.25">
      <c r="A443" s="1">
        <v>43728</v>
      </c>
      <c r="B443" s="4">
        <v>2992.070068</v>
      </c>
      <c r="C443" s="4">
        <v>374.95791600000001</v>
      </c>
      <c r="D443" s="39">
        <f t="shared" si="40"/>
        <v>-1.3223011168057356E-2</v>
      </c>
      <c r="E443" s="39">
        <f t="shared" si="41"/>
        <v>1.7484802435056957E-4</v>
      </c>
      <c r="F443" s="31">
        <v>165</v>
      </c>
      <c r="G443" s="32">
        <f t="shared" si="36"/>
        <v>4.6377369392815969E-2</v>
      </c>
      <c r="H443" s="33">
        <f t="shared" si="37"/>
        <v>8.1089914129104456E-6</v>
      </c>
      <c r="I443" s="41">
        <f>(1-$F$3)*SUM($H$12:H443)</f>
        <v>1.5249651666238325E-5</v>
      </c>
      <c r="J443" s="31">
        <f t="shared" si="38"/>
        <v>3.9050802381306233E-3</v>
      </c>
      <c r="K443" s="34">
        <f t="array" ref="K443">I443*$F$3</f>
        <v>1.4966754803981217E-5</v>
      </c>
      <c r="L443" s="43">
        <f t="shared" si="39"/>
        <v>2.556202035182884E-8</v>
      </c>
    </row>
    <row r="444" spans="1:12" x14ac:dyDescent="0.25">
      <c r="A444" s="1">
        <v>43731</v>
      </c>
      <c r="B444" s="4">
        <v>2991.780029</v>
      </c>
      <c r="C444" s="4">
        <v>372.62545799999998</v>
      </c>
      <c r="D444" s="39">
        <f t="shared" si="40"/>
        <v>-6.2400145576008235E-3</v>
      </c>
      <c r="E444" s="39">
        <f t="shared" si="41"/>
        <v>3.8937781679070203E-5</v>
      </c>
      <c r="F444" s="31">
        <v>164</v>
      </c>
      <c r="G444" s="32">
        <f t="shared" si="36"/>
        <v>4.7253979750425119E-2</v>
      </c>
      <c r="H444" s="33">
        <f t="shared" si="37"/>
        <v>1.8399651469892576E-6</v>
      </c>
      <c r="I444" s="41">
        <f>(1-$F$3)*SUM($H$12:H444)</f>
        <v>1.5283784928960522E-5</v>
      </c>
      <c r="J444" s="31">
        <f t="shared" si="38"/>
        <v>3.9094481616924557E-3</v>
      </c>
      <c r="K444" s="34">
        <f t="array" ref="K444">I444*$F$3</f>
        <v>1.5000254859261432E-5</v>
      </c>
      <c r="L444" s="43">
        <f t="shared" si="39"/>
        <v>5.7300519024906413E-10</v>
      </c>
    </row>
    <row r="445" spans="1:12" x14ac:dyDescent="0.25">
      <c r="A445" s="1">
        <v>43732</v>
      </c>
      <c r="B445" s="4">
        <v>2966.6000979999999</v>
      </c>
      <c r="C445" s="4">
        <v>377.19149800000002</v>
      </c>
      <c r="D445" s="39">
        <f t="shared" si="40"/>
        <v>1.2179229623350324E-2</v>
      </c>
      <c r="E445" s="39">
        <f t="shared" si="41"/>
        <v>1.4833363421829407E-4</v>
      </c>
      <c r="F445" s="31">
        <v>163</v>
      </c>
      <c r="G445" s="32">
        <f t="shared" si="36"/>
        <v>4.8147159519562541E-2</v>
      </c>
      <c r="H445" s="33">
        <f t="shared" si="37"/>
        <v>7.1418431488246452E-6</v>
      </c>
      <c r="I445" s="41">
        <f>(1-$F$3)*SUM($H$12:H445)</f>
        <v>1.541627353012693E-5</v>
      </c>
      <c r="J445" s="31">
        <f t="shared" si="38"/>
        <v>3.9263562663272075E-3</v>
      </c>
      <c r="K445" s="34">
        <f t="array" ref="K445">I445*$F$3</f>
        <v>1.5130285659398994E-5</v>
      </c>
      <c r="L445" s="43">
        <f t="shared" si="39"/>
        <v>1.7743132067302496E-8</v>
      </c>
    </row>
    <row r="446" spans="1:12" x14ac:dyDescent="0.25">
      <c r="A446" s="1">
        <v>43733</v>
      </c>
      <c r="B446" s="4">
        <v>2984.8701169999999</v>
      </c>
      <c r="C446" s="4">
        <v>381.688354</v>
      </c>
      <c r="D446" s="39">
        <f t="shared" si="40"/>
        <v>1.1851437674728819E-2</v>
      </c>
      <c r="E446" s="39">
        <f t="shared" si="41"/>
        <v>1.4045657495798163E-4</v>
      </c>
      <c r="F446" s="31">
        <v>162</v>
      </c>
      <c r="G446" s="32">
        <f t="shared" si="36"/>
        <v>4.905722189000062E-2</v>
      </c>
      <c r="H446" s="33">
        <f t="shared" si="37"/>
        <v>6.890409363623209E-6</v>
      </c>
      <c r="I446" s="41">
        <f>(1-$F$3)*SUM($H$12:H446)</f>
        <v>1.5544097773676805E-5</v>
      </c>
      <c r="J446" s="31">
        <f t="shared" si="38"/>
        <v>3.9426003821940673E-3</v>
      </c>
      <c r="K446" s="34">
        <f t="array" ref="K446">I446*$F$3</f>
        <v>1.5255738630593796E-5</v>
      </c>
      <c r="L446" s="43">
        <f t="shared" si="39"/>
        <v>1.5675249417077355E-8</v>
      </c>
    </row>
    <row r="447" spans="1:12" x14ac:dyDescent="0.25">
      <c r="A447" s="1">
        <v>43734</v>
      </c>
      <c r="B447" s="4">
        <v>2977.6201169999999</v>
      </c>
      <c r="C447" s="4">
        <v>382.37029999999999</v>
      </c>
      <c r="D447" s="39">
        <f t="shared" si="40"/>
        <v>1.7850623836585897E-3</v>
      </c>
      <c r="E447" s="39">
        <f t="shared" si="41"/>
        <v>3.1864477135528862E-6</v>
      </c>
      <c r="F447" s="31">
        <v>161</v>
      </c>
      <c r="G447" s="32">
        <f t="shared" si="36"/>
        <v>4.9984485971325737E-2</v>
      </c>
      <c r="H447" s="33">
        <f t="shared" si="37"/>
        <v>1.592729510364472E-7</v>
      </c>
      <c r="I447" s="41">
        <f>(1-$F$3)*SUM($H$12:H447)</f>
        <v>1.5547052452188604E-5</v>
      </c>
      <c r="J447" s="31">
        <f t="shared" si="38"/>
        <v>3.9429750762829587E-3</v>
      </c>
      <c r="K447" s="34">
        <f t="array" ref="K447">I447*$F$3</f>
        <v>1.525863849675327E-5</v>
      </c>
      <c r="L447" s="43">
        <f t="shared" si="39"/>
        <v>1.4573779030598828E-10</v>
      </c>
    </row>
    <row r="448" spans="1:12" x14ac:dyDescent="0.25">
      <c r="A448" s="1">
        <v>43735</v>
      </c>
      <c r="B448" s="4">
        <v>2961.790039</v>
      </c>
      <c r="C448" s="4">
        <v>378.38736</v>
      </c>
      <c r="D448" s="39">
        <f t="shared" si="40"/>
        <v>-1.0471077982656694E-2</v>
      </c>
      <c r="E448" s="39">
        <f t="shared" si="41"/>
        <v>1.0964347411887779E-4</v>
      </c>
      <c r="F448" s="31">
        <v>160</v>
      </c>
      <c r="G448" s="32">
        <f t="shared" si="36"/>
        <v>5.0929276904832649E-2</v>
      </c>
      <c r="H448" s="33">
        <f t="shared" si="37"/>
        <v>5.5840628542081793E-6</v>
      </c>
      <c r="I448" s="41">
        <f>(1-$F$3)*SUM($H$12:H448)</f>
        <v>1.5650642612454319E-5</v>
      </c>
      <c r="J448" s="31">
        <f t="shared" si="38"/>
        <v>3.956089307947221E-3</v>
      </c>
      <c r="K448" s="34">
        <f t="array" ref="K448">I448*$F$3</f>
        <v>1.5360306952055403E-5</v>
      </c>
      <c r="L448" s="43">
        <f t="shared" si="39"/>
        <v>8.8893156110069772E-9</v>
      </c>
    </row>
    <row r="449" spans="1:12" x14ac:dyDescent="0.25">
      <c r="A449" s="1">
        <v>43738</v>
      </c>
      <c r="B449" s="4">
        <v>2976.73999</v>
      </c>
      <c r="C449" s="4">
        <v>376.02526899999998</v>
      </c>
      <c r="D449" s="39">
        <f t="shared" si="40"/>
        <v>-6.262086895318885E-3</v>
      </c>
      <c r="E449" s="39">
        <f t="shared" si="41"/>
        <v>3.9213732284524514E-5</v>
      </c>
      <c r="F449" s="31">
        <v>159</v>
      </c>
      <c r="G449" s="32">
        <f t="shared" si="36"/>
        <v>5.1891925977533969E-2</v>
      </c>
      <c r="H449" s="33">
        <f t="shared" si="37"/>
        <v>2.0348760930113801E-6</v>
      </c>
      <c r="I449" s="41">
        <f>(1-$F$3)*SUM($H$12:H449)</f>
        <v>1.5688391675475174E-5</v>
      </c>
      <c r="J449" s="31">
        <f t="shared" si="38"/>
        <v>3.9608574419530895E-3</v>
      </c>
      <c r="K449" s="34">
        <f t="array" ref="K449">I449*$F$3</f>
        <v>1.5397355730786789E-5</v>
      </c>
      <c r="L449" s="43">
        <f t="shared" si="39"/>
        <v>5.6721979214942802E-10</v>
      </c>
    </row>
    <row r="450" spans="1:12" x14ac:dyDescent="0.25">
      <c r="A450" s="1">
        <v>43739</v>
      </c>
      <c r="B450" s="4">
        <v>2940.25</v>
      </c>
      <c r="C450" s="4">
        <v>370.55987499999998</v>
      </c>
      <c r="D450" s="39">
        <f t="shared" si="40"/>
        <v>-1.4641308301757663E-2</v>
      </c>
      <c r="E450" s="39">
        <f t="shared" si="41"/>
        <v>2.1436790878711785E-4</v>
      </c>
      <c r="F450" s="31">
        <v>158</v>
      </c>
      <c r="G450" s="32">
        <f t="shared" si="36"/>
        <v>5.2872770738324568E-2</v>
      </c>
      <c r="H450" s="33">
        <f t="shared" si="37"/>
        <v>1.1334225294955355E-5</v>
      </c>
      <c r="I450" s="41">
        <f>(1-$F$3)*SUM($H$12:H450)</f>
        <v>1.5898653315690656E-5</v>
      </c>
      <c r="J450" s="31">
        <f t="shared" si="38"/>
        <v>3.9873115398336581E-3</v>
      </c>
      <c r="K450" s="34">
        <f t="array" ref="K450">I450*$F$3</f>
        <v>1.5603716799397632E-5</v>
      </c>
      <c r="L450" s="43">
        <f t="shared" si="39"/>
        <v>3.95072040165313E-8</v>
      </c>
    </row>
    <row r="451" spans="1:12" x14ac:dyDescent="0.25">
      <c r="A451" s="1">
        <v>43740</v>
      </c>
      <c r="B451" s="4">
        <v>2887.610107</v>
      </c>
      <c r="C451" s="4">
        <v>363.06842</v>
      </c>
      <c r="D451" s="39">
        <f t="shared" si="40"/>
        <v>-2.042373626493197E-2</v>
      </c>
      <c r="E451" s="39">
        <f t="shared" si="41"/>
        <v>4.1712900301949727E-4</v>
      </c>
      <c r="F451" s="31">
        <v>157</v>
      </c>
      <c r="G451" s="32">
        <f t="shared" si="36"/>
        <v>5.3872155116341691E-2</v>
      </c>
      <c r="H451" s="33">
        <f t="shared" si="37"/>
        <v>2.247163835419132E-5</v>
      </c>
      <c r="I451" s="41">
        <f>(1-$F$3)*SUM($H$12:H451)</f>
        <v>1.6315525524926194E-5</v>
      </c>
      <c r="J451" s="31">
        <f t="shared" si="38"/>
        <v>4.039248138568141E-3</v>
      </c>
      <c r="K451" s="34">
        <f t="array" ref="K451">I451*$F$3</f>
        <v>1.6012855596583107E-5</v>
      </c>
      <c r="L451" s="43">
        <f t="shared" si="39"/>
        <v>1.6089416372340102E-7</v>
      </c>
    </row>
    <row r="452" spans="1:12" x14ac:dyDescent="0.25">
      <c r="A452" s="1">
        <v>43741</v>
      </c>
      <c r="B452" s="4">
        <v>2910.6298830000001</v>
      </c>
      <c r="C452" s="4">
        <v>367.72341899999998</v>
      </c>
      <c r="D452" s="39">
        <f t="shared" si="40"/>
        <v>1.2739775435340444E-2</v>
      </c>
      <c r="E452" s="39">
        <f t="shared" si="41"/>
        <v>1.623018781429038E-4</v>
      </c>
      <c r="F452" s="31">
        <v>156</v>
      </c>
      <c r="G452" s="32">
        <f t="shared" si="36"/>
        <v>5.4890429541562272E-2</v>
      </c>
      <c r="H452" s="33">
        <f t="shared" si="37"/>
        <v>8.9088198066662865E-6</v>
      </c>
      <c r="I452" s="41">
        <f>(1-$F$3)*SUM($H$12:H452)</f>
        <v>1.6480793376604381E-5</v>
      </c>
      <c r="J452" s="31">
        <f t="shared" si="38"/>
        <v>4.0596543420104601E-3</v>
      </c>
      <c r="K452" s="34">
        <f t="array" ref="K452">I452*$F$3</f>
        <v>1.6175057558121965E-5</v>
      </c>
      <c r="L452" s="43">
        <f t="shared" si="39"/>
        <v>2.1353047694217018E-8</v>
      </c>
    </row>
    <row r="453" spans="1:12" x14ac:dyDescent="0.25">
      <c r="A453" s="1">
        <v>43742</v>
      </c>
      <c r="B453" s="4">
        <v>2952.01001</v>
      </c>
      <c r="C453" s="4">
        <v>371.311035</v>
      </c>
      <c r="D453" s="39">
        <f t="shared" si="40"/>
        <v>9.7090038568113934E-3</v>
      </c>
      <c r="E453" s="39">
        <f t="shared" si="41"/>
        <v>9.4264755891578514E-5</v>
      </c>
      <c r="F453" s="31">
        <v>155</v>
      </c>
      <c r="G453" s="32">
        <f t="shared" si="36"/>
        <v>5.5927951067679761E-2</v>
      </c>
      <c r="H453" s="33">
        <f t="shared" si="37"/>
        <v>5.2720346549109808E-6</v>
      </c>
      <c r="I453" s="41">
        <f>(1-$F$3)*SUM($H$12:H453)</f>
        <v>1.6578595089996103E-5</v>
      </c>
      <c r="J453" s="31">
        <f t="shared" si="38"/>
        <v>4.0716820958906037E-3</v>
      </c>
      <c r="K453" s="34">
        <f t="array" ref="K453">I453*$F$3</f>
        <v>1.627104494824602E-5</v>
      </c>
      <c r="L453" s="43">
        <f t="shared" si="39"/>
        <v>6.0830189467121027E-9</v>
      </c>
    </row>
    <row r="454" spans="1:12" x14ac:dyDescent="0.25">
      <c r="A454" s="1">
        <v>43745</v>
      </c>
      <c r="B454" s="4">
        <v>2938.790039</v>
      </c>
      <c r="C454" s="4">
        <v>372.14120500000001</v>
      </c>
      <c r="D454" s="39">
        <f t="shared" si="40"/>
        <v>2.2332849385015979E-3</v>
      </c>
      <c r="E454" s="39">
        <f t="shared" si="41"/>
        <v>4.9875616165380862E-6</v>
      </c>
      <c r="F454" s="31">
        <v>154</v>
      </c>
      <c r="G454" s="32">
        <f t="shared" si="36"/>
        <v>5.6985083497303524E-2</v>
      </c>
      <c r="H454" s="33">
        <f t="shared" si="37"/>
        <v>2.8421661516636896E-7</v>
      </c>
      <c r="I454" s="41">
        <f>(1-$F$3)*SUM($H$12:H454)</f>
        <v>1.6583867603125692E-5</v>
      </c>
      <c r="J454" s="31">
        <f t="shared" si="38"/>
        <v>4.0723295057160701E-3</v>
      </c>
      <c r="K454" s="34">
        <f t="array" ref="K454">I454*$F$3</f>
        <v>1.6276219650786015E-5</v>
      </c>
      <c r="L454" s="43">
        <f t="shared" si="39"/>
        <v>1.2743380021419029E-10</v>
      </c>
    </row>
    <row r="455" spans="1:12" x14ac:dyDescent="0.25">
      <c r="A455" s="1">
        <v>43746</v>
      </c>
      <c r="B455" s="4">
        <v>2893.0600589999999</v>
      </c>
      <c r="C455" s="4">
        <v>369.72970600000002</v>
      </c>
      <c r="D455" s="39">
        <f t="shared" si="40"/>
        <v>-6.5011512319234008E-3</v>
      </c>
      <c r="E455" s="39">
        <f t="shared" si="41"/>
        <v>4.2264967340339152E-5</v>
      </c>
      <c r="F455" s="31">
        <v>153</v>
      </c>
      <c r="G455" s="32">
        <f t="shared" si="36"/>
        <v>5.8062197509524668E-2</v>
      </c>
      <c r="H455" s="33">
        <f t="shared" si="37"/>
        <v>2.4539968814483813E-6</v>
      </c>
      <c r="I455" s="41">
        <f>(1-$F$3)*SUM($H$12:H455)</f>
        <v>1.6629391791674041E-5</v>
      </c>
      <c r="J455" s="31">
        <f t="shared" si="38"/>
        <v>4.0779151280616469E-3</v>
      </c>
      <c r="K455" s="34">
        <f t="array" ref="K455">I455*$F$3</f>
        <v>1.6320899318398477E-5</v>
      </c>
      <c r="L455" s="43">
        <f t="shared" si="39"/>
        <v>6.7309466552708465E-10</v>
      </c>
    </row>
    <row r="456" spans="1:12" x14ac:dyDescent="0.25">
      <c r="A456" s="1">
        <v>43747</v>
      </c>
      <c r="B456" s="4">
        <v>2919.3999020000001</v>
      </c>
      <c r="C456" s="4">
        <v>370.57965100000001</v>
      </c>
      <c r="D456" s="39">
        <f t="shared" si="40"/>
        <v>2.2961897358366699E-3</v>
      </c>
      <c r="E456" s="39">
        <f t="shared" si="41"/>
        <v>5.2724873029616761E-6</v>
      </c>
      <c r="F456" s="31">
        <v>152</v>
      </c>
      <c r="G456" s="32">
        <f t="shared" ref="G456:G519" si="42">$F$3^(F456-1)</f>
        <v>5.9159670789893225E-2</v>
      </c>
      <c r="H456" s="33">
        <f t="shared" ref="H456:H519" si="43">E456*G456</f>
        <v>3.1191861308710479E-7</v>
      </c>
      <c r="I456" s="41">
        <f>(1-$F$3)*SUM($H$12:H456)</f>
        <v>1.6635178205610125E-5</v>
      </c>
      <c r="J456" s="31">
        <f t="shared" ref="J456:J519" si="44">SQRT(I456)</f>
        <v>4.0786245482527716E-3</v>
      </c>
      <c r="K456" s="34">
        <f t="array" ref="K456">I456*$F$3</f>
        <v>1.6326578388351755E-5</v>
      </c>
      <c r="L456" s="43">
        <f t="shared" ref="L456:L519" si="45">(E456-K456)^2</f>
        <v>1.2219292972410041E-10</v>
      </c>
    </row>
    <row r="457" spans="1:12" x14ac:dyDescent="0.25">
      <c r="A457" s="1">
        <v>43748</v>
      </c>
      <c r="B457" s="4">
        <v>2938.1298830000001</v>
      </c>
      <c r="C457" s="4">
        <v>366.66592400000002</v>
      </c>
      <c r="D457" s="39">
        <f t="shared" si="40"/>
        <v>-1.0617259425109656E-2</v>
      </c>
      <c r="E457" s="39">
        <f t="shared" si="41"/>
        <v>1.1272619770007982E-4</v>
      </c>
      <c r="F457" s="31">
        <v>151</v>
      </c>
      <c r="G457" s="32">
        <f t="shared" si="42"/>
        <v>6.027788816285188E-2</v>
      </c>
      <c r="H457" s="33">
        <f t="shared" si="43"/>
        <v>6.7948971379889423E-6</v>
      </c>
      <c r="I457" s="41">
        <f>(1-$F$3)*SUM($H$12:H457)</f>
        <v>1.6761230598265927E-5</v>
      </c>
      <c r="J457" s="31">
        <f t="shared" si="44"/>
        <v>4.0940481919813703E-3</v>
      </c>
      <c r="K457" s="34">
        <f t="array" ref="K457">I457*$F$3</f>
        <v>1.6450292378325137E-5</v>
      </c>
      <c r="L457" s="43">
        <f t="shared" si="45"/>
        <v>9.2690499455234709E-9</v>
      </c>
    </row>
    <row r="458" spans="1:12" x14ac:dyDescent="0.25">
      <c r="A458" s="1">
        <v>43749</v>
      </c>
      <c r="B458" s="4">
        <v>2970.2700199999999</v>
      </c>
      <c r="C458" s="4">
        <v>370.54013099999997</v>
      </c>
      <c r="D458" s="39">
        <f t="shared" si="40"/>
        <v>1.0510609998127991E-2</v>
      </c>
      <c r="E458" s="39">
        <f t="shared" si="41"/>
        <v>1.1047292253274808E-4</v>
      </c>
      <c r="F458" s="31">
        <v>150</v>
      </c>
      <c r="G458" s="32">
        <f t="shared" si="42"/>
        <v>6.1417241726673191E-2</v>
      </c>
      <c r="H458" s="33">
        <f t="shared" si="43"/>
        <v>6.7849421874458306E-6</v>
      </c>
      <c r="I458" s="41">
        <f>(1-$F$3)*SUM($H$12:H458)</f>
        <v>1.6887098316259369E-5</v>
      </c>
      <c r="J458" s="31">
        <f t="shared" si="44"/>
        <v>4.1093914776106901E-3</v>
      </c>
      <c r="K458" s="34">
        <f t="array" ref="K458">I458*$F$3</f>
        <v>1.6573825119542772E-5</v>
      </c>
      <c r="L458" s="43">
        <f t="shared" si="45"/>
        <v>8.8170404950146206E-9</v>
      </c>
    </row>
    <row r="459" spans="1:12" x14ac:dyDescent="0.25">
      <c r="A459" s="1">
        <v>43752</v>
      </c>
      <c r="B459" s="4">
        <v>2966.1499020000001</v>
      </c>
      <c r="C459" s="4">
        <v>368.82043499999997</v>
      </c>
      <c r="D459" s="39">
        <f t="shared" si="40"/>
        <v>-4.651855076482342E-3</v>
      </c>
      <c r="E459" s="39">
        <f t="shared" si="41"/>
        <v>2.1639755652594538E-5</v>
      </c>
      <c r="F459" s="31">
        <v>149</v>
      </c>
      <c r="G459" s="32">
        <f t="shared" si="42"/>
        <v>6.2578130990947139E-2</v>
      </c>
      <c r="H459" s="33">
        <f t="shared" si="43"/>
        <v>1.3541754638401499E-6</v>
      </c>
      <c r="I459" s="41">
        <f>(1-$F$3)*SUM($H$12:H459)</f>
        <v>1.6912219676277975E-5</v>
      </c>
      <c r="J459" s="31">
        <f t="shared" si="44"/>
        <v>4.1124469207854796E-3</v>
      </c>
      <c r="K459" s="34">
        <f t="array" ref="K459">I459*$F$3</f>
        <v>1.6598480452265774E-5</v>
      </c>
      <c r="L459" s="43">
        <f t="shared" si="45"/>
        <v>2.5414455645449819E-11</v>
      </c>
    </row>
    <row r="460" spans="1:12" x14ac:dyDescent="0.25">
      <c r="A460" s="1">
        <v>43753</v>
      </c>
      <c r="B460" s="4">
        <v>2995.679932</v>
      </c>
      <c r="C460" s="4">
        <v>366.626373</v>
      </c>
      <c r="D460" s="39">
        <f t="shared" si="40"/>
        <v>-5.9666273217790942E-3</v>
      </c>
      <c r="E460" s="39">
        <f t="shared" si="41"/>
        <v>3.5600641597000766E-5</v>
      </c>
      <c r="F460" s="31">
        <v>148</v>
      </c>
      <c r="G460" s="32">
        <f t="shared" si="42"/>
        <v>6.3760963016667505E-2</v>
      </c>
      <c r="H460" s="33">
        <f t="shared" si="43"/>
        <v>2.2699311922360005E-6</v>
      </c>
      <c r="I460" s="41">
        <f>(1-$F$3)*SUM($H$12:H460)</f>
        <v>1.6954329255295101E-5</v>
      </c>
      <c r="J460" s="31">
        <f t="shared" si="44"/>
        <v>4.1175635095642548E-3</v>
      </c>
      <c r="K460" s="34">
        <f t="array" ref="K460">I460*$F$3</f>
        <v>1.6639808854896999E-5</v>
      </c>
      <c r="L460" s="43">
        <f t="shared" si="45"/>
        <v>3.5951317827403423E-10</v>
      </c>
    </row>
    <row r="461" spans="1:12" x14ac:dyDescent="0.25">
      <c r="A461" s="1">
        <v>43754</v>
      </c>
      <c r="B461" s="4">
        <v>2989.6899410000001</v>
      </c>
      <c r="C461" s="4">
        <v>368.07922400000001</v>
      </c>
      <c r="D461" s="39">
        <f t="shared" ref="D461:D524" si="46">LN(C461/C460)</f>
        <v>3.9549253460289336E-3</v>
      </c>
      <c r="E461" s="39">
        <f t="shared" ref="E461:E524" si="47">D461^2</f>
        <v>1.5641434492662079E-5</v>
      </c>
      <c r="F461" s="31">
        <v>147</v>
      </c>
      <c r="G461" s="32">
        <f t="shared" si="42"/>
        <v>6.4966152558966192E-2</v>
      </c>
      <c r="H461" s="33">
        <f t="shared" si="43"/>
        <v>1.0161638194913607E-6</v>
      </c>
      <c r="I461" s="41">
        <f>(1-$F$3)*SUM($H$12:H461)</f>
        <v>1.6973180148572209E-5</v>
      </c>
      <c r="J461" s="31">
        <f t="shared" si="44"/>
        <v>4.1198519571183879E-3</v>
      </c>
      <c r="K461" s="34">
        <f t="array" ref="K461">I461*$F$3</f>
        <v>1.6658310044543128E-5</v>
      </c>
      <c r="L461" s="43">
        <f t="shared" si="45"/>
        <v>1.0340358880133885E-12</v>
      </c>
    </row>
    <row r="462" spans="1:12" x14ac:dyDescent="0.25">
      <c r="A462" s="1">
        <v>43755</v>
      </c>
      <c r="B462" s="4">
        <v>2997.9499510000001</v>
      </c>
      <c r="C462" s="4">
        <v>364.74859600000002</v>
      </c>
      <c r="D462" s="39">
        <f t="shared" si="46"/>
        <v>-9.089859423953189E-3</v>
      </c>
      <c r="E462" s="39">
        <f t="shared" si="47"/>
        <v>8.2625544347230597E-5</v>
      </c>
      <c r="F462" s="31">
        <v>146</v>
      </c>
      <c r="G462" s="32">
        <f t="shared" si="42"/>
        <v>6.6194122212545309E-2</v>
      </c>
      <c r="H462" s="33">
        <f t="shared" si="43"/>
        <v>5.4693253803986641E-6</v>
      </c>
      <c r="I462" s="41">
        <f>(1-$F$3)*SUM($H$12:H462)</f>
        <v>1.707464180964106E-5</v>
      </c>
      <c r="J462" s="31">
        <f t="shared" si="44"/>
        <v>4.1321473605912288E-3</v>
      </c>
      <c r="K462" s="34">
        <f t="array" ref="K462">I462*$F$3</f>
        <v>1.6757889486517145E-5</v>
      </c>
      <c r="L462" s="43">
        <f t="shared" si="45"/>
        <v>4.3385479568500686E-9</v>
      </c>
    </row>
    <row r="463" spans="1:12" x14ac:dyDescent="0.25">
      <c r="A463" s="1">
        <v>43756</v>
      </c>
      <c r="B463" s="4">
        <v>2986.1999510000001</v>
      </c>
      <c r="C463" s="4">
        <v>339.98135400000001</v>
      </c>
      <c r="D463" s="39">
        <f t="shared" si="46"/>
        <v>-7.031756325379368E-2</v>
      </c>
      <c r="E463" s="39">
        <f t="shared" si="47"/>
        <v>4.9445597019512752E-3</v>
      </c>
      <c r="F463" s="31">
        <v>145</v>
      </c>
      <c r="G463" s="32">
        <f t="shared" si="42"/>
        <v>6.7445302559858228E-2</v>
      </c>
      <c r="H463" s="33">
        <f t="shared" si="43"/>
        <v>3.3348732512338615E-4</v>
      </c>
      <c r="I463" s="41">
        <f>(1-$F$3)*SUM($H$12:H463)</f>
        <v>2.3261177734837955E-5</v>
      </c>
      <c r="J463" s="31">
        <f t="shared" si="44"/>
        <v>4.8229843183280156E-3</v>
      </c>
      <c r="K463" s="34">
        <f t="array" ref="K463">I463*$F$3</f>
        <v>2.2829658750823429E-5</v>
      </c>
      <c r="L463" s="43">
        <f t="shared" si="45"/>
        <v>2.4223426618141921E-5</v>
      </c>
    </row>
    <row r="464" spans="1:12" x14ac:dyDescent="0.25">
      <c r="A464" s="1">
        <v>43759</v>
      </c>
      <c r="B464" s="4">
        <v>3006.719971</v>
      </c>
      <c r="C464" s="4">
        <v>327.192474</v>
      </c>
      <c r="D464" s="39">
        <f t="shared" si="46"/>
        <v>-3.8342171688338228E-2</v>
      </c>
      <c r="E464" s="39">
        <f t="shared" si="47"/>
        <v>1.4701221297780055E-3</v>
      </c>
      <c r="F464" s="31">
        <v>144</v>
      </c>
      <c r="G464" s="32">
        <f t="shared" si="42"/>
        <v>6.8720132322091648E-2</v>
      </c>
      <c r="H464" s="33">
        <f t="shared" si="43"/>
        <v>1.0102698728797973E-4</v>
      </c>
      <c r="I464" s="41">
        <f>(1-$F$3)*SUM($H$12:H464)</f>
        <v>2.5135333179996934E-5</v>
      </c>
      <c r="J464" s="31">
        <f t="shared" si="44"/>
        <v>5.01351505233573E-3</v>
      </c>
      <c r="K464" s="34">
        <f t="array" ref="K464">I464*$F$3</f>
        <v>2.4669046667751495E-5</v>
      </c>
      <c r="L464" s="43">
        <f t="shared" si="45"/>
        <v>2.0893346154729391E-6</v>
      </c>
    </row>
    <row r="465" spans="1:12" x14ac:dyDescent="0.25">
      <c r="A465" s="1">
        <v>43760</v>
      </c>
      <c r="B465" s="4">
        <v>2995.98999</v>
      </c>
      <c r="C465" s="4">
        <v>333.06310999999999</v>
      </c>
      <c r="D465" s="39">
        <f t="shared" si="46"/>
        <v>1.7783388301841976E-2</v>
      </c>
      <c r="E465" s="39">
        <f t="shared" si="47"/>
        <v>3.1624889949409004E-4</v>
      </c>
      <c r="F465" s="31">
        <v>143</v>
      </c>
      <c r="G465" s="32">
        <f t="shared" si="42"/>
        <v>7.001905851300122E-2</v>
      </c>
      <c r="H465" s="33">
        <f t="shared" si="43"/>
        <v>2.2143450198348932E-5</v>
      </c>
      <c r="I465" s="41">
        <f>(1-$F$3)*SUM($H$12:H465)</f>
        <v>2.5546117158396139E-5</v>
      </c>
      <c r="J465" s="31">
        <f t="shared" si="44"/>
        <v>5.0543166856060907E-3</v>
      </c>
      <c r="K465" s="34">
        <f t="array" ref="K465">I465*$F$3</f>
        <v>2.5072210177100126E-5</v>
      </c>
      <c r="L465" s="43">
        <f t="shared" si="45"/>
        <v>8.4783864401602867E-8</v>
      </c>
    </row>
    <row r="466" spans="1:12" x14ac:dyDescent="0.25">
      <c r="A466" s="1">
        <v>43761</v>
      </c>
      <c r="B466" s="4">
        <v>3004.5200199999999</v>
      </c>
      <c r="C466" s="4">
        <v>336.52221700000001</v>
      </c>
      <c r="D466" s="39">
        <f t="shared" si="46"/>
        <v>1.033217913604691E-2</v>
      </c>
      <c r="E466" s="39">
        <f t="shared" si="47"/>
        <v>1.0675392569936307E-4</v>
      </c>
      <c r="F466" s="31">
        <v>142</v>
      </c>
      <c r="G466" s="32">
        <f t="shared" si="42"/>
        <v>7.1342536595655176E-2</v>
      </c>
      <c r="H466" s="33">
        <f t="shared" si="43"/>
        <v>7.6160958509366632E-6</v>
      </c>
      <c r="I466" s="41">
        <f>(1-$F$3)*SUM($H$12:H466)</f>
        <v>2.5687403639296513E-5</v>
      </c>
      <c r="J466" s="31">
        <f t="shared" si="44"/>
        <v>5.0682742269234516E-3</v>
      </c>
      <c r="K466" s="34">
        <f t="array" ref="K466">I466*$F$3</f>
        <v>2.5210875647173441E-5</v>
      </c>
      <c r="L466" s="43">
        <f t="shared" si="45"/>
        <v>6.6492690118139038E-9</v>
      </c>
    </row>
    <row r="467" spans="1:12" x14ac:dyDescent="0.25">
      <c r="A467" s="1">
        <v>43762</v>
      </c>
      <c r="B467" s="4">
        <v>3010.290039</v>
      </c>
      <c r="C467" s="4">
        <v>340.524902</v>
      </c>
      <c r="D467" s="39">
        <f t="shared" si="46"/>
        <v>1.1824085862998081E-2</v>
      </c>
      <c r="E467" s="39">
        <f t="shared" si="47"/>
        <v>1.3980900649555107E-4</v>
      </c>
      <c r="F467" s="31">
        <v>141</v>
      </c>
      <c r="G467" s="32">
        <f t="shared" si="42"/>
        <v>7.2691030642140469E-2</v>
      </c>
      <c r="H467" s="33">
        <f t="shared" si="43"/>
        <v>1.0162860775215319E-5</v>
      </c>
      <c r="I467" s="41">
        <f>(1-$F$3)*SUM($H$12:H467)</f>
        <v>2.5875935252200787E-5</v>
      </c>
      <c r="J467" s="31">
        <f t="shared" si="44"/>
        <v>5.0868394167892491E-3</v>
      </c>
      <c r="K467" s="34">
        <f t="array" ref="K467">I467*$F$3</f>
        <v>2.5395909803027929E-5</v>
      </c>
      <c r="L467" s="43">
        <f t="shared" si="45"/>
        <v>1.3090356694772652E-8</v>
      </c>
    </row>
    <row r="468" spans="1:12" x14ac:dyDescent="0.25">
      <c r="A468" s="1">
        <v>43763</v>
      </c>
      <c r="B468" s="4">
        <v>3022.5500489999999</v>
      </c>
      <c r="C468" s="4">
        <v>335.86004600000001</v>
      </c>
      <c r="D468" s="39">
        <f t="shared" si="46"/>
        <v>-1.3793713113771014E-2</v>
      </c>
      <c r="E468" s="39">
        <f t="shared" si="47"/>
        <v>1.9026652146501846E-4</v>
      </c>
      <c r="F468" s="31">
        <v>140</v>
      </c>
      <c r="G468" s="32">
        <f t="shared" si="42"/>
        <v>7.4065013496287774E-2</v>
      </c>
      <c r="H468" s="33">
        <f t="shared" si="43"/>
        <v>1.4092092480198319E-5</v>
      </c>
      <c r="I468" s="41">
        <f>(1-$F$3)*SUM($H$12:H468)</f>
        <v>2.613735819041197E-5</v>
      </c>
      <c r="J468" s="31">
        <f t="shared" si="44"/>
        <v>5.1124708498349377E-3</v>
      </c>
      <c r="K468" s="34">
        <f t="array" ref="K468">I468*$F$3</f>
        <v>2.5652483074468971E-5</v>
      </c>
      <c r="L468" s="43">
        <f t="shared" si="45"/>
        <v>2.7097781635245304E-8</v>
      </c>
    </row>
    <row r="469" spans="1:12" x14ac:dyDescent="0.25">
      <c r="A469" s="1">
        <v>43766</v>
      </c>
      <c r="B469" s="4">
        <v>3039.419922</v>
      </c>
      <c r="C469" s="4">
        <v>336.89776599999999</v>
      </c>
      <c r="D469" s="39">
        <f t="shared" si="46"/>
        <v>3.0849759140512095E-3</v>
      </c>
      <c r="E469" s="39">
        <f t="shared" si="47"/>
        <v>9.5170763902760955E-6</v>
      </c>
      <c r="F469" s="31">
        <v>139</v>
      </c>
      <c r="G469" s="32">
        <f t="shared" si="42"/>
        <v>7.5464966939472161E-2</v>
      </c>
      <c r="H469" s="33">
        <f t="shared" si="43"/>
        <v>7.1820585515261662E-7</v>
      </c>
      <c r="I469" s="41">
        <f>(1-$F$3)*SUM($H$12:H469)</f>
        <v>2.6150681654273586E-5</v>
      </c>
      <c r="J469" s="31">
        <f t="shared" si="44"/>
        <v>5.1137737195024171E-3</v>
      </c>
      <c r="K469" s="34">
        <f t="array" ref="K469">I469*$F$3</f>
        <v>2.566555937425082E-5</v>
      </c>
      <c r="L469" s="43">
        <f t="shared" si="45"/>
        <v>2.6077350268372117E-10</v>
      </c>
    </row>
    <row r="470" spans="1:12" x14ac:dyDescent="0.25">
      <c r="A470" s="1">
        <v>43767</v>
      </c>
      <c r="B470" s="4">
        <v>3036.889893</v>
      </c>
      <c r="C470" s="4">
        <v>344.85372899999999</v>
      </c>
      <c r="D470" s="39">
        <f t="shared" si="46"/>
        <v>2.3340833873232141E-2</v>
      </c>
      <c r="E470" s="39">
        <f t="shared" si="47"/>
        <v>5.4479452589782087E-4</v>
      </c>
      <c r="F470" s="31">
        <v>138</v>
      </c>
      <c r="G470" s="32">
        <f t="shared" si="42"/>
        <v>7.6891381859547844E-2</v>
      </c>
      <c r="H470" s="33">
        <f t="shared" si="43"/>
        <v>4.1890003925800671E-5</v>
      </c>
      <c r="I470" s="41">
        <f>(1-$F$3)*SUM($H$12:H470)</f>
        <v>2.692778469438979E-5</v>
      </c>
      <c r="J470" s="31">
        <f t="shared" si="44"/>
        <v>5.1891988489929531E-3</v>
      </c>
      <c r="K470" s="34">
        <f t="array" ref="K470">I470*$F$3</f>
        <v>2.6428246346609485E-5</v>
      </c>
      <c r="L470" s="43">
        <f t="shared" si="45"/>
        <v>2.6870359977576465E-7</v>
      </c>
    </row>
    <row r="471" spans="1:12" x14ac:dyDescent="0.25">
      <c r="A471" s="1">
        <v>43768</v>
      </c>
      <c r="B471" s="4">
        <v>3046.7700199999999</v>
      </c>
      <c r="C471" s="4">
        <v>342.01727299999999</v>
      </c>
      <c r="D471" s="39">
        <f t="shared" si="46"/>
        <v>-8.2591115807841061E-3</v>
      </c>
      <c r="E471" s="39">
        <f t="shared" si="47"/>
        <v>6.8212924103842131E-5</v>
      </c>
      <c r="F471" s="31">
        <v>137</v>
      </c>
      <c r="G471" s="32">
        <f t="shared" si="42"/>
        <v>7.8344758422975808E-2</v>
      </c>
      <c r="H471" s="33">
        <f t="shared" si="43"/>
        <v>5.3441250602402948E-6</v>
      </c>
      <c r="I471" s="41">
        <f>(1-$F$3)*SUM($H$12:H471)</f>
        <v>2.7026923759605208E-5</v>
      </c>
      <c r="J471" s="31">
        <f t="shared" si="44"/>
        <v>5.1987425171482774E-3</v>
      </c>
      <c r="K471" s="34">
        <f t="array" ref="K471">I471*$F$3</f>
        <v>2.6525546279293198E-5</v>
      </c>
      <c r="L471" s="43">
        <f t="shared" si="45"/>
        <v>1.737837469886694E-9</v>
      </c>
    </row>
    <row r="472" spans="1:12" x14ac:dyDescent="0.25">
      <c r="A472" s="1">
        <v>43769</v>
      </c>
      <c r="B472" s="4">
        <v>3037.5600589999999</v>
      </c>
      <c r="C472" s="4">
        <v>335.93911700000001</v>
      </c>
      <c r="D472" s="39">
        <f t="shared" si="46"/>
        <v>-1.7931297495334068E-2</v>
      </c>
      <c r="E472" s="39">
        <f t="shared" si="47"/>
        <v>3.2153142986617381E-4</v>
      </c>
      <c r="F472" s="31">
        <v>136</v>
      </c>
      <c r="G472" s="32">
        <f t="shared" si="42"/>
        <v>7.9825606250205239E-2</v>
      </c>
      <c r="H472" s="33">
        <f t="shared" si="43"/>
        <v>2.5666441317562672E-5</v>
      </c>
      <c r="I472" s="41">
        <f>(1-$F$3)*SUM($H$12:H472)</f>
        <v>2.7503062878908498E-5</v>
      </c>
      <c r="J472" s="31">
        <f t="shared" si="44"/>
        <v>5.2443362667651755E-3</v>
      </c>
      <c r="K472" s="34">
        <f t="array" ref="K472">I472*$F$3</f>
        <v>2.6992852523866177E-5</v>
      </c>
      <c r="L472" s="43">
        <f t="shared" si="45"/>
        <v>8.6752973542830544E-8</v>
      </c>
    </row>
    <row r="473" spans="1:12" x14ac:dyDescent="0.25">
      <c r="A473" s="1">
        <v>43770</v>
      </c>
      <c r="B473" s="4">
        <v>3066.9099120000001</v>
      </c>
      <c r="C473" s="4">
        <v>341.15744000000001</v>
      </c>
      <c r="D473" s="39">
        <f t="shared" si="46"/>
        <v>1.5414127472379385E-2</v>
      </c>
      <c r="E473" s="39">
        <f t="shared" si="47"/>
        <v>2.3759532573476089E-4</v>
      </c>
      <c r="F473" s="31">
        <v>135</v>
      </c>
      <c r="G473" s="32">
        <f t="shared" si="42"/>
        <v>8.1334444594369684E-2</v>
      </c>
      <c r="H473" s="33">
        <f t="shared" si="43"/>
        <v>1.9324683856855126E-5</v>
      </c>
      <c r="I473" s="41">
        <f>(1-$F$3)*SUM($H$12:H473)</f>
        <v>2.7861555816771348E-5</v>
      </c>
      <c r="J473" s="31">
        <f t="shared" si="44"/>
        <v>5.2784046658788247E-3</v>
      </c>
      <c r="K473" s="34">
        <f t="array" ref="K473">I473*$F$3</f>
        <v>2.7344695045740361E-5</v>
      </c>
      <c r="L473" s="43">
        <f t="shared" si="45"/>
        <v>4.42053277051309E-8</v>
      </c>
    </row>
    <row r="474" spans="1:12" x14ac:dyDescent="0.25">
      <c r="A474" s="1">
        <v>43773</v>
      </c>
      <c r="B474" s="4">
        <v>3078.2700199999999</v>
      </c>
      <c r="C474" s="4">
        <v>346.988495</v>
      </c>
      <c r="D474" s="39">
        <f t="shared" si="46"/>
        <v>1.6947552165376769E-2</v>
      </c>
      <c r="E474" s="39">
        <f t="shared" si="47"/>
        <v>2.8721952439816683E-4</v>
      </c>
      <c r="F474" s="31">
        <v>134</v>
      </c>
      <c r="G474" s="32">
        <f t="shared" si="42"/>
        <v>8.2871802523361168E-2</v>
      </c>
      <c r="H474" s="33">
        <f t="shared" si="43"/>
        <v>2.3802399706778597E-5</v>
      </c>
      <c r="I474" s="41">
        <f>(1-$F$3)*SUM($H$12:H474)</f>
        <v>2.8303115029966031E-5</v>
      </c>
      <c r="J474" s="31">
        <f t="shared" si="44"/>
        <v>5.3200672016400349E-3</v>
      </c>
      <c r="K474" s="34">
        <f t="array" ref="K474">I474*$F$3</f>
        <v>2.7778062877344997E-5</v>
      </c>
      <c r="L474" s="43">
        <f t="shared" si="45"/>
        <v>6.7309871956060084E-8</v>
      </c>
    </row>
    <row r="475" spans="1:12" x14ac:dyDescent="0.25">
      <c r="A475" s="1">
        <v>43774</v>
      </c>
      <c r="B475" s="4">
        <v>3074.6201169999999</v>
      </c>
      <c r="C475" s="4">
        <v>354.104401</v>
      </c>
      <c r="D475" s="39">
        <f t="shared" si="46"/>
        <v>2.0300163955479393E-2</v>
      </c>
      <c r="E475" s="39">
        <f t="shared" si="47"/>
        <v>4.1209665661934476E-4</v>
      </c>
      <c r="F475" s="31">
        <v>133</v>
      </c>
      <c r="G475" s="32">
        <f t="shared" si="42"/>
        <v>8.4438219105345491E-2</v>
      </c>
      <c r="H475" s="33">
        <f t="shared" si="43"/>
        <v>3.4796707784204554E-5</v>
      </c>
      <c r="I475" s="41">
        <f>(1-$F$3)*SUM($H$12:H475)</f>
        <v>2.8948630066274871E-5</v>
      </c>
      <c r="J475" s="31">
        <f t="shared" si="44"/>
        <v>5.3803931144735953E-3</v>
      </c>
      <c r="K475" s="34">
        <f t="array" ref="K475">I475*$F$3</f>
        <v>2.8411602939909625E-5</v>
      </c>
      <c r="L475" s="43">
        <f t="shared" si="45"/>
        <v>1.47214220416991E-7</v>
      </c>
    </row>
    <row r="476" spans="1:12" x14ac:dyDescent="0.25">
      <c r="A476" s="1">
        <v>43775</v>
      </c>
      <c r="B476" s="4">
        <v>3076.780029</v>
      </c>
      <c r="C476" s="4">
        <v>350.05230699999998</v>
      </c>
      <c r="D476" s="39">
        <f t="shared" si="46"/>
        <v>-1.1509195844519622E-2</v>
      </c>
      <c r="E476" s="39">
        <f t="shared" si="47"/>
        <v>1.3246158898750775E-4</v>
      </c>
      <c r="F476" s="31">
        <v>132</v>
      </c>
      <c r="G476" s="32">
        <f t="shared" si="42"/>
        <v>8.6034243597784318E-2</v>
      </c>
      <c r="H476" s="33">
        <f t="shared" si="43"/>
        <v>1.1396232614300826E-5</v>
      </c>
      <c r="I476" s="41">
        <f>(1-$F$3)*SUM($H$12:H476)</f>
        <v>2.9160042006606298E-5</v>
      </c>
      <c r="J476" s="31">
        <f t="shared" si="44"/>
        <v>5.4000038894991822E-3</v>
      </c>
      <c r="K476" s="34">
        <f t="array" ref="K476">I476*$F$3</f>
        <v>2.8619092969375648E-5</v>
      </c>
      <c r="L476" s="43">
        <f t="shared" si="45"/>
        <v>1.078326397927578E-8</v>
      </c>
    </row>
    <row r="477" spans="1:12" x14ac:dyDescent="0.25">
      <c r="A477" s="1">
        <v>43776</v>
      </c>
      <c r="B477" s="4">
        <v>3085.179932</v>
      </c>
      <c r="C477" s="4">
        <v>355.196686</v>
      </c>
      <c r="D477" s="39">
        <f t="shared" si="46"/>
        <v>1.4589089230973075E-2</v>
      </c>
      <c r="E477" s="39">
        <f t="shared" si="47"/>
        <v>2.1284152458929455E-4</v>
      </c>
      <c r="F477" s="31">
        <v>131</v>
      </c>
      <c r="G477" s="32">
        <f t="shared" si="42"/>
        <v>8.766043564003001E-2</v>
      </c>
      <c r="H477" s="33">
        <f t="shared" si="43"/>
        <v>1.8657780767785718E-5</v>
      </c>
      <c r="I477" s="41">
        <f>(1-$F$3)*SUM($H$12:H477)</f>
        <v>2.9506163200152853E-5</v>
      </c>
      <c r="J477" s="31">
        <f t="shared" si="44"/>
        <v>5.4319575845318277E-3</v>
      </c>
      <c r="K477" s="34">
        <f t="array" ref="K477">I477*$F$3</f>
        <v>2.8958793255628183E-5</v>
      </c>
      <c r="L477" s="43">
        <f t="shared" si="45"/>
        <v>3.3812858882729325E-8</v>
      </c>
    </row>
    <row r="478" spans="1:12" x14ac:dyDescent="0.25">
      <c r="A478" s="1">
        <v>43777</v>
      </c>
      <c r="B478" s="4">
        <v>3093.080078</v>
      </c>
      <c r="C478" s="4">
        <v>348.92401100000001</v>
      </c>
      <c r="D478" s="39">
        <f t="shared" si="46"/>
        <v>-1.7817516148849001E-2</v>
      </c>
      <c r="E478" s="39">
        <f t="shared" si="47"/>
        <v>3.1746388171449496E-4</v>
      </c>
      <c r="F478" s="31">
        <v>130</v>
      </c>
      <c r="G478" s="32">
        <f t="shared" si="42"/>
        <v>8.9317365449560884E-2</v>
      </c>
      <c r="H478" s="33">
        <f t="shared" si="43"/>
        <v>2.8355037540129715E-5</v>
      </c>
      <c r="I478" s="41">
        <f>(1-$F$3)*SUM($H$12:H478)</f>
        <v>3.0032178569214977E-5</v>
      </c>
      <c r="J478" s="31">
        <f t="shared" si="44"/>
        <v>5.4801622758103592E-3</v>
      </c>
      <c r="K478" s="34">
        <f t="array" ref="K478">I478*$F$3</f>
        <v>2.9475050493772725E-5</v>
      </c>
      <c r="L478" s="43">
        <f t="shared" si="45"/>
        <v>8.2937566907877639E-8</v>
      </c>
    </row>
    <row r="479" spans="1:12" x14ac:dyDescent="0.25">
      <c r="A479" s="1">
        <v>43780</v>
      </c>
      <c r="B479" s="4">
        <v>3087.01001</v>
      </c>
      <c r="C479" s="4">
        <v>364.78961199999998</v>
      </c>
      <c r="D479" s="39">
        <f t="shared" si="46"/>
        <v>4.4466616946851133E-2</v>
      </c>
      <c r="E479" s="39">
        <f t="shared" si="47"/>
        <v>1.9772800226979886E-3</v>
      </c>
      <c r="F479" s="31">
        <v>129</v>
      </c>
      <c r="G479" s="32">
        <f t="shared" si="42"/>
        <v>9.1005614021925474E-2</v>
      </c>
      <c r="H479" s="33">
        <f t="shared" si="43"/>
        <v>1.7994358255891718E-4</v>
      </c>
      <c r="I479" s="41">
        <f>(1-$F$3)*SUM($H$12:H479)</f>
        <v>3.3370318744699892E-5</v>
      </c>
      <c r="J479" s="31">
        <f t="shared" si="44"/>
        <v>5.7767048344795919E-3</v>
      </c>
      <c r="K479" s="34">
        <f t="array" ref="K479">I479*$F$3</f>
        <v>3.2751264705170881E-5</v>
      </c>
      <c r="L479" s="43">
        <f t="shared" si="45"/>
        <v>3.7811920906610899E-6</v>
      </c>
    </row>
    <row r="480" spans="1:12" x14ac:dyDescent="0.25">
      <c r="A480" s="1">
        <v>43781</v>
      </c>
      <c r="B480" s="4">
        <v>3091.8400879999999</v>
      </c>
      <c r="C480" s="4">
        <v>360.73373400000003</v>
      </c>
      <c r="D480" s="39">
        <f t="shared" si="46"/>
        <v>-1.1180674677204324E-2</v>
      </c>
      <c r="E480" s="39">
        <f t="shared" si="47"/>
        <v>1.2500748623747802E-4</v>
      </c>
      <c r="F480" s="31">
        <v>128</v>
      </c>
      <c r="G480" s="32">
        <f t="shared" si="42"/>
        <v>9.2725773334466355E-2</v>
      </c>
      <c r="H480" s="33">
        <f t="shared" si="43"/>
        <v>1.159141583396781E-5</v>
      </c>
      <c r="I480" s="41">
        <f>(1-$F$3)*SUM($H$12:H480)</f>
        <v>3.3585351536288615E-5</v>
      </c>
      <c r="J480" s="31">
        <f t="shared" si="44"/>
        <v>5.7952870106914136E-3</v>
      </c>
      <c r="K480" s="34">
        <f t="array" ref="K480">I480*$F$3</f>
        <v>3.2962308415346187E-5</v>
      </c>
      <c r="L480" s="43">
        <f t="shared" si="45"/>
        <v>8.4723147603078698E-9</v>
      </c>
    </row>
    <row r="481" spans="1:12" x14ac:dyDescent="0.25">
      <c r="A481" s="1">
        <v>43782</v>
      </c>
      <c r="B481" s="4">
        <v>3094.040039</v>
      </c>
      <c r="C481" s="4">
        <v>360.35598800000002</v>
      </c>
      <c r="D481" s="39">
        <f t="shared" si="46"/>
        <v>-1.0477088302032833E-3</v>
      </c>
      <c r="E481" s="39">
        <f t="shared" si="47"/>
        <v>1.0976937928859323E-6</v>
      </c>
      <c r="F481" s="31">
        <v>127</v>
      </c>
      <c r="G481" s="32">
        <f t="shared" si="42"/>
        <v>9.4478446553894424E-2</v>
      </c>
      <c r="H481" s="33">
        <f t="shared" si="43"/>
        <v>1.0370840434371521E-7</v>
      </c>
      <c r="I481" s="41">
        <f>(1-$F$3)*SUM($H$12:H481)</f>
        <v>3.3587275434802538E-5</v>
      </c>
      <c r="J481" s="31">
        <f t="shared" si="44"/>
        <v>5.7954529965139516E-3</v>
      </c>
      <c r="K481" s="34">
        <f t="array" ref="K481">I481*$F$3</f>
        <v>3.2964196623546341E-5</v>
      </c>
      <c r="L481" s="43">
        <f t="shared" si="45"/>
        <v>1.0154740026564877E-9</v>
      </c>
    </row>
    <row r="482" spans="1:12" x14ac:dyDescent="0.25">
      <c r="A482" s="1">
        <v>43783</v>
      </c>
      <c r="B482" s="4">
        <v>3096.6298830000001</v>
      </c>
      <c r="C482" s="4">
        <v>365.26678500000003</v>
      </c>
      <c r="D482" s="39">
        <f t="shared" si="46"/>
        <v>1.3535605990250197E-2</v>
      </c>
      <c r="E482" s="39">
        <f t="shared" si="47"/>
        <v>1.8321262952329702E-4</v>
      </c>
      <c r="F482" s="31">
        <v>126</v>
      </c>
      <c r="G482" s="32">
        <f t="shared" si="42"/>
        <v>9.6264248247786871E-2</v>
      </c>
      <c r="H482" s="33">
        <f t="shared" si="43"/>
        <v>1.7636826050560472E-5</v>
      </c>
      <c r="I482" s="41">
        <f>(1-$F$3)*SUM($H$12:H482)</f>
        <v>3.3914456858947734E-5</v>
      </c>
      <c r="J482" s="31">
        <f t="shared" si="44"/>
        <v>5.8236120113678361E-3</v>
      </c>
      <c r="K482" s="34">
        <f t="array" ref="K482">I482*$F$3</f>
        <v>3.3285308492772821E-5</v>
      </c>
      <c r="L482" s="43">
        <f t="shared" si="45"/>
        <v>2.247820159138987E-8</v>
      </c>
    </row>
    <row r="483" spans="1:12" x14ac:dyDescent="0.25">
      <c r="A483" s="1">
        <v>43784</v>
      </c>
      <c r="B483" s="4">
        <v>3120.459961</v>
      </c>
      <c r="C483" s="4">
        <v>369.48168900000002</v>
      </c>
      <c r="D483" s="39">
        <f t="shared" si="46"/>
        <v>1.1473178602960453E-2</v>
      </c>
      <c r="E483" s="39">
        <f t="shared" si="47"/>
        <v>1.3163382725542958E-4</v>
      </c>
      <c r="F483" s="31">
        <v>125</v>
      </c>
      <c r="G483" s="32">
        <f t="shared" si="42"/>
        <v>9.8083804600082716E-2</v>
      </c>
      <c r="H483" s="33">
        <f t="shared" si="43"/>
        <v>1.2911146591282597E-5</v>
      </c>
      <c r="I483" s="41">
        <f>(1-$F$3)*SUM($H$12:H483)</f>
        <v>3.4153972025507362E-5</v>
      </c>
      <c r="J483" s="31">
        <f t="shared" si="44"/>
        <v>5.8441399731275568E-3</v>
      </c>
      <c r="K483" s="34">
        <f t="array" ref="K483">I483*$F$3</f>
        <v>3.352038040445911E-5</v>
      </c>
      <c r="L483" s="43">
        <f t="shared" si="45"/>
        <v>9.6262484529782061E-9</v>
      </c>
    </row>
    <row r="484" spans="1:12" x14ac:dyDescent="0.25">
      <c r="A484" s="1">
        <v>43787</v>
      </c>
      <c r="B484" s="4">
        <v>3122.030029</v>
      </c>
      <c r="C484" s="4">
        <v>367.274811</v>
      </c>
      <c r="D484" s="39">
        <f t="shared" si="46"/>
        <v>-5.9908113477583486E-3</v>
      </c>
      <c r="E484" s="39">
        <f t="shared" si="47"/>
        <v>3.58898206044302E-5</v>
      </c>
      <c r="F484" s="31">
        <v>124</v>
      </c>
      <c r="G484" s="32">
        <f t="shared" si="42"/>
        <v>9.9937753630651577E-2</v>
      </c>
      <c r="H484" s="33">
        <f t="shared" si="43"/>
        <v>3.5867480494138281E-6</v>
      </c>
      <c r="I484" s="41">
        <f>(1-$F$3)*SUM($H$12:H484)</f>
        <v>3.4220509923624235E-5</v>
      </c>
      <c r="J484" s="31">
        <f t="shared" si="44"/>
        <v>5.8498299055292401E-3</v>
      </c>
      <c r="K484" s="34">
        <f t="array" ref="K484">I484*$F$3</f>
        <v>3.3585683955522661E-5</v>
      </c>
      <c r="L484" s="43">
        <f t="shared" si="45"/>
        <v>5.3090456968388621E-12</v>
      </c>
    </row>
    <row r="485" spans="1:12" x14ac:dyDescent="0.25">
      <c r="A485" s="1">
        <v>43788</v>
      </c>
      <c r="B485" s="4">
        <v>3120.179932</v>
      </c>
      <c r="C485" s="4">
        <v>364.82937600000002</v>
      </c>
      <c r="D485" s="39">
        <f t="shared" si="46"/>
        <v>-6.680590381686208E-3</v>
      </c>
      <c r="E485" s="39">
        <f t="shared" si="47"/>
        <v>4.4630287847878276E-5</v>
      </c>
      <c r="F485" s="31">
        <v>123</v>
      </c>
      <c r="G485" s="32">
        <f t="shared" si="42"/>
        <v>0.10182674541901272</v>
      </c>
      <c r="H485" s="33">
        <f t="shared" si="43"/>
        <v>4.5445569586631586E-6</v>
      </c>
      <c r="I485" s="41">
        <f>(1-$F$3)*SUM($H$12:H485)</f>
        <v>3.4304816170881072E-5</v>
      </c>
      <c r="J485" s="31">
        <f t="shared" si="44"/>
        <v>5.8570313445363321E-3</v>
      </c>
      <c r="K485" s="34">
        <f t="array" ref="K485">I485*$F$3</f>
        <v>3.3668426234412244E-5</v>
      </c>
      <c r="L485" s="43">
        <f t="shared" si="45"/>
        <v>1.2016241003278012E-10</v>
      </c>
    </row>
    <row r="486" spans="1:12" x14ac:dyDescent="0.25">
      <c r="A486" s="1">
        <v>43789</v>
      </c>
      <c r="B486" s="4">
        <v>3108.459961</v>
      </c>
      <c r="C486" s="4">
        <v>368.71624800000001</v>
      </c>
      <c r="D486" s="39">
        <f t="shared" si="46"/>
        <v>1.0597591343472173E-2</v>
      </c>
      <c r="E486" s="39">
        <f t="shared" si="47"/>
        <v>1.1230894228323632E-4</v>
      </c>
      <c r="F486" s="31">
        <v>122</v>
      </c>
      <c r="G486" s="32">
        <f t="shared" si="42"/>
        <v>0.10375144233228277</v>
      </c>
      <c r="H486" s="33">
        <f t="shared" si="43"/>
        <v>1.1652214748698868E-5</v>
      </c>
      <c r="I486" s="41">
        <f>(1-$F$3)*SUM($H$12:H486)</f>
        <v>3.4520976845426239E-5</v>
      </c>
      <c r="J486" s="31">
        <f t="shared" si="44"/>
        <v>5.8754554585518084E-3</v>
      </c>
      <c r="K486" s="34">
        <f t="array" ref="K486">I486*$F$3</f>
        <v>3.3880576904144804E-5</v>
      </c>
      <c r="L486" s="43">
        <f t="shared" si="45"/>
        <v>6.1510084960362822E-9</v>
      </c>
    </row>
    <row r="487" spans="1:12" x14ac:dyDescent="0.25">
      <c r="A487" s="1">
        <v>43790</v>
      </c>
      <c r="B487" s="4">
        <v>3103.540039</v>
      </c>
      <c r="C487" s="4">
        <v>364.27267499999999</v>
      </c>
      <c r="D487" s="39">
        <f t="shared" si="46"/>
        <v>-1.2124678278481633E-2</v>
      </c>
      <c r="E487" s="39">
        <f t="shared" si="47"/>
        <v>1.4700782335668434E-4</v>
      </c>
      <c r="F487" s="31">
        <v>121</v>
      </c>
      <c r="G487" s="32">
        <f t="shared" si="42"/>
        <v>0.10571251925743184</v>
      </c>
      <c r="H487" s="33">
        <f t="shared" si="43"/>
        <v>1.5540567357586632E-5</v>
      </c>
      <c r="I487" s="41">
        <f>(1-$F$3)*SUM($H$12:H487)</f>
        <v>3.4809270495627421E-5</v>
      </c>
      <c r="J487" s="31">
        <f t="shared" si="44"/>
        <v>5.8999381772716413E-3</v>
      </c>
      <c r="K487" s="34">
        <f t="array" ref="K487">I487*$F$3</f>
        <v>3.4163522407985954E-5</v>
      </c>
      <c r="L487" s="43">
        <f t="shared" si="45"/>
        <v>1.273383625660041E-8</v>
      </c>
    </row>
    <row r="488" spans="1:12" x14ac:dyDescent="0.25">
      <c r="A488" s="1">
        <v>43791</v>
      </c>
      <c r="B488" s="4">
        <v>3110.290039</v>
      </c>
      <c r="C488" s="4">
        <v>369.14370700000001</v>
      </c>
      <c r="D488" s="39">
        <f t="shared" si="46"/>
        <v>1.3283323750224419E-2</v>
      </c>
      <c r="E488" s="39">
        <f t="shared" si="47"/>
        <v>1.7644668985327612E-4</v>
      </c>
      <c r="F488" s="31">
        <v>120</v>
      </c>
      <c r="G488" s="32">
        <f t="shared" si="42"/>
        <v>0.10771066383793014</v>
      </c>
      <c r="H488" s="33">
        <f t="shared" si="43"/>
        <v>1.9005190096101744E-5</v>
      </c>
      <c r="I488" s="41">
        <f>(1-$F$3)*SUM($H$12:H488)</f>
        <v>3.5161836492704609E-5</v>
      </c>
      <c r="J488" s="31">
        <f t="shared" si="44"/>
        <v>5.9297416885311796E-3</v>
      </c>
      <c r="K488" s="34">
        <f t="array" ref="K488">I488*$F$3</f>
        <v>3.4509547939976159E-5</v>
      </c>
      <c r="L488" s="43">
        <f t="shared" si="45"/>
        <v>2.0146152254516251E-8</v>
      </c>
    </row>
    <row r="489" spans="1:12" x14ac:dyDescent="0.25">
      <c r="A489" s="1">
        <v>43794</v>
      </c>
      <c r="B489" s="4">
        <v>3133.639893</v>
      </c>
      <c r="C489" s="4">
        <v>370.92312600000002</v>
      </c>
      <c r="D489" s="39">
        <f t="shared" si="46"/>
        <v>4.808815500704537E-3</v>
      </c>
      <c r="E489" s="39">
        <f t="shared" si="47"/>
        <v>2.3124706519816228E-5</v>
      </c>
      <c r="F489" s="31">
        <v>119</v>
      </c>
      <c r="G489" s="32">
        <f t="shared" si="42"/>
        <v>0.10974657671486691</v>
      </c>
      <c r="H489" s="33">
        <f t="shared" si="43"/>
        <v>2.5378573780857948E-6</v>
      </c>
      <c r="I489" s="41">
        <f>(1-$F$3)*SUM($H$12:H489)</f>
        <v>3.5208916380483688E-5</v>
      </c>
      <c r="J489" s="31">
        <f t="shared" si="44"/>
        <v>5.9337101699091848E-3</v>
      </c>
      <c r="K489" s="34">
        <f t="array" ref="K489">I489*$F$3</f>
        <v>3.4555754446984341E-5</v>
      </c>
      <c r="L489" s="43">
        <f t="shared" si="45"/>
        <v>1.3066885671321442E-10</v>
      </c>
    </row>
    <row r="490" spans="1:12" x14ac:dyDescent="0.25">
      <c r="A490" s="1">
        <v>43795</v>
      </c>
      <c r="B490" s="4">
        <v>3140.5200199999999</v>
      </c>
      <c r="C490" s="4">
        <v>371.30087300000002</v>
      </c>
      <c r="D490" s="39">
        <f t="shared" si="46"/>
        <v>1.0178787889465149E-3</v>
      </c>
      <c r="E490" s="39">
        <f t="shared" si="47"/>
        <v>1.036077228987224E-6</v>
      </c>
      <c r="F490" s="31">
        <v>118</v>
      </c>
      <c r="G490" s="32">
        <f t="shared" si="42"/>
        <v>0.11182097177262761</v>
      </c>
      <c r="H490" s="33">
        <f t="shared" si="43"/>
        <v>1.158551625768426E-7</v>
      </c>
      <c r="I490" s="41">
        <f>(1-$F$3)*SUM($H$12:H490)</f>
        <v>3.5211065613966956E-5</v>
      </c>
      <c r="J490" s="31">
        <f t="shared" si="44"/>
        <v>5.9338912708244793E-3</v>
      </c>
      <c r="K490" s="34">
        <f t="array" ref="K490">I490*$F$3</f>
        <v>3.4557863809956339E-5</v>
      </c>
      <c r="L490" s="43">
        <f t="shared" si="45"/>
        <v>1.1237101755800409E-9</v>
      </c>
    </row>
    <row r="491" spans="1:12" x14ac:dyDescent="0.25">
      <c r="A491" s="1">
        <v>43796</v>
      </c>
      <c r="B491" s="4">
        <v>3153.6298830000001</v>
      </c>
      <c r="C491" s="4">
        <v>365.82345600000002</v>
      </c>
      <c r="D491" s="39">
        <f t="shared" si="46"/>
        <v>-1.4861856006458811E-2</v>
      </c>
      <c r="E491" s="39">
        <f t="shared" si="47"/>
        <v>2.2087476395671581E-4</v>
      </c>
      <c r="F491" s="31">
        <v>117</v>
      </c>
      <c r="G491" s="32">
        <f t="shared" si="42"/>
        <v>0.11393457638921439</v>
      </c>
      <c r="H491" s="33">
        <f t="shared" si="43"/>
        <v>2.5165272666476136E-5</v>
      </c>
      <c r="I491" s="41">
        <f>(1-$F$3)*SUM($H$12:H491)</f>
        <v>3.5677907534753386E-5</v>
      </c>
      <c r="J491" s="31">
        <f t="shared" si="44"/>
        <v>5.9730986543630252E-3</v>
      </c>
      <c r="K491" s="34">
        <f t="array" ref="K491">I491*$F$3</f>
        <v>3.5016045328692207E-5</v>
      </c>
      <c r="L491" s="43">
        <f t="shared" si="45"/>
        <v>3.4543463290050848E-8</v>
      </c>
    </row>
    <row r="492" spans="1:12" x14ac:dyDescent="0.25">
      <c r="A492" s="1">
        <v>43798</v>
      </c>
      <c r="B492" s="4">
        <v>3140.9799800000001</v>
      </c>
      <c r="C492" s="4">
        <v>364.01422100000002</v>
      </c>
      <c r="D492" s="39">
        <f t="shared" si="46"/>
        <v>-4.9579208174050839E-3</v>
      </c>
      <c r="E492" s="39">
        <f t="shared" si="47"/>
        <v>2.4580978831658697E-5</v>
      </c>
      <c r="F492" s="31">
        <v>116</v>
      </c>
      <c r="G492" s="32">
        <f t="shared" si="42"/>
        <v>0.11608813169129817</v>
      </c>
      <c r="H492" s="33">
        <f t="shared" si="43"/>
        <v>2.8535599077106073E-6</v>
      </c>
      <c r="I492" s="41">
        <f>(1-$F$3)*SUM($H$12:H492)</f>
        <v>3.5730844032046713E-5</v>
      </c>
      <c r="J492" s="31">
        <f t="shared" si="44"/>
        <v>5.9775282543913346E-3</v>
      </c>
      <c r="K492" s="34">
        <f t="array" ref="K492">I492*$F$3</f>
        <v>3.5067999799031029E-5</v>
      </c>
      <c r="L492" s="43">
        <f t="shared" si="45"/>
        <v>1.0997760877010693E-10</v>
      </c>
    </row>
    <row r="493" spans="1:12" x14ac:dyDescent="0.25">
      <c r="A493" s="1">
        <v>43801</v>
      </c>
      <c r="B493" s="4">
        <v>3113.8701169999999</v>
      </c>
      <c r="C493" s="4">
        <v>353.07928500000003</v>
      </c>
      <c r="D493" s="39">
        <f t="shared" si="46"/>
        <v>-3.0500300441735396E-2</v>
      </c>
      <c r="E493" s="39">
        <f t="shared" si="47"/>
        <v>9.3026832703612436E-4</v>
      </c>
      <c r="F493" s="31">
        <v>115</v>
      </c>
      <c r="G493" s="32">
        <f t="shared" si="42"/>
        <v>0.11828239281409163</v>
      </c>
      <c r="H493" s="33">
        <f t="shared" si="43"/>
        <v>1.1003436368099471E-4</v>
      </c>
      <c r="I493" s="41">
        <f>(1-$F$3)*SUM($H$12:H493)</f>
        <v>3.7772095655828185E-5</v>
      </c>
      <c r="J493" s="31">
        <f t="shared" si="44"/>
        <v>6.1459007196527499E-3</v>
      </c>
      <c r="K493" s="34">
        <f t="array" ref="K493">I493*$F$3</f>
        <v>3.7071384087080267E-5</v>
      </c>
      <c r="L493" s="43">
        <f t="shared" si="45"/>
        <v>7.9780077889351798E-7</v>
      </c>
    </row>
    <row r="494" spans="1:12" x14ac:dyDescent="0.25">
      <c r="A494" s="1">
        <v>43802</v>
      </c>
      <c r="B494" s="4">
        <v>3093.1999510000001</v>
      </c>
      <c r="C494" s="4">
        <v>349.99761999999998</v>
      </c>
      <c r="D494" s="39">
        <f t="shared" si="46"/>
        <v>-8.7662806528237703E-3</v>
      </c>
      <c r="E494" s="39">
        <f t="shared" si="47"/>
        <v>7.684767648407235E-5</v>
      </c>
      <c r="F494" s="31">
        <v>114</v>
      </c>
      <c r="G494" s="32">
        <f t="shared" si="42"/>
        <v>0.12051812916613425</v>
      </c>
      <c r="H494" s="33">
        <f t="shared" si="43"/>
        <v>9.261538200624729E-6</v>
      </c>
      <c r="I494" s="41">
        <f>(1-$F$3)*SUM($H$12:H494)</f>
        <v>3.7943906799713639E-5</v>
      </c>
      <c r="J494" s="31">
        <f t="shared" si="44"/>
        <v>6.1598625633786375E-3</v>
      </c>
      <c r="K494" s="34">
        <f t="array" ref="K494">I494*$F$3</f>
        <v>3.7240007955966278E-5</v>
      </c>
      <c r="L494" s="43">
        <f t="shared" si="45"/>
        <v>1.5687674062323242E-9</v>
      </c>
    </row>
    <row r="495" spans="1:12" x14ac:dyDescent="0.25">
      <c r="A495" s="1">
        <v>43803</v>
      </c>
      <c r="B495" s="4">
        <v>3112.76001</v>
      </c>
      <c r="C495" s="4">
        <v>346.77676400000001</v>
      </c>
      <c r="D495" s="39">
        <f t="shared" si="46"/>
        <v>-9.2451129520325168E-3</v>
      </c>
      <c r="E495" s="39">
        <f t="shared" si="47"/>
        <v>8.5472113495839392E-5</v>
      </c>
      <c r="F495" s="31">
        <v>113</v>
      </c>
      <c r="G495" s="32">
        <f t="shared" si="42"/>
        <v>0.12279612469908219</v>
      </c>
      <c r="H495" s="33">
        <f t="shared" si="43"/>
        <v>1.04956443071292E-5</v>
      </c>
      <c r="I495" s="41">
        <f>(1-$F$3)*SUM($H$12:H495)</f>
        <v>3.8138611892448778E-5</v>
      </c>
      <c r="J495" s="31">
        <f t="shared" si="44"/>
        <v>6.1756466780774283E-3</v>
      </c>
      <c r="K495" s="34">
        <f t="array" ref="K495">I495*$F$3</f>
        <v>3.7431101067194837E-5</v>
      </c>
      <c r="L495" s="43">
        <f t="shared" si="45"/>
        <v>2.3079388751691806E-9</v>
      </c>
    </row>
    <row r="496" spans="1:12" x14ac:dyDescent="0.25">
      <c r="A496" s="1">
        <v>43804</v>
      </c>
      <c r="B496" s="4">
        <v>3117.429932</v>
      </c>
      <c r="C496" s="4">
        <v>343.635468</v>
      </c>
      <c r="D496" s="39">
        <f t="shared" si="46"/>
        <v>-9.0998320456468062E-3</v>
      </c>
      <c r="E496" s="39">
        <f t="shared" si="47"/>
        <v>8.2806943258980533E-5</v>
      </c>
      <c r="F496" s="31">
        <v>112</v>
      </c>
      <c r="G496" s="32">
        <f t="shared" si="42"/>
        <v>0.12511717818259771</v>
      </c>
      <c r="H496" s="33">
        <f t="shared" si="43"/>
        <v>1.0360571074490125E-5</v>
      </c>
      <c r="I496" s="41">
        <f>(1-$F$3)*SUM($H$12:H496)</f>
        <v>3.8330811236559306E-5</v>
      </c>
      <c r="J496" s="31">
        <f t="shared" si="44"/>
        <v>6.1911881926298533E-3</v>
      </c>
      <c r="K496" s="34">
        <f t="array" ref="K496">I496*$F$3</f>
        <v>3.761973491403587E-5</v>
      </c>
      <c r="L496" s="43">
        <f t="shared" si="45"/>
        <v>2.0418837980094365E-9</v>
      </c>
    </row>
    <row r="497" spans="1:12" x14ac:dyDescent="0.25">
      <c r="A497" s="1">
        <v>43805</v>
      </c>
      <c r="B497" s="4">
        <v>3145.9099120000001</v>
      </c>
      <c r="C497" s="4">
        <v>351.99572799999999</v>
      </c>
      <c r="D497" s="39">
        <f t="shared" si="46"/>
        <v>2.4037629698154546E-2</v>
      </c>
      <c r="E497" s="39">
        <f t="shared" si="47"/>
        <v>5.7780764150560141E-4</v>
      </c>
      <c r="F497" s="31">
        <v>111</v>
      </c>
      <c r="G497" s="32">
        <f t="shared" si="42"/>
        <v>0.12748210348443434</v>
      </c>
      <c r="H497" s="33">
        <f t="shared" si="43"/>
        <v>7.3660133548514013E-5</v>
      </c>
      <c r="I497" s="41">
        <f>(1-$F$3)*SUM($H$12:H497)</f>
        <v>3.969728314755046E-5</v>
      </c>
      <c r="J497" s="31">
        <f t="shared" si="44"/>
        <v>6.3005780010686688E-3</v>
      </c>
      <c r="K497" s="34">
        <f t="array" ref="K497">I497*$F$3</f>
        <v>3.8960857353154318E-5</v>
      </c>
      <c r="L497" s="43">
        <f t="shared" si="45"/>
        <v>2.9035585679143393E-7</v>
      </c>
    </row>
    <row r="498" spans="1:12" x14ac:dyDescent="0.25">
      <c r="A498" s="1">
        <v>43808</v>
      </c>
      <c r="B498" s="4">
        <v>3135.959961</v>
      </c>
      <c r="C498" s="4">
        <v>349.13275099999998</v>
      </c>
      <c r="D498" s="39">
        <f t="shared" si="46"/>
        <v>-8.1668139245880123E-3</v>
      </c>
      <c r="E498" s="39">
        <f t="shared" si="47"/>
        <v>6.6696849678844658E-5</v>
      </c>
      <c r="F498" s="31">
        <v>110</v>
      </c>
      <c r="G498" s="32">
        <f t="shared" si="42"/>
        <v>0.1298917298558164</v>
      </c>
      <c r="H498" s="33">
        <f t="shared" si="43"/>
        <v>8.663369180718485E-6</v>
      </c>
      <c r="I498" s="41">
        <f>(1-$F$3)*SUM($H$12:H498)</f>
        <v>3.9857997635424712E-5</v>
      </c>
      <c r="J498" s="31">
        <f t="shared" si="44"/>
        <v>6.3133190664993889E-3</v>
      </c>
      <c r="K498" s="34">
        <f t="array" ref="K498">I498*$F$3</f>
        <v>3.9118590420512618E-5</v>
      </c>
      <c r="L498" s="43">
        <f t="shared" si="45"/>
        <v>7.6056038371977687E-10</v>
      </c>
    </row>
    <row r="499" spans="1:12" x14ac:dyDescent="0.25">
      <c r="A499" s="1">
        <v>43809</v>
      </c>
      <c r="B499" s="4">
        <v>3132.5200199999999</v>
      </c>
      <c r="C499" s="4">
        <v>345.84234600000002</v>
      </c>
      <c r="D499" s="39">
        <f t="shared" si="46"/>
        <v>-9.46920141616589E-3</v>
      </c>
      <c r="E499" s="39">
        <f t="shared" si="47"/>
        <v>8.9665775459918097E-5</v>
      </c>
      <c r="F499" s="31">
        <v>109</v>
      </c>
      <c r="G499" s="32">
        <f t="shared" si="42"/>
        <v>0.13234690222221238</v>
      </c>
      <c r="H499" s="33">
        <f t="shared" si="43"/>
        <v>1.186698761747263E-5</v>
      </c>
      <c r="I499" s="41">
        <f>(1-$F$3)*SUM($H$12:H499)</f>
        <v>4.0078142569545367E-5</v>
      </c>
      <c r="J499" s="31">
        <f t="shared" si="44"/>
        <v>6.3307300186902114E-3</v>
      </c>
      <c r="K499" s="34">
        <f t="array" ref="K499">I499*$F$3</f>
        <v>3.9334651437671255E-5</v>
      </c>
      <c r="L499" s="43">
        <f t="shared" si="45"/>
        <v>2.5332220453427931E-9</v>
      </c>
    </row>
    <row r="500" spans="1:12" x14ac:dyDescent="0.25">
      <c r="A500" s="1">
        <v>43810</v>
      </c>
      <c r="B500" s="4">
        <v>3141.6298830000001</v>
      </c>
      <c r="C500" s="4">
        <v>347.92993200000001</v>
      </c>
      <c r="D500" s="39">
        <f t="shared" si="46"/>
        <v>6.0180908542365802E-3</v>
      </c>
      <c r="E500" s="39">
        <f t="shared" si="47"/>
        <v>3.6217417529845973E-5</v>
      </c>
      <c r="F500" s="31">
        <v>108</v>
      </c>
      <c r="G500" s="32">
        <f t="shared" si="42"/>
        <v>0.1348484814796044</v>
      </c>
      <c r="H500" s="33">
        <f t="shared" si="43"/>
        <v>4.8838637570125349E-6</v>
      </c>
      <c r="I500" s="41">
        <f>(1-$F$3)*SUM($H$12:H500)</f>
        <v>4.0168743309994331E-5</v>
      </c>
      <c r="J500" s="31">
        <f t="shared" si="44"/>
        <v>6.3378816106010004E-3</v>
      </c>
      <c r="K500" s="34">
        <f t="array" ref="K500">I500*$F$3</f>
        <v>3.9423571440372755E-5</v>
      </c>
      <c r="L500" s="43">
        <f t="shared" si="45"/>
        <v>1.0279422897986179E-11</v>
      </c>
    </row>
    <row r="501" spans="1:12" x14ac:dyDescent="0.25">
      <c r="A501" s="1">
        <v>43811</v>
      </c>
      <c r="B501" s="4">
        <v>3168.570068</v>
      </c>
      <c r="C501" s="4">
        <v>344.24188199999998</v>
      </c>
      <c r="D501" s="39">
        <f t="shared" si="46"/>
        <v>-1.0656559042931989E-2</v>
      </c>
      <c r="E501" s="39">
        <f t="shared" si="47"/>
        <v>1.1356225063549555E-4</v>
      </c>
      <c r="F501" s="31">
        <v>107</v>
      </c>
      <c r="G501" s="32">
        <f t="shared" si="42"/>
        <v>0.13739734479635818</v>
      </c>
      <c r="H501" s="33">
        <f t="shared" si="43"/>
        <v>1.5603151706415628E-5</v>
      </c>
      <c r="I501" s="41">
        <f>(1-$F$3)*SUM($H$12:H501)</f>
        <v>4.0458197964807143E-5</v>
      </c>
      <c r="J501" s="31">
        <f t="shared" si="44"/>
        <v>6.360675904713833E-3</v>
      </c>
      <c r="K501" s="34">
        <f t="array" ref="K501">I501*$F$3</f>
        <v>3.9707656410985264E-5</v>
      </c>
      <c r="L501" s="43">
        <f t="shared" si="45"/>
        <v>5.4545010880670673E-9</v>
      </c>
    </row>
    <row r="502" spans="1:12" x14ac:dyDescent="0.25">
      <c r="A502" s="1">
        <v>43812</v>
      </c>
      <c r="B502" s="4">
        <v>3168.8000489999999</v>
      </c>
      <c r="C502" s="4">
        <v>339.64920000000001</v>
      </c>
      <c r="D502" s="39">
        <f t="shared" si="46"/>
        <v>-1.3431235362645831E-2</v>
      </c>
      <c r="E502" s="39">
        <f t="shared" si="47"/>
        <v>1.8039808336678791E-4</v>
      </c>
      <c r="F502" s="31">
        <v>106</v>
      </c>
      <c r="G502" s="32">
        <f t="shared" si="42"/>
        <v>0.13999438592079808</v>
      </c>
      <c r="H502" s="33">
        <f t="shared" si="43"/>
        <v>2.5254718902222412E-5</v>
      </c>
      <c r="I502" s="41">
        <f>(1-$F$3)*SUM($H$12:H502)</f>
        <v>4.0926699206080825E-5</v>
      </c>
      <c r="J502" s="31">
        <f t="shared" si="44"/>
        <v>6.3973978464748329E-3</v>
      </c>
      <c r="K502" s="34">
        <f t="array" ref="K502">I502*$F$3</f>
        <v>4.0167466468091554E-5</v>
      </c>
      <c r="L502" s="43">
        <f t="shared" si="45"/>
        <v>1.9664625915788945E-8</v>
      </c>
    </row>
    <row r="503" spans="1:12" x14ac:dyDescent="0.25">
      <c r="A503" s="1">
        <v>43815</v>
      </c>
      <c r="B503" s="4">
        <v>3191.4499510000001</v>
      </c>
      <c r="C503" s="4">
        <v>325.06594799999999</v>
      </c>
      <c r="D503" s="39">
        <f t="shared" si="46"/>
        <v>-4.3885241600759121E-2</v>
      </c>
      <c r="E503" s="39">
        <f t="shared" si="47"/>
        <v>1.9259144303569991E-3</v>
      </c>
      <c r="F503" s="31">
        <v>105</v>
      </c>
      <c r="G503" s="32">
        <f t="shared" si="42"/>
        <v>0.14264051549459653</v>
      </c>
      <c r="H503" s="33">
        <f t="shared" si="43"/>
        <v>2.7471342714460457E-4</v>
      </c>
      <c r="I503" s="41">
        <f>(1-$F$3)*SUM($H$12:H503)</f>
        <v>4.6022918336853645E-5</v>
      </c>
      <c r="J503" s="31">
        <f t="shared" si="44"/>
        <v>6.7840193349410233E-3</v>
      </c>
      <c r="K503" s="34">
        <f t="array" ref="K503">I503*$F$3</f>
        <v>4.5169145445880939E-5</v>
      </c>
      <c r="L503" s="43">
        <f t="shared" si="45"/>
        <v>3.5372028267154033E-6</v>
      </c>
    </row>
    <row r="504" spans="1:12" x14ac:dyDescent="0.25">
      <c r="A504" s="1">
        <v>43816</v>
      </c>
      <c r="B504" s="4">
        <v>3192.5200199999999</v>
      </c>
      <c r="C504" s="4">
        <v>325.06594799999999</v>
      </c>
      <c r="D504" s="39">
        <f t="shared" si="46"/>
        <v>0</v>
      </c>
      <c r="E504" s="39">
        <f t="shared" si="47"/>
        <v>0</v>
      </c>
      <c r="F504" s="31">
        <v>104</v>
      </c>
      <c r="G504" s="32">
        <f t="shared" si="42"/>
        <v>0.14533666137208653</v>
      </c>
      <c r="H504" s="33">
        <f t="shared" si="43"/>
        <v>0</v>
      </c>
      <c r="I504" s="41">
        <f>(1-$F$3)*SUM($H$12:H504)</f>
        <v>4.6022918336853645E-5</v>
      </c>
      <c r="J504" s="31">
        <f t="shared" si="44"/>
        <v>6.7840193349410233E-3</v>
      </c>
      <c r="K504" s="34">
        <f t="array" ref="K504">I504*$F$3</f>
        <v>4.5169145445880939E-5</v>
      </c>
      <c r="L504" s="43">
        <f t="shared" si="45"/>
        <v>2.0402517003111469E-9</v>
      </c>
    </row>
    <row r="505" spans="1:12" x14ac:dyDescent="0.25">
      <c r="A505" s="1">
        <v>43817</v>
      </c>
      <c r="B505" s="4">
        <v>3191.139893</v>
      </c>
      <c r="C505" s="4">
        <v>328.72418199999998</v>
      </c>
      <c r="D505" s="39">
        <f t="shared" si="46"/>
        <v>1.1190967899766324E-2</v>
      </c>
      <c r="E505" s="39">
        <f t="shared" si="47"/>
        <v>1.2523776253360028E-4</v>
      </c>
      <c r="F505" s="31">
        <v>103</v>
      </c>
      <c r="G505" s="32">
        <f t="shared" si="42"/>
        <v>0.14808376894561012</v>
      </c>
      <c r="H505" s="33">
        <f t="shared" si="43"/>
        <v>1.8545679890290852E-5</v>
      </c>
      <c r="I505" s="41">
        <f>(1-$F$3)*SUM($H$12:H505)</f>
        <v>4.6366959942800843E-5</v>
      </c>
      <c r="J505" s="31">
        <f t="shared" si="44"/>
        <v>6.8093288907792402E-3</v>
      </c>
      <c r="K505" s="34">
        <f t="array" ref="K505">I505*$F$3</f>
        <v>4.5506804723041974E-5</v>
      </c>
      <c r="L505" s="43">
        <f t="shared" si="45"/>
        <v>6.3570256333890265E-9</v>
      </c>
    </row>
    <row r="506" spans="1:12" x14ac:dyDescent="0.25">
      <c r="A506" s="1">
        <v>43818</v>
      </c>
      <c r="B506" s="4">
        <v>3205.3701169999999</v>
      </c>
      <c r="C506" s="4">
        <v>331.52749599999999</v>
      </c>
      <c r="D506" s="39">
        <f t="shared" si="46"/>
        <v>8.4917038115731105E-3</v>
      </c>
      <c r="E506" s="39">
        <f t="shared" si="47"/>
        <v>7.21090336234853E-5</v>
      </c>
      <c r="F506" s="31">
        <v>102</v>
      </c>
      <c r="G506" s="32">
        <f t="shared" si="42"/>
        <v>0.15088280147701605</v>
      </c>
      <c r="H506" s="33">
        <f t="shared" si="43"/>
        <v>1.0880013004911808E-5</v>
      </c>
      <c r="I506" s="41">
        <f>(1-$F$3)*SUM($H$12:H506)</f>
        <v>4.6568795473721228E-5</v>
      </c>
      <c r="J506" s="31">
        <f t="shared" si="44"/>
        <v>6.8241333130091494E-3</v>
      </c>
      <c r="K506" s="34">
        <f t="array" ref="K506">I506*$F$3</f>
        <v>4.5704895995428522E-5</v>
      </c>
      <c r="L506" s="43">
        <f t="shared" si="45"/>
        <v>6.9717848388136379E-10</v>
      </c>
    </row>
    <row r="507" spans="1:12" x14ac:dyDescent="0.25">
      <c r="A507" s="1">
        <v>43819</v>
      </c>
      <c r="B507" s="4">
        <v>3221.219971</v>
      </c>
      <c r="C507" s="4">
        <v>326.06002799999999</v>
      </c>
      <c r="D507" s="39">
        <f t="shared" si="46"/>
        <v>-1.6629250994029513E-2</v>
      </c>
      <c r="E507" s="39">
        <f t="shared" si="47"/>
        <v>2.7653198862243153E-4</v>
      </c>
      <c r="F507" s="31">
        <v>101</v>
      </c>
      <c r="G507" s="32">
        <f t="shared" si="42"/>
        <v>0.15373474043542382</v>
      </c>
      <c r="H507" s="33">
        <f t="shared" si="43"/>
        <v>4.2512573492961083E-5</v>
      </c>
      <c r="I507" s="41">
        <f>(1-$F$3)*SUM($H$12:H507)</f>
        <v>4.7357447825319505E-5</v>
      </c>
      <c r="J507" s="31">
        <f t="shared" si="44"/>
        <v>6.8816747834607459E-3</v>
      </c>
      <c r="K507" s="34">
        <f t="array" ref="K507">I507*$F$3</f>
        <v>4.6478918027557094E-5</v>
      </c>
      <c r="L507" s="43">
        <f t="shared" si="45"/>
        <v>5.2924415290130279E-8</v>
      </c>
    </row>
    <row r="508" spans="1:12" x14ac:dyDescent="0.25">
      <c r="A508" s="1">
        <v>43822</v>
      </c>
      <c r="B508" s="4">
        <v>3224.01001</v>
      </c>
      <c r="C508" s="4">
        <v>335.55355800000001</v>
      </c>
      <c r="D508" s="39">
        <f t="shared" si="46"/>
        <v>2.87000806495743E-2</v>
      </c>
      <c r="E508" s="39">
        <f t="shared" si="47"/>
        <v>8.2369462929206922E-4</v>
      </c>
      <c r="F508" s="31">
        <v>100</v>
      </c>
      <c r="G508" s="32">
        <f t="shared" si="42"/>
        <v>0.15664058584137136</v>
      </c>
      <c r="H508" s="33">
        <f t="shared" si="43"/>
        <v>1.2902400928670093E-4</v>
      </c>
      <c r="I508" s="41">
        <f>(1-$F$3)*SUM($H$12:H508)</f>
        <v>4.9750977079751542E-5</v>
      </c>
      <c r="J508" s="31">
        <f t="shared" si="44"/>
        <v>7.053437252840032E-3</v>
      </c>
      <c r="K508" s="34">
        <f t="array" ref="K508">I508*$F$3</f>
        <v>4.8828044830666354E-5</v>
      </c>
      <c r="L508" s="43">
        <f t="shared" si="45"/>
        <v>6.0041822371488049E-7</v>
      </c>
    </row>
    <row r="509" spans="1:12" x14ac:dyDescent="0.25">
      <c r="A509" s="1">
        <v>43823</v>
      </c>
      <c r="B509" s="4">
        <v>3223.3798830000001</v>
      </c>
      <c r="C509" s="4">
        <v>331.03045700000001</v>
      </c>
      <c r="D509" s="39">
        <f t="shared" si="46"/>
        <v>-1.3571193785171562E-2</v>
      </c>
      <c r="E509" s="39">
        <f t="shared" si="47"/>
        <v>1.8417730075467924E-4</v>
      </c>
      <c r="F509" s="31">
        <v>99</v>
      </c>
      <c r="G509" s="32">
        <f t="shared" si="42"/>
        <v>0.15960135661746852</v>
      </c>
      <c r="H509" s="33">
        <f t="shared" si="43"/>
        <v>2.9394947058590317E-5</v>
      </c>
      <c r="I509" s="41">
        <f>(1-$F$3)*SUM($H$12:H509)</f>
        <v>5.0296283849446451E-5</v>
      </c>
      <c r="J509" s="31">
        <f t="shared" si="44"/>
        <v>7.0919872990189746E-3</v>
      </c>
      <c r="K509" s="34">
        <f t="array" ref="K509">I509*$F$3</f>
        <v>4.9363235593944162E-5</v>
      </c>
      <c r="L509" s="43">
        <f t="shared" si="45"/>
        <v>1.8174832165162923E-8</v>
      </c>
    </row>
    <row r="510" spans="1:12" x14ac:dyDescent="0.25">
      <c r="A510" s="1">
        <v>43825</v>
      </c>
      <c r="B510" s="4">
        <v>3239.9099120000001</v>
      </c>
      <c r="C510" s="4">
        <v>327.96868899999998</v>
      </c>
      <c r="D510" s="39">
        <f t="shared" si="46"/>
        <v>-9.2922427880135963E-3</v>
      </c>
      <c r="E510" s="39">
        <f t="shared" si="47"/>
        <v>8.6345776031390692E-5</v>
      </c>
      <c r="F510" s="31">
        <v>98</v>
      </c>
      <c r="G510" s="32">
        <f t="shared" si="42"/>
        <v>0.16261809094567767</v>
      </c>
      <c r="H510" s="33">
        <f t="shared" si="43"/>
        <v>1.4041385259447806E-5</v>
      </c>
      <c r="I510" s="41">
        <f>(1-$F$3)*SUM($H$12:H510)</f>
        <v>5.0556766116096203E-5</v>
      </c>
      <c r="J510" s="31">
        <f t="shared" si="44"/>
        <v>7.1103281299878278E-3</v>
      </c>
      <c r="K510" s="34">
        <f t="array" ref="K510">I510*$F$3</f>
        <v>4.9618885644257325E-5</v>
      </c>
      <c r="L510" s="43">
        <f t="shared" si="45"/>
        <v>1.3488644775085094E-9</v>
      </c>
    </row>
    <row r="511" spans="1:12" x14ac:dyDescent="0.25">
      <c r="A511" s="1">
        <v>43826</v>
      </c>
      <c r="B511" s="4">
        <v>3240.0200199999999</v>
      </c>
      <c r="C511" s="4">
        <v>328.187408</v>
      </c>
      <c r="D511" s="39">
        <f t="shared" si="46"/>
        <v>6.666676088227417E-4</v>
      </c>
      <c r="E511" s="39">
        <f t="shared" si="47"/>
        <v>4.4444570065343214E-7</v>
      </c>
      <c r="F511" s="31">
        <v>97</v>
      </c>
      <c r="G511" s="32">
        <f t="shared" si="42"/>
        <v>0.16569184663134817</v>
      </c>
      <c r="H511" s="33">
        <f t="shared" si="43"/>
        <v>7.3641028868630553E-8</v>
      </c>
      <c r="I511" s="41">
        <f>(1-$F$3)*SUM($H$12:H511)</f>
        <v>5.055813223359556E-5</v>
      </c>
      <c r="J511" s="31">
        <f t="shared" si="44"/>
        <v>7.1104241950530325E-3</v>
      </c>
      <c r="K511" s="34">
        <f t="array" ref="K511">I511*$F$3</f>
        <v>4.9620226418859514E-5</v>
      </c>
      <c r="L511" s="43">
        <f t="shared" si="45"/>
        <v>2.418257409245089E-9</v>
      </c>
    </row>
    <row r="512" spans="1:12" x14ac:dyDescent="0.25">
      <c r="A512" s="1">
        <v>43829</v>
      </c>
      <c r="B512" s="4">
        <v>3221.290039</v>
      </c>
      <c r="C512" s="4">
        <v>324.46951300000001</v>
      </c>
      <c r="D512" s="39">
        <f t="shared" si="46"/>
        <v>-1.1393230033354662E-2</v>
      </c>
      <c r="E512" s="39">
        <f t="shared" si="47"/>
        <v>1.2980569059293468E-4</v>
      </c>
      <c r="F512" s="31">
        <v>96</v>
      </c>
      <c r="G512" s="32">
        <f t="shared" si="42"/>
        <v>0.16882370147413117</v>
      </c>
      <c r="H512" s="33">
        <f t="shared" si="43"/>
        <v>2.1914277158305042E-5</v>
      </c>
      <c r="I512" s="41">
        <f>(1-$F$3)*SUM($H$12:H512)</f>
        <v>5.0964664814299838E-5</v>
      </c>
      <c r="J512" s="31">
        <f t="shared" si="44"/>
        <v>7.1389540420358387E-3</v>
      </c>
      <c r="K512" s="34">
        <f t="array" ref="K512">I512*$F$3</f>
        <v>5.0019217398351935E-5</v>
      </c>
      <c r="L512" s="43">
        <f t="shared" si="45"/>
        <v>6.3658813048298711E-9</v>
      </c>
    </row>
    <row r="513" spans="1:12" x14ac:dyDescent="0.25">
      <c r="A513" s="1">
        <v>43830</v>
      </c>
      <c r="B513" s="4">
        <v>3230.780029</v>
      </c>
      <c r="C513" s="4">
        <v>323.83331299999998</v>
      </c>
      <c r="D513" s="39">
        <f t="shared" si="46"/>
        <v>-1.9626636772451765E-3</v>
      </c>
      <c r="E513" s="39">
        <f t="shared" si="47"/>
        <v>3.8520487099775583E-6</v>
      </c>
      <c r="F513" s="31">
        <v>95</v>
      </c>
      <c r="G513" s="32">
        <f t="shared" si="42"/>
        <v>0.17201475364590579</v>
      </c>
      <c r="H513" s="33">
        <f t="shared" si="43"/>
        <v>6.6260920987881888E-7</v>
      </c>
      <c r="I513" s="41">
        <f>(1-$F$3)*SUM($H$12:H513)</f>
        <v>5.0976956902701595E-5</v>
      </c>
      <c r="J513" s="31">
        <f t="shared" si="44"/>
        <v>7.1398149067536474E-3</v>
      </c>
      <c r="K513" s="34">
        <f t="array" ref="K513">I513*$F$3</f>
        <v>5.0031281455758916E-5</v>
      </c>
      <c r="L513" s="43">
        <f t="shared" si="45"/>
        <v>2.1325215369890454E-9</v>
      </c>
    </row>
    <row r="514" spans="1:12" x14ac:dyDescent="0.25">
      <c r="A514" s="1">
        <v>43832</v>
      </c>
      <c r="B514" s="4">
        <v>3257.8500979999999</v>
      </c>
      <c r="C514" s="4">
        <v>331.34857199999999</v>
      </c>
      <c r="D514" s="39">
        <f t="shared" si="46"/>
        <v>2.2941991522695E-2</v>
      </c>
      <c r="E514" s="39">
        <f t="shared" si="47"/>
        <v>5.2633497502740923E-4</v>
      </c>
      <c r="F514" s="31">
        <v>94</v>
      </c>
      <c r="G514" s="32">
        <f t="shared" si="42"/>
        <v>0.17526612207584838</v>
      </c>
      <c r="H514" s="33">
        <f t="shared" si="43"/>
        <v>9.2248689985942515E-5</v>
      </c>
      <c r="I514" s="41">
        <f>(1-$F$3)*SUM($H$12:H514)</f>
        <v>5.2688265824080339E-5</v>
      </c>
      <c r="J514" s="31">
        <f t="shared" si="44"/>
        <v>7.2586683230521244E-3</v>
      </c>
      <c r="K514" s="34">
        <f t="array" ref="K514">I514*$F$3</f>
        <v>5.171084382090107E-5</v>
      </c>
      <c r="L514" s="43">
        <f t="shared" si="45"/>
        <v>2.2526806592353268E-7</v>
      </c>
    </row>
    <row r="515" spans="1:12" x14ac:dyDescent="0.25">
      <c r="A515" s="1">
        <v>43833</v>
      </c>
      <c r="B515" s="4">
        <v>3234.8500979999999</v>
      </c>
      <c r="C515" s="4">
        <v>330.791901</v>
      </c>
      <c r="D515" s="39">
        <f t="shared" si="46"/>
        <v>-1.6814291040984611E-3</v>
      </c>
      <c r="E515" s="39">
        <f t="shared" si="47"/>
        <v>2.8272038321093534E-6</v>
      </c>
      <c r="F515" s="31">
        <v>93</v>
      </c>
      <c r="G515" s="32">
        <f t="shared" si="42"/>
        <v>0.1785789468427805</v>
      </c>
      <c r="H515" s="33">
        <f t="shared" si="43"/>
        <v>5.0487908284796157E-7</v>
      </c>
      <c r="I515" s="41">
        <f>(1-$F$3)*SUM($H$12:H515)</f>
        <v>5.2697631854956513E-5</v>
      </c>
      <c r="J515" s="31">
        <f t="shared" si="44"/>
        <v>7.2593134561717686E-3</v>
      </c>
      <c r="K515" s="34">
        <f t="array" ref="K515">I515*$F$3</f>
        <v>5.1720036102185802E-5</v>
      </c>
      <c r="L515" s="43">
        <f t="shared" si="45"/>
        <v>2.3905090473898291E-9</v>
      </c>
    </row>
    <row r="516" spans="1:12" x14ac:dyDescent="0.25">
      <c r="A516" s="1">
        <v>43836</v>
      </c>
      <c r="B516" s="4">
        <v>3246.280029</v>
      </c>
      <c r="C516" s="4">
        <v>331.76608299999998</v>
      </c>
      <c r="D516" s="39">
        <f t="shared" si="46"/>
        <v>2.9406715353197149E-3</v>
      </c>
      <c r="E516" s="39">
        <f t="shared" si="47"/>
        <v>8.64754907863961E-6</v>
      </c>
      <c r="F516" s="31">
        <v>92</v>
      </c>
      <c r="G516" s="32">
        <f t="shared" si="42"/>
        <v>0.18195438957493265</v>
      </c>
      <c r="H516" s="33">
        <f t="shared" si="43"/>
        <v>1.5734595139231414E-6</v>
      </c>
      <c r="I516" s="41">
        <f>(1-$F$3)*SUM($H$12:H516)</f>
        <v>5.2726821161644937E-5</v>
      </c>
      <c r="J516" s="31">
        <f t="shared" si="44"/>
        <v>7.2613236507984508E-3</v>
      </c>
      <c r="K516" s="34">
        <f t="array" ref="K516">I516*$F$3</f>
        <v>5.1748683916946777E-5</v>
      </c>
      <c r="L516" s="43">
        <f t="shared" si="45"/>
        <v>1.8577078243499356E-9</v>
      </c>
    </row>
    <row r="517" spans="1:12" x14ac:dyDescent="0.25">
      <c r="A517" s="1">
        <v>43837</v>
      </c>
      <c r="B517" s="4">
        <v>3237.179932</v>
      </c>
      <c r="C517" s="4">
        <v>335.28515599999997</v>
      </c>
      <c r="D517" s="39">
        <f t="shared" si="46"/>
        <v>1.0551230376136955E-2</v>
      </c>
      <c r="E517" s="39">
        <f t="shared" si="47"/>
        <v>1.1132846245031519E-4</v>
      </c>
      <c r="F517" s="31">
        <v>91</v>
      </c>
      <c r="G517" s="32">
        <f t="shared" si="42"/>
        <v>0.18539363385726454</v>
      </c>
      <c r="H517" s="33">
        <f t="shared" si="43"/>
        <v>2.0639588205405956E-5</v>
      </c>
      <c r="I517" s="41">
        <f>(1-$F$3)*SUM($H$12:H517)</f>
        <v>5.3109706939587987E-5</v>
      </c>
      <c r="J517" s="31">
        <f t="shared" si="44"/>
        <v>7.2876406977558919E-3</v>
      </c>
      <c r="K517" s="34">
        <f t="array" ref="K517">I517*$F$3</f>
        <v>5.2124466766406367E-5</v>
      </c>
      <c r="L517" s="43">
        <f t="shared" si="45"/>
        <v>3.5051131049402939E-9</v>
      </c>
    </row>
    <row r="518" spans="1:12" x14ac:dyDescent="0.25">
      <c r="A518" s="1">
        <v>43838</v>
      </c>
      <c r="B518" s="4">
        <v>3253.0500489999999</v>
      </c>
      <c r="C518" s="4">
        <v>329.41009500000001</v>
      </c>
      <c r="D518" s="39">
        <f t="shared" si="46"/>
        <v>-1.7677917785756805E-2</v>
      </c>
      <c r="E518" s="39">
        <f t="shared" si="47"/>
        <v>3.1250877723997678E-4</v>
      </c>
      <c r="F518" s="31">
        <v>90</v>
      </c>
      <c r="G518" s="32">
        <f t="shared" si="42"/>
        <v>0.18889788564648424</v>
      </c>
      <c r="H518" s="33">
        <f t="shared" si="43"/>
        <v>5.9032247266599753E-5</v>
      </c>
      <c r="I518" s="41">
        <f>(1-$F$3)*SUM($H$12:H518)</f>
        <v>5.4204816381378025E-5</v>
      </c>
      <c r="J518" s="31">
        <f t="shared" si="44"/>
        <v>7.3623920285039168E-3</v>
      </c>
      <c r="K518" s="34">
        <f t="array" ref="K518">I518*$F$3</f>
        <v>5.3199260791707487E-5</v>
      </c>
      <c r="L518" s="43">
        <f t="shared" si="45"/>
        <v>6.7241425320635236E-8</v>
      </c>
    </row>
    <row r="519" spans="1:12" x14ac:dyDescent="0.25">
      <c r="A519" s="1">
        <v>43839</v>
      </c>
      <c r="B519" s="4">
        <v>3274.6999510000001</v>
      </c>
      <c r="C519" s="4">
        <v>334.350708</v>
      </c>
      <c r="D519" s="39">
        <f t="shared" si="46"/>
        <v>1.4887002135065608E-2</v>
      </c>
      <c r="E519" s="39">
        <f t="shared" si="47"/>
        <v>2.2162283256944797E-4</v>
      </c>
      <c r="F519" s="31">
        <v>89</v>
      </c>
      <c r="G519" s="32">
        <f t="shared" si="42"/>
        <v>0.19246837369391168</v>
      </c>
      <c r="H519" s="33">
        <f t="shared" si="43"/>
        <v>4.2655386158079733E-5</v>
      </c>
      <c r="I519" s="41">
        <f>(1-$F$3)*SUM($H$12:H519)</f>
        <v>5.499611805610426E-5</v>
      </c>
      <c r="J519" s="31">
        <f t="shared" si="44"/>
        <v>7.415936761873328E-3</v>
      </c>
      <c r="K519" s="34">
        <f t="array" ref="K519">I519*$F$3</f>
        <v>5.3975882999270914E-5</v>
      </c>
      <c r="L519" s="43">
        <f t="shared" si="45"/>
        <v>2.8105499700185485E-8</v>
      </c>
    </row>
    <row r="520" spans="1:12" x14ac:dyDescent="0.25">
      <c r="A520" s="1">
        <v>43840</v>
      </c>
      <c r="B520" s="4">
        <v>3265.3500979999999</v>
      </c>
      <c r="C520" s="4">
        <v>327.96868899999998</v>
      </c>
      <c r="D520" s="39">
        <f t="shared" si="46"/>
        <v>-1.9272322577584697E-2</v>
      </c>
      <c r="E520" s="39">
        <f t="shared" si="47"/>
        <v>3.7142241753448084E-4</v>
      </c>
      <c r="F520" s="31">
        <v>88</v>
      </c>
      <c r="G520" s="32">
        <f t="shared" ref="G520:G583" si="48">$F$3^(F520-1)</f>
        <v>0.1961063499763355</v>
      </c>
      <c r="H520" s="33">
        <f t="shared" ref="H520:H583" si="49">E520*G520</f>
        <v>7.2838294602073513E-5</v>
      </c>
      <c r="I520" s="41">
        <f>(1-$F$3)*SUM($H$12:H520)</f>
        <v>5.6347344001855214E-5</v>
      </c>
      <c r="J520" s="31">
        <f t="shared" ref="J520:J583" si="50">SQRT(I520)</f>
        <v>7.5064867948898177E-3</v>
      </c>
      <c r="K520" s="34">
        <f t="array" ref="K520">I520*$F$3</f>
        <v>5.5302042301624389E-5</v>
      </c>
      <c r="L520" s="43">
        <f t="shared" ref="L520:L583" si="51">(E520-K520)^2</f>
        <v>9.9932091637361942E-8</v>
      </c>
    </row>
    <row r="521" spans="1:12" x14ac:dyDescent="0.25">
      <c r="A521" s="1">
        <v>43843</v>
      </c>
      <c r="B521" s="4">
        <v>3288.1298830000001</v>
      </c>
      <c r="C521" s="4">
        <v>328.266907</v>
      </c>
      <c r="D521" s="39">
        <f t="shared" si="46"/>
        <v>9.0887486855762648E-4</v>
      </c>
      <c r="E521" s="39">
        <f t="shared" si="47"/>
        <v>8.2605352669564285E-7</v>
      </c>
      <c r="F521" s="31">
        <v>87</v>
      </c>
      <c r="G521" s="32">
        <f t="shared" si="48"/>
        <v>0.19981309013501319</v>
      </c>
      <c r="H521" s="33">
        <f t="shared" si="49"/>
        <v>1.6505630778598201E-7</v>
      </c>
      <c r="I521" s="41">
        <f>(1-$F$3)*SUM($H$12:H521)</f>
        <v>5.6350405967635831E-5</v>
      </c>
      <c r="J521" s="31">
        <f t="shared" si="50"/>
        <v>7.5066907467695662E-3</v>
      </c>
      <c r="K521" s="34">
        <f t="array" ref="K521">I521*$F$3</f>
        <v>5.5305047464762521E-5</v>
      </c>
      <c r="L521" s="43">
        <f t="shared" si="51"/>
        <v>2.9679607805039274E-9</v>
      </c>
    </row>
    <row r="522" spans="1:12" x14ac:dyDescent="0.25">
      <c r="A522" s="1">
        <v>43844</v>
      </c>
      <c r="B522" s="4">
        <v>3283.1499020000001</v>
      </c>
      <c r="C522" s="4">
        <v>330.38430799999998</v>
      </c>
      <c r="D522" s="39">
        <f t="shared" si="46"/>
        <v>6.429528242001584E-3</v>
      </c>
      <c r="E522" s="39">
        <f t="shared" si="47"/>
        <v>4.1338833414695982E-5</v>
      </c>
      <c r="F522" s="31">
        <v>86</v>
      </c>
      <c r="G522" s="32">
        <f t="shared" si="48"/>
        <v>0.20358989392296967</v>
      </c>
      <c r="H522" s="33">
        <f t="shared" si="49"/>
        <v>8.4161687097972688E-6</v>
      </c>
      <c r="I522" s="41">
        <f>(1-$F$3)*SUM($H$12:H522)</f>
        <v>5.6506534630266155E-5</v>
      </c>
      <c r="J522" s="31">
        <f t="shared" si="50"/>
        <v>7.5170828537582416E-3</v>
      </c>
      <c r="K522" s="34">
        <f t="array" ref="K522">I522*$F$3</f>
        <v>5.5458279778693658E-5</v>
      </c>
      <c r="L522" s="43">
        <f t="shared" si="51"/>
        <v>1.9935876562580719E-10</v>
      </c>
    </row>
    <row r="523" spans="1:12" x14ac:dyDescent="0.25">
      <c r="A523" s="1">
        <v>43845</v>
      </c>
      <c r="B523" s="4">
        <v>3289.290039</v>
      </c>
      <c r="C523" s="4">
        <v>327.84939600000001</v>
      </c>
      <c r="D523" s="39">
        <f t="shared" si="46"/>
        <v>-7.7022021702197142E-3</v>
      </c>
      <c r="E523" s="39">
        <f t="shared" si="47"/>
        <v>5.9323918270937277E-5</v>
      </c>
      <c r="F523" s="31">
        <v>85</v>
      </c>
      <c r="G523" s="32">
        <f t="shared" si="48"/>
        <v>0.20743808566075009</v>
      </c>
      <c r="H523" s="33">
        <f t="shared" si="49"/>
        <v>1.2306040040018024E-5</v>
      </c>
      <c r="I523" s="41">
        <f>(1-$F$3)*SUM($H$12:H523)</f>
        <v>5.6734824442409134E-5</v>
      </c>
      <c r="J523" s="31">
        <f t="shared" si="50"/>
        <v>7.5322522821802199E-3</v>
      </c>
      <c r="K523" s="34">
        <f t="array" ref="K523">I523*$F$3</f>
        <v>5.568233457793575E-5</v>
      </c>
      <c r="L523" s="43">
        <f t="shared" si="51"/>
        <v>1.3261131793134635E-11</v>
      </c>
    </row>
    <row r="524" spans="1:12" x14ac:dyDescent="0.25">
      <c r="A524" s="1">
        <v>43846</v>
      </c>
      <c r="B524" s="4">
        <v>3316.8100589999999</v>
      </c>
      <c r="C524" s="4">
        <v>330.03637700000002</v>
      </c>
      <c r="D524" s="39">
        <f t="shared" si="46"/>
        <v>6.6485373166129567E-3</v>
      </c>
      <c r="E524" s="39">
        <f t="shared" si="47"/>
        <v>4.4203048450395012E-5</v>
      </c>
      <c r="F524" s="31">
        <v>84</v>
      </c>
      <c r="G524" s="32">
        <f t="shared" si="48"/>
        <v>0.21135901470078736</v>
      </c>
      <c r="H524" s="33">
        <f t="shared" si="49"/>
        <v>9.3427127672466558E-6</v>
      </c>
      <c r="I524" s="41">
        <f>(1-$F$3)*SUM($H$12:H524)</f>
        <v>5.690814145873646E-5</v>
      </c>
      <c r="J524" s="31">
        <f t="shared" si="50"/>
        <v>7.5437485018216548E-3</v>
      </c>
      <c r="K524" s="34">
        <f t="array" ref="K524">I524*$F$3</f>
        <v>5.585243638376727E-5</v>
      </c>
      <c r="L524" s="43">
        <f t="shared" si="51"/>
        <v>1.3570823922219916E-10</v>
      </c>
    </row>
    <row r="525" spans="1:12" x14ac:dyDescent="0.25">
      <c r="A525" s="1">
        <v>43847</v>
      </c>
      <c r="B525" s="4">
        <v>3329.6201169999999</v>
      </c>
      <c r="C525" s="4">
        <v>322.23281900000001</v>
      </c>
      <c r="D525" s="39">
        <f t="shared" ref="D525:D588" si="52">LN(C525/C524)</f>
        <v>-2.3928557069292509E-2</v>
      </c>
      <c r="E525" s="39">
        <f t="shared" ref="E525:E588" si="53">D525^2</f>
        <v>5.7257584341838849E-4</v>
      </c>
      <c r="F525" s="31">
        <v>83</v>
      </c>
      <c r="G525" s="32">
        <f t="shared" si="48"/>
        <v>0.21535405590054707</v>
      </c>
      <c r="H525" s="33">
        <f t="shared" si="49"/>
        <v>1.2330653019082652E-4</v>
      </c>
      <c r="I525" s="41">
        <f>(1-$F$3)*SUM($H$12:H525)</f>
        <v>5.9195605543180098E-5</v>
      </c>
      <c r="J525" s="31">
        <f t="shared" si="50"/>
        <v>7.6938680482043689E-3</v>
      </c>
      <c r="K525" s="34">
        <f t="array" ref="K525">I525*$F$3</f>
        <v>5.8097465635850268E-5</v>
      </c>
      <c r="L525" s="43">
        <f t="shared" si="51"/>
        <v>2.6468800120575206E-7</v>
      </c>
    </row>
    <row r="526" spans="1:12" x14ac:dyDescent="0.25">
      <c r="A526" s="1">
        <v>43851</v>
      </c>
      <c r="B526" s="4">
        <v>3320.790039</v>
      </c>
      <c r="C526" s="4">
        <v>311.516571</v>
      </c>
      <c r="D526" s="39">
        <f t="shared" si="52"/>
        <v>-3.3821790404963012E-2</v>
      </c>
      <c r="E526" s="39">
        <f t="shared" si="53"/>
        <v>1.1439135061972481E-3</v>
      </c>
      <c r="F526" s="31">
        <v>82</v>
      </c>
      <c r="G526" s="32">
        <f t="shared" si="48"/>
        <v>0.21942461010461553</v>
      </c>
      <c r="H526" s="33">
        <f t="shared" si="49"/>
        <v>2.5100277509073487E-4</v>
      </c>
      <c r="I526" s="41">
        <f>(1-$F$3)*SUM($H$12:H526)</f>
        <v>6.3851967474921935E-5</v>
      </c>
      <c r="J526" s="31">
        <f t="shared" si="50"/>
        <v>7.9907426109794028E-3</v>
      </c>
      <c r="K526" s="34">
        <f t="array" ref="K526">I526*$F$3</f>
        <v>6.2667447222069885E-5</v>
      </c>
      <c r="L526" s="43">
        <f t="shared" si="51"/>
        <v>1.1690930400493544E-6</v>
      </c>
    </row>
    <row r="527" spans="1:12" x14ac:dyDescent="0.25">
      <c r="A527" s="1">
        <v>43852</v>
      </c>
      <c r="B527" s="4">
        <v>3321.75</v>
      </c>
      <c r="C527" s="4">
        <v>307.17242399999998</v>
      </c>
      <c r="D527" s="39">
        <f t="shared" si="52"/>
        <v>-1.4043302625014201E-2</v>
      </c>
      <c r="E527" s="39">
        <f t="shared" si="53"/>
        <v>1.9721434861773074E-4</v>
      </c>
      <c r="F527" s="31">
        <v>81</v>
      </c>
      <c r="G527" s="32">
        <f t="shared" si="48"/>
        <v>0.2235721046358998</v>
      </c>
      <c r="H527" s="33">
        <f t="shared" si="49"/>
        <v>4.4091626984864114E-5</v>
      </c>
      <c r="I527" s="41">
        <f>(1-$F$3)*SUM($H$12:H527)</f>
        <v>6.4669912907304764E-5</v>
      </c>
      <c r="J527" s="31">
        <f t="shared" si="50"/>
        <v>8.0417605601823764E-3</v>
      </c>
      <c r="K527" s="34">
        <f t="array" ref="K527">I527*$F$3</f>
        <v>6.3470218917938397E-5</v>
      </c>
      <c r="L527" s="43">
        <f t="shared" si="51"/>
        <v>1.7887492229154875E-8</v>
      </c>
    </row>
    <row r="528" spans="1:12" x14ac:dyDescent="0.25">
      <c r="A528" s="1">
        <v>43853</v>
      </c>
      <c r="B528" s="4">
        <v>3325.540039</v>
      </c>
      <c r="C528" s="4">
        <v>315.91043100000002</v>
      </c>
      <c r="D528" s="39">
        <f t="shared" si="52"/>
        <v>2.8049495586571032E-2</v>
      </c>
      <c r="E528" s="39">
        <f t="shared" si="53"/>
        <v>7.8677420266106779E-4</v>
      </c>
      <c r="F528" s="31">
        <v>80</v>
      </c>
      <c r="G528" s="32">
        <f t="shared" si="48"/>
        <v>0.22779799379611307</v>
      </c>
      <c r="H528" s="33">
        <f t="shared" si="49"/>
        <v>1.7922558493672772E-4</v>
      </c>
      <c r="I528" s="41">
        <f>(1-$F$3)*SUM($H$12:H528)</f>
        <v>6.7994733481865604E-5</v>
      </c>
      <c r="J528" s="31">
        <f t="shared" si="50"/>
        <v>8.2458919154852865E-3</v>
      </c>
      <c r="K528" s="34">
        <f t="array" ref="K528">I528*$F$3</f>
        <v>6.6733360620830736E-5</v>
      </c>
      <c r="L528" s="43">
        <f t="shared" si="51"/>
        <v>5.1845881420601354E-7</v>
      </c>
    </row>
    <row r="529" spans="1:12" x14ac:dyDescent="0.25">
      <c r="A529" s="1">
        <v>43854</v>
      </c>
      <c r="B529" s="4">
        <v>3295.469971</v>
      </c>
      <c r="C529" s="4">
        <v>321.13931300000002</v>
      </c>
      <c r="D529" s="39">
        <f t="shared" si="52"/>
        <v>1.6416298659429392E-2</v>
      </c>
      <c r="E529" s="39">
        <f t="shared" si="53"/>
        <v>2.6949486167558327E-4</v>
      </c>
      <c r="F529" s="31">
        <v>79</v>
      </c>
      <c r="G529" s="32">
        <f t="shared" si="48"/>
        <v>0.23210375937571903</v>
      </c>
      <c r="H529" s="33">
        <f t="shared" si="49"/>
        <v>6.2550770527342264E-5</v>
      </c>
      <c r="I529" s="41">
        <f>(1-$F$3)*SUM($H$12:H529)</f>
        <v>6.9155115181148999E-5</v>
      </c>
      <c r="J529" s="31">
        <f t="shared" si="50"/>
        <v>8.3159554581027553E-3</v>
      </c>
      <c r="K529" s="34">
        <f t="array" ref="K529">I529*$F$3</f>
        <v>6.7872216035518755E-5</v>
      </c>
      <c r="L529" s="43">
        <f t="shared" si="51"/>
        <v>4.0651691234899028E-8</v>
      </c>
    </row>
    <row r="530" spans="1:12" x14ac:dyDescent="0.25">
      <c r="A530" s="1">
        <v>43857</v>
      </c>
      <c r="B530" s="4">
        <v>3243.6298830000001</v>
      </c>
      <c r="C530" s="4">
        <v>314.72747800000002</v>
      </c>
      <c r="D530" s="39">
        <f t="shared" si="52"/>
        <v>-2.016791070362323E-2</v>
      </c>
      <c r="E530" s="39">
        <f t="shared" si="53"/>
        <v>4.0674462214932046E-4</v>
      </c>
      <c r="F530" s="31">
        <v>78</v>
      </c>
      <c r="G530" s="32">
        <f t="shared" si="48"/>
        <v>0.23649091117351581</v>
      </c>
      <c r="H530" s="33">
        <f t="shared" si="49"/>
        <v>9.6191406307020202E-5</v>
      </c>
      <c r="I530" s="41">
        <f>(1-$F$3)*SUM($H$12:H530)</f>
        <v>7.0939565581455577E-5</v>
      </c>
      <c r="J530" s="31">
        <f t="shared" si="50"/>
        <v>8.4225628867617003E-3</v>
      </c>
      <c r="K530" s="34">
        <f t="array" ref="K530">I530*$F$3</f>
        <v>6.9623563029259155E-5</v>
      </c>
      <c r="L530" s="43">
        <f t="shared" si="51"/>
        <v>1.1365060850223186E-7</v>
      </c>
    </row>
    <row r="531" spans="1:12" x14ac:dyDescent="0.25">
      <c r="A531" s="1">
        <v>43858</v>
      </c>
      <c r="B531" s="4">
        <v>3276.23999</v>
      </c>
      <c r="C531" s="4">
        <v>314.68771400000003</v>
      </c>
      <c r="D531" s="39">
        <f t="shared" si="52"/>
        <v>-1.2635220934699499E-4</v>
      </c>
      <c r="E531" s="39">
        <f t="shared" si="53"/>
        <v>1.5964880806866849E-8</v>
      </c>
      <c r="F531" s="31">
        <v>77</v>
      </c>
      <c r="G531" s="32">
        <f t="shared" si="48"/>
        <v>0.24096098752604053</v>
      </c>
      <c r="H531" s="33">
        <f t="shared" si="49"/>
        <v>3.8469134449581664E-9</v>
      </c>
      <c r="I531" s="41">
        <f>(1-$F$3)*SUM($H$12:H531)</f>
        <v>7.0939636945691739E-5</v>
      </c>
      <c r="J531" s="31">
        <f t="shared" si="50"/>
        <v>8.4225671232523724E-3</v>
      </c>
      <c r="K531" s="34">
        <f t="array" ref="K531">I531*$F$3</f>
        <v>6.9623633069614682E-5</v>
      </c>
      <c r="L531" s="43">
        <f t="shared" si="51"/>
        <v>4.8452274706831676E-9</v>
      </c>
    </row>
    <row r="532" spans="1:12" x14ac:dyDescent="0.25">
      <c r="A532" s="1">
        <v>43859</v>
      </c>
      <c r="B532" s="4">
        <v>3273.3999020000001</v>
      </c>
      <c r="C532" s="4">
        <v>320.115387</v>
      </c>
      <c r="D532" s="39">
        <f t="shared" si="52"/>
        <v>1.710075222147794E-2</v>
      </c>
      <c r="E532" s="39">
        <f t="shared" si="53"/>
        <v>2.9243572654038272E-4</v>
      </c>
      <c r="F532" s="31">
        <v>76</v>
      </c>
      <c r="G532" s="32">
        <f t="shared" si="48"/>
        <v>0.24551555584698068</v>
      </c>
      <c r="H532" s="33">
        <f t="shared" si="49"/>
        <v>7.1797519951077708E-5</v>
      </c>
      <c r="I532" s="41">
        <f>(1-$F$3)*SUM($H$12:H532)</f>
        <v>7.2271555441703672E-5</v>
      </c>
      <c r="J532" s="31">
        <f t="shared" si="50"/>
        <v>8.5012678726001621E-3</v>
      </c>
      <c r="K532" s="34">
        <f t="array" ref="K532">I532*$F$3</f>
        <v>7.0930843095456228E-5</v>
      </c>
      <c r="L532" s="43">
        <f t="shared" si="51"/>
        <v>4.9064413389950475E-8</v>
      </c>
    </row>
    <row r="533" spans="1:12" x14ac:dyDescent="0.25">
      <c r="A533" s="1">
        <v>43860</v>
      </c>
      <c r="B533" s="4">
        <v>3283.6599120000001</v>
      </c>
      <c r="C533" s="4">
        <v>321.38781699999998</v>
      </c>
      <c r="D533" s="39">
        <f t="shared" si="52"/>
        <v>3.9670313750179804E-3</v>
      </c>
      <c r="E533" s="39">
        <f t="shared" si="53"/>
        <v>1.5737337930377049E-5</v>
      </c>
      <c r="F533" s="31">
        <v>75</v>
      </c>
      <c r="G533" s="32">
        <f t="shared" si="48"/>
        <v>0.25015621317678105</v>
      </c>
      <c r="H533" s="33">
        <f t="shared" si="49"/>
        <v>3.9367928621464434E-6</v>
      </c>
      <c r="I533" s="41">
        <f>(1-$F$3)*SUM($H$12:H533)</f>
        <v>7.2344587034321812E-5</v>
      </c>
      <c r="J533" s="31">
        <f t="shared" si="50"/>
        <v>8.5055621233591505E-3</v>
      </c>
      <c r="K533" s="34">
        <f t="array" ref="K533">I533*$F$3</f>
        <v>7.1002519876249846E-5</v>
      </c>
      <c r="L533" s="43">
        <f t="shared" si="51"/>
        <v>3.0542403355104246E-9</v>
      </c>
    </row>
    <row r="534" spans="1:12" x14ac:dyDescent="0.25">
      <c r="A534" s="1">
        <v>43861</v>
      </c>
      <c r="B534" s="4">
        <v>3225.5200199999999</v>
      </c>
      <c r="C534" s="4">
        <v>316.38757299999997</v>
      </c>
      <c r="D534" s="39">
        <f t="shared" si="52"/>
        <v>-1.5680587659317725E-2</v>
      </c>
      <c r="E534" s="39">
        <f t="shared" si="53"/>
        <v>2.4588082934154734E-4</v>
      </c>
      <c r="F534" s="31">
        <v>74</v>
      </c>
      <c r="G534" s="32">
        <f t="shared" si="48"/>
        <v>0.25488458674263964</v>
      </c>
      <c r="H534" s="33">
        <f t="shared" si="49"/>
        <v>6.2671233574657795E-5</v>
      </c>
      <c r="I534" s="41">
        <f>(1-$F$3)*SUM($H$12:H534)</f>
        <v>7.3507203448131781E-5</v>
      </c>
      <c r="J534" s="31">
        <f t="shared" si="50"/>
        <v>8.5736342030746666E-3</v>
      </c>
      <c r="K534" s="34">
        <f t="array" ref="K534">I534*$F$3</f>
        <v>7.2143568549191102E-5</v>
      </c>
      <c r="L534" s="43">
        <f t="shared" si="51"/>
        <v>3.0184635787631196E-8</v>
      </c>
    </row>
    <row r="535" spans="1:12" x14ac:dyDescent="0.25">
      <c r="A535" s="1">
        <v>43864</v>
      </c>
      <c r="B535" s="4">
        <v>3248.919922</v>
      </c>
      <c r="C535" s="4">
        <v>314.131012</v>
      </c>
      <c r="D535" s="39">
        <f t="shared" si="52"/>
        <v>-7.1578243311048641E-3</v>
      </c>
      <c r="E535" s="39">
        <f t="shared" si="53"/>
        <v>5.1234449154956796E-5</v>
      </c>
      <c r="F535" s="31">
        <v>73</v>
      </c>
      <c r="G535" s="32">
        <f t="shared" si="48"/>
        <v>0.25970233452908775</v>
      </c>
      <c r="H535" s="33">
        <f t="shared" si="49"/>
        <v>1.3305706053854128E-5</v>
      </c>
      <c r="I535" s="41">
        <f>(1-$F$3)*SUM($H$12:H535)</f>
        <v>7.3754038102137967E-5</v>
      </c>
      <c r="J535" s="31">
        <f t="shared" si="50"/>
        <v>8.5880171228367944E-3</v>
      </c>
      <c r="K535" s="34">
        <f t="array" ref="K535">I535*$F$3</f>
        <v>7.2385824164236727E-5</v>
      </c>
      <c r="L535" s="43">
        <f t="shared" si="51"/>
        <v>4.4738066478319159E-10</v>
      </c>
    </row>
    <row r="536" spans="1:12" x14ac:dyDescent="0.25">
      <c r="A536" s="1">
        <v>43865</v>
      </c>
      <c r="B536" s="4">
        <v>3297.5900879999999</v>
      </c>
      <c r="C536" s="4">
        <v>316.05954000000003</v>
      </c>
      <c r="D536" s="39">
        <f t="shared" si="52"/>
        <v>6.1204790015961857E-3</v>
      </c>
      <c r="E536" s="39">
        <f t="shared" si="53"/>
        <v>3.7460263208979843E-5</v>
      </c>
      <c r="F536" s="31">
        <v>72</v>
      </c>
      <c r="G536" s="32">
        <f t="shared" si="48"/>
        <v>0.26461114585935569</v>
      </c>
      <c r="H536" s="33">
        <f t="shared" si="49"/>
        <v>9.9124031719212202E-6</v>
      </c>
      <c r="I536" s="41">
        <f>(1-$F$3)*SUM($H$12:H536)</f>
        <v>7.3937923466613027E-5</v>
      </c>
      <c r="J536" s="31">
        <f t="shared" si="50"/>
        <v>8.5987163848223903E-3</v>
      </c>
      <c r="K536" s="34">
        <f t="array" ref="K536">I536*$F$3</f>
        <v>7.2566298264391561E-5</v>
      </c>
      <c r="L536" s="43">
        <f t="shared" si="51"/>
        <v>1.2324336973117964E-9</v>
      </c>
    </row>
    <row r="537" spans="1:12" x14ac:dyDescent="0.25">
      <c r="A537" s="1">
        <v>43866</v>
      </c>
      <c r="B537" s="4">
        <v>3334.6899410000001</v>
      </c>
      <c r="C537" s="4">
        <v>327.60086100000001</v>
      </c>
      <c r="D537" s="39">
        <f t="shared" si="52"/>
        <v>3.5865366620547172E-2</v>
      </c>
      <c r="E537" s="39">
        <f t="shared" si="53"/>
        <v>1.2863245228262592E-3</v>
      </c>
      <c r="F537" s="31">
        <v>71</v>
      </c>
      <c r="G537" s="32">
        <f t="shared" si="48"/>
        <v>0.26961274198772667</v>
      </c>
      <c r="H537" s="33">
        <f t="shared" si="49"/>
        <v>3.4680948168524183E-4</v>
      </c>
      <c r="I537" s="41">
        <f>(1-$F$3)*SUM($H$12:H537)</f>
        <v>8.0371599219809453E-5</v>
      </c>
      <c r="J537" s="31">
        <f t="shared" si="50"/>
        <v>8.965020871130722E-3</v>
      </c>
      <c r="K537" s="34">
        <f t="array" ref="K537">I537*$F$3</f>
        <v>7.8880622656442577E-5</v>
      </c>
      <c r="L537" s="43">
        <f t="shared" si="51"/>
        <v>1.457920772057298E-6</v>
      </c>
    </row>
    <row r="538" spans="1:12" x14ac:dyDescent="0.25">
      <c r="A538" s="1">
        <v>43867</v>
      </c>
      <c r="B538" s="4">
        <v>3345.780029</v>
      </c>
      <c r="C538" s="4">
        <v>339.41061400000001</v>
      </c>
      <c r="D538" s="39">
        <f t="shared" si="52"/>
        <v>3.5414644964965894E-2</v>
      </c>
      <c r="E538" s="39">
        <f t="shared" si="53"/>
        <v>1.2541970779945842E-3</v>
      </c>
      <c r="F538" s="31">
        <v>70</v>
      </c>
      <c r="G538" s="32">
        <f t="shared" si="48"/>
        <v>0.27470887670308752</v>
      </c>
      <c r="H538" s="33">
        <f t="shared" si="49"/>
        <v>3.4453907046018688E-4</v>
      </c>
      <c r="I538" s="41">
        <f>(1-$F$3)*SUM($H$12:H538)</f>
        <v>8.6763156488881853E-5</v>
      </c>
      <c r="J538" s="31">
        <f t="shared" si="50"/>
        <v>9.314674255650697E-3</v>
      </c>
      <c r="K538" s="34">
        <f t="array" ref="K538">I538*$F$3</f>
        <v>8.5153609905954452E-5</v>
      </c>
      <c r="L538" s="43">
        <f t="shared" si="51"/>
        <v>1.366662630280691E-6</v>
      </c>
    </row>
    <row r="539" spans="1:12" x14ac:dyDescent="0.25">
      <c r="A539" s="1">
        <v>43868</v>
      </c>
      <c r="B539" s="4">
        <v>3327.709961</v>
      </c>
      <c r="C539" s="4">
        <v>334.75830100000002</v>
      </c>
      <c r="D539" s="39">
        <f t="shared" si="52"/>
        <v>-1.3801843271571631E-2</v>
      </c>
      <c r="E539" s="39">
        <f t="shared" si="53"/>
        <v>1.9049087769302709E-4</v>
      </c>
      <c r="F539" s="31">
        <v>69</v>
      </c>
      <c r="G539" s="32">
        <f t="shared" si="48"/>
        <v>0.2799013369438878</v>
      </c>
      <c r="H539" s="33">
        <f t="shared" si="49"/>
        <v>5.3318651341892897E-5</v>
      </c>
      <c r="I539" s="41">
        <f>(1-$F$3)*SUM($H$12:H539)</f>
        <v>8.7752272797538027E-5</v>
      </c>
      <c r="J539" s="31">
        <f t="shared" si="50"/>
        <v>9.3676183097699938E-3</v>
      </c>
      <c r="K539" s="34">
        <f t="array" ref="K539">I539*$F$3</f>
        <v>8.612437708072544E-5</v>
      </c>
      <c r="L539" s="43">
        <f t="shared" si="51"/>
        <v>1.0892366450057561E-8</v>
      </c>
    </row>
    <row r="540" spans="1:12" x14ac:dyDescent="0.25">
      <c r="A540" s="1">
        <v>43871</v>
      </c>
      <c r="B540" s="4">
        <v>3352.0900879999999</v>
      </c>
      <c r="C540" s="4">
        <v>342.63146999999998</v>
      </c>
      <c r="D540" s="39">
        <f t="shared" si="52"/>
        <v>2.3246656189790403E-2</v>
      </c>
      <c r="E540" s="39">
        <f t="shared" si="53"/>
        <v>5.404070240063205E-4</v>
      </c>
      <c r="F540" s="31">
        <v>68</v>
      </c>
      <c r="G540" s="32">
        <f t="shared" si="48"/>
        <v>0.28519194342472176</v>
      </c>
      <c r="H540" s="33">
        <f t="shared" si="49"/>
        <v>1.541197294167328E-4</v>
      </c>
      <c r="I540" s="41">
        <f>(1-$F$3)*SUM($H$12:H540)</f>
        <v>9.0611353701034055E-5</v>
      </c>
      <c r="J540" s="31">
        <f t="shared" si="50"/>
        <v>9.518999616610669E-3</v>
      </c>
      <c r="K540" s="34">
        <f t="array" ref="K540">I540*$F$3</f>
        <v>8.8930419066727436E-5</v>
      </c>
      <c r="L540" s="43">
        <f t="shared" si="51"/>
        <v>2.0383112480778141E-7</v>
      </c>
    </row>
    <row r="541" spans="1:12" x14ac:dyDescent="0.25">
      <c r="A541" s="1">
        <v>43872</v>
      </c>
      <c r="B541" s="4">
        <v>3357.75</v>
      </c>
      <c r="C541" s="4">
        <v>342.38293499999997</v>
      </c>
      <c r="D541" s="39">
        <f t="shared" si="52"/>
        <v>-7.2563440736812194E-4</v>
      </c>
      <c r="E541" s="39">
        <f t="shared" si="53"/>
        <v>5.2654529315648556E-7</v>
      </c>
      <c r="F541" s="31">
        <v>67</v>
      </c>
      <c r="G541" s="32">
        <f t="shared" si="48"/>
        <v>0.29058255127475474</v>
      </c>
      <c r="H541" s="33">
        <f t="shared" si="49"/>
        <v>1.5300487464712524E-7</v>
      </c>
      <c r="I541" s="41">
        <f>(1-$F$3)*SUM($H$12:H541)</f>
        <v>9.0614192100224735E-5</v>
      </c>
      <c r="J541" s="31">
        <f t="shared" si="50"/>
        <v>9.5191487066977123E-3</v>
      </c>
      <c r="K541" s="34">
        <f t="array" ref="K541">I541*$F$3</f>
        <v>8.8933204810667866E-5</v>
      </c>
      <c r="L541" s="43">
        <f t="shared" si="51"/>
        <v>7.8157374470451869E-9</v>
      </c>
    </row>
    <row r="542" spans="1:12" x14ac:dyDescent="0.25">
      <c r="A542" s="1">
        <v>43873</v>
      </c>
      <c r="B542" s="4">
        <v>3379.4499510000001</v>
      </c>
      <c r="C542" s="4">
        <v>345.39501999999999</v>
      </c>
      <c r="D542" s="39">
        <f t="shared" si="52"/>
        <v>8.758943886221086E-3</v>
      </c>
      <c r="E542" s="39">
        <f t="shared" si="53"/>
        <v>7.6719098001969748E-5</v>
      </c>
      <c r="F542" s="31">
        <v>66</v>
      </c>
      <c r="G542" s="32">
        <f t="shared" si="48"/>
        <v>0.2960750506882166</v>
      </c>
      <c r="H542" s="33">
        <f t="shared" si="49"/>
        <v>2.2714610829687449E-5</v>
      </c>
      <c r="I542" s="41">
        <f>(1-$F$3)*SUM($H$12:H542)</f>
        <v>9.1035571701001872E-5</v>
      </c>
      <c r="J542" s="31">
        <f t="shared" si="50"/>
        <v>9.5412562957401924E-3</v>
      </c>
      <c r="K542" s="34">
        <f t="array" ref="K542">I542*$F$3</f>
        <v>8.9346767382604734E-5</v>
      </c>
      <c r="L542" s="43">
        <f t="shared" si="51"/>
        <v>1.5945803398662638E-10</v>
      </c>
    </row>
    <row r="543" spans="1:12" x14ac:dyDescent="0.25">
      <c r="A543" s="1">
        <v>43874</v>
      </c>
      <c r="B543" s="4">
        <v>3373.9399410000001</v>
      </c>
      <c r="C543" s="4">
        <v>342.82000699999998</v>
      </c>
      <c r="D543" s="39">
        <f t="shared" si="52"/>
        <v>-7.4831990448370189E-3</v>
      </c>
      <c r="E543" s="39">
        <f t="shared" si="53"/>
        <v>5.5998267944649671E-5</v>
      </c>
      <c r="F543" s="31">
        <v>65</v>
      </c>
      <c r="G543" s="32">
        <f t="shared" si="48"/>
        <v>0.30167136758718993</v>
      </c>
      <c r="H543" s="33">
        <f t="shared" si="49"/>
        <v>1.6893074073376365E-5</v>
      </c>
      <c r="I543" s="41">
        <f>(1-$F$3)*SUM($H$12:H543)</f>
        <v>9.1348955754213748E-5</v>
      </c>
      <c r="J543" s="31">
        <f t="shared" si="50"/>
        <v>9.5576647646908892E-3</v>
      </c>
      <c r="K543" s="34">
        <f t="array" ref="K543">I543*$F$3</f>
        <v>8.9654337836445592E-5</v>
      </c>
      <c r="L543" s="43">
        <f t="shared" si="51"/>
        <v>1.1327310405614519E-9</v>
      </c>
    </row>
    <row r="544" spans="1:12" x14ac:dyDescent="0.25">
      <c r="A544" s="1">
        <v>43875</v>
      </c>
      <c r="B544" s="4">
        <v>3380.1599120000001</v>
      </c>
      <c r="C544" s="4">
        <v>340.48998999999998</v>
      </c>
      <c r="D544" s="39">
        <f t="shared" si="52"/>
        <v>-6.819821284550164E-3</v>
      </c>
      <c r="E544" s="39">
        <f t="shared" si="53"/>
        <v>4.6509962353203452E-5</v>
      </c>
      <c r="F544" s="31">
        <v>64</v>
      </c>
      <c r="G544" s="32">
        <f t="shared" si="48"/>
        <v>0.3073734642969273</v>
      </c>
      <c r="H544" s="33">
        <f t="shared" si="49"/>
        <v>1.4295928252823813E-5</v>
      </c>
      <c r="I544" s="41">
        <f>(1-$F$3)*SUM($H$12:H544)</f>
        <v>9.161416005751796E-5</v>
      </c>
      <c r="J544" s="31">
        <f t="shared" si="50"/>
        <v>9.5715286165543052E-3</v>
      </c>
      <c r="K544" s="34">
        <f t="array" ref="K544">I544*$F$3</f>
        <v>8.9914622324733446E-5</v>
      </c>
      <c r="L544" s="43">
        <f t="shared" si="51"/>
        <v>1.8839645072441384E-9</v>
      </c>
    </row>
    <row r="545" spans="1:12" x14ac:dyDescent="0.25">
      <c r="A545" s="1">
        <v>43879</v>
      </c>
      <c r="B545" s="4">
        <v>3370.290039</v>
      </c>
      <c r="C545" s="4">
        <v>338.88000499999998</v>
      </c>
      <c r="D545" s="39">
        <f t="shared" si="52"/>
        <v>-4.7396500457124275E-3</v>
      </c>
      <c r="E545" s="39">
        <f t="shared" si="53"/>
        <v>2.2464282555821816E-5</v>
      </c>
      <c r="F545" s="31">
        <v>63</v>
      </c>
      <c r="G545" s="32">
        <f t="shared" si="48"/>
        <v>0.31318334023393185</v>
      </c>
      <c r="H545" s="33">
        <f t="shared" si="49"/>
        <v>7.0354390467911237E-6</v>
      </c>
      <c r="I545" s="41">
        <f>(1-$F$3)*SUM($H$12:H545)</f>
        <v>9.1744674752181098E-5</v>
      </c>
      <c r="J545" s="31">
        <f t="shared" si="50"/>
        <v>9.5783440506269722E-3</v>
      </c>
      <c r="K545" s="34">
        <f t="array" ref="K545">I545*$F$3</f>
        <v>9.0042715836381602E-5</v>
      </c>
      <c r="L545" s="43">
        <f t="shared" si="51"/>
        <v>4.5668446446550696E-9</v>
      </c>
    </row>
    <row r="546" spans="1:12" x14ac:dyDescent="0.25">
      <c r="A546" s="1">
        <v>43880</v>
      </c>
      <c r="B546" s="4">
        <v>3386.1499020000001</v>
      </c>
      <c r="C546" s="4">
        <v>338.29998799999998</v>
      </c>
      <c r="D546" s="39">
        <f t="shared" si="52"/>
        <v>-1.7130368523397385E-3</v>
      </c>
      <c r="E546" s="39">
        <f t="shared" si="53"/>
        <v>2.9344952574740391E-6</v>
      </c>
      <c r="F546" s="31">
        <v>62</v>
      </c>
      <c r="G546" s="32">
        <f t="shared" si="48"/>
        <v>0.31910303260704481</v>
      </c>
      <c r="H546" s="33">
        <f t="shared" si="49"/>
        <v>9.3640633583095663E-7</v>
      </c>
      <c r="I546" s="41">
        <f>(1-$F$3)*SUM($H$12:H546)</f>
        <v>9.1762046061375708E-5</v>
      </c>
      <c r="J546" s="31">
        <f t="shared" si="50"/>
        <v>9.5792508089816552E-3</v>
      </c>
      <c r="K546" s="34">
        <f t="array" ref="K546">I546*$F$3</f>
        <v>9.0059764889765254E-5</v>
      </c>
      <c r="L546" s="43">
        <f t="shared" si="51"/>
        <v>7.590812608499446E-9</v>
      </c>
    </row>
    <row r="547" spans="1:12" x14ac:dyDescent="0.25">
      <c r="A547" s="1">
        <v>43881</v>
      </c>
      <c r="B547" s="4">
        <v>3373.2299800000001</v>
      </c>
      <c r="C547" s="4">
        <v>336.27999899999998</v>
      </c>
      <c r="D547" s="39">
        <f t="shared" si="52"/>
        <v>-5.9888970218034791E-3</v>
      </c>
      <c r="E547" s="39">
        <f t="shared" si="53"/>
        <v>3.586688753776658E-5</v>
      </c>
      <c r="F547" s="31">
        <v>61</v>
      </c>
      <c r="G547" s="32">
        <f t="shared" si="48"/>
        <v>0.32513461713178415</v>
      </c>
      <c r="H547" s="33">
        <f t="shared" si="49"/>
        <v>1.1661566747300497E-5</v>
      </c>
      <c r="I547" s="41">
        <f>(1-$F$3)*SUM($H$12:H547)</f>
        <v>9.197838022519907E-5</v>
      </c>
      <c r="J547" s="31">
        <f t="shared" si="50"/>
        <v>9.5905359717379235E-3</v>
      </c>
      <c r="K547" s="34">
        <f t="array" ref="K547">I547*$F$3</f>
        <v>9.0272085830369876E-5</v>
      </c>
      <c r="L547" s="43">
        <f t="shared" si="51"/>
        <v>2.9599256012574845E-9</v>
      </c>
    </row>
    <row r="548" spans="1:12" x14ac:dyDescent="0.25">
      <c r="A548" s="1">
        <v>43882</v>
      </c>
      <c r="B548" s="4">
        <v>3337.75</v>
      </c>
      <c r="C548" s="4">
        <v>330.38000499999998</v>
      </c>
      <c r="D548" s="39">
        <f t="shared" si="52"/>
        <v>-1.770062103230121E-2</v>
      </c>
      <c r="E548" s="39">
        <f t="shared" si="53"/>
        <v>3.1331198492914398E-4</v>
      </c>
      <c r="F548" s="31">
        <v>60</v>
      </c>
      <c r="G548" s="32">
        <f t="shared" si="48"/>
        <v>0.33128020875818542</v>
      </c>
      <c r="H548" s="33">
        <f t="shared" si="49"/>
        <v>1.0379405977376827E-4</v>
      </c>
      <c r="I548" s="41">
        <f>(1-$F$3)*SUM($H$12:H548)</f>
        <v>9.3903867736230782E-5</v>
      </c>
      <c r="J548" s="31">
        <f t="shared" si="50"/>
        <v>9.6904008036938685E-3</v>
      </c>
      <c r="K548" s="34">
        <f t="array" ref="K548">I548*$F$3</f>
        <v>9.2161853550083858E-5</v>
      </c>
      <c r="L548" s="43">
        <f t="shared" si="51"/>
        <v>4.8907380608975553E-8</v>
      </c>
    </row>
    <row r="549" spans="1:12" x14ac:dyDescent="0.25">
      <c r="A549" s="1">
        <v>43885</v>
      </c>
      <c r="B549" s="4">
        <v>3225.889893</v>
      </c>
      <c r="C549" s="4">
        <v>317.89999399999999</v>
      </c>
      <c r="D549" s="39">
        <f t="shared" si="52"/>
        <v>-3.8506673218185378E-2</v>
      </c>
      <c r="E549" s="39">
        <f t="shared" si="53"/>
        <v>1.4827638823321149E-3</v>
      </c>
      <c r="F549" s="31">
        <v>59</v>
      </c>
      <c r="G549" s="32">
        <f t="shared" si="48"/>
        <v>0.33754196241240053</v>
      </c>
      <c r="H549" s="33">
        <f t="shared" si="49"/>
        <v>5.0049503063661184E-4</v>
      </c>
      <c r="I549" s="41">
        <f>(1-$F$3)*SUM($H$12:H549)</f>
        <v>1.0318856989476203E-4</v>
      </c>
      <c r="J549" s="31">
        <f t="shared" si="50"/>
        <v>1.0158177488839326E-2</v>
      </c>
      <c r="K549" s="34">
        <f t="array" ref="K549">I549*$F$3</f>
        <v>1.0127431484927433E-4</v>
      </c>
      <c r="L549" s="43">
        <f t="shared" si="51"/>
        <v>1.9085134250639259E-6</v>
      </c>
    </row>
    <row r="550" spans="1:12" x14ac:dyDescent="0.25">
      <c r="A550" s="1">
        <v>43886</v>
      </c>
      <c r="B550" s="4">
        <v>3128.209961</v>
      </c>
      <c r="C550" s="4">
        <v>304.14001500000001</v>
      </c>
      <c r="D550" s="39">
        <f t="shared" si="52"/>
        <v>-4.4248678011192914E-2</v>
      </c>
      <c r="E550" s="39">
        <f t="shared" si="53"/>
        <v>1.9579455057382273E-3</v>
      </c>
      <c r="F550" s="31">
        <v>58</v>
      </c>
      <c r="G550" s="32">
        <f t="shared" si="48"/>
        <v>0.34392207375231337</v>
      </c>
      <c r="H550" s="33">
        <f t="shared" si="49"/>
        <v>6.7338067862751313E-4</v>
      </c>
      <c r="I550" s="41">
        <f>(1-$F$3)*SUM($H$12:H550)</f>
        <v>1.1568048021885379E-4</v>
      </c>
      <c r="J550" s="31">
        <f t="shared" si="50"/>
        <v>1.0755486052190007E-2</v>
      </c>
      <c r="K550" s="34">
        <f t="array" ref="K550">I550*$F$3</f>
        <v>1.1353448727458468E-4</v>
      </c>
      <c r="L550" s="43">
        <f t="shared" si="51"/>
        <v>3.401852005030092E-6</v>
      </c>
    </row>
    <row r="551" spans="1:12" x14ac:dyDescent="0.25">
      <c r="A551" s="1">
        <v>43887</v>
      </c>
      <c r="B551" s="4">
        <v>3116.389893</v>
      </c>
      <c r="C551" s="4">
        <v>305.58999599999999</v>
      </c>
      <c r="D551" s="39">
        <f t="shared" si="52"/>
        <v>4.7561501227453926E-3</v>
      </c>
      <c r="E551" s="39">
        <f t="shared" si="53"/>
        <v>2.2620963990091013E-5</v>
      </c>
      <c r="F551" s="31">
        <v>57</v>
      </c>
      <c r="G551" s="32">
        <f t="shared" si="48"/>
        <v>0.35042277993743809</v>
      </c>
      <c r="H551" s="33">
        <f t="shared" si="49"/>
        <v>7.9269010862723738E-6</v>
      </c>
      <c r="I551" s="41">
        <f>(1-$F$3)*SUM($H$12:H551)</f>
        <v>1.1582753245937766E-4</v>
      </c>
      <c r="J551" s="31">
        <f t="shared" si="50"/>
        <v>1.0762320031451288E-2</v>
      </c>
      <c r="K551" s="34">
        <f t="array" ref="K551">I551*$F$3</f>
        <v>1.136788115434576E-4</v>
      </c>
      <c r="L551" s="43">
        <f t="shared" si="51"/>
        <v>8.2915316010521509E-9</v>
      </c>
    </row>
    <row r="552" spans="1:12" x14ac:dyDescent="0.25">
      <c r="A552" s="1">
        <v>43888</v>
      </c>
      <c r="B552" s="4">
        <v>2978.76001</v>
      </c>
      <c r="C552" s="4">
        <v>287.76001000000002</v>
      </c>
      <c r="D552" s="39">
        <f t="shared" si="52"/>
        <v>-6.011748701590014E-2</v>
      </c>
      <c r="E552" s="39">
        <f t="shared" si="53"/>
        <v>3.6141122451069218E-3</v>
      </c>
      <c r="F552" s="31">
        <v>56</v>
      </c>
      <c r="G552" s="32">
        <f t="shared" si="48"/>
        <v>0.35704636041337035</v>
      </c>
      <c r="H552" s="33">
        <f t="shared" si="49"/>
        <v>1.290405623240821E-3</v>
      </c>
      <c r="I552" s="41">
        <f>(1-$F$3)*SUM($H$12:H552)</f>
        <v>1.3976589576389535E-4</v>
      </c>
      <c r="J552" s="31">
        <f t="shared" si="50"/>
        <v>1.182226271759748E-2</v>
      </c>
      <c r="K552" s="34">
        <f t="array" ref="K552">I552*$F$3</f>
        <v>1.3717309336895952E-4</v>
      </c>
      <c r="L552" s="43">
        <f t="shared" si="51"/>
        <v>1.20891058648883E-5</v>
      </c>
    </row>
    <row r="553" spans="1:12" x14ac:dyDescent="0.25">
      <c r="A553" s="1">
        <v>43889</v>
      </c>
      <c r="B553" s="4">
        <v>2954.219971</v>
      </c>
      <c r="C553" s="4">
        <v>275.10998499999999</v>
      </c>
      <c r="D553" s="39">
        <f t="shared" si="52"/>
        <v>-4.4955870974297853E-2</v>
      </c>
      <c r="E553" s="39">
        <f t="shared" si="53"/>
        <v>2.021030335057716E-3</v>
      </c>
      <c r="F553" s="31">
        <v>55</v>
      </c>
      <c r="G553" s="32">
        <f t="shared" si="48"/>
        <v>0.36379513771106448</v>
      </c>
      <c r="H553" s="33">
        <f t="shared" si="49"/>
        <v>7.3524100906056055E-4</v>
      </c>
      <c r="I553" s="41">
        <f>(1-$F$3)*SUM($H$12:H553)</f>
        <v>1.5340537940708402E-4</v>
      </c>
      <c r="J553" s="31">
        <f t="shared" si="50"/>
        <v>1.2385692528360456E-2</v>
      </c>
      <c r="K553" s="34">
        <f t="array" ref="K553">I553*$F$3</f>
        <v>1.505595504375145E-4</v>
      </c>
      <c r="L553" s="43">
        <f t="shared" si="51"/>
        <v>3.4986609561177121E-6</v>
      </c>
    </row>
    <row r="554" spans="1:12" x14ac:dyDescent="0.25">
      <c r="A554" s="1">
        <v>43892</v>
      </c>
      <c r="B554" s="4">
        <v>3090.2299800000001</v>
      </c>
      <c r="C554" s="4">
        <v>289.26998900000001</v>
      </c>
      <c r="D554" s="39">
        <f t="shared" si="52"/>
        <v>5.0189506831224313E-2</v>
      </c>
      <c r="E554" s="39">
        <f t="shared" si="53"/>
        <v>2.5189865959615119E-3</v>
      </c>
      <c r="F554" s="31">
        <v>54</v>
      </c>
      <c r="G554" s="32">
        <f t="shared" si="48"/>
        <v>0.3706714782612201</v>
      </c>
      <c r="H554" s="33">
        <f t="shared" si="49"/>
        <v>9.3371648524525242E-4</v>
      </c>
      <c r="I554" s="41">
        <f>(1-$F$3)*SUM($H$12:H554)</f>
        <v>1.7072678908219271E-4</v>
      </c>
      <c r="J554" s="31">
        <f t="shared" si="50"/>
        <v>1.3066246174100377E-2</v>
      </c>
      <c r="K554" s="34">
        <f t="array" ref="K554">I554*$F$3</f>
        <v>1.6755962998953541E-4</v>
      </c>
      <c r="L554" s="43">
        <f t="shared" si="51"/>
        <v>5.5292087763001758E-6</v>
      </c>
    </row>
    <row r="555" spans="1:12" x14ac:dyDescent="0.25">
      <c r="A555" s="1">
        <v>43893</v>
      </c>
      <c r="B555" s="4">
        <v>3003.3701169999999</v>
      </c>
      <c r="C555" s="4">
        <v>280.61999500000002</v>
      </c>
      <c r="D555" s="39">
        <f t="shared" si="52"/>
        <v>-3.035904684731559E-2</v>
      </c>
      <c r="E555" s="39">
        <f t="shared" si="53"/>
        <v>9.2167172547750261E-4</v>
      </c>
      <c r="F555" s="31">
        <v>53</v>
      </c>
      <c r="G555" s="32">
        <f t="shared" si="48"/>
        <v>0.37767779322406092</v>
      </c>
      <c r="H555" s="33">
        <f t="shared" si="49"/>
        <v>3.4809494335535566E-4</v>
      </c>
      <c r="I555" s="41">
        <f>(1-$F$3)*SUM($H$12:H555)</f>
        <v>1.7718431148323302E-4</v>
      </c>
      <c r="J555" s="31">
        <f t="shared" si="50"/>
        <v>1.3311059743057012E-2</v>
      </c>
      <c r="K555" s="34">
        <f t="array" ref="K555">I555*$F$3</f>
        <v>1.7389735864936824E-4</v>
      </c>
      <c r="L555" s="43">
        <f t="shared" si="51"/>
        <v>5.5916650368521727E-7</v>
      </c>
    </row>
    <row r="556" spans="1:12" x14ac:dyDescent="0.25">
      <c r="A556" s="1">
        <v>43894</v>
      </c>
      <c r="B556" s="4">
        <v>3130.1201169999999</v>
      </c>
      <c r="C556" s="4">
        <v>283.11999500000002</v>
      </c>
      <c r="D556" s="39">
        <f t="shared" si="52"/>
        <v>8.8693952286915609E-3</v>
      </c>
      <c r="E556" s="39">
        <f t="shared" si="53"/>
        <v>7.8666171722736625E-5</v>
      </c>
      <c r="F556" s="31">
        <v>52</v>
      </c>
      <c r="G556" s="32">
        <f t="shared" si="48"/>
        <v>0.38481653933479798</v>
      </c>
      <c r="H556" s="33">
        <f t="shared" si="49"/>
        <v>3.0272043965060451E-5</v>
      </c>
      <c r="I556" s="41">
        <f>(1-$F$3)*SUM($H$12:H556)</f>
        <v>1.777458893106653E-4</v>
      </c>
      <c r="J556" s="31">
        <f t="shared" si="50"/>
        <v>1.3332137462187572E-2</v>
      </c>
      <c r="K556" s="34">
        <f t="array" ref="K556">I556*$F$3</f>
        <v>1.7444851862537868E-4</v>
      </c>
      <c r="L556" s="43">
        <f t="shared" si="51"/>
        <v>9.1742579781780634E-9</v>
      </c>
    </row>
    <row r="557" spans="1:12" x14ac:dyDescent="0.25">
      <c r="A557" s="1">
        <v>43895</v>
      </c>
      <c r="B557" s="4">
        <v>3023.9399410000001</v>
      </c>
      <c r="C557" s="4">
        <v>260.36999500000002</v>
      </c>
      <c r="D557" s="39">
        <f t="shared" si="52"/>
        <v>-8.3767141256030034E-2</v>
      </c>
      <c r="E557" s="39">
        <f t="shared" si="53"/>
        <v>7.0169339542076889E-3</v>
      </c>
      <c r="F557" s="31">
        <v>51</v>
      </c>
      <c r="G557" s="32">
        <f t="shared" si="48"/>
        <v>0.39209021976507369</v>
      </c>
      <c r="H557" s="33">
        <f t="shared" si="49"/>
        <v>2.7512711761823001E-3</v>
      </c>
      <c r="I557" s="41">
        <f>(1-$F$3)*SUM($H$12:H557)</f>
        <v>2.2878482449392306E-4</v>
      </c>
      <c r="J557" s="31">
        <f t="shared" si="50"/>
        <v>1.5125634680697636E-2</v>
      </c>
      <c r="K557" s="34">
        <f t="array" ref="K557">I557*$F$3</f>
        <v>2.2454062860027748E-4</v>
      </c>
      <c r="L557" s="43">
        <f t="shared" si="51"/>
        <v>4.6136607089756111E-5</v>
      </c>
    </row>
    <row r="558" spans="1:12" x14ac:dyDescent="0.25">
      <c r="A558" s="1">
        <v>43896</v>
      </c>
      <c r="B558" s="4">
        <v>2972.3701169999999</v>
      </c>
      <c r="C558" s="4">
        <v>262.32998700000002</v>
      </c>
      <c r="D558" s="39">
        <f t="shared" si="52"/>
        <v>7.4995265115348209E-3</v>
      </c>
      <c r="E558" s="39">
        <f t="shared" si="53"/>
        <v>5.624289789721364E-5</v>
      </c>
      <c r="F558" s="31">
        <v>50</v>
      </c>
      <c r="G558" s="32">
        <f t="shared" si="48"/>
        <v>0.39950138500068871</v>
      </c>
      <c r="H558" s="33">
        <f t="shared" si="49"/>
        <v>2.2469115606389172E-5</v>
      </c>
      <c r="I558" s="41">
        <f>(1-$F$3)*SUM($H$12:H558)</f>
        <v>2.2920164990356914E-4</v>
      </c>
      <c r="J558" s="31">
        <f t="shared" si="50"/>
        <v>1.513940718468095E-2</v>
      </c>
      <c r="K558" s="34">
        <f t="array" ref="K558">I558*$F$3</f>
        <v>2.2494972146605446E-4</v>
      </c>
      <c r="L558" s="43">
        <f t="shared" si="51"/>
        <v>2.8461992318687988E-8</v>
      </c>
    </row>
    <row r="559" spans="1:12" x14ac:dyDescent="0.25">
      <c r="A559" s="1">
        <v>43899</v>
      </c>
      <c r="B559" s="4">
        <v>2746.5600589999999</v>
      </c>
      <c r="C559" s="4">
        <v>227.16999799999999</v>
      </c>
      <c r="D559" s="39">
        <f t="shared" si="52"/>
        <v>-0.14390457656120673</v>
      </c>
      <c r="E559" s="39">
        <f t="shared" si="53"/>
        <v>2.0708527155260208E-2</v>
      </c>
      <c r="F559" s="31">
        <v>49</v>
      </c>
      <c r="G559" s="32">
        <f t="shared" si="48"/>
        <v>0.40705263373591893</v>
      </c>
      <c r="H559" s="33">
        <f t="shared" si="49"/>
        <v>8.4294605193404645E-3</v>
      </c>
      <c r="I559" s="41">
        <f>(1-$F$3)*SUM($H$12:H559)</f>
        <v>3.8557688939320827E-4</v>
      </c>
      <c r="J559" s="31">
        <f t="shared" si="50"/>
        <v>1.9636111870561551E-2</v>
      </c>
      <c r="K559" s="34">
        <f t="array" ref="K559">I559*$F$3</f>
        <v>3.7842403799990811E-4</v>
      </c>
      <c r="L559" s="43">
        <f t="shared" si="51"/>
        <v>4.13313092758437E-4</v>
      </c>
    </row>
    <row r="560" spans="1:12" x14ac:dyDescent="0.25">
      <c r="A560" s="1">
        <v>43900</v>
      </c>
      <c r="B560" s="4">
        <v>2882.2299800000001</v>
      </c>
      <c r="C560" s="4">
        <v>231.009995</v>
      </c>
      <c r="D560" s="39">
        <f t="shared" si="52"/>
        <v>1.6762350912861854E-2</v>
      </c>
      <c r="E560" s="39">
        <f t="shared" si="53"/>
        <v>2.8097640812592065E-4</v>
      </c>
      <c r="F560" s="31">
        <v>48</v>
      </c>
      <c r="G560" s="32">
        <f t="shared" si="48"/>
        <v>0.41474661378473704</v>
      </c>
      <c r="H560" s="33">
        <f t="shared" si="49"/>
        <v>1.1653401382362387E-4</v>
      </c>
      <c r="I560" s="41">
        <f>(1-$F$3)*SUM($H$12:H560)</f>
        <v>3.8773871627151768E-4</v>
      </c>
      <c r="J560" s="31">
        <f t="shared" si="50"/>
        <v>1.9691082150849852E-2</v>
      </c>
      <c r="K560" s="34">
        <f t="array" ref="K560">I560*$F$3</f>
        <v>3.8054576074639853E-4</v>
      </c>
      <c r="L560" s="43">
        <f t="shared" si="51"/>
        <v>9.9140559812610652E-9</v>
      </c>
    </row>
    <row r="561" spans="1:12" x14ac:dyDescent="0.25">
      <c r="A561" s="1">
        <v>43901</v>
      </c>
      <c r="B561" s="4">
        <v>2741.3798830000001</v>
      </c>
      <c r="C561" s="4">
        <v>189.08000200000001</v>
      </c>
      <c r="D561" s="39">
        <f t="shared" si="52"/>
        <v>-0.20029076148144287</v>
      </c>
      <c r="E561" s="39">
        <f t="shared" si="53"/>
        <v>4.0116389134816237E-2</v>
      </c>
      <c r="F561" s="31">
        <v>47</v>
      </c>
      <c r="G561" s="32">
        <f t="shared" si="48"/>
        <v>0.42258602300925718</v>
      </c>
      <c r="H561" s="33">
        <f t="shared" si="49"/>
        <v>1.6952625341973768E-2</v>
      </c>
      <c r="I561" s="41">
        <f>(1-$F$3)*SUM($H$12:H561)</f>
        <v>7.0222750730943918E-4</v>
      </c>
      <c r="J561" s="31">
        <f t="shared" si="50"/>
        <v>2.6499575606213757E-2</v>
      </c>
      <c r="K561" s="34">
        <f t="array" ref="K561">I561*$F$3</f>
        <v>6.8920045838029634E-4</v>
      </c>
      <c r="L561" s="43">
        <f t="shared" si="51"/>
        <v>1.5545032069272787E-3</v>
      </c>
    </row>
    <row r="562" spans="1:12" x14ac:dyDescent="0.25">
      <c r="A562" s="1">
        <v>43902</v>
      </c>
      <c r="B562" s="4">
        <v>2480.639893</v>
      </c>
      <c r="C562" s="4">
        <v>154.83999600000001</v>
      </c>
      <c r="D562" s="39">
        <f t="shared" si="52"/>
        <v>-0.19977791662623981</v>
      </c>
      <c r="E562" s="39">
        <f t="shared" si="53"/>
        <v>3.9911215971520822E-2</v>
      </c>
      <c r="F562" s="31">
        <v>46</v>
      </c>
      <c r="G562" s="32">
        <f t="shared" si="48"/>
        <v>0.43057361026572971</v>
      </c>
      <c r="H562" s="33">
        <f t="shared" si="49"/>
        <v>1.7184716350952974E-2</v>
      </c>
      <c r="I562" s="41">
        <f>(1-$F$3)*SUM($H$12:H562)</f>
        <v>1.0210218273938808E-3</v>
      </c>
      <c r="J562" s="31">
        <f t="shared" si="50"/>
        <v>3.1953432169234665E-2</v>
      </c>
      <c r="K562" s="34">
        <f t="array" ref="K562">I562*$F$3</f>
        <v>1.0020808130292559E-3</v>
      </c>
      <c r="L562" s="43">
        <f t="shared" si="51"/>
        <v>1.5139207987817645E-3</v>
      </c>
    </row>
    <row r="563" spans="1:12" x14ac:dyDescent="0.25">
      <c r="A563" s="1">
        <v>43903</v>
      </c>
      <c r="B563" s="4">
        <v>2711.0200199999999</v>
      </c>
      <c r="C563" s="4">
        <v>170.199997</v>
      </c>
      <c r="D563" s="39">
        <f t="shared" si="52"/>
        <v>9.4581898636622599E-2</v>
      </c>
      <c r="E563" s="39">
        <f t="shared" si="53"/>
        <v>8.9457355497083516E-3</v>
      </c>
      <c r="F563" s="31">
        <v>45</v>
      </c>
      <c r="G563" s="32">
        <f t="shared" si="48"/>
        <v>0.43871217636841547</v>
      </c>
      <c r="H563" s="33">
        <f t="shared" si="49"/>
        <v>3.9246031122288543E-3</v>
      </c>
      <c r="I563" s="41">
        <f>(1-$F$3)*SUM($H$12:H563)</f>
        <v>1.0938272875023276E-3</v>
      </c>
      <c r="J563" s="31">
        <f t="shared" si="50"/>
        <v>3.3073059844869628E-2</v>
      </c>
      <c r="K563" s="34">
        <f t="array" ref="K563">I563*$F$3</f>
        <v>1.0735356563058792E-3</v>
      </c>
      <c r="L563" s="43">
        <f t="shared" si="51"/>
        <v>6.197153116168589E-5</v>
      </c>
    </row>
    <row r="564" spans="1:12" x14ac:dyDescent="0.25">
      <c r="A564" s="1">
        <v>43906</v>
      </c>
      <c r="B564" s="4">
        <v>2386.1298830000001</v>
      </c>
      <c r="C564" s="4">
        <v>129.61000100000001</v>
      </c>
      <c r="D564" s="39">
        <f t="shared" si="52"/>
        <v>-0.27244424936221384</v>
      </c>
      <c r="E564" s="39">
        <f t="shared" si="53"/>
        <v>7.4225869010540152E-2</v>
      </c>
      <c r="F564" s="31">
        <v>44</v>
      </c>
      <c r="G564" s="32">
        <f t="shared" si="48"/>
        <v>0.44700457507168001</v>
      </c>
      <c r="H564" s="33">
        <f t="shared" si="49"/>
        <v>3.3179303036382682E-2</v>
      </c>
      <c r="I564" s="41">
        <f>(1-$F$3)*SUM($H$12:H564)</f>
        <v>1.709337787434013E-3</v>
      </c>
      <c r="J564" s="31">
        <f t="shared" si="50"/>
        <v>4.1344138489440227E-2</v>
      </c>
      <c r="K564" s="34">
        <f t="array" ref="K564">I564*$F$3</f>
        <v>1.677627797777451E-3</v>
      </c>
      <c r="L564" s="43">
        <f t="shared" si="51"/>
        <v>5.2632473030652001E-3</v>
      </c>
    </row>
    <row r="565" spans="1:12" x14ac:dyDescent="0.25">
      <c r="A565" s="1">
        <v>43907</v>
      </c>
      <c r="B565" s="4">
        <v>2529.1899410000001</v>
      </c>
      <c r="C565" s="4">
        <v>124.139999</v>
      </c>
      <c r="D565" s="39">
        <f t="shared" si="52"/>
        <v>-4.3119996220652497E-2</v>
      </c>
      <c r="E565" s="39">
        <f t="shared" si="53"/>
        <v>1.8593340740690855E-3</v>
      </c>
      <c r="F565" s="31">
        <v>43</v>
      </c>
      <c r="G565" s="32">
        <f t="shared" si="48"/>
        <v>0.45545371407065072</v>
      </c>
      <c r="H565" s="33">
        <f t="shared" si="49"/>
        <v>8.4684060973287938E-4</v>
      </c>
      <c r="I565" s="41">
        <f>(1-$F$3)*SUM($H$12:H565)</f>
        <v>1.7250475594713451E-3</v>
      </c>
      <c r="J565" s="31">
        <f t="shared" si="50"/>
        <v>4.1533691859397051E-2</v>
      </c>
      <c r="K565" s="34">
        <f t="array" ref="K565">I565*$F$3</f>
        <v>1.6930461372421969E-3</v>
      </c>
      <c r="L565" s="43">
        <f t="shared" si="51"/>
        <v>2.7651677934143302E-8</v>
      </c>
    </row>
    <row r="566" spans="1:12" x14ac:dyDescent="0.25">
      <c r="A566" s="1">
        <v>43908</v>
      </c>
      <c r="B566" s="4">
        <v>2398.1000979999999</v>
      </c>
      <c r="C566" s="4">
        <v>101.889999</v>
      </c>
      <c r="D566" s="39">
        <f t="shared" si="52"/>
        <v>-0.1975161627583972</v>
      </c>
      <c r="E566" s="39">
        <f t="shared" si="53"/>
        <v>3.9012634550801652E-2</v>
      </c>
      <c r="F566" s="31">
        <v>42</v>
      </c>
      <c r="G566" s="32">
        <f t="shared" si="48"/>
        <v>0.46406255602078811</v>
      </c>
      <c r="H566" s="33">
        <f t="shared" si="49"/>
        <v>1.8104302906749924E-2</v>
      </c>
      <c r="I566" s="41">
        <f>(1-$F$3)*SUM($H$12:H566)</f>
        <v>2.0609011643776642E-3</v>
      </c>
      <c r="J566" s="31">
        <f t="shared" si="50"/>
        <v>4.5397149297920283E-2</v>
      </c>
      <c r="K566" s="34">
        <f t="array" ref="K566">I566*$F$3</f>
        <v>2.0226693092779682E-3</v>
      </c>
      <c r="L566" s="43">
        <f t="shared" si="51"/>
        <v>1.3682575285691302E-3</v>
      </c>
    </row>
    <row r="567" spans="1:12" x14ac:dyDescent="0.25">
      <c r="A567" s="1">
        <v>43909</v>
      </c>
      <c r="B567" s="4">
        <v>2409.389893</v>
      </c>
      <c r="C567" s="4">
        <v>97.709998999999996</v>
      </c>
      <c r="D567" s="39">
        <f t="shared" si="52"/>
        <v>-4.1889892449803338E-2</v>
      </c>
      <c r="E567" s="39">
        <f t="shared" si="53"/>
        <v>1.7547630894560907E-3</v>
      </c>
      <c r="F567" s="31">
        <v>41</v>
      </c>
      <c r="G567" s="32">
        <f t="shared" si="48"/>
        <v>0.47283411957672827</v>
      </c>
      <c r="H567" s="33">
        <f t="shared" si="49"/>
        <v>8.2971186046871029E-4</v>
      </c>
      <c r="I567" s="41">
        <f>(1-$F$3)*SUM($H$12:H567)</f>
        <v>2.0762931803424466E-3</v>
      </c>
      <c r="J567" s="31">
        <f t="shared" si="50"/>
        <v>4.5566360183170729E-2</v>
      </c>
      <c r="K567" s="34">
        <f t="array" ref="K567">I567*$F$3</f>
        <v>2.0377757873750305E-3</v>
      </c>
      <c r="L567" s="43">
        <f t="shared" si="51"/>
        <v>8.0096187183357124E-8</v>
      </c>
    </row>
    <row r="568" spans="1:12" x14ac:dyDescent="0.25">
      <c r="A568" s="1">
        <v>43910</v>
      </c>
      <c r="B568" s="4">
        <v>2304.919922</v>
      </c>
      <c r="C568" s="4">
        <v>95.010002</v>
      </c>
      <c r="D568" s="39">
        <f t="shared" si="52"/>
        <v>-2.8021727452811018E-2</v>
      </c>
      <c r="E568" s="39">
        <f t="shared" si="53"/>
        <v>7.852172094396226E-4</v>
      </c>
      <c r="F568" s="31">
        <v>40</v>
      </c>
      <c r="G568" s="32">
        <f t="shared" si="48"/>
        <v>0.48177148045076207</v>
      </c>
      <c r="H568" s="33">
        <f t="shared" si="49"/>
        <v>3.782952574671431E-4</v>
      </c>
      <c r="I568" s="41">
        <f>(1-$F$3)*SUM($H$12:H568)</f>
        <v>2.0833109499077103E-3</v>
      </c>
      <c r="J568" s="31">
        <f t="shared" si="50"/>
        <v>4.5643301259962674E-2</v>
      </c>
      <c r="K568" s="34">
        <f t="array" ref="K568">I568*$F$3</f>
        <v>2.0446633700328485E-3</v>
      </c>
      <c r="L568" s="43">
        <f t="shared" si="51"/>
        <v>1.5862046314330176E-6</v>
      </c>
    </row>
    <row r="569" spans="1:12" x14ac:dyDescent="0.25">
      <c r="A569" s="1">
        <v>43913</v>
      </c>
      <c r="B569" s="4">
        <v>2237.3999020000001</v>
      </c>
      <c r="C569" s="4">
        <v>105.620003</v>
      </c>
      <c r="D569" s="39">
        <f t="shared" si="52"/>
        <v>0.10586560541342437</v>
      </c>
      <c r="E569" s="39">
        <f t="shared" si="53"/>
        <v>1.1207526409550866E-2</v>
      </c>
      <c r="F569" s="31">
        <v>39</v>
      </c>
      <c r="G569" s="32">
        <f t="shared" si="48"/>
        <v>0.49087777249132042</v>
      </c>
      <c r="H569" s="33">
        <f t="shared" si="49"/>
        <v>5.5015255990579753E-3</v>
      </c>
      <c r="I569" s="41">
        <f>(1-$F$3)*SUM($H$12:H569)</f>
        <v>2.1853699584453504E-3</v>
      </c>
      <c r="J569" s="31">
        <f t="shared" si="50"/>
        <v>4.6747940686679992E-2</v>
      </c>
      <c r="K569" s="34">
        <f t="array" ref="K569">I569*$F$3</f>
        <v>2.1448290780602683E-3</v>
      </c>
      <c r="L569" s="43">
        <f t="shared" si="51"/>
        <v>8.2132482922206787E-5</v>
      </c>
    </row>
    <row r="570" spans="1:12" x14ac:dyDescent="0.25">
      <c r="A570" s="1">
        <v>43914</v>
      </c>
      <c r="B570" s="4">
        <v>2447.330078</v>
      </c>
      <c r="C570" s="4">
        <v>127.68</v>
      </c>
      <c r="D570" s="39">
        <f t="shared" si="52"/>
        <v>0.18967935801900065</v>
      </c>
      <c r="E570" s="39">
        <f t="shared" si="53"/>
        <v>3.5978258858500228E-2</v>
      </c>
      <c r="F570" s="31">
        <v>38</v>
      </c>
      <c r="G570" s="32">
        <f t="shared" si="48"/>
        <v>0.50015618878184542</v>
      </c>
      <c r="H570" s="33">
        <f t="shared" si="49"/>
        <v>1.7994748829674143E-2</v>
      </c>
      <c r="I570" s="41">
        <f>(1-$F$3)*SUM($H$12:H570)</f>
        <v>2.5191912215427859E-3</v>
      </c>
      <c r="J570" s="31">
        <f t="shared" si="50"/>
        <v>5.0191545319334271E-2</v>
      </c>
      <c r="K570" s="34">
        <f t="array" ref="K570">I570*$F$3</f>
        <v>2.4724576103365764E-3</v>
      </c>
      <c r="L570" s="43">
        <f t="shared" si="51"/>
        <v>1.122638717281445E-3</v>
      </c>
    </row>
    <row r="571" spans="1:12" x14ac:dyDescent="0.25">
      <c r="A571" s="1">
        <v>43915</v>
      </c>
      <c r="B571" s="4">
        <v>2475.5600589999999</v>
      </c>
      <c r="C571" s="4">
        <v>158.729996</v>
      </c>
      <c r="D571" s="39">
        <f t="shared" si="52"/>
        <v>0.21767748668262579</v>
      </c>
      <c r="E571" s="39">
        <f t="shared" si="53"/>
        <v>4.7383488208464726E-2</v>
      </c>
      <c r="F571" s="31">
        <v>37</v>
      </c>
      <c r="G571" s="32">
        <f t="shared" si="48"/>
        <v>0.50960998276043201</v>
      </c>
      <c r="H571" s="33">
        <f t="shared" si="49"/>
        <v>2.4147098609044841E-2</v>
      </c>
      <c r="I571" s="41">
        <f>(1-$F$3)*SUM($H$12:H571)</f>
        <v>2.9671449570523936E-3</v>
      </c>
      <c r="J571" s="31">
        <f t="shared" si="50"/>
        <v>5.4471505918713074E-2</v>
      </c>
      <c r="K571" s="34">
        <f t="array" ref="K571">I571*$F$3</f>
        <v>2.9121013392318968E-3</v>
      </c>
      <c r="L571" s="43">
        <f t="shared" si="51"/>
        <v>1.9777042500729739E-3</v>
      </c>
    </row>
    <row r="572" spans="1:12" x14ac:dyDescent="0.25">
      <c r="A572" s="1">
        <v>43916</v>
      </c>
      <c r="B572" s="4">
        <v>2630.070068</v>
      </c>
      <c r="C572" s="4">
        <v>180.550003</v>
      </c>
      <c r="D572" s="39">
        <f t="shared" si="52"/>
        <v>0.12880314395523798</v>
      </c>
      <c r="E572" s="39">
        <f t="shared" si="53"/>
        <v>1.6590249892753758E-2</v>
      </c>
      <c r="F572" s="31">
        <v>36</v>
      </c>
      <c r="G572" s="32">
        <f t="shared" si="48"/>
        <v>0.51924246936063179</v>
      </c>
      <c r="H572" s="33">
        <f t="shared" si="49"/>
        <v>8.6143623216234175E-3</v>
      </c>
      <c r="I572" s="41">
        <f>(1-$F$3)*SUM($H$12:H572)</f>
        <v>3.1269503168383107E-3</v>
      </c>
      <c r="J572" s="31">
        <f t="shared" si="50"/>
        <v>5.5919140880724472E-2</v>
      </c>
      <c r="K572" s="34">
        <f t="array" ref="K572">I572*$F$3</f>
        <v>3.0689421437712573E-3</v>
      </c>
      <c r="L572" s="43">
        <f t="shared" si="51"/>
        <v>1.8282576324269421E-4</v>
      </c>
    </row>
    <row r="573" spans="1:12" x14ac:dyDescent="0.25">
      <c r="A573" s="1">
        <v>43917</v>
      </c>
      <c r="B573" s="4">
        <v>2541.469971</v>
      </c>
      <c r="C573" s="4">
        <v>162</v>
      </c>
      <c r="D573" s="39">
        <f t="shared" si="52"/>
        <v>-0.10841142910697846</v>
      </c>
      <c r="E573" s="39">
        <f t="shared" si="53"/>
        <v>1.1753037961017416E-2</v>
      </c>
      <c r="F573" s="31">
        <v>35</v>
      </c>
      <c r="G573" s="32">
        <f t="shared" si="48"/>
        <v>0.52905702617382167</v>
      </c>
      <c r="H573" s="33">
        <f t="shared" si="49"/>
        <v>6.2180273121639103E-3</v>
      </c>
      <c r="I573" s="41">
        <f>(1-$F$3)*SUM($H$12:H573)</f>
        <v>3.2423011756342931E-3</v>
      </c>
      <c r="J573" s="31">
        <f t="shared" si="50"/>
        <v>5.6941208062652598E-2</v>
      </c>
      <c r="K573" s="34">
        <f t="array" ref="K573">I573*$F$3</f>
        <v>3.1821531244423979E-3</v>
      </c>
      <c r="L573" s="43">
        <f t="shared" si="51"/>
        <v>7.346006688183158E-5</v>
      </c>
    </row>
    <row r="574" spans="1:12" x14ac:dyDescent="0.25">
      <c r="A574" s="1">
        <v>43920</v>
      </c>
      <c r="B574" s="4">
        <v>2626.6499020000001</v>
      </c>
      <c r="C574" s="4">
        <v>152.279999</v>
      </c>
      <c r="D574" s="39">
        <f t="shared" si="52"/>
        <v>-6.1875410284938044E-2</v>
      </c>
      <c r="E574" s="39">
        <f t="shared" si="53"/>
        <v>3.8285663979294167E-3</v>
      </c>
      <c r="F574" s="31">
        <v>34</v>
      </c>
      <c r="G574" s="32">
        <f t="shared" si="48"/>
        <v>0.53905709463354134</v>
      </c>
      <c r="H574" s="33">
        <f t="shared" si="49"/>
        <v>2.0638158790794339E-3</v>
      </c>
      <c r="I574" s="41">
        <f>(1-$F$3)*SUM($H$12:H574)</f>
        <v>3.2805871017161699E-3</v>
      </c>
      <c r="J574" s="31">
        <f t="shared" si="50"/>
        <v>5.7276409644077465E-2</v>
      </c>
      <c r="K574" s="34">
        <f t="array" ref="K574">I574*$F$3</f>
        <v>3.2197288068679455E-3</v>
      </c>
      <c r="L574" s="43">
        <f t="shared" si="51"/>
        <v>3.7068321228953517E-7</v>
      </c>
    </row>
    <row r="575" spans="1:12" x14ac:dyDescent="0.25">
      <c r="A575" s="1">
        <v>43921</v>
      </c>
      <c r="B575" s="4">
        <v>2584.5900879999999</v>
      </c>
      <c r="C575" s="4">
        <v>149.13999899999999</v>
      </c>
      <c r="D575" s="39">
        <f t="shared" si="52"/>
        <v>-2.0835469536906643E-2</v>
      </c>
      <c r="E575" s="39">
        <f t="shared" si="53"/>
        <v>4.3411679082336471E-4</v>
      </c>
      <c r="F575" s="31">
        <v>33</v>
      </c>
      <c r="G575" s="32">
        <f t="shared" si="48"/>
        <v>0.54924618122221835</v>
      </c>
      <c r="H575" s="33">
        <f t="shared" si="49"/>
        <v>2.3843698956417764E-4</v>
      </c>
      <c r="I575" s="41">
        <f>(1-$F$3)*SUM($H$12:H575)</f>
        <v>3.2850103552874679E-3</v>
      </c>
      <c r="J575" s="31">
        <f t="shared" si="50"/>
        <v>5.7315009860310309E-2</v>
      </c>
      <c r="K575" s="34">
        <f t="array" ref="K575">I575*$F$3</f>
        <v>3.2240700044956932E-3</v>
      </c>
      <c r="L575" s="43">
        <f t="shared" si="51"/>
        <v>7.783838934480553E-6</v>
      </c>
    </row>
    <row r="576" spans="1:12" x14ac:dyDescent="0.25">
      <c r="A576" s="1">
        <v>43922</v>
      </c>
      <c r="B576" s="4">
        <v>2470.5</v>
      </c>
      <c r="C576" s="4">
        <v>130.699997</v>
      </c>
      <c r="D576" s="39">
        <f t="shared" si="52"/>
        <v>-0.13198085773369164</v>
      </c>
      <c r="E576" s="39">
        <f t="shared" si="53"/>
        <v>1.7418946808120953E-2</v>
      </c>
      <c r="F576" s="31">
        <v>32</v>
      </c>
      <c r="G576" s="32">
        <f t="shared" si="48"/>
        <v>0.55962785870070109</v>
      </c>
      <c r="H576" s="33">
        <f t="shared" si="49"/>
        <v>9.7481279030501404E-3</v>
      </c>
      <c r="I576" s="41">
        <f>(1-$F$3)*SUM($H$12:H576)</f>
        <v>3.4658482430642251E-3</v>
      </c>
      <c r="J576" s="31">
        <f t="shared" si="50"/>
        <v>5.8871455248398818E-2</v>
      </c>
      <c r="K576" s="34">
        <f t="array" ref="K576">I576*$F$3</f>
        <v>3.401553161807196E-3</v>
      </c>
      <c r="L576" s="43">
        <f t="shared" si="51"/>
        <v>1.9648732463571728E-4</v>
      </c>
    </row>
    <row r="577" spans="1:12" x14ac:dyDescent="0.25">
      <c r="A577" s="1">
        <v>43923</v>
      </c>
      <c r="B577" s="4">
        <v>2526.8999020000001</v>
      </c>
      <c r="C577" s="4">
        <v>123.269997</v>
      </c>
      <c r="D577" s="39">
        <f t="shared" si="52"/>
        <v>-5.8527550450241529E-2</v>
      </c>
      <c r="E577" s="39">
        <f t="shared" si="53"/>
        <v>3.4254741617055673E-3</v>
      </c>
      <c r="F577" s="31">
        <v>31</v>
      </c>
      <c r="G577" s="32">
        <f t="shared" si="48"/>
        <v>0.57020576736103268</v>
      </c>
      <c r="H577" s="33">
        <f t="shared" si="49"/>
        <v>1.9532251229507133E-3</v>
      </c>
      <c r="I577" s="41">
        <f>(1-$F$3)*SUM($H$12:H577)</f>
        <v>3.5020825958650727E-3</v>
      </c>
      <c r="J577" s="31">
        <f t="shared" si="50"/>
        <v>5.9178396361046083E-2</v>
      </c>
      <c r="K577" s="34">
        <f t="array" ref="K577">I577*$F$3</f>
        <v>3.4371153297648991E-3</v>
      </c>
      <c r="L577" s="43">
        <f t="shared" si="51"/>
        <v>1.3551679378560715E-10</v>
      </c>
    </row>
    <row r="578" spans="1:12" x14ac:dyDescent="0.25">
      <c r="A578" s="1">
        <v>43924</v>
      </c>
      <c r="B578" s="4">
        <v>2488.6499020000001</v>
      </c>
      <c r="C578" s="4">
        <v>124.519997</v>
      </c>
      <c r="D578" s="39">
        <f t="shared" si="52"/>
        <v>1.0089274254285721E-2</v>
      </c>
      <c r="E578" s="39">
        <f t="shared" si="53"/>
        <v>1.017934549781927E-4</v>
      </c>
      <c r="F578" s="31">
        <v>30</v>
      </c>
      <c r="G578" s="32">
        <f t="shared" si="48"/>
        <v>0.5809836163029044</v>
      </c>
      <c r="H578" s="33">
        <f t="shared" si="49"/>
        <v>5.9140329589197283E-5</v>
      </c>
      <c r="I578" s="41">
        <f>(1-$F$3)*SUM($H$12:H578)</f>
        <v>3.5031797103460987E-3</v>
      </c>
      <c r="J578" s="31">
        <f t="shared" si="50"/>
        <v>5.9187665187487325E-2</v>
      </c>
      <c r="K578" s="34">
        <f t="array" ref="K578">I578*$F$3</f>
        <v>3.4381920916338781E-3</v>
      </c>
      <c r="L578" s="43">
        <f t="shared" si="51"/>
        <v>1.1131555862677914E-5</v>
      </c>
    </row>
    <row r="579" spans="1:12" x14ac:dyDescent="0.25">
      <c r="A579" s="1">
        <v>43927</v>
      </c>
      <c r="B579" s="4">
        <v>2663.679932</v>
      </c>
      <c r="C579" s="4">
        <v>148.770004</v>
      </c>
      <c r="D579" s="39">
        <f t="shared" si="52"/>
        <v>0.17793519457540125</v>
      </c>
      <c r="E579" s="39">
        <f t="shared" si="53"/>
        <v>3.1660933468585901E-2</v>
      </c>
      <c r="F579" s="31">
        <v>29</v>
      </c>
      <c r="G579" s="32">
        <f t="shared" si="48"/>
        <v>0.59196518473423598</v>
      </c>
      <c r="H579" s="33">
        <f t="shared" si="49"/>
        <v>1.8742170329589809E-2</v>
      </c>
      <c r="I579" s="41">
        <f>(1-$F$3)*SUM($H$12:H579)</f>
        <v>3.850866417831209E-3</v>
      </c>
      <c r="J579" s="31">
        <f t="shared" si="50"/>
        <v>6.2055349631044775E-2</v>
      </c>
      <c r="K579" s="34">
        <f t="array" ref="K579">I579*$F$3</f>
        <v>3.7794288499169481E-3</v>
      </c>
      <c r="L579" s="43">
        <f t="shared" si="51"/>
        <v>7.7737829980085819E-4</v>
      </c>
    </row>
    <row r="580" spans="1:12" x14ac:dyDescent="0.25">
      <c r="A580" s="1">
        <v>43928</v>
      </c>
      <c r="B580" s="4">
        <v>2659.4099120000001</v>
      </c>
      <c r="C580" s="4">
        <v>141.58000200000001</v>
      </c>
      <c r="D580" s="39">
        <f t="shared" si="52"/>
        <v>-4.9536573583960929E-2</v>
      </c>
      <c r="E580" s="39">
        <f t="shared" si="53"/>
        <v>2.4538721224391757E-3</v>
      </c>
      <c r="F580" s="31">
        <v>28</v>
      </c>
      <c r="G580" s="32">
        <f t="shared" si="48"/>
        <v>0.60315432329633889</v>
      </c>
      <c r="H580" s="33">
        <f t="shared" si="49"/>
        <v>1.4800635794655519E-3</v>
      </c>
      <c r="I580" s="41">
        <f>(1-$F$3)*SUM($H$12:H580)</f>
        <v>3.8783231330228626E-3</v>
      </c>
      <c r="J580" s="31">
        <f t="shared" si="50"/>
        <v>6.2276184316501462E-2</v>
      </c>
      <c r="K580" s="34">
        <f t="array" ref="K580">I580*$F$3</f>
        <v>3.8063762145512511E-3</v>
      </c>
      <c r="L580" s="43">
        <f t="shared" si="51"/>
        <v>1.8292673191799093E-6</v>
      </c>
    </row>
    <row r="581" spans="1:12" x14ac:dyDescent="0.25">
      <c r="A581" s="1">
        <v>43929</v>
      </c>
      <c r="B581" s="4">
        <v>2749.9799800000001</v>
      </c>
      <c r="C581" s="4">
        <v>146.86999499999999</v>
      </c>
      <c r="D581" s="39">
        <f t="shared" si="52"/>
        <v>3.6682865249726172E-2</v>
      </c>
      <c r="E581" s="39">
        <f t="shared" si="53"/>
        <v>1.3456326029295681E-3</v>
      </c>
      <c r="F581" s="31">
        <v>27</v>
      </c>
      <c r="G581" s="32">
        <f t="shared" si="48"/>
        <v>0.61455495541412808</v>
      </c>
      <c r="H581" s="33">
        <f t="shared" si="49"/>
        <v>8.2696518429717781E-4</v>
      </c>
      <c r="I581" s="41">
        <f>(1-$F$3)*SUM($H$12:H581)</f>
        <v>3.8936641952945655E-3</v>
      </c>
      <c r="J581" s="31">
        <f t="shared" si="50"/>
        <v>6.2399232329368969E-2</v>
      </c>
      <c r="K581" s="34">
        <f t="array" ref="K581">I581*$F$3</f>
        <v>3.8214326841991128E-3</v>
      </c>
      <c r="L581" s="43">
        <f t="shared" si="51"/>
        <v>6.1295860424142844E-6</v>
      </c>
    </row>
    <row r="582" spans="1:12" x14ac:dyDescent="0.25">
      <c r="A582" s="1">
        <v>43930</v>
      </c>
      <c r="B582" s="4">
        <v>2789.820068</v>
      </c>
      <c r="C582" s="4">
        <v>151.83999600000001</v>
      </c>
      <c r="D582" s="39">
        <f t="shared" si="52"/>
        <v>3.3279500796039786E-2</v>
      </c>
      <c r="E582" s="39">
        <f t="shared" si="53"/>
        <v>1.1075251732336128E-3</v>
      </c>
      <c r="F582" s="31">
        <v>26</v>
      </c>
      <c r="G582" s="32">
        <f t="shared" si="48"/>
        <v>0.62617107867185451</v>
      </c>
      <c r="H582" s="33">
        <f t="shared" si="49"/>
        <v>6.9350023237992389E-4</v>
      </c>
      <c r="I582" s="41">
        <f>(1-$F$3)*SUM($H$12:H582)</f>
        <v>3.9065293442178822E-3</v>
      </c>
      <c r="J582" s="31">
        <f t="shared" si="50"/>
        <v>6.2502234713791488E-2</v>
      </c>
      <c r="K582" s="34">
        <f t="array" ref="K582">I582*$F$3</f>
        <v>3.8340591712603404E-3</v>
      </c>
      <c r="L582" s="43">
        <f t="shared" si="51"/>
        <v>7.4339876423956128E-6</v>
      </c>
    </row>
    <row r="583" spans="1:12" x14ac:dyDescent="0.25">
      <c r="A583" s="1">
        <v>43934</v>
      </c>
      <c r="B583" s="4">
        <v>2761.6298830000001</v>
      </c>
      <c r="C583" s="4">
        <v>147.33000200000001</v>
      </c>
      <c r="D583" s="39">
        <f t="shared" si="52"/>
        <v>-3.0152326223867335E-2</v>
      </c>
      <c r="E583" s="39">
        <f t="shared" si="53"/>
        <v>9.0916277671051777E-4</v>
      </c>
      <c r="F583" s="31">
        <v>25</v>
      </c>
      <c r="G583" s="32">
        <f t="shared" si="48"/>
        <v>0.63800676621484109</v>
      </c>
      <c r="H583" s="33">
        <f t="shared" si="49"/>
        <v>5.8005200313198313E-4</v>
      </c>
      <c r="I583" s="41">
        <f>(1-$F$3)*SUM($H$12:H583)</f>
        <v>3.9172899107687426E-3</v>
      </c>
      <c r="J583" s="31">
        <f t="shared" si="50"/>
        <v>6.2588256971805367E-2</v>
      </c>
      <c r="K583" s="34">
        <f t="array" ref="K583">I583*$F$3</f>
        <v>3.8446201181359468E-3</v>
      </c>
      <c r="L583" s="43">
        <f t="shared" si="51"/>
        <v>8.6169098033284477E-6</v>
      </c>
    </row>
    <row r="584" spans="1:12" x14ac:dyDescent="0.25">
      <c r="A584" s="1">
        <v>43935</v>
      </c>
      <c r="B584" s="4">
        <v>2846.0600589999999</v>
      </c>
      <c r="C584" s="4">
        <v>141</v>
      </c>
      <c r="D584" s="39">
        <f t="shared" si="52"/>
        <v>-4.3915091916062354E-2</v>
      </c>
      <c r="E584" s="39">
        <f t="shared" si="53"/>
        <v>1.9285352979962051E-3</v>
      </c>
      <c r="F584" s="31">
        <v>24</v>
      </c>
      <c r="G584" s="32">
        <f t="shared" ref="G584:G607" si="54">$F$3^(F584-1)</f>
        <v>0.65006616817771501</v>
      </c>
      <c r="H584" s="33">
        <f t="shared" ref="H584:H607" si="55">E584*G584</f>
        <v>1.2536755513638607E-3</v>
      </c>
      <c r="I584" s="41">
        <f>(1-$F$3)*SUM($H$12:H584)</f>
        <v>3.940546893126869E-3</v>
      </c>
      <c r="J584" s="31">
        <f t="shared" ref="J584:J607" si="56">SQRT(I584)</f>
        <v>6.277377552072895E-2</v>
      </c>
      <c r="K584" s="34">
        <f t="array" ref="K584">I584*$F$3</f>
        <v>3.8674456593386503E-3</v>
      </c>
      <c r="L584" s="43">
        <f t="shared" ref="L584:L607" si="57">(E584-K584)^2</f>
        <v>3.7593733893210914E-6</v>
      </c>
    </row>
    <row r="585" spans="1:12" x14ac:dyDescent="0.25">
      <c r="A585" s="1">
        <v>43936</v>
      </c>
      <c r="B585" s="4">
        <v>2783.360107</v>
      </c>
      <c r="C585" s="4">
        <v>145.979996</v>
      </c>
      <c r="D585" s="39">
        <f t="shared" si="52"/>
        <v>3.4709708244303826E-2</v>
      </c>
      <c r="E585" s="39">
        <f t="shared" si="53"/>
        <v>1.204763846404693E-3</v>
      </c>
      <c r="F585" s="31">
        <v>23</v>
      </c>
      <c r="G585" s="32">
        <f t="shared" si="54"/>
        <v>0.66235351313963409</v>
      </c>
      <c r="H585" s="33">
        <f t="shared" si="55"/>
        <v>7.9797956616976698E-4</v>
      </c>
      <c r="I585" s="41">
        <f>(1-$F$3)*SUM($H$12:H585)</f>
        <v>3.9553502421052922E-3</v>
      </c>
      <c r="J585" s="31">
        <f t="shared" si="56"/>
        <v>6.2891575287197979E-2</v>
      </c>
      <c r="K585" s="34">
        <f t="array" ref="K585">I585*$F$3</f>
        <v>3.8819743908327826E-3</v>
      </c>
      <c r="L585" s="43">
        <f t="shared" si="57"/>
        <v>7.1674562991969483E-6</v>
      </c>
    </row>
    <row r="586" spans="1:12" x14ac:dyDescent="0.25">
      <c r="A586" s="1">
        <v>43937</v>
      </c>
      <c r="B586" s="4">
        <v>2799.5500489999999</v>
      </c>
      <c r="C586" s="4">
        <v>134.240005</v>
      </c>
      <c r="D586" s="39">
        <f t="shared" si="52"/>
        <v>-8.3840318656854401E-2</v>
      </c>
      <c r="E586" s="39">
        <f t="shared" si="53"/>
        <v>7.0291990324828878E-3</v>
      </c>
      <c r="F586" s="31">
        <v>22</v>
      </c>
      <c r="G586" s="32">
        <f t="shared" si="54"/>
        <v>0.6748731096070214</v>
      </c>
      <c r="H586" s="33">
        <f t="shared" si="55"/>
        <v>4.7438174090983923E-3</v>
      </c>
      <c r="I586" s="41">
        <f>(1-$F$3)*SUM($H$12:H586)</f>
        <v>4.043352977480927E-3</v>
      </c>
      <c r="J586" s="31">
        <f t="shared" si="56"/>
        <v>6.3587364920091843E-2</v>
      </c>
      <c r="K586" s="34">
        <f t="array" ref="K586">I586*$F$3</f>
        <v>3.9683445841508878E-3</v>
      </c>
      <c r="L586" s="43">
        <f t="shared" si="57"/>
        <v>9.3688299538737921E-6</v>
      </c>
    </row>
    <row r="587" spans="1:12" x14ac:dyDescent="0.25">
      <c r="A587" s="1">
        <v>43938</v>
      </c>
      <c r="B587" s="4">
        <v>2874.5600589999999</v>
      </c>
      <c r="C587" s="4">
        <v>154</v>
      </c>
      <c r="D587" s="39">
        <f t="shared" si="52"/>
        <v>0.13732332244801157</v>
      </c>
      <c r="E587" s="39">
        <f t="shared" si="53"/>
        <v>1.8857694888160557E-2</v>
      </c>
      <c r="F587" s="31">
        <v>21</v>
      </c>
      <c r="G587" s="32">
        <f t="shared" si="54"/>
        <v>0.68762934752432459</v>
      </c>
      <c r="H587" s="33">
        <f t="shared" si="55"/>
        <v>1.2967104431758634E-2</v>
      </c>
      <c r="I587" s="41">
        <f>(1-$F$3)*SUM($H$12:H587)</f>
        <v>4.2839062200462135E-3</v>
      </c>
      <c r="J587" s="31">
        <f t="shared" si="56"/>
        <v>6.5451556284371215E-2</v>
      </c>
      <c r="K587" s="34">
        <f t="array" ref="K587">I587*$F$3</f>
        <v>4.2044353144557699E-3</v>
      </c>
      <c r="L587" s="43">
        <f t="shared" si="57"/>
        <v>2.1471801613437099E-4</v>
      </c>
    </row>
    <row r="588" spans="1:12" x14ac:dyDescent="0.25">
      <c r="A588" s="1">
        <v>43941</v>
      </c>
      <c r="B588" s="4">
        <v>2823.1599120000001</v>
      </c>
      <c r="C588" s="4">
        <v>143.61000100000001</v>
      </c>
      <c r="D588" s="39">
        <f t="shared" si="52"/>
        <v>-6.9851303377798407E-2</v>
      </c>
      <c r="E588" s="39">
        <f t="shared" si="53"/>
        <v>4.8792045835772315E-3</v>
      </c>
      <c r="F588" s="31">
        <v>20</v>
      </c>
      <c r="G588" s="32">
        <f t="shared" si="54"/>
        <v>0.7006266998133317</v>
      </c>
      <c r="H588" s="33">
        <f t="shared" si="55"/>
        <v>3.4185010051057969E-3</v>
      </c>
      <c r="I588" s="41">
        <f>(1-$F$3)*SUM($H$12:H588)</f>
        <v>4.3473229609091056E-3</v>
      </c>
      <c r="J588" s="31">
        <f t="shared" si="56"/>
        <v>6.5934232087051001E-2</v>
      </c>
      <c r="K588" s="34">
        <f t="array" ref="K588">I588*$F$3</f>
        <v>4.2666756089710768E-3</v>
      </c>
      <c r="L588" s="43">
        <f t="shared" si="57"/>
        <v>3.7519174473206727E-7</v>
      </c>
    </row>
    <row r="589" spans="1:12" x14ac:dyDescent="0.25">
      <c r="A589" s="1">
        <v>43942</v>
      </c>
      <c r="B589" s="4">
        <v>2736.5600589999999</v>
      </c>
      <c r="C589" s="4">
        <v>136.33000200000001</v>
      </c>
      <c r="D589" s="39">
        <f t="shared" ref="D589:D607" si="58">LN(C589/C588)</f>
        <v>-5.2022867167507182E-2</v>
      </c>
      <c r="E589" s="39">
        <f t="shared" ref="E589:E607" si="59">D589^2</f>
        <v>2.7063787083280969E-3</v>
      </c>
      <c r="F589" s="31">
        <v>19</v>
      </c>
      <c r="G589" s="32">
        <f t="shared" si="54"/>
        <v>0.71386972394158299</v>
      </c>
      <c r="H589" s="33">
        <f t="shared" si="55"/>
        <v>1.9320018213955564E-3</v>
      </c>
      <c r="I589" s="41">
        <f>(1-$F$3)*SUM($H$12:H589)</f>
        <v>4.3831635994436803E-3</v>
      </c>
      <c r="J589" s="31">
        <f t="shared" si="56"/>
        <v>6.6205465027017824E-2</v>
      </c>
      <c r="K589" s="34">
        <f t="array" ref="K589">I589*$F$3</f>
        <v>4.3018513664706852E-3</v>
      </c>
      <c r="L589" s="43">
        <f t="shared" si="57"/>
        <v>2.5455330028805764E-6</v>
      </c>
    </row>
    <row r="590" spans="1:12" x14ac:dyDescent="0.25">
      <c r="A590" s="1">
        <v>43943</v>
      </c>
      <c r="B590" s="4">
        <v>2799.3100589999999</v>
      </c>
      <c r="C590" s="4">
        <v>134.970001</v>
      </c>
      <c r="D590" s="39">
        <f t="shared" si="58"/>
        <v>-1.0025892938079204E-2</v>
      </c>
      <c r="E590" s="39">
        <f t="shared" si="59"/>
        <v>1.0051852920582646E-4</v>
      </c>
      <c r="F590" s="31">
        <v>18</v>
      </c>
      <c r="G590" s="32">
        <f t="shared" si="54"/>
        <v>0.72736306352042768</v>
      </c>
      <c r="H590" s="33">
        <f t="shared" si="55"/>
        <v>7.3113465343717515E-5</v>
      </c>
      <c r="I590" s="41">
        <f>(1-$F$3)*SUM($H$12:H590)</f>
        <v>4.3845199300922202E-3</v>
      </c>
      <c r="J590" s="31">
        <f t="shared" si="56"/>
        <v>6.6215707578279492E-2</v>
      </c>
      <c r="K590" s="34">
        <f t="array" ref="K590">I590*$F$3</f>
        <v>4.3031825357782941E-3</v>
      </c>
      <c r="L590" s="43">
        <f t="shared" si="57"/>
        <v>1.7662384752139746E-5</v>
      </c>
    </row>
    <row r="591" spans="1:12" x14ac:dyDescent="0.25">
      <c r="A591" s="1">
        <v>43944</v>
      </c>
      <c r="B591" s="4">
        <v>2797.8000489999999</v>
      </c>
      <c r="C591" s="4">
        <v>137.740005</v>
      </c>
      <c r="D591" s="39">
        <f t="shared" si="58"/>
        <v>2.0315347486582921E-2</v>
      </c>
      <c r="E591" s="39">
        <f t="shared" si="59"/>
        <v>4.1271334350061098E-4</v>
      </c>
      <c r="F591" s="31">
        <v>17</v>
      </c>
      <c r="G591" s="32">
        <f t="shared" si="54"/>
        <v>0.74111144993328659</v>
      </c>
      <c r="H591" s="33">
        <f t="shared" si="55"/>
        <v>3.0586658440855238E-4</v>
      </c>
      <c r="I591" s="41">
        <f>(1-$F$3)*SUM($H$12:H591)</f>
        <v>4.3901940726164103E-3</v>
      </c>
      <c r="J591" s="31">
        <f t="shared" si="56"/>
        <v>6.6258539620311668E-2</v>
      </c>
      <c r="K591" s="34">
        <f t="array" ref="K591">I591*$F$3</f>
        <v>4.3087514170708687E-3</v>
      </c>
      <c r="L591" s="43">
        <f t="shared" si="57"/>
        <v>1.5179112670709044E-5</v>
      </c>
    </row>
    <row r="592" spans="1:12" x14ac:dyDescent="0.25">
      <c r="A592" s="1">
        <v>43945</v>
      </c>
      <c r="B592" s="4">
        <v>2836.73999</v>
      </c>
      <c r="C592" s="4">
        <v>128.979996</v>
      </c>
      <c r="D592" s="39">
        <f t="shared" si="58"/>
        <v>-6.5710563847156664E-2</v>
      </c>
      <c r="E592" s="39">
        <f t="shared" si="59"/>
        <v>4.3178782011112525E-3</v>
      </c>
      <c r="F592" s="31">
        <v>16</v>
      </c>
      <c r="G592" s="32">
        <f t="shared" si="54"/>
        <v>0.75511970399469297</v>
      </c>
      <c r="H592" s="33">
        <f t="shared" si="55"/>
        <v>3.2605149091082665E-3</v>
      </c>
      <c r="I592" s="41">
        <f>(1-$F$3)*SUM($H$12:H592)</f>
        <v>4.4506800074637842E-3</v>
      </c>
      <c r="J592" s="31">
        <f t="shared" si="56"/>
        <v>6.6713416997361066E-2</v>
      </c>
      <c r="K592" s="34">
        <f t="array" ref="K592">I592*$F$3</f>
        <v>4.3681152750634058E-3</v>
      </c>
      <c r="L592" s="43">
        <f t="shared" si="57"/>
        <v>2.5237635992741175E-9</v>
      </c>
    </row>
    <row r="593" spans="1:12" x14ac:dyDescent="0.25">
      <c r="A593" s="1">
        <v>43948</v>
      </c>
      <c r="B593" s="4">
        <v>2878.4799800000001</v>
      </c>
      <c r="C593" s="4">
        <v>128.679993</v>
      </c>
      <c r="D593" s="39">
        <f t="shared" si="58"/>
        <v>-2.3286745973545571E-3</v>
      </c>
      <c r="E593" s="39">
        <f t="shared" si="59"/>
        <v>5.4227253803644088E-6</v>
      </c>
      <c r="F593" s="31">
        <v>15</v>
      </c>
      <c r="G593" s="32">
        <f t="shared" si="54"/>
        <v>0.76939273764069016</v>
      </c>
      <c r="H593" s="33">
        <f t="shared" si="55"/>
        <v>4.1722055258722255E-6</v>
      </c>
      <c r="I593" s="41">
        <f>(1-$F$3)*SUM($H$12:H593)</f>
        <v>4.4507574062055914E-3</v>
      </c>
      <c r="J593" s="31">
        <f t="shared" si="56"/>
        <v>6.6713997078616055E-2</v>
      </c>
      <c r="K593" s="34">
        <f t="array" ref="K593">I593*$F$3</f>
        <v>4.36819123797824E-3</v>
      </c>
      <c r="L593" s="43">
        <f t="shared" si="57"/>
        <v>1.9033749094515485E-5</v>
      </c>
    </row>
    <row r="594" spans="1:12" x14ac:dyDescent="0.25">
      <c r="A594" s="1">
        <v>43949</v>
      </c>
      <c r="B594" s="4">
        <v>2863.389893</v>
      </c>
      <c r="C594" s="4">
        <v>131.300003</v>
      </c>
      <c r="D594" s="39">
        <f t="shared" si="58"/>
        <v>2.0156156184872823E-2</v>
      </c>
      <c r="E594" s="39">
        <f t="shared" si="59"/>
        <v>4.0627063214898699E-4</v>
      </c>
      <c r="F594" s="31">
        <v>14</v>
      </c>
      <c r="G594" s="32">
        <f t="shared" si="54"/>
        <v>0.78393555565118234</v>
      </c>
      <c r="H594" s="33">
        <f t="shared" si="55"/>
        <v>3.1848999375847322E-4</v>
      </c>
      <c r="I594" s="41">
        <f>(1-$F$3)*SUM($H$12:H594)</f>
        <v>4.4566657260719416E-3</v>
      </c>
      <c r="J594" s="31">
        <f t="shared" si="56"/>
        <v>6.6758263354224107E-2</v>
      </c>
      <c r="K594" s="34">
        <f t="array" ref="K594">I594*$F$3</f>
        <v>4.3739899523802823E-3</v>
      </c>
      <c r="L594" s="43">
        <f t="shared" si="57"/>
        <v>1.5742796604136692E-5</v>
      </c>
    </row>
    <row r="595" spans="1:12" x14ac:dyDescent="0.25">
      <c r="A595" s="1">
        <v>43950</v>
      </c>
      <c r="B595" s="4">
        <v>2939.51001</v>
      </c>
      <c r="C595" s="4">
        <v>139</v>
      </c>
      <c r="D595" s="39">
        <f t="shared" si="58"/>
        <v>5.6989128973502806E-2</v>
      </c>
      <c r="E595" s="39">
        <f t="shared" si="59"/>
        <v>3.2477608211585371E-3</v>
      </c>
      <c r="F595" s="31">
        <v>13</v>
      </c>
      <c r="G595" s="32">
        <f t="shared" si="54"/>
        <v>0.79875325740483905</v>
      </c>
      <c r="H595" s="33">
        <f t="shared" si="55"/>
        <v>2.5941595351721965E-3</v>
      </c>
      <c r="I595" s="41">
        <f>(1-$F$3)*SUM($H$12:H595)</f>
        <v>4.5047900772870802E-3</v>
      </c>
      <c r="J595" s="31">
        <f t="shared" si="56"/>
        <v>6.7117732956999382E-2</v>
      </c>
      <c r="K595" s="34">
        <f t="array" ref="K595">I595*$F$3</f>
        <v>4.4212215469439983E-3</v>
      </c>
      <c r="L595" s="43">
        <f t="shared" si="57"/>
        <v>1.3770100749609411E-6</v>
      </c>
    </row>
    <row r="596" spans="1:12" x14ac:dyDescent="0.25">
      <c r="A596" s="1">
        <v>43951</v>
      </c>
      <c r="B596" s="4">
        <v>2912.429932</v>
      </c>
      <c r="C596" s="4">
        <v>141.020004</v>
      </c>
      <c r="D596" s="39">
        <f t="shared" si="58"/>
        <v>1.4427819524973337E-2</v>
      </c>
      <c r="E596" s="39">
        <f t="shared" si="59"/>
        <v>2.0816197624520184E-4</v>
      </c>
      <c r="F596" s="31">
        <v>12</v>
      </c>
      <c r="G596" s="32">
        <f t="shared" si="54"/>
        <v>0.81385103866717168</v>
      </c>
      <c r="H596" s="33">
        <f t="shared" si="55"/>
        <v>1.6941284057816864E-4</v>
      </c>
      <c r="I596" s="41">
        <f>(1-$F$3)*SUM($H$12:H596)</f>
        <v>4.5079328612715646E-3</v>
      </c>
      <c r="J596" s="31">
        <f t="shared" si="56"/>
        <v>6.7141141346208619E-2</v>
      </c>
      <c r="K596" s="34">
        <f t="array" ref="K596">I596*$F$3</f>
        <v>4.4243060290244506E-3</v>
      </c>
      <c r="L596" s="43">
        <f t="shared" si="57"/>
        <v>1.7775870673785827E-5</v>
      </c>
    </row>
    <row r="597" spans="1:12" x14ac:dyDescent="0.25">
      <c r="A597" s="1">
        <v>43952</v>
      </c>
      <c r="B597" s="4">
        <v>2830.709961</v>
      </c>
      <c r="C597" s="4">
        <v>133.36999499999999</v>
      </c>
      <c r="D597" s="39">
        <f t="shared" si="58"/>
        <v>-5.5774569511053029E-2</v>
      </c>
      <c r="E597" s="39">
        <f t="shared" si="59"/>
        <v>3.1108026041432864E-3</v>
      </c>
      <c r="F597" s="31">
        <v>11</v>
      </c>
      <c r="G597" s="32">
        <f t="shared" si="54"/>
        <v>0.82923419341240656</v>
      </c>
      <c r="H597" s="33">
        <f t="shared" si="55"/>
        <v>2.579583888311972E-3</v>
      </c>
      <c r="I597" s="41">
        <f>(1-$F$3)*SUM($H$12:H597)</f>
        <v>4.5557868191129806E-3</v>
      </c>
      <c r="J597" s="31">
        <f t="shared" si="56"/>
        <v>6.7496568943265403E-2</v>
      </c>
      <c r="K597" s="34">
        <f t="array" ref="K597">I597*$F$3</f>
        <v>4.4712722462921005E-3</v>
      </c>
      <c r="L597" s="43">
        <f t="shared" si="57"/>
        <v>1.8508776472085224E-6</v>
      </c>
    </row>
    <row r="598" spans="1:12" x14ac:dyDescent="0.25">
      <c r="A598" s="1">
        <v>43955</v>
      </c>
      <c r="B598" s="4">
        <v>2842.73999</v>
      </c>
      <c r="C598" s="4">
        <v>131.46000699999999</v>
      </c>
      <c r="D598" s="39">
        <f t="shared" si="58"/>
        <v>-1.4424507061047101E-2</v>
      </c>
      <c r="E598" s="39">
        <f t="shared" si="59"/>
        <v>2.0806640395419767E-4</v>
      </c>
      <c r="F598" s="31">
        <v>10</v>
      </c>
      <c r="G598" s="32">
        <f t="shared" si="54"/>
        <v>0.84490811567979573</v>
      </c>
      <c r="H598" s="33">
        <f t="shared" si="55"/>
        <v>1.7579699330121234E-4</v>
      </c>
      <c r="I598" s="41">
        <f>(1-$F$3)*SUM($H$12:H598)</f>
        <v>4.5590480357550148E-3</v>
      </c>
      <c r="J598" s="31">
        <f t="shared" si="56"/>
        <v>6.7520723009717648E-2</v>
      </c>
      <c r="K598" s="34">
        <f t="array" ref="K598">I598*$F$3</f>
        <v>4.4744729639814131E-3</v>
      </c>
      <c r="L598" s="43">
        <f t="shared" si="57"/>
        <v>1.8202224935443254E-5</v>
      </c>
    </row>
    <row r="599" spans="1:12" x14ac:dyDescent="0.25">
      <c r="A599" s="1">
        <v>43956</v>
      </c>
      <c r="B599" s="4">
        <v>2868.4399410000001</v>
      </c>
      <c r="C599" s="4">
        <v>125.400002</v>
      </c>
      <c r="D599" s="39">
        <f t="shared" si="58"/>
        <v>-4.7194031935781491E-2</v>
      </c>
      <c r="E599" s="39">
        <f t="shared" si="59"/>
        <v>2.2272766503555635E-3</v>
      </c>
      <c r="F599" s="31">
        <v>9</v>
      </c>
      <c r="G599" s="32">
        <f t="shared" si="54"/>
        <v>0.86087830146501343</v>
      </c>
      <c r="H599" s="33">
        <f t="shared" si="55"/>
        <v>1.9174141396507821E-3</v>
      </c>
      <c r="I599" s="41">
        <f>(1-$F$3)*SUM($H$12:H599)</f>
        <v>4.5946180576562703E-3</v>
      </c>
      <c r="J599" s="31">
        <f t="shared" si="56"/>
        <v>6.7783612013939398E-2</v>
      </c>
      <c r="K599" s="34">
        <f t="array" ref="K599">I599*$F$3</f>
        <v>4.509383125067057E-3</v>
      </c>
      <c r="L599" s="43">
        <f t="shared" si="57"/>
        <v>5.2080099619201209E-6</v>
      </c>
    </row>
    <row r="600" spans="1:12" x14ac:dyDescent="0.25">
      <c r="A600" s="1">
        <v>43957</v>
      </c>
      <c r="B600" s="4">
        <v>2848.419922</v>
      </c>
      <c r="C600" s="4">
        <v>121.860001</v>
      </c>
      <c r="D600" s="39">
        <f t="shared" si="58"/>
        <v>-2.8635791121297108E-2</v>
      </c>
      <c r="E600" s="39">
        <f t="shared" si="59"/>
        <v>8.2000853314255831E-4</v>
      </c>
      <c r="F600" s="31">
        <v>8</v>
      </c>
      <c r="G600" s="32">
        <f t="shared" si="54"/>
        <v>0.87715035064730507</v>
      </c>
      <c r="H600" s="33">
        <f t="shared" si="55"/>
        <v>7.1927077237977726E-4</v>
      </c>
      <c r="I600" s="41">
        <f>(1-$F$3)*SUM($H$12:H600)</f>
        <v>4.6079612768374642E-3</v>
      </c>
      <c r="J600" s="31">
        <f t="shared" si="56"/>
        <v>6.7881965770279995E-2</v>
      </c>
      <c r="K600" s="34">
        <f t="array" ref="K600">I600*$F$3</f>
        <v>4.5224788136868071E-3</v>
      </c>
      <c r="L600" s="43">
        <f t="shared" si="57"/>
        <v>1.3708286178313407E-5</v>
      </c>
    </row>
    <row r="601" spans="1:12" x14ac:dyDescent="0.25">
      <c r="A601" s="1">
        <v>43958</v>
      </c>
      <c r="B601" s="4">
        <v>2881.1899410000001</v>
      </c>
      <c r="C601" s="4">
        <v>128.64999399999999</v>
      </c>
      <c r="D601" s="39">
        <f t="shared" si="58"/>
        <v>5.4222639063099952E-2</v>
      </c>
      <c r="E601" s="39">
        <f t="shared" si="59"/>
        <v>2.940094586967213E-3</v>
      </c>
      <c r="F601" s="31">
        <v>7</v>
      </c>
      <c r="G601" s="32">
        <f t="shared" si="54"/>
        <v>0.89372996895306078</v>
      </c>
      <c r="H601" s="33">
        <f t="shared" si="55"/>
        <v>2.6276506439292693E-3</v>
      </c>
      <c r="I601" s="41">
        <f>(1-$F$3)*SUM($H$12:H601)</f>
        <v>4.6567069228721988E-3</v>
      </c>
      <c r="J601" s="31">
        <f t="shared" si="56"/>
        <v>6.8240068309404545E-2</v>
      </c>
      <c r="K601" s="34">
        <f t="array" ref="K601">I601*$F$3</f>
        <v>4.5703201774065262E-3</v>
      </c>
      <c r="L601" s="43">
        <f t="shared" si="57"/>
        <v>2.6576354757232075E-6</v>
      </c>
    </row>
    <row r="602" spans="1:12" x14ac:dyDescent="0.25">
      <c r="A602" s="1">
        <v>43959</v>
      </c>
      <c r="B602" s="4">
        <v>2929.8000489999999</v>
      </c>
      <c r="C602" s="4">
        <v>133.44000199999999</v>
      </c>
      <c r="D602" s="39">
        <f t="shared" si="58"/>
        <v>3.6556461508859578E-2</v>
      </c>
      <c r="E602" s="39">
        <f t="shared" si="59"/>
        <v>1.3363748780487318E-3</v>
      </c>
      <c r="F602" s="31">
        <v>6</v>
      </c>
      <c r="G602" s="32">
        <f t="shared" si="54"/>
        <v>0.91062296995650538</v>
      </c>
      <c r="H602" s="33">
        <f t="shared" si="55"/>
        <v>1.2169336604239988E-3</v>
      </c>
      <c r="I602" s="41">
        <f>(1-$F$3)*SUM($H$12:H602)</f>
        <v>4.6792823050280548E-3</v>
      </c>
      <c r="J602" s="31">
        <f t="shared" si="56"/>
        <v>6.8405279803740698E-2</v>
      </c>
      <c r="K602" s="34">
        <f t="array" ref="K602">I602*$F$3</f>
        <v>4.5924767627979757E-3</v>
      </c>
      <c r="L602" s="43">
        <f t="shared" si="57"/>
        <v>1.0602199483867578E-5</v>
      </c>
    </row>
    <row r="603" spans="1:12" x14ac:dyDescent="0.25">
      <c r="A603" s="1">
        <v>43962</v>
      </c>
      <c r="B603" s="4">
        <v>2930.1899410000001</v>
      </c>
      <c r="C603" s="4">
        <v>128.91000399999999</v>
      </c>
      <c r="D603" s="39">
        <f t="shared" si="58"/>
        <v>-3.4537436114032899E-2</v>
      </c>
      <c r="E603" s="39">
        <f t="shared" si="59"/>
        <v>1.1928344933309039E-3</v>
      </c>
      <c r="F603" s="31">
        <v>5</v>
      </c>
      <c r="G603" s="32">
        <f t="shared" si="54"/>
        <v>0.92783527711820346</v>
      </c>
      <c r="H603" s="33">
        <f t="shared" si="55"/>
        <v>1.1067539226758312E-3</v>
      </c>
      <c r="I603" s="41">
        <f>(1-$F$3)*SUM($H$12:H603)</f>
        <v>4.6998137387203346E-3</v>
      </c>
      <c r="J603" s="31">
        <f t="shared" si="56"/>
        <v>6.8555187540552578E-2</v>
      </c>
      <c r="K603" s="34">
        <f t="array" ref="K603">I603*$F$3</f>
        <v>4.6126273170907575E-3</v>
      </c>
      <c r="L603" s="43">
        <f t="shared" si="57"/>
        <v>1.1694982957439392E-5</v>
      </c>
    </row>
    <row r="604" spans="1:12" x14ac:dyDescent="0.25">
      <c r="A604" s="1">
        <v>43963</v>
      </c>
      <c r="B604" s="4">
        <v>2870.1201169999999</v>
      </c>
      <c r="C604" s="4">
        <v>125.220001</v>
      </c>
      <c r="D604" s="39">
        <f t="shared" si="58"/>
        <v>-2.9042319181304139E-2</v>
      </c>
      <c r="E604" s="39">
        <f t="shared" si="59"/>
        <v>8.4345630342874634E-4</v>
      </c>
      <c r="F604" s="31">
        <v>4</v>
      </c>
      <c r="G604" s="32">
        <f t="shared" si="54"/>
        <v>0.94537292586209642</v>
      </c>
      <c r="H604" s="33">
        <f t="shared" si="55"/>
        <v>7.9738075340926215E-4</v>
      </c>
      <c r="I604" s="41">
        <f>(1-$F$3)*SUM($H$12:H604)</f>
        <v>4.7146059791006905E-3</v>
      </c>
      <c r="J604" s="31">
        <f t="shared" si="56"/>
        <v>6.8662988422444088E-2</v>
      </c>
      <c r="K604" s="34">
        <f t="array" ref="K604">I604*$F$3</f>
        <v>4.6271451460628442E-3</v>
      </c>
      <c r="L604" s="43">
        <f t="shared" si="57"/>
        <v>1.4316301257873758E-5</v>
      </c>
    </row>
    <row r="605" spans="1:12" x14ac:dyDescent="0.25">
      <c r="A605" s="1">
        <v>43964</v>
      </c>
      <c r="B605" s="4">
        <v>2820</v>
      </c>
      <c r="C605" s="4">
        <v>121.5</v>
      </c>
      <c r="D605" s="39">
        <f t="shared" si="58"/>
        <v>-3.0157935522505907E-2</v>
      </c>
      <c r="E605" s="39">
        <f t="shared" si="59"/>
        <v>9.0950107497962359E-4</v>
      </c>
      <c r="F605" s="31">
        <v>3</v>
      </c>
      <c r="G605" s="32">
        <f t="shared" si="54"/>
        <v>0.96324206569179871</v>
      </c>
      <c r="H605" s="33">
        <f t="shared" si="55"/>
        <v>8.7606969421228417E-4</v>
      </c>
      <c r="I605" s="41">
        <f>(1-$F$3)*SUM($H$12:H605)</f>
        <v>4.7308579809847654E-3</v>
      </c>
      <c r="J605" s="31">
        <f t="shared" si="56"/>
        <v>6.8781232767265554E-2</v>
      </c>
      <c r="K605" s="34">
        <f t="array" ref="K605">I605*$F$3</f>
        <v>4.6430956564480295E-3</v>
      </c>
      <c r="L605" s="43">
        <f t="shared" si="57"/>
        <v>1.393972849877024E-5</v>
      </c>
    </row>
    <row r="606" spans="1:12" x14ac:dyDescent="0.25">
      <c r="A606" s="1">
        <v>43965</v>
      </c>
      <c r="B606" s="4">
        <v>2852.5</v>
      </c>
      <c r="C606" s="4">
        <v>122.519997</v>
      </c>
      <c r="D606" s="39">
        <f t="shared" si="58"/>
        <v>8.3599946981729213E-3</v>
      </c>
      <c r="E606" s="39">
        <f t="shared" si="59"/>
        <v>6.9889511353479357E-5</v>
      </c>
      <c r="F606" s="31">
        <v>2</v>
      </c>
      <c r="G606" s="32">
        <f t="shared" si="54"/>
        <v>0.98144896234689594</v>
      </c>
      <c r="H606" s="33">
        <f t="shared" si="55"/>
        <v>6.859298839680392E-5</v>
      </c>
      <c r="I606" s="41">
        <f>(1-$F$3)*SUM($H$12:H606)</f>
        <v>4.7321304520952529E-3</v>
      </c>
      <c r="J606" s="31">
        <f t="shared" si="56"/>
        <v>6.8790482278402829E-2</v>
      </c>
      <c r="K606" s="34">
        <f t="array" ref="K606">I606*$F$3</f>
        <v>4.6443445218990334E-3</v>
      </c>
      <c r="L606" s="43">
        <f t="shared" si="57"/>
        <v>2.0925638643505322E-5</v>
      </c>
    </row>
    <row r="607" spans="1:12" x14ac:dyDescent="0.25">
      <c r="A607" s="2">
        <v>43966</v>
      </c>
      <c r="B607" s="5">
        <v>2863.6999510000001</v>
      </c>
      <c r="C607" s="5">
        <v>120</v>
      </c>
      <c r="D607" s="57">
        <f t="shared" si="58"/>
        <v>-2.0782514696730033E-2</v>
      </c>
      <c r="E607" s="57">
        <f t="shared" si="59"/>
        <v>4.3191291711979982E-4</v>
      </c>
      <c r="F607" s="35">
        <v>1</v>
      </c>
      <c r="G607" s="36">
        <f t="shared" si="54"/>
        <v>1</v>
      </c>
      <c r="H607" s="37">
        <f t="shared" si="55"/>
        <v>4.3191291711979982E-4</v>
      </c>
      <c r="I607" s="42">
        <f>(1-$F$3)*SUM($H$12:H607)</f>
        <v>4.7401428848836049E-3</v>
      </c>
      <c r="J607" s="35">
        <f t="shared" si="56"/>
        <v>6.8848695593189013E-2</v>
      </c>
      <c r="K607" s="38">
        <f t="array" ref="K607">I607*$F$3</f>
        <v>4.6522083157450357E-3</v>
      </c>
      <c r="L607" s="44">
        <f t="shared" si="57"/>
        <v>1.7810893251657338E-5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workbookViewId="0">
      <selection activeCell="I19" sqref="I19"/>
    </sheetView>
  </sheetViews>
  <sheetFormatPr baseColWidth="10" defaultRowHeight="15" x14ac:dyDescent="0.25"/>
  <sheetData>
    <row r="2" spans="1:4" ht="27.75" customHeight="1" x14ac:dyDescent="0.25">
      <c r="A2" s="117" t="s">
        <v>100</v>
      </c>
      <c r="B2" s="118"/>
      <c r="C2" s="118"/>
      <c r="D2" s="119"/>
    </row>
    <row r="3" spans="1:4" x14ac:dyDescent="0.25">
      <c r="A3" s="111"/>
      <c r="B3" s="120">
        <f>_xlfn.STDEV.P('Precios y Rendimientos'!$E$3:$E$554)</f>
        <v>2.4092465544435279E-2</v>
      </c>
      <c r="C3" s="120"/>
      <c r="D3" s="112"/>
    </row>
    <row r="4" spans="1:4" ht="29.25" customHeight="1" x14ac:dyDescent="0.25">
      <c r="A4" s="117" t="s">
        <v>101</v>
      </c>
      <c r="B4" s="118"/>
      <c r="C4" s="118"/>
      <c r="D4" s="119"/>
    </row>
    <row r="5" spans="1:4" x14ac:dyDescent="0.25">
      <c r="A5" s="111"/>
      <c r="B5" s="120">
        <f>_xlfn.STDEV.P('Precios y Rendimientos'!$E$3:$E$601)</f>
        <v>3.3834168197137332E-2</v>
      </c>
      <c r="C5" s="120"/>
      <c r="D5" s="112"/>
    </row>
  </sheetData>
  <mergeCells count="4">
    <mergeCell ref="A2:D2"/>
    <mergeCell ref="B3:C3"/>
    <mergeCell ref="A4:D4"/>
    <mergeCell ref="B5:C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G13" sqref="G13"/>
    </sheetView>
  </sheetViews>
  <sheetFormatPr baseColWidth="10" defaultRowHeight="15" x14ac:dyDescent="0.25"/>
  <sheetData>
    <row r="1" spans="1:3" x14ac:dyDescent="0.25">
      <c r="A1" s="121" t="s">
        <v>97</v>
      </c>
      <c r="B1" s="122"/>
      <c r="C1" s="123"/>
    </row>
    <row r="2" spans="1:3" x14ac:dyDescent="0.25">
      <c r="A2" s="106" t="s">
        <v>98</v>
      </c>
      <c r="B2" s="106" t="s">
        <v>77</v>
      </c>
      <c r="C2" s="106" t="s">
        <v>53</v>
      </c>
    </row>
    <row r="3" spans="1:3" x14ac:dyDescent="0.25">
      <c r="A3" s="24">
        <v>1</v>
      </c>
      <c r="B3" s="107">
        <v>43969</v>
      </c>
      <c r="C3" s="24">
        <f>'[1]Volatilidad dinámica a un día '!G7</f>
        <v>6.8848695593189013E-2</v>
      </c>
    </row>
    <row r="4" spans="1:3" x14ac:dyDescent="0.25">
      <c r="A4" s="108">
        <v>2</v>
      </c>
      <c r="B4" s="1">
        <v>43970</v>
      </c>
      <c r="C4" s="108">
        <f>'[1]Volatilidad a 2 días'!N9</f>
        <v>5.1725277501830556E-2</v>
      </c>
    </row>
    <row r="5" spans="1:3" x14ac:dyDescent="0.25">
      <c r="A5" s="108">
        <v>3</v>
      </c>
      <c r="B5" s="1">
        <v>43971</v>
      </c>
      <c r="C5" s="108">
        <f>'[1]Volatilidad a 3 días'!N9</f>
        <v>4.656750617550888E-2</v>
      </c>
    </row>
    <row r="6" spans="1:3" x14ac:dyDescent="0.25">
      <c r="A6" s="108">
        <v>4</v>
      </c>
      <c r="B6" s="1">
        <v>43972</v>
      </c>
      <c r="C6" s="108">
        <f>'[1]Volatilidad a 4 días'!N9</f>
        <v>4.0893410326333805E-2</v>
      </c>
    </row>
    <row r="7" spans="1:3" x14ac:dyDescent="0.25">
      <c r="A7" s="108">
        <v>5</v>
      </c>
      <c r="B7" s="1">
        <v>43973</v>
      </c>
      <c r="C7" s="108">
        <f>'[1]Volatilidad a 5 días'!N9</f>
        <v>4.6260365981404331E-2</v>
      </c>
    </row>
    <row r="8" spans="1:3" x14ac:dyDescent="0.25">
      <c r="A8" s="108">
        <v>6</v>
      </c>
      <c r="B8" s="1">
        <v>43974</v>
      </c>
      <c r="C8" s="108">
        <f>'[1]Volatilidad a 6 días'!N9</f>
        <v>3.0076880095333068E-2</v>
      </c>
    </row>
    <row r="9" spans="1:3" x14ac:dyDescent="0.25">
      <c r="A9" s="108">
        <v>7</v>
      </c>
      <c r="B9" s="1">
        <v>43975</v>
      </c>
      <c r="C9" s="108">
        <f>'[1]Volatilidad a 7 días'!N9</f>
        <v>3.0875199047733524E-2</v>
      </c>
    </row>
    <row r="10" spans="1:3" x14ac:dyDescent="0.25">
      <c r="A10" s="108">
        <v>8</v>
      </c>
      <c r="B10" s="1">
        <v>43976</v>
      </c>
      <c r="C10" s="108">
        <f>'[1]Volatilidad a 8 días'!N9</f>
        <v>3.2916414502576659E-2</v>
      </c>
    </row>
    <row r="11" spans="1:3" x14ac:dyDescent="0.25">
      <c r="A11" s="108">
        <v>9</v>
      </c>
      <c r="B11" s="1">
        <v>43977</v>
      </c>
      <c r="C11" s="108">
        <f>'[1]Volatilidad a 9 días'!N9</f>
        <v>1.8657041342363612E-2</v>
      </c>
    </row>
    <row r="12" spans="1:3" x14ac:dyDescent="0.25">
      <c r="A12" s="108">
        <v>10</v>
      </c>
      <c r="B12" s="1">
        <v>43978</v>
      </c>
      <c r="C12" s="108">
        <f>'[1]Volatilidad a 10 días'!N9</f>
        <v>3.1371394667902321E-2</v>
      </c>
    </row>
    <row r="13" spans="1:3" x14ac:dyDescent="0.25">
      <c r="A13" s="109">
        <v>11</v>
      </c>
      <c r="B13" s="2">
        <v>43979</v>
      </c>
      <c r="C13" s="109">
        <f>'[1]Volatilidad a 11 días'!N9</f>
        <v>1.6127131934650554E-2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2"/>
  <sheetViews>
    <sheetView showGridLines="0" topLeftCell="K1" workbookViewId="0">
      <selection activeCell="Q17" sqref="Q17"/>
    </sheetView>
  </sheetViews>
  <sheetFormatPr baseColWidth="10" defaultRowHeight="15" x14ac:dyDescent="0.25"/>
  <cols>
    <col min="1" max="2" width="11.42578125" style="65"/>
    <col min="4" max="4" width="15.28515625" style="65" customWidth="1"/>
    <col min="5" max="5" width="16.42578125" style="65" customWidth="1"/>
    <col min="6" max="6" width="15.5703125" style="65" customWidth="1"/>
    <col min="7" max="7" width="23.140625" style="65" customWidth="1"/>
    <col min="8" max="8" width="21.42578125" style="65" customWidth="1"/>
    <col min="9" max="9" width="11.42578125" style="65" customWidth="1"/>
    <col min="10" max="10" width="19.7109375" style="65" customWidth="1"/>
    <col min="11" max="11" width="22" style="65" customWidth="1"/>
    <col min="12" max="12" width="12" style="65" customWidth="1"/>
    <col min="13" max="13" width="11.42578125" style="65"/>
    <col min="14" max="14" width="25.5703125" style="65" bestFit="1" customWidth="1"/>
    <col min="15" max="15" width="16.85546875" style="65" bestFit="1" customWidth="1"/>
    <col min="16" max="16" width="15.5703125" style="65" customWidth="1"/>
    <col min="17" max="17" width="11.42578125" style="65"/>
    <col min="18" max="18" width="14" style="65" bestFit="1" customWidth="1"/>
    <col min="19" max="19" width="11.42578125" style="65"/>
    <col min="20" max="20" width="18" style="65" bestFit="1" customWidth="1"/>
    <col min="21" max="21" width="15.5703125" style="65" bestFit="1" customWidth="1"/>
    <col min="22" max="16384" width="11.42578125" style="65"/>
  </cols>
  <sheetData>
    <row r="1" spans="1:21" s="69" customFormat="1" ht="14.25" x14ac:dyDescent="0.2"/>
    <row r="2" spans="1:21" s="69" customFormat="1" ht="14.25" x14ac:dyDescent="0.2">
      <c r="D2" s="126" t="s">
        <v>71</v>
      </c>
      <c r="E2" s="126"/>
      <c r="F2" s="126"/>
      <c r="G2" s="126" t="s">
        <v>72</v>
      </c>
      <c r="H2" s="126"/>
      <c r="I2" s="126"/>
      <c r="J2" s="126" t="s">
        <v>73</v>
      </c>
      <c r="K2" s="126"/>
      <c r="L2" s="126"/>
      <c r="N2" s="126" t="s">
        <v>74</v>
      </c>
      <c r="O2" s="126"/>
      <c r="P2" s="70"/>
      <c r="Q2" s="62" t="s">
        <v>75</v>
      </c>
      <c r="R2" s="71">
        <f>+AVERAGE(G6:G601)</f>
        <v>-1.4388483234075468E-3</v>
      </c>
      <c r="T2" s="62" t="s">
        <v>28</v>
      </c>
      <c r="U2" s="62">
        <f>+COUNT(R6:R601)-1</f>
        <v>595</v>
      </c>
    </row>
    <row r="3" spans="1:21" s="69" customFormat="1" ht="15" customHeight="1" x14ac:dyDescent="0.2">
      <c r="A3" s="130" t="s">
        <v>76</v>
      </c>
      <c r="B3" s="130" t="s">
        <v>77</v>
      </c>
      <c r="C3" s="131" t="s">
        <v>2</v>
      </c>
      <c r="D3" s="72"/>
      <c r="E3" s="72"/>
      <c r="F3" s="72"/>
      <c r="G3" s="72"/>
      <c r="H3" s="72"/>
      <c r="I3" s="72"/>
      <c r="J3" s="72"/>
      <c r="K3" s="72"/>
      <c r="L3" s="72"/>
      <c r="N3" s="62" t="s">
        <v>78</v>
      </c>
      <c r="O3" s="73">
        <v>1004000</v>
      </c>
      <c r="P3" s="74"/>
      <c r="R3" s="124" t="s">
        <v>79</v>
      </c>
      <c r="T3" s="62" t="s">
        <v>52</v>
      </c>
      <c r="U3" s="62">
        <f>+SUM(R6:R601)/U2</f>
        <v>1.1466748887477979E-3</v>
      </c>
    </row>
    <row r="4" spans="1:21" s="69" customFormat="1" ht="14.25" x14ac:dyDescent="0.2">
      <c r="A4" s="124"/>
      <c r="B4" s="124"/>
      <c r="C4" s="132"/>
      <c r="D4" s="75"/>
      <c r="E4" s="75"/>
      <c r="F4" s="75"/>
      <c r="G4" s="75"/>
      <c r="H4" s="75"/>
      <c r="I4" s="75"/>
      <c r="J4" s="75"/>
      <c r="K4" s="75"/>
      <c r="L4" s="75"/>
      <c r="N4" s="62" t="s">
        <v>80</v>
      </c>
      <c r="O4" s="73">
        <f>+O3*C6</f>
        <v>120480000</v>
      </c>
      <c r="P4" s="74"/>
      <c r="R4" s="124"/>
      <c r="T4" s="62" t="s">
        <v>53</v>
      </c>
      <c r="U4" s="63">
        <f>+SQRT(U3)</f>
        <v>3.38625883350313E-2</v>
      </c>
    </row>
    <row r="5" spans="1:21" s="69" customFormat="1" ht="14.25" x14ac:dyDescent="0.2">
      <c r="A5" s="125"/>
      <c r="B5" s="125"/>
      <c r="C5" s="133"/>
      <c r="D5" s="76"/>
      <c r="E5" s="76"/>
      <c r="F5" s="76"/>
      <c r="G5" s="76"/>
      <c r="H5" s="76"/>
      <c r="I5" s="76"/>
      <c r="J5" s="76"/>
      <c r="K5" s="76"/>
      <c r="L5" s="76"/>
      <c r="N5" s="62" t="s">
        <v>67</v>
      </c>
      <c r="O5" s="85">
        <v>0.97499999999999998</v>
      </c>
      <c r="P5" s="77"/>
      <c r="R5" s="125"/>
    </row>
    <row r="6" spans="1:21" s="69" customFormat="1" ht="14.25" x14ac:dyDescent="0.2">
      <c r="A6" s="62">
        <v>1</v>
      </c>
      <c r="B6" s="84">
        <v>43966</v>
      </c>
      <c r="C6" s="79">
        <v>120</v>
      </c>
      <c r="D6" s="79">
        <f>+C6-C7</f>
        <v>-2.5199970000000036</v>
      </c>
      <c r="E6" s="79">
        <f>+$C$6+D6</f>
        <v>117.480003</v>
      </c>
      <c r="F6" s="63">
        <f>+(E6-$C$6)/$C$6</f>
        <v>-2.0999975000000028E-2</v>
      </c>
      <c r="G6" s="63">
        <f>+LN(C6/C7)</f>
        <v>-2.0782514696730033E-2</v>
      </c>
      <c r="H6" s="79">
        <f>+$C$6*(1+G6)</f>
        <v>117.5060982363924</v>
      </c>
      <c r="I6" s="79">
        <f>+$C$6-H6</f>
        <v>2.493901763607596</v>
      </c>
      <c r="J6" s="63">
        <f>+(C6-C7)/C7</f>
        <v>-2.0568046536925753E-2</v>
      </c>
      <c r="K6" s="79">
        <f>+$C$6*(1+J6)</f>
        <v>117.53183441556891</v>
      </c>
      <c r="L6" s="79">
        <f>+$C$6-K6</f>
        <v>2.468165584431091</v>
      </c>
      <c r="R6" s="80">
        <f t="shared" ref="R6:R69" si="0">+(G6-$R$2)^2</f>
        <v>3.7417742876240709E-4</v>
      </c>
    </row>
    <row r="7" spans="1:21" s="69" customFormat="1" ht="14.25" x14ac:dyDescent="0.2">
      <c r="A7" s="62">
        <v>2</v>
      </c>
      <c r="B7" s="84">
        <v>43965</v>
      </c>
      <c r="C7" s="79">
        <v>122.519997</v>
      </c>
      <c r="D7" s="79">
        <f t="shared" ref="D7:D70" si="1">+C7-C8</f>
        <v>1.0199970000000036</v>
      </c>
      <c r="E7" s="79">
        <f t="shared" ref="E7:E70" si="2">+$C$6+D7</f>
        <v>121.019997</v>
      </c>
      <c r="F7" s="63">
        <f t="shared" ref="F7:F70" si="3">+(E7-$C$6)/$C$6</f>
        <v>8.4999750000000294E-3</v>
      </c>
      <c r="G7" s="63">
        <f t="shared" ref="G7:G70" si="4">+LN(C7/C8)</f>
        <v>8.3599946981729213E-3</v>
      </c>
      <c r="H7" s="79">
        <f t="shared" ref="H7:H70" si="5">+$C$6*(1+G7)</f>
        <v>121.00319936378075</v>
      </c>
      <c r="I7" s="79">
        <f t="shared" ref="I7:I70" si="6">+$C$6-H7</f>
        <v>-1.0031993637807517</v>
      </c>
      <c r="J7" s="63">
        <f t="shared" ref="J7:J70" si="7">+(C7-C8)/C8</f>
        <v>8.3950370370370671E-3</v>
      </c>
      <c r="K7" s="79">
        <f t="shared" ref="K7:K70" si="8">+$C$6*(1+J7)</f>
        <v>121.00740444444446</v>
      </c>
      <c r="L7" s="79">
        <f t="shared" ref="L7:L70" si="9">+$C$6-K7</f>
        <v>-1.007404444444461</v>
      </c>
      <c r="N7" s="126" t="s">
        <v>81</v>
      </c>
      <c r="O7" s="126"/>
      <c r="P7" s="70"/>
      <c r="R7" s="80">
        <f t="shared" si="0"/>
        <v>9.6017324561576236E-5</v>
      </c>
    </row>
    <row r="8" spans="1:21" s="69" customFormat="1" ht="14.25" x14ac:dyDescent="0.2">
      <c r="A8" s="62">
        <v>3</v>
      </c>
      <c r="B8" s="84">
        <v>43964</v>
      </c>
      <c r="C8" s="79">
        <v>121.5</v>
      </c>
      <c r="D8" s="79">
        <f t="shared" si="1"/>
        <v>-3.7200009999999963</v>
      </c>
      <c r="E8" s="79">
        <f t="shared" si="2"/>
        <v>116.279999</v>
      </c>
      <c r="F8" s="63">
        <f t="shared" si="3"/>
        <v>-3.1000008333333304E-2</v>
      </c>
      <c r="G8" s="63">
        <f t="shared" si="4"/>
        <v>-3.0157935522505907E-2</v>
      </c>
      <c r="H8" s="79">
        <f t="shared" si="5"/>
        <v>116.3810477372993</v>
      </c>
      <c r="I8" s="79">
        <f t="shared" si="6"/>
        <v>3.6189522627007022</v>
      </c>
      <c r="J8" s="63">
        <f t="shared" si="7"/>
        <v>-2.9707722171316678E-2</v>
      </c>
      <c r="K8" s="79">
        <f t="shared" si="8"/>
        <v>116.435073339442</v>
      </c>
      <c r="L8" s="79">
        <f t="shared" si="9"/>
        <v>3.564926660558001</v>
      </c>
      <c r="N8" s="62" t="s">
        <v>71</v>
      </c>
      <c r="O8" s="63">
        <f>+PERCENTILE(F6:F505,1-O5)</f>
        <v>-0.14680638812499977</v>
      </c>
      <c r="P8" s="81"/>
      <c r="R8" s="80">
        <f t="shared" si="0"/>
        <v>8.2478596954941533E-4</v>
      </c>
    </row>
    <row r="9" spans="1:21" s="69" customFormat="1" ht="14.25" x14ac:dyDescent="0.2">
      <c r="A9" s="62">
        <v>4</v>
      </c>
      <c r="B9" s="84">
        <v>43963</v>
      </c>
      <c r="C9" s="79">
        <v>125.220001</v>
      </c>
      <c r="D9" s="79">
        <f t="shared" si="1"/>
        <v>-3.6900029999999902</v>
      </c>
      <c r="E9" s="79">
        <f t="shared" si="2"/>
        <v>116.30999700000001</v>
      </c>
      <c r="F9" s="63">
        <f t="shared" si="3"/>
        <v>-3.0750024999999917E-2</v>
      </c>
      <c r="G9" s="63">
        <f t="shared" si="4"/>
        <v>-2.9042319181304139E-2</v>
      </c>
      <c r="H9" s="79">
        <f t="shared" si="5"/>
        <v>116.5149216982435</v>
      </c>
      <c r="I9" s="79">
        <f t="shared" si="6"/>
        <v>3.4850783017565021</v>
      </c>
      <c r="J9" s="63">
        <f t="shared" si="7"/>
        <v>-2.8624644213027801E-2</v>
      </c>
      <c r="K9" s="79">
        <f t="shared" si="8"/>
        <v>116.56504269443667</v>
      </c>
      <c r="L9" s="79">
        <f t="shared" si="9"/>
        <v>3.43495730556333</v>
      </c>
      <c r="N9" s="62" t="s">
        <v>72</v>
      </c>
      <c r="O9" s="82">
        <f>+PERCENTILE(I6:I505,1-O5)</f>
        <v>-6.0570088045355623</v>
      </c>
      <c r="P9" s="83"/>
      <c r="R9" s="80">
        <f t="shared" si="0"/>
        <v>7.6195160340274647E-4</v>
      </c>
      <c r="T9" s="129" t="s">
        <v>82</v>
      </c>
      <c r="U9" s="129"/>
    </row>
    <row r="10" spans="1:21" s="69" customFormat="1" ht="14.25" x14ac:dyDescent="0.2">
      <c r="A10" s="62">
        <v>5</v>
      </c>
      <c r="B10" s="84">
        <v>43962</v>
      </c>
      <c r="C10" s="79">
        <v>128.91000399999999</v>
      </c>
      <c r="D10" s="79">
        <f t="shared" si="1"/>
        <v>-4.5299980000000062</v>
      </c>
      <c r="E10" s="79">
        <f t="shared" si="2"/>
        <v>115.47000199999999</v>
      </c>
      <c r="F10" s="63">
        <f t="shared" si="3"/>
        <v>-3.7749983333333383E-2</v>
      </c>
      <c r="G10" s="63">
        <f t="shared" si="4"/>
        <v>-3.4537436114032899E-2</v>
      </c>
      <c r="H10" s="79">
        <f t="shared" si="5"/>
        <v>115.85550766631604</v>
      </c>
      <c r="I10" s="79">
        <f t="shared" si="6"/>
        <v>4.1444923336839565</v>
      </c>
      <c r="J10" s="63">
        <f t="shared" si="7"/>
        <v>-3.3947826229798812E-2</v>
      </c>
      <c r="K10" s="79">
        <f t="shared" si="8"/>
        <v>115.92626085242414</v>
      </c>
      <c r="L10" s="79">
        <f t="shared" si="9"/>
        <v>4.0737391475758642</v>
      </c>
      <c r="N10" s="62" t="s">
        <v>73</v>
      </c>
      <c r="O10" s="82">
        <f>+PERCENTILE(L6:L505,1-O5)</f>
        <v>-6.2124821678505633</v>
      </c>
      <c r="P10" s="83"/>
      <c r="R10" s="80">
        <f t="shared" si="0"/>
        <v>1.0955165137337339E-3</v>
      </c>
      <c r="T10" s="62" t="s">
        <v>67</v>
      </c>
      <c r="U10" s="85">
        <f>+O5</f>
        <v>0.97499999999999998</v>
      </c>
    </row>
    <row r="11" spans="1:21" s="69" customFormat="1" ht="14.25" x14ac:dyDescent="0.2">
      <c r="A11" s="62">
        <v>6</v>
      </c>
      <c r="B11" s="84">
        <v>43959</v>
      </c>
      <c r="C11" s="79">
        <v>133.44000199999999</v>
      </c>
      <c r="D11" s="79">
        <f t="shared" si="1"/>
        <v>4.7900080000000003</v>
      </c>
      <c r="E11" s="79">
        <f t="shared" si="2"/>
        <v>124.790008</v>
      </c>
      <c r="F11" s="63">
        <f t="shared" si="3"/>
        <v>3.9916733333333336E-2</v>
      </c>
      <c r="G11" s="63">
        <f t="shared" si="4"/>
        <v>3.6556461508859578E-2</v>
      </c>
      <c r="H11" s="79">
        <f t="shared" si="5"/>
        <v>124.38677538106316</v>
      </c>
      <c r="I11" s="79">
        <f t="shared" si="6"/>
        <v>-4.3867753810631598</v>
      </c>
      <c r="J11" s="63">
        <f t="shared" si="7"/>
        <v>3.7232866097141055E-2</v>
      </c>
      <c r="K11" s="79">
        <f t="shared" si="8"/>
        <v>124.46794393165692</v>
      </c>
      <c r="L11" s="79">
        <f t="shared" si="9"/>
        <v>-4.4679439316569187</v>
      </c>
      <c r="R11" s="80">
        <f t="shared" si="0"/>
        <v>1.4436435692499745E-3</v>
      </c>
      <c r="T11" s="60" t="s">
        <v>68</v>
      </c>
      <c r="U11" s="61">
        <f>+NORMSINV(U10)</f>
        <v>1.9599639845400536</v>
      </c>
    </row>
    <row r="12" spans="1:21" s="69" customFormat="1" ht="14.25" x14ac:dyDescent="0.2">
      <c r="A12" s="62">
        <v>7</v>
      </c>
      <c r="B12" s="84">
        <v>43958</v>
      </c>
      <c r="C12" s="79">
        <v>128.64999399999999</v>
      </c>
      <c r="D12" s="79">
        <f t="shared" si="1"/>
        <v>6.7899929999999955</v>
      </c>
      <c r="E12" s="79">
        <f t="shared" si="2"/>
        <v>126.789993</v>
      </c>
      <c r="F12" s="63">
        <f t="shared" si="3"/>
        <v>5.6583274999999961E-2</v>
      </c>
      <c r="G12" s="63">
        <f t="shared" si="4"/>
        <v>5.4222639063099952E-2</v>
      </c>
      <c r="H12" s="79">
        <f t="shared" si="5"/>
        <v>126.50671668757199</v>
      </c>
      <c r="I12" s="79">
        <f t="shared" si="6"/>
        <v>-6.5067166875719948</v>
      </c>
      <c r="J12" s="63">
        <f t="shared" si="7"/>
        <v>5.5719620419172618E-2</v>
      </c>
      <c r="K12" s="79">
        <f t="shared" si="8"/>
        <v>126.68635445030071</v>
      </c>
      <c r="L12" s="79">
        <f t="shared" si="9"/>
        <v>-6.686354450300712</v>
      </c>
      <c r="N12" s="127" t="s">
        <v>83</v>
      </c>
      <c r="O12" s="128"/>
      <c r="P12" s="70"/>
      <c r="R12" s="80">
        <f t="shared" si="0"/>
        <v>3.0982011780783338E-3</v>
      </c>
      <c r="T12" s="62" t="s">
        <v>84</v>
      </c>
      <c r="U12" s="86">
        <f>+U11*O4*U4</f>
        <v>7996191.7649048828</v>
      </c>
    </row>
    <row r="13" spans="1:21" s="69" customFormat="1" ht="14.25" x14ac:dyDescent="0.2">
      <c r="A13" s="62">
        <v>8</v>
      </c>
      <c r="B13" s="84">
        <v>43957</v>
      </c>
      <c r="C13" s="79">
        <v>121.860001</v>
      </c>
      <c r="D13" s="79">
        <f t="shared" si="1"/>
        <v>-3.5400010000000037</v>
      </c>
      <c r="E13" s="79">
        <f t="shared" si="2"/>
        <v>116.459999</v>
      </c>
      <c r="F13" s="63">
        <f t="shared" si="3"/>
        <v>-2.9500008333333366E-2</v>
      </c>
      <c r="G13" s="63">
        <f t="shared" si="4"/>
        <v>-2.8635791121297108E-2</v>
      </c>
      <c r="H13" s="79">
        <f t="shared" si="5"/>
        <v>116.56370506544435</v>
      </c>
      <c r="I13" s="79">
        <f t="shared" si="6"/>
        <v>3.4362949345556473</v>
      </c>
      <c r="J13" s="63">
        <f t="shared" si="7"/>
        <v>-2.822967259601801E-2</v>
      </c>
      <c r="K13" s="79">
        <f t="shared" si="8"/>
        <v>116.61243928847783</v>
      </c>
      <c r="L13" s="79">
        <f t="shared" si="9"/>
        <v>3.3875607115221698</v>
      </c>
      <c r="N13" s="62" t="s">
        <v>71</v>
      </c>
      <c r="O13" s="86">
        <f>+O8*O4</f>
        <v>-17687233.641299974</v>
      </c>
      <c r="P13" s="74"/>
      <c r="R13" s="80">
        <f t="shared" si="0"/>
        <v>7.3967369755167695E-4</v>
      </c>
      <c r="T13" s="62" t="s">
        <v>69</v>
      </c>
      <c r="U13" s="64">
        <f>U12*SQRT(1/252)</f>
        <v>503712.73441716615</v>
      </c>
    </row>
    <row r="14" spans="1:21" s="69" customFormat="1" ht="14.25" x14ac:dyDescent="0.2">
      <c r="A14" s="62">
        <v>9</v>
      </c>
      <c r="B14" s="84">
        <v>43956</v>
      </c>
      <c r="C14" s="79">
        <v>125.400002</v>
      </c>
      <c r="D14" s="79">
        <f t="shared" si="1"/>
        <v>-6.0600049999999896</v>
      </c>
      <c r="E14" s="79">
        <f t="shared" si="2"/>
        <v>113.93999500000001</v>
      </c>
      <c r="F14" s="63">
        <f t="shared" si="3"/>
        <v>-5.0500041666666579E-2</v>
      </c>
      <c r="G14" s="63">
        <f t="shared" si="4"/>
        <v>-4.7194031935781491E-2</v>
      </c>
      <c r="H14" s="79">
        <f t="shared" si="5"/>
        <v>114.33671616770621</v>
      </c>
      <c r="I14" s="79">
        <f t="shared" si="6"/>
        <v>5.6632838322937857</v>
      </c>
      <c r="J14" s="63">
        <f t="shared" si="7"/>
        <v>-4.6097707875521338E-2</v>
      </c>
      <c r="K14" s="79">
        <f t="shared" si="8"/>
        <v>114.46827505493744</v>
      </c>
      <c r="L14" s="79">
        <f t="shared" si="9"/>
        <v>5.5317249450625638</v>
      </c>
      <c r="N14" s="62" t="s">
        <v>72</v>
      </c>
      <c r="O14" s="86">
        <f>+O9*O3</f>
        <v>-6081236.8397537041</v>
      </c>
      <c r="P14" s="74"/>
      <c r="R14" s="80">
        <f t="shared" si="0"/>
        <v>2.0935368274020536E-3</v>
      </c>
      <c r="T14" s="62" t="s">
        <v>70</v>
      </c>
      <c r="U14" s="64">
        <f>U12*SQRT(1/21)</f>
        <v>1744912.0968599597</v>
      </c>
    </row>
    <row r="15" spans="1:21" s="69" customFormat="1" ht="14.25" x14ac:dyDescent="0.2">
      <c r="A15" s="62">
        <v>10</v>
      </c>
      <c r="B15" s="84">
        <v>43955</v>
      </c>
      <c r="C15" s="79">
        <v>131.46000699999999</v>
      </c>
      <c r="D15" s="79">
        <f t="shared" si="1"/>
        <v>-1.9099879999999985</v>
      </c>
      <c r="E15" s="79">
        <f t="shared" si="2"/>
        <v>118.090012</v>
      </c>
      <c r="F15" s="63">
        <f t="shared" si="3"/>
        <v>-1.5916566666666652E-2</v>
      </c>
      <c r="G15" s="63">
        <f t="shared" si="4"/>
        <v>-1.4424507061047101E-2</v>
      </c>
      <c r="H15" s="79">
        <f t="shared" si="5"/>
        <v>118.26905915267434</v>
      </c>
      <c r="I15" s="79">
        <f t="shared" si="6"/>
        <v>1.7309408473256553</v>
      </c>
      <c r="J15" s="63">
        <f t="shared" si="7"/>
        <v>-1.4320972269662292E-2</v>
      </c>
      <c r="K15" s="79">
        <f t="shared" si="8"/>
        <v>118.28148332764052</v>
      </c>
      <c r="L15" s="79">
        <f t="shared" si="9"/>
        <v>1.7185166723594847</v>
      </c>
      <c r="N15" s="62" t="s">
        <v>73</v>
      </c>
      <c r="O15" s="86">
        <f>+O10*O3</f>
        <v>-6237332.0965219652</v>
      </c>
      <c r="P15" s="74"/>
      <c r="R15" s="80">
        <f t="shared" si="0"/>
        <v>1.6862733285043449E-4</v>
      </c>
    </row>
    <row r="16" spans="1:21" s="69" customFormat="1" ht="14.25" x14ac:dyDescent="0.2">
      <c r="A16" s="62">
        <v>11</v>
      </c>
      <c r="B16" s="84">
        <v>43952</v>
      </c>
      <c r="C16" s="79">
        <v>133.36999499999999</v>
      </c>
      <c r="D16" s="79">
        <f t="shared" si="1"/>
        <v>-7.6500090000000114</v>
      </c>
      <c r="E16" s="79">
        <f t="shared" si="2"/>
        <v>112.34999099999999</v>
      </c>
      <c r="F16" s="63">
        <f t="shared" si="3"/>
        <v>-6.37500750000001E-2</v>
      </c>
      <c r="G16" s="63">
        <f t="shared" si="4"/>
        <v>-5.5774569511053029E-2</v>
      </c>
      <c r="H16" s="79">
        <f t="shared" si="5"/>
        <v>113.30705165867364</v>
      </c>
      <c r="I16" s="79">
        <f t="shared" si="6"/>
        <v>6.6929483413263569</v>
      </c>
      <c r="J16" s="63">
        <f t="shared" si="7"/>
        <v>-5.4247686732444081E-2</v>
      </c>
      <c r="K16" s="79">
        <f t="shared" si="8"/>
        <v>113.49027759210671</v>
      </c>
      <c r="L16" s="79">
        <f t="shared" si="9"/>
        <v>6.5097224078932925</v>
      </c>
      <c r="N16" s="62" t="s">
        <v>86</v>
      </c>
      <c r="O16" s="90">
        <f>O13*SQRT(1/252)</f>
        <v>-1114190.9903708368</v>
      </c>
      <c r="R16" s="80">
        <f t="shared" si="0"/>
        <v>2.9523705969815464E-3</v>
      </c>
    </row>
    <row r="17" spans="1:18" s="69" customFormat="1" ht="14.25" x14ac:dyDescent="0.2">
      <c r="A17" s="62">
        <v>12</v>
      </c>
      <c r="B17" s="84">
        <v>43951</v>
      </c>
      <c r="C17" s="79">
        <v>141.020004</v>
      </c>
      <c r="D17" s="79">
        <f t="shared" si="1"/>
        <v>2.0200040000000001</v>
      </c>
      <c r="E17" s="79">
        <f t="shared" si="2"/>
        <v>122.020004</v>
      </c>
      <c r="F17" s="63">
        <f t="shared" si="3"/>
        <v>1.6833366666666669E-2</v>
      </c>
      <c r="G17" s="63">
        <f t="shared" si="4"/>
        <v>1.4427819524973337E-2</v>
      </c>
      <c r="H17" s="79">
        <f t="shared" si="5"/>
        <v>121.73133834299681</v>
      </c>
      <c r="I17" s="79">
        <f t="shared" si="6"/>
        <v>-1.731338342996807</v>
      </c>
      <c r="J17" s="63">
        <f t="shared" si="7"/>
        <v>1.4532402877697843E-2</v>
      </c>
      <c r="K17" s="79">
        <f t="shared" si="8"/>
        <v>121.74388834532374</v>
      </c>
      <c r="L17" s="79">
        <f t="shared" si="9"/>
        <v>-1.7438883453237395</v>
      </c>
      <c r="N17" s="62" t="s">
        <v>85</v>
      </c>
      <c r="O17" s="90">
        <f>O13*SQRT(1/21)</f>
        <v>-3859670.8093155492</v>
      </c>
      <c r="R17" s="80">
        <f t="shared" si="0"/>
        <v>2.5175114861084367E-4</v>
      </c>
    </row>
    <row r="18" spans="1:18" s="69" customFormat="1" ht="14.25" x14ac:dyDescent="0.2">
      <c r="A18" s="62">
        <v>13</v>
      </c>
      <c r="B18" s="84">
        <v>43950</v>
      </c>
      <c r="C18" s="79">
        <v>139</v>
      </c>
      <c r="D18" s="79">
        <f t="shared" si="1"/>
        <v>7.6999969999999962</v>
      </c>
      <c r="E18" s="79">
        <f t="shared" si="2"/>
        <v>127.699997</v>
      </c>
      <c r="F18" s="63">
        <f t="shared" si="3"/>
        <v>6.4166641666666635E-2</v>
      </c>
      <c r="G18" s="63">
        <f t="shared" si="4"/>
        <v>5.6989128973502806E-2</v>
      </c>
      <c r="H18" s="79">
        <f t="shared" si="5"/>
        <v>126.83869547682033</v>
      </c>
      <c r="I18" s="79">
        <f t="shared" si="6"/>
        <v>-6.8386954768203339</v>
      </c>
      <c r="J18" s="63">
        <f t="shared" si="7"/>
        <v>5.8644301782689187E-2</v>
      </c>
      <c r="K18" s="79">
        <f t="shared" si="8"/>
        <v>127.03731621392271</v>
      </c>
      <c r="L18" s="79">
        <f t="shared" si="9"/>
        <v>-7.0373162139227077</v>
      </c>
      <c r="N18" s="62" t="s">
        <v>87</v>
      </c>
      <c r="O18" s="91">
        <f>O14*(1/252)</f>
        <v>-24131.892221244856</v>
      </c>
      <c r="R18" s="80">
        <f t="shared" si="0"/>
        <v>3.413828531008271E-3</v>
      </c>
    </row>
    <row r="19" spans="1:18" s="69" customFormat="1" ht="14.25" x14ac:dyDescent="0.2">
      <c r="A19" s="62">
        <v>14</v>
      </c>
      <c r="B19" s="84">
        <v>43949</v>
      </c>
      <c r="C19" s="79">
        <v>131.300003</v>
      </c>
      <c r="D19" s="79">
        <f t="shared" si="1"/>
        <v>2.6200100000000077</v>
      </c>
      <c r="E19" s="79">
        <f t="shared" si="2"/>
        <v>122.62001000000001</v>
      </c>
      <c r="F19" s="63">
        <f t="shared" si="3"/>
        <v>2.183341666666673E-2</v>
      </c>
      <c r="G19" s="63">
        <f t="shared" si="4"/>
        <v>2.0156156184872823E-2</v>
      </c>
      <c r="H19" s="79">
        <f t="shared" si="5"/>
        <v>122.41873874218474</v>
      </c>
      <c r="I19" s="79">
        <f t="shared" si="6"/>
        <v>-2.4187387421847433</v>
      </c>
      <c r="J19" s="63">
        <f t="shared" si="7"/>
        <v>2.036066321514338E-2</v>
      </c>
      <c r="K19" s="79">
        <f t="shared" si="8"/>
        <v>122.44327958581721</v>
      </c>
      <c r="L19" s="79">
        <f t="shared" si="9"/>
        <v>-2.4432795858172085</v>
      </c>
      <c r="N19" s="62" t="s">
        <v>88</v>
      </c>
      <c r="O19" s="91">
        <f>O14*(1/21)</f>
        <v>-289582.70665493829</v>
      </c>
      <c r="R19" s="80">
        <f t="shared" si="0"/>
        <v>4.6634421971264949E-4</v>
      </c>
    </row>
    <row r="20" spans="1:18" s="69" customFormat="1" ht="14.25" x14ac:dyDescent="0.2">
      <c r="A20" s="62">
        <v>15</v>
      </c>
      <c r="B20" s="84">
        <v>43948</v>
      </c>
      <c r="C20" s="79">
        <v>128.679993</v>
      </c>
      <c r="D20" s="79">
        <f t="shared" si="1"/>
        <v>-0.30000300000000379</v>
      </c>
      <c r="E20" s="79">
        <f t="shared" si="2"/>
        <v>119.699997</v>
      </c>
      <c r="F20" s="63">
        <f t="shared" si="3"/>
        <v>-2.5000250000000316E-3</v>
      </c>
      <c r="G20" s="63">
        <f t="shared" si="4"/>
        <v>-2.3286745973545571E-3</v>
      </c>
      <c r="H20" s="79">
        <f t="shared" si="5"/>
        <v>119.72055904831745</v>
      </c>
      <c r="I20" s="79">
        <f t="shared" si="6"/>
        <v>0.27944095168254535</v>
      </c>
      <c r="J20" s="63">
        <f t="shared" si="7"/>
        <v>-2.325965338066872E-3</v>
      </c>
      <c r="K20" s="79">
        <f t="shared" si="8"/>
        <v>119.72088415943198</v>
      </c>
      <c r="L20" s="79">
        <f t="shared" si="9"/>
        <v>0.27911584056802496</v>
      </c>
      <c r="N20" s="62" t="s">
        <v>89</v>
      </c>
      <c r="O20" s="92">
        <f>O15*SQRT(1/252)</f>
        <v>-392914.98980757722</v>
      </c>
      <c r="R20" s="80">
        <f t="shared" si="0"/>
        <v>7.9179079780641979E-7</v>
      </c>
    </row>
    <row r="21" spans="1:18" s="69" customFormat="1" ht="14.25" x14ac:dyDescent="0.2">
      <c r="A21" s="62">
        <v>16</v>
      </c>
      <c r="B21" s="84">
        <v>43945</v>
      </c>
      <c r="C21" s="79">
        <v>128.979996</v>
      </c>
      <c r="D21" s="79">
        <f t="shared" si="1"/>
        <v>-8.7600089999999966</v>
      </c>
      <c r="E21" s="79">
        <f t="shared" si="2"/>
        <v>111.239991</v>
      </c>
      <c r="F21" s="63">
        <f t="shared" si="3"/>
        <v>-7.300007499999997E-2</v>
      </c>
      <c r="G21" s="63">
        <f t="shared" si="4"/>
        <v>-6.5710563847156664E-2</v>
      </c>
      <c r="H21" s="79">
        <f t="shared" si="5"/>
        <v>112.1147323383412</v>
      </c>
      <c r="I21" s="79">
        <f t="shared" si="6"/>
        <v>7.8852676616588013</v>
      </c>
      <c r="J21" s="63">
        <f t="shared" si="7"/>
        <v>-6.3598146377299727E-2</v>
      </c>
      <c r="K21" s="79">
        <f t="shared" si="8"/>
        <v>112.36822243472403</v>
      </c>
      <c r="L21" s="79">
        <f t="shared" si="9"/>
        <v>7.6317775652759678</v>
      </c>
      <c r="N21" s="62" t="s">
        <v>90</v>
      </c>
      <c r="O21" s="92">
        <f>O15*SQRT(1/21)</f>
        <v>-1361097.4508042624</v>
      </c>
      <c r="R21" s="80">
        <f t="shared" si="0"/>
        <v>4.1308534163657339E-3</v>
      </c>
    </row>
    <row r="22" spans="1:18" s="69" customFormat="1" ht="14.25" x14ac:dyDescent="0.2">
      <c r="A22" s="62">
        <v>17</v>
      </c>
      <c r="B22" s="84">
        <v>43944</v>
      </c>
      <c r="C22" s="79">
        <v>137.740005</v>
      </c>
      <c r="D22" s="79">
        <f t="shared" si="1"/>
        <v>2.7700040000000001</v>
      </c>
      <c r="E22" s="79">
        <f t="shared" si="2"/>
        <v>122.770004</v>
      </c>
      <c r="F22" s="63">
        <f t="shared" si="3"/>
        <v>2.3083366666666667E-2</v>
      </c>
      <c r="G22" s="63">
        <f t="shared" si="4"/>
        <v>2.0315347486582921E-2</v>
      </c>
      <c r="H22" s="79">
        <f t="shared" si="5"/>
        <v>122.43784169838995</v>
      </c>
      <c r="I22" s="79">
        <f t="shared" si="6"/>
        <v>-2.4378416983899456</v>
      </c>
      <c r="J22" s="63">
        <f t="shared" si="7"/>
        <v>2.0523108686944444E-2</v>
      </c>
      <c r="K22" s="79">
        <f t="shared" si="8"/>
        <v>122.46277304243333</v>
      </c>
      <c r="L22" s="79">
        <f t="shared" si="9"/>
        <v>-2.4627730424333265</v>
      </c>
      <c r="R22" s="80">
        <f t="shared" si="0"/>
        <v>4.7324503533940682E-4</v>
      </c>
    </row>
    <row r="23" spans="1:18" s="69" customFormat="1" ht="14.25" x14ac:dyDescent="0.2">
      <c r="A23" s="62">
        <v>18</v>
      </c>
      <c r="B23" s="84">
        <v>43943</v>
      </c>
      <c r="C23" s="79">
        <v>134.970001</v>
      </c>
      <c r="D23" s="79">
        <f t="shared" si="1"/>
        <v>-1.3600010000000111</v>
      </c>
      <c r="E23" s="79">
        <f t="shared" si="2"/>
        <v>118.63999899999999</v>
      </c>
      <c r="F23" s="63">
        <f t="shared" si="3"/>
        <v>-1.1333341666666759E-2</v>
      </c>
      <c r="G23" s="63">
        <f t="shared" si="4"/>
        <v>-1.0025892938079204E-2</v>
      </c>
      <c r="H23" s="79">
        <f t="shared" si="5"/>
        <v>118.7968928474305</v>
      </c>
      <c r="I23" s="79">
        <f t="shared" si="6"/>
        <v>1.2031071525695012</v>
      </c>
      <c r="J23" s="63">
        <f t="shared" si="7"/>
        <v>-9.9758012179887671E-3</v>
      </c>
      <c r="K23" s="79">
        <f t="shared" si="8"/>
        <v>118.80290385384134</v>
      </c>
      <c r="L23" s="79">
        <f t="shared" si="9"/>
        <v>1.1970961461586569</v>
      </c>
      <c r="R23" s="80">
        <f t="shared" si="0"/>
        <v>7.373733521436152E-5</v>
      </c>
    </row>
    <row r="24" spans="1:18" s="69" customFormat="1" ht="14.25" x14ac:dyDescent="0.2">
      <c r="A24" s="62">
        <v>19</v>
      </c>
      <c r="B24" s="84">
        <v>43942</v>
      </c>
      <c r="C24" s="79">
        <v>136.33000200000001</v>
      </c>
      <c r="D24" s="79">
        <f t="shared" si="1"/>
        <v>-7.2799990000000037</v>
      </c>
      <c r="E24" s="79">
        <f t="shared" si="2"/>
        <v>112.720001</v>
      </c>
      <c r="F24" s="63">
        <f t="shared" si="3"/>
        <v>-6.0666658333333366E-2</v>
      </c>
      <c r="G24" s="63">
        <f t="shared" si="4"/>
        <v>-5.2022867167507182E-2</v>
      </c>
      <c r="H24" s="79">
        <f t="shared" si="5"/>
        <v>113.75725593989914</v>
      </c>
      <c r="I24" s="79">
        <f t="shared" si="6"/>
        <v>6.2427440601008612</v>
      </c>
      <c r="J24" s="63">
        <f t="shared" si="7"/>
        <v>-5.0692841371124307E-2</v>
      </c>
      <c r="K24" s="79">
        <f t="shared" si="8"/>
        <v>113.91685903546508</v>
      </c>
      <c r="L24" s="79">
        <f t="shared" si="9"/>
        <v>6.0831409645349197</v>
      </c>
      <c r="R24" s="80">
        <f t="shared" si="0"/>
        <v>2.5587429624202265E-3</v>
      </c>
    </row>
    <row r="25" spans="1:18" s="69" customFormat="1" ht="14.25" x14ac:dyDescent="0.2">
      <c r="A25" s="62">
        <v>20</v>
      </c>
      <c r="B25" s="84">
        <v>43941</v>
      </c>
      <c r="C25" s="79">
        <v>143.61000100000001</v>
      </c>
      <c r="D25" s="79">
        <f t="shared" si="1"/>
        <v>-10.389998999999989</v>
      </c>
      <c r="E25" s="79">
        <f t="shared" si="2"/>
        <v>109.61000100000001</v>
      </c>
      <c r="F25" s="63">
        <f t="shared" si="3"/>
        <v>-8.6583324999999906E-2</v>
      </c>
      <c r="G25" s="63">
        <f t="shared" si="4"/>
        <v>-6.9851303377798407E-2</v>
      </c>
      <c r="H25" s="79">
        <f t="shared" si="5"/>
        <v>111.61784359466419</v>
      </c>
      <c r="I25" s="79">
        <f t="shared" si="6"/>
        <v>8.382156405335806</v>
      </c>
      <c r="J25" s="63">
        <f t="shared" si="7"/>
        <v>-6.7467525974025902E-2</v>
      </c>
      <c r="K25" s="79">
        <f t="shared" si="8"/>
        <v>111.90389688311689</v>
      </c>
      <c r="L25" s="79">
        <f t="shared" si="9"/>
        <v>8.0961031168831141</v>
      </c>
      <c r="R25" s="80">
        <f t="shared" si="0"/>
        <v>4.6802640065690499E-3</v>
      </c>
    </row>
    <row r="26" spans="1:18" s="69" customFormat="1" ht="14.25" x14ac:dyDescent="0.2">
      <c r="A26" s="62">
        <v>21</v>
      </c>
      <c r="B26" s="84">
        <v>43938</v>
      </c>
      <c r="C26" s="79">
        <v>154</v>
      </c>
      <c r="D26" s="79">
        <f t="shared" si="1"/>
        <v>19.759995000000004</v>
      </c>
      <c r="E26" s="79">
        <f t="shared" si="2"/>
        <v>139.759995</v>
      </c>
      <c r="F26" s="63">
        <f t="shared" si="3"/>
        <v>0.16466662500000004</v>
      </c>
      <c r="G26" s="63">
        <f t="shared" si="4"/>
        <v>0.13732332244801157</v>
      </c>
      <c r="H26" s="79">
        <f t="shared" si="5"/>
        <v>136.47879869376138</v>
      </c>
      <c r="I26" s="79">
        <f t="shared" si="6"/>
        <v>-16.478798693761377</v>
      </c>
      <c r="J26" s="63">
        <f t="shared" si="7"/>
        <v>0.14719900375450676</v>
      </c>
      <c r="K26" s="79">
        <f t="shared" si="8"/>
        <v>137.6638804505408</v>
      </c>
      <c r="L26" s="79">
        <f t="shared" si="9"/>
        <v>-17.663880450540802</v>
      </c>
      <c r="R26" s="80">
        <f t="shared" si="0"/>
        <v>1.925494003719648E-2</v>
      </c>
    </row>
    <row r="27" spans="1:18" s="69" customFormat="1" ht="14.25" x14ac:dyDescent="0.2">
      <c r="A27" s="62">
        <v>22</v>
      </c>
      <c r="B27" s="84">
        <v>43937</v>
      </c>
      <c r="C27" s="79">
        <v>134.240005</v>
      </c>
      <c r="D27" s="79">
        <f t="shared" si="1"/>
        <v>-11.739991000000003</v>
      </c>
      <c r="E27" s="79">
        <f t="shared" si="2"/>
        <v>108.260009</v>
      </c>
      <c r="F27" s="63">
        <f t="shared" si="3"/>
        <v>-9.7833258333333367E-2</v>
      </c>
      <c r="G27" s="63">
        <f t="shared" si="4"/>
        <v>-8.3840318656854401E-2</v>
      </c>
      <c r="H27" s="79">
        <f t="shared" si="5"/>
        <v>109.93916176117747</v>
      </c>
      <c r="I27" s="79">
        <f t="shared" si="6"/>
        <v>10.060838238822527</v>
      </c>
      <c r="J27" s="63">
        <f t="shared" si="7"/>
        <v>-8.0421916164458609E-2</v>
      </c>
      <c r="K27" s="79">
        <f t="shared" si="8"/>
        <v>110.34937006026497</v>
      </c>
      <c r="L27" s="79">
        <f t="shared" si="9"/>
        <v>9.6506299397350261</v>
      </c>
      <c r="R27" s="80">
        <f t="shared" si="0"/>
        <v>6.7900023131139227E-3</v>
      </c>
    </row>
    <row r="28" spans="1:18" s="69" customFormat="1" ht="14.25" x14ac:dyDescent="0.2">
      <c r="A28" s="62">
        <v>23</v>
      </c>
      <c r="B28" s="84">
        <v>43936</v>
      </c>
      <c r="C28" s="79">
        <v>145.979996</v>
      </c>
      <c r="D28" s="79">
        <f t="shared" si="1"/>
        <v>4.9799959999999999</v>
      </c>
      <c r="E28" s="79">
        <f t="shared" si="2"/>
        <v>124.979996</v>
      </c>
      <c r="F28" s="63">
        <f t="shared" si="3"/>
        <v>4.1499966666666666E-2</v>
      </c>
      <c r="G28" s="63">
        <f t="shared" si="4"/>
        <v>3.4709708244303826E-2</v>
      </c>
      <c r="H28" s="79">
        <f t="shared" si="5"/>
        <v>124.16516498931645</v>
      </c>
      <c r="I28" s="79">
        <f t="shared" si="6"/>
        <v>-4.1651649893164517</v>
      </c>
      <c r="J28" s="63">
        <f t="shared" si="7"/>
        <v>3.5319120567375885E-2</v>
      </c>
      <c r="K28" s="79">
        <f t="shared" si="8"/>
        <v>124.23829446808512</v>
      </c>
      <c r="L28" s="79">
        <f t="shared" si="9"/>
        <v>-4.2382944680851153</v>
      </c>
      <c r="R28" s="80">
        <f t="shared" si="0"/>
        <v>1.3067181419290292E-3</v>
      </c>
    </row>
    <row r="29" spans="1:18" s="69" customFormat="1" ht="14.25" x14ac:dyDescent="0.2">
      <c r="A29" s="62">
        <v>24</v>
      </c>
      <c r="B29" s="84">
        <v>43935</v>
      </c>
      <c r="C29" s="79">
        <v>141</v>
      </c>
      <c r="D29" s="79">
        <f t="shared" si="1"/>
        <v>-6.3300020000000075</v>
      </c>
      <c r="E29" s="79">
        <f t="shared" si="2"/>
        <v>113.66999799999999</v>
      </c>
      <c r="F29" s="63">
        <f t="shared" si="3"/>
        <v>-5.2750016666666726E-2</v>
      </c>
      <c r="G29" s="63">
        <f t="shared" si="4"/>
        <v>-4.3915091916062354E-2</v>
      </c>
      <c r="H29" s="79">
        <f t="shared" si="5"/>
        <v>114.73018897007252</v>
      </c>
      <c r="I29" s="79">
        <f t="shared" si="6"/>
        <v>5.2698110299274816</v>
      </c>
      <c r="J29" s="63">
        <f t="shared" si="7"/>
        <v>-4.2964785950386448E-2</v>
      </c>
      <c r="K29" s="79">
        <f t="shared" si="8"/>
        <v>114.84422568595363</v>
      </c>
      <c r="L29" s="79">
        <f t="shared" si="9"/>
        <v>5.1557743140463685</v>
      </c>
      <c r="R29" s="80">
        <f t="shared" si="0"/>
        <v>1.8042312697425489E-3</v>
      </c>
    </row>
    <row r="30" spans="1:18" s="69" customFormat="1" ht="14.25" x14ac:dyDescent="0.2">
      <c r="A30" s="62">
        <v>25</v>
      </c>
      <c r="B30" s="84">
        <v>43934</v>
      </c>
      <c r="C30" s="79">
        <v>147.33000200000001</v>
      </c>
      <c r="D30" s="79">
        <f t="shared" si="1"/>
        <v>-4.5099940000000061</v>
      </c>
      <c r="E30" s="79">
        <f t="shared" si="2"/>
        <v>115.49000599999999</v>
      </c>
      <c r="F30" s="63">
        <f t="shared" si="3"/>
        <v>-3.7583283333333384E-2</v>
      </c>
      <c r="G30" s="63">
        <f t="shared" si="4"/>
        <v>-3.0152326223867335E-2</v>
      </c>
      <c r="H30" s="79">
        <f t="shared" si="5"/>
        <v>116.38172085313592</v>
      </c>
      <c r="I30" s="79">
        <f t="shared" si="6"/>
        <v>3.6182791468640829</v>
      </c>
      <c r="J30" s="63">
        <f t="shared" si="7"/>
        <v>-2.9702279496898864E-2</v>
      </c>
      <c r="K30" s="79">
        <f t="shared" si="8"/>
        <v>116.43572646037214</v>
      </c>
      <c r="L30" s="79">
        <f t="shared" si="9"/>
        <v>3.5642735396278624</v>
      </c>
      <c r="R30" s="80">
        <f t="shared" si="0"/>
        <v>8.2446381314019265E-4</v>
      </c>
    </row>
    <row r="31" spans="1:18" s="69" customFormat="1" ht="14.25" x14ac:dyDescent="0.2">
      <c r="A31" s="62">
        <v>26</v>
      </c>
      <c r="B31" s="84">
        <v>43930</v>
      </c>
      <c r="C31" s="79">
        <v>151.83999600000001</v>
      </c>
      <c r="D31" s="79">
        <f t="shared" si="1"/>
        <v>4.9700010000000248</v>
      </c>
      <c r="E31" s="79">
        <f t="shared" si="2"/>
        <v>124.97000100000002</v>
      </c>
      <c r="F31" s="63">
        <f t="shared" si="3"/>
        <v>4.1416675000000208E-2</v>
      </c>
      <c r="G31" s="63">
        <f t="shared" si="4"/>
        <v>3.3279500796039786E-2</v>
      </c>
      <c r="H31" s="79">
        <f t="shared" si="5"/>
        <v>123.99354009552478</v>
      </c>
      <c r="I31" s="79">
        <f t="shared" si="6"/>
        <v>-3.9935400955247786</v>
      </c>
      <c r="J31" s="63">
        <f t="shared" si="7"/>
        <v>3.3839457814375397E-2</v>
      </c>
      <c r="K31" s="79">
        <f t="shared" si="8"/>
        <v>124.06073493772506</v>
      </c>
      <c r="L31" s="79">
        <f t="shared" si="9"/>
        <v>-4.0607349377250586</v>
      </c>
      <c r="R31" s="80">
        <f t="shared" si="0"/>
        <v>1.2053637655798297E-3</v>
      </c>
    </row>
    <row r="32" spans="1:18" s="69" customFormat="1" ht="14.25" x14ac:dyDescent="0.2">
      <c r="A32" s="62">
        <v>27</v>
      </c>
      <c r="B32" s="84">
        <v>43929</v>
      </c>
      <c r="C32" s="79">
        <v>146.86999499999999</v>
      </c>
      <c r="D32" s="79">
        <f t="shared" si="1"/>
        <v>5.2899929999999813</v>
      </c>
      <c r="E32" s="79">
        <f t="shared" si="2"/>
        <v>125.28999299999998</v>
      </c>
      <c r="F32" s="63">
        <f t="shared" si="3"/>
        <v>4.4083274999999846E-2</v>
      </c>
      <c r="G32" s="63">
        <f t="shared" si="4"/>
        <v>3.6682865249726172E-2</v>
      </c>
      <c r="H32" s="79">
        <f t="shared" si="5"/>
        <v>124.40194382996714</v>
      </c>
      <c r="I32" s="79">
        <f t="shared" si="6"/>
        <v>-4.4019438299671378</v>
      </c>
      <c r="J32" s="63">
        <f t="shared" si="7"/>
        <v>3.7363984498319056E-2</v>
      </c>
      <c r="K32" s="79">
        <f t="shared" si="8"/>
        <v>124.4836781397983</v>
      </c>
      <c r="L32" s="79">
        <f t="shared" si="9"/>
        <v>-4.4836781397983003</v>
      </c>
      <c r="R32" s="80">
        <f t="shared" si="0"/>
        <v>1.4532650457520478E-3</v>
      </c>
    </row>
    <row r="33" spans="1:18" s="69" customFormat="1" ht="14.25" x14ac:dyDescent="0.2">
      <c r="A33" s="62">
        <v>28</v>
      </c>
      <c r="B33" s="84">
        <v>43928</v>
      </c>
      <c r="C33" s="79">
        <v>141.58000200000001</v>
      </c>
      <c r="D33" s="79">
        <f t="shared" si="1"/>
        <v>-7.1900019999999927</v>
      </c>
      <c r="E33" s="79">
        <f t="shared" si="2"/>
        <v>112.80999800000001</v>
      </c>
      <c r="F33" s="63">
        <f t="shared" si="3"/>
        <v>-5.9916683333333269E-2</v>
      </c>
      <c r="G33" s="63">
        <f t="shared" si="4"/>
        <v>-4.9536573583960929E-2</v>
      </c>
      <c r="H33" s="79">
        <f t="shared" si="5"/>
        <v>114.05561116992469</v>
      </c>
      <c r="I33" s="79">
        <f t="shared" si="6"/>
        <v>5.9443888300753116</v>
      </c>
      <c r="J33" s="63">
        <f t="shared" si="7"/>
        <v>-4.8329648495539418E-2</v>
      </c>
      <c r="K33" s="79">
        <f t="shared" si="8"/>
        <v>114.20044218053526</v>
      </c>
      <c r="L33" s="79">
        <f t="shared" si="9"/>
        <v>5.7995578194647379</v>
      </c>
      <c r="R33" s="80">
        <f t="shared" si="0"/>
        <v>2.3133911752396745E-3</v>
      </c>
    </row>
    <row r="34" spans="1:18" s="69" customFormat="1" ht="14.25" x14ac:dyDescent="0.2">
      <c r="A34" s="62">
        <v>29</v>
      </c>
      <c r="B34" s="84">
        <v>43927</v>
      </c>
      <c r="C34" s="79">
        <v>148.770004</v>
      </c>
      <c r="D34" s="79">
        <f t="shared" si="1"/>
        <v>24.250006999999997</v>
      </c>
      <c r="E34" s="79">
        <f t="shared" si="2"/>
        <v>144.25000699999998</v>
      </c>
      <c r="F34" s="63">
        <f t="shared" si="3"/>
        <v>0.20208339166666653</v>
      </c>
      <c r="G34" s="63">
        <f t="shared" si="4"/>
        <v>0.17793519457540125</v>
      </c>
      <c r="H34" s="79">
        <f t="shared" si="5"/>
        <v>141.35222334904816</v>
      </c>
      <c r="I34" s="79">
        <f t="shared" si="6"/>
        <v>-21.35222334904816</v>
      </c>
      <c r="J34" s="63">
        <f t="shared" si="7"/>
        <v>0.19474789258146219</v>
      </c>
      <c r="K34" s="79">
        <f t="shared" si="8"/>
        <v>143.36974710977546</v>
      </c>
      <c r="L34" s="79">
        <f t="shared" si="9"/>
        <v>-23.36974710977546</v>
      </c>
      <c r="R34" s="80">
        <f t="shared" si="0"/>
        <v>3.2175047265863697E-2</v>
      </c>
    </row>
    <row r="35" spans="1:18" s="69" customFormat="1" ht="14.25" x14ac:dyDescent="0.2">
      <c r="A35" s="62">
        <v>30</v>
      </c>
      <c r="B35" s="84">
        <v>43924</v>
      </c>
      <c r="C35" s="79">
        <v>124.519997</v>
      </c>
      <c r="D35" s="79">
        <f t="shared" si="1"/>
        <v>1.25</v>
      </c>
      <c r="E35" s="79">
        <f t="shared" si="2"/>
        <v>121.25</v>
      </c>
      <c r="F35" s="63">
        <f t="shared" si="3"/>
        <v>1.0416666666666666E-2</v>
      </c>
      <c r="G35" s="63">
        <f t="shared" si="4"/>
        <v>1.0089274254285721E-2</v>
      </c>
      <c r="H35" s="79">
        <f t="shared" si="5"/>
        <v>121.21071291051429</v>
      </c>
      <c r="I35" s="79">
        <f t="shared" si="6"/>
        <v>-1.2107129105142889</v>
      </c>
      <c r="J35" s="63">
        <f t="shared" si="7"/>
        <v>1.0140342584741037E-2</v>
      </c>
      <c r="K35" s="79">
        <f t="shared" si="8"/>
        <v>121.21684111016893</v>
      </c>
      <c r="L35" s="79">
        <f t="shared" si="9"/>
        <v>-1.2168411101689287</v>
      </c>
      <c r="R35" s="80">
        <f t="shared" si="0"/>
        <v>1.3289761016632129E-4</v>
      </c>
    </row>
    <row r="36" spans="1:18" s="69" customFormat="1" ht="14.25" x14ac:dyDescent="0.2">
      <c r="A36" s="62">
        <v>31</v>
      </c>
      <c r="B36" s="84">
        <v>43923</v>
      </c>
      <c r="C36" s="79">
        <v>123.269997</v>
      </c>
      <c r="D36" s="79">
        <f t="shared" si="1"/>
        <v>-7.4299999999999926</v>
      </c>
      <c r="E36" s="79">
        <f t="shared" si="2"/>
        <v>112.57000000000001</v>
      </c>
      <c r="F36" s="63">
        <f t="shared" si="3"/>
        <v>-6.1916666666666606E-2</v>
      </c>
      <c r="G36" s="63">
        <f t="shared" si="4"/>
        <v>-5.8527550450241529E-2</v>
      </c>
      <c r="H36" s="79">
        <f t="shared" si="5"/>
        <v>112.97669394597102</v>
      </c>
      <c r="I36" s="79">
        <f t="shared" si="6"/>
        <v>7.0233060540289785</v>
      </c>
      <c r="J36" s="63">
        <f t="shared" si="7"/>
        <v>-5.6847744227568671E-2</v>
      </c>
      <c r="K36" s="79">
        <f t="shared" si="8"/>
        <v>113.17827069269175</v>
      </c>
      <c r="L36" s="79">
        <f t="shared" si="9"/>
        <v>6.8217293073082459</v>
      </c>
      <c r="R36" s="80">
        <f t="shared" si="0"/>
        <v>3.2591199105263787E-3</v>
      </c>
    </row>
    <row r="37" spans="1:18" s="69" customFormat="1" ht="14.25" x14ac:dyDescent="0.2">
      <c r="A37" s="62">
        <v>32</v>
      </c>
      <c r="B37" s="84">
        <v>43922</v>
      </c>
      <c r="C37" s="79">
        <v>130.699997</v>
      </c>
      <c r="D37" s="79">
        <f t="shared" si="1"/>
        <v>-18.440001999999993</v>
      </c>
      <c r="E37" s="79">
        <f t="shared" si="2"/>
        <v>101.55999800000001</v>
      </c>
      <c r="F37" s="63">
        <f t="shared" si="3"/>
        <v>-0.15366668333333328</v>
      </c>
      <c r="G37" s="63">
        <f t="shared" si="4"/>
        <v>-0.13198085773369164</v>
      </c>
      <c r="H37" s="79">
        <f t="shared" si="5"/>
        <v>104.162297071957</v>
      </c>
      <c r="I37" s="79">
        <f t="shared" si="6"/>
        <v>15.837702928043001</v>
      </c>
      <c r="J37" s="63">
        <f t="shared" si="7"/>
        <v>-0.12364222960736371</v>
      </c>
      <c r="K37" s="79">
        <f t="shared" si="8"/>
        <v>105.16293244711636</v>
      </c>
      <c r="L37" s="79">
        <f t="shared" si="9"/>
        <v>14.837067552883639</v>
      </c>
      <c r="R37" s="80">
        <f t="shared" si="0"/>
        <v>1.7041216220874702E-2</v>
      </c>
    </row>
    <row r="38" spans="1:18" s="69" customFormat="1" ht="14.25" x14ac:dyDescent="0.2">
      <c r="A38" s="62">
        <v>33</v>
      </c>
      <c r="B38" s="84">
        <v>43921</v>
      </c>
      <c r="C38" s="79">
        <v>149.13999899999999</v>
      </c>
      <c r="D38" s="79">
        <f t="shared" si="1"/>
        <v>-3.1400000000000148</v>
      </c>
      <c r="E38" s="79">
        <f t="shared" si="2"/>
        <v>116.85999999999999</v>
      </c>
      <c r="F38" s="63">
        <f t="shared" si="3"/>
        <v>-2.6166666666666789E-2</v>
      </c>
      <c r="G38" s="63">
        <f t="shared" si="4"/>
        <v>-2.0835469536906643E-2</v>
      </c>
      <c r="H38" s="79">
        <f t="shared" si="5"/>
        <v>117.49974365557121</v>
      </c>
      <c r="I38" s="79">
        <f t="shared" si="6"/>
        <v>2.5002563444287915</v>
      </c>
      <c r="J38" s="63">
        <f t="shared" si="7"/>
        <v>-2.0619910826240647E-2</v>
      </c>
      <c r="K38" s="79">
        <f t="shared" si="8"/>
        <v>117.52561070085113</v>
      </c>
      <c r="L38" s="79">
        <f t="shared" si="9"/>
        <v>2.4743892991488678</v>
      </c>
      <c r="R38" s="80">
        <f t="shared" si="0"/>
        <v>3.7622891449996316E-4</v>
      </c>
    </row>
    <row r="39" spans="1:18" s="69" customFormat="1" ht="14.25" x14ac:dyDescent="0.2">
      <c r="A39" s="62">
        <v>34</v>
      </c>
      <c r="B39" s="84">
        <v>43920</v>
      </c>
      <c r="C39" s="79">
        <v>152.279999</v>
      </c>
      <c r="D39" s="79">
        <f t="shared" si="1"/>
        <v>-9.7200009999999963</v>
      </c>
      <c r="E39" s="79">
        <f t="shared" si="2"/>
        <v>110.279999</v>
      </c>
      <c r="F39" s="63">
        <f t="shared" si="3"/>
        <v>-8.1000008333333304E-2</v>
      </c>
      <c r="G39" s="63">
        <f t="shared" si="4"/>
        <v>-6.1875410284938044E-2</v>
      </c>
      <c r="H39" s="79">
        <f t="shared" si="5"/>
        <v>112.57495076580743</v>
      </c>
      <c r="I39" s="79">
        <f t="shared" si="6"/>
        <v>7.4250492341925707</v>
      </c>
      <c r="J39" s="63">
        <f t="shared" si="7"/>
        <v>-6.000000617283948E-2</v>
      </c>
      <c r="K39" s="79">
        <f t="shared" si="8"/>
        <v>112.79999925925925</v>
      </c>
      <c r="L39" s="79">
        <f t="shared" si="9"/>
        <v>7.200000740740748</v>
      </c>
      <c r="R39" s="80">
        <f t="shared" si="0"/>
        <v>3.6525780217299148E-3</v>
      </c>
    </row>
    <row r="40" spans="1:18" s="69" customFormat="1" ht="14.25" x14ac:dyDescent="0.2">
      <c r="A40" s="62">
        <v>35</v>
      </c>
      <c r="B40" s="84">
        <v>43917</v>
      </c>
      <c r="C40" s="79">
        <v>162</v>
      </c>
      <c r="D40" s="79">
        <f t="shared" si="1"/>
        <v>-18.550003000000004</v>
      </c>
      <c r="E40" s="79">
        <f t="shared" si="2"/>
        <v>101.449997</v>
      </c>
      <c r="F40" s="63">
        <f t="shared" si="3"/>
        <v>-0.15458335833333336</v>
      </c>
      <c r="G40" s="63">
        <f t="shared" si="4"/>
        <v>-0.10841142910697846</v>
      </c>
      <c r="H40" s="79">
        <f t="shared" si="5"/>
        <v>106.99062850716258</v>
      </c>
      <c r="I40" s="79">
        <f t="shared" si="6"/>
        <v>13.009371492837417</v>
      </c>
      <c r="J40" s="63">
        <f t="shared" si="7"/>
        <v>-0.10274163772791521</v>
      </c>
      <c r="K40" s="79">
        <f t="shared" si="8"/>
        <v>107.67100347265017</v>
      </c>
      <c r="L40" s="79">
        <f t="shared" si="9"/>
        <v>12.32899652734983</v>
      </c>
      <c r="R40" s="80">
        <f t="shared" si="0"/>
        <v>1.1443133039497606E-2</v>
      </c>
    </row>
    <row r="41" spans="1:18" s="69" customFormat="1" ht="14.25" x14ac:dyDescent="0.2">
      <c r="A41" s="62">
        <v>36</v>
      </c>
      <c r="B41" s="84">
        <v>43916</v>
      </c>
      <c r="C41" s="79">
        <v>180.550003</v>
      </c>
      <c r="D41" s="79">
        <f t="shared" si="1"/>
        <v>21.820007000000004</v>
      </c>
      <c r="E41" s="79">
        <f t="shared" si="2"/>
        <v>141.820007</v>
      </c>
      <c r="F41" s="63">
        <f t="shared" si="3"/>
        <v>0.1818333916666667</v>
      </c>
      <c r="G41" s="63">
        <f t="shared" si="4"/>
        <v>0.12880314395523798</v>
      </c>
      <c r="H41" s="79">
        <f t="shared" si="5"/>
        <v>135.45637727462855</v>
      </c>
      <c r="I41" s="79">
        <f t="shared" si="6"/>
        <v>-15.456377274628551</v>
      </c>
      <c r="J41" s="63">
        <f t="shared" si="7"/>
        <v>0.13746618503033292</v>
      </c>
      <c r="K41" s="79">
        <f t="shared" si="8"/>
        <v>136.49594220363994</v>
      </c>
      <c r="L41" s="79">
        <f t="shared" si="9"/>
        <v>-16.495942203639942</v>
      </c>
      <c r="R41" s="80">
        <f t="shared" si="0"/>
        <v>1.696297655271076E-2</v>
      </c>
    </row>
    <row r="42" spans="1:18" s="69" customFormat="1" ht="14.25" x14ac:dyDescent="0.2">
      <c r="A42" s="62">
        <v>37</v>
      </c>
      <c r="B42" s="84">
        <v>43915</v>
      </c>
      <c r="C42" s="79">
        <v>158.729996</v>
      </c>
      <c r="D42" s="79">
        <f t="shared" si="1"/>
        <v>31.049995999999993</v>
      </c>
      <c r="E42" s="79">
        <f t="shared" si="2"/>
        <v>151.04999599999999</v>
      </c>
      <c r="F42" s="63">
        <f t="shared" si="3"/>
        <v>0.25874996666666661</v>
      </c>
      <c r="G42" s="63">
        <f t="shared" si="4"/>
        <v>0.21767748668262579</v>
      </c>
      <c r="H42" s="79">
        <f t="shared" si="5"/>
        <v>146.12129840191511</v>
      </c>
      <c r="I42" s="79">
        <f t="shared" si="6"/>
        <v>-26.121298401915112</v>
      </c>
      <c r="J42" s="63">
        <f t="shared" si="7"/>
        <v>0.24318605889724304</v>
      </c>
      <c r="K42" s="79">
        <f t="shared" si="8"/>
        <v>149.18232706766915</v>
      </c>
      <c r="L42" s="79">
        <f t="shared" si="9"/>
        <v>-29.182327067669149</v>
      </c>
      <c r="R42" s="80">
        <f t="shared" si="0"/>
        <v>4.8011968266476232E-2</v>
      </c>
    </row>
    <row r="43" spans="1:18" s="69" customFormat="1" ht="14.25" x14ac:dyDescent="0.2">
      <c r="A43" s="62">
        <v>38</v>
      </c>
      <c r="B43" s="84">
        <v>43914</v>
      </c>
      <c r="C43" s="79">
        <v>127.68</v>
      </c>
      <c r="D43" s="79">
        <f t="shared" si="1"/>
        <v>22.05999700000001</v>
      </c>
      <c r="E43" s="79">
        <f t="shared" si="2"/>
        <v>142.05999700000001</v>
      </c>
      <c r="F43" s="63">
        <f t="shared" si="3"/>
        <v>0.18383330833333342</v>
      </c>
      <c r="G43" s="63">
        <f t="shared" si="4"/>
        <v>0.18967935801900065</v>
      </c>
      <c r="H43" s="79">
        <f t="shared" si="5"/>
        <v>142.76152296228008</v>
      </c>
      <c r="I43" s="79">
        <f t="shared" si="6"/>
        <v>-22.761522962280083</v>
      </c>
      <c r="J43" s="63">
        <f t="shared" si="7"/>
        <v>0.20886192362634198</v>
      </c>
      <c r="K43" s="79">
        <f t="shared" si="8"/>
        <v>145.06343083516106</v>
      </c>
      <c r="L43" s="79">
        <f t="shared" si="9"/>
        <v>-25.063430835161057</v>
      </c>
      <c r="R43" s="80">
        <f t="shared" si="0"/>
        <v>3.652616879553932E-2</v>
      </c>
    </row>
    <row r="44" spans="1:18" s="69" customFormat="1" ht="14.25" x14ac:dyDescent="0.2">
      <c r="A44" s="62">
        <v>39</v>
      </c>
      <c r="B44" s="84">
        <v>43913</v>
      </c>
      <c r="C44" s="79">
        <v>105.620003</v>
      </c>
      <c r="D44" s="79">
        <f t="shared" si="1"/>
        <v>10.610000999999997</v>
      </c>
      <c r="E44" s="79">
        <f t="shared" si="2"/>
        <v>130.61000100000001</v>
      </c>
      <c r="F44" s="63">
        <f t="shared" si="3"/>
        <v>8.8416675000000097E-2</v>
      </c>
      <c r="G44" s="63">
        <f t="shared" si="4"/>
        <v>0.10586560541342437</v>
      </c>
      <c r="H44" s="79">
        <f t="shared" si="5"/>
        <v>132.70387264961093</v>
      </c>
      <c r="I44" s="79">
        <f t="shared" si="6"/>
        <v>-12.703872649610929</v>
      </c>
      <c r="J44" s="63">
        <f t="shared" si="7"/>
        <v>0.11167246370545279</v>
      </c>
      <c r="K44" s="79">
        <f t="shared" si="8"/>
        <v>133.40069564465432</v>
      </c>
      <c r="L44" s="79">
        <f t="shared" si="9"/>
        <v>-13.40069564465432</v>
      </c>
      <c r="R44" s="80">
        <f t="shared" si="0"/>
        <v>1.15142457917599E-2</v>
      </c>
    </row>
    <row r="45" spans="1:18" s="69" customFormat="1" ht="14.25" x14ac:dyDescent="0.2">
      <c r="A45" s="62">
        <v>40</v>
      </c>
      <c r="B45" s="84">
        <v>43910</v>
      </c>
      <c r="C45" s="79">
        <v>95.010002</v>
      </c>
      <c r="D45" s="79">
        <f t="shared" si="1"/>
        <v>-2.6999969999999962</v>
      </c>
      <c r="E45" s="79">
        <f t="shared" si="2"/>
        <v>117.300003</v>
      </c>
      <c r="F45" s="63">
        <f t="shared" si="3"/>
        <v>-2.2499974999999967E-2</v>
      </c>
      <c r="G45" s="63">
        <f t="shared" si="4"/>
        <v>-2.8021727452811018E-2</v>
      </c>
      <c r="H45" s="79">
        <f t="shared" si="5"/>
        <v>116.63739270566268</v>
      </c>
      <c r="I45" s="79">
        <f t="shared" si="6"/>
        <v>3.3626072943373231</v>
      </c>
      <c r="J45" s="63">
        <f t="shared" si="7"/>
        <v>-2.7632760491584862E-2</v>
      </c>
      <c r="K45" s="79">
        <f t="shared" si="8"/>
        <v>116.68406874100981</v>
      </c>
      <c r="L45" s="79">
        <f t="shared" si="9"/>
        <v>3.3159312589901901</v>
      </c>
      <c r="R45" s="80">
        <f t="shared" si="0"/>
        <v>7.0664946280847465E-4</v>
      </c>
    </row>
    <row r="46" spans="1:18" s="69" customFormat="1" ht="14.25" x14ac:dyDescent="0.2">
      <c r="A46" s="62">
        <v>41</v>
      </c>
      <c r="B46" s="84">
        <v>43909</v>
      </c>
      <c r="C46" s="79">
        <v>97.709998999999996</v>
      </c>
      <c r="D46" s="79">
        <f t="shared" si="1"/>
        <v>-4.1800000000000068</v>
      </c>
      <c r="E46" s="79">
        <f t="shared" si="2"/>
        <v>115.82</v>
      </c>
      <c r="F46" s="63">
        <f t="shared" si="3"/>
        <v>-3.483333333333339E-2</v>
      </c>
      <c r="G46" s="63">
        <f t="shared" si="4"/>
        <v>-4.1889892449803338E-2</v>
      </c>
      <c r="H46" s="79">
        <f t="shared" si="5"/>
        <v>114.9732129060236</v>
      </c>
      <c r="I46" s="79">
        <f t="shared" si="6"/>
        <v>5.0267870939763952</v>
      </c>
      <c r="J46" s="63">
        <f t="shared" si="7"/>
        <v>-4.1024634812294056E-2</v>
      </c>
      <c r="K46" s="79">
        <f t="shared" si="8"/>
        <v>115.07704382252471</v>
      </c>
      <c r="L46" s="79">
        <f t="shared" si="9"/>
        <v>4.9229561774752852</v>
      </c>
      <c r="R46" s="80">
        <f t="shared" si="0"/>
        <v>1.6362869709156192E-3</v>
      </c>
    </row>
    <row r="47" spans="1:18" s="69" customFormat="1" ht="14.25" x14ac:dyDescent="0.2">
      <c r="A47" s="62">
        <v>42</v>
      </c>
      <c r="B47" s="84">
        <v>43908</v>
      </c>
      <c r="C47" s="79">
        <v>101.889999</v>
      </c>
      <c r="D47" s="79">
        <f t="shared" si="1"/>
        <v>-22.25</v>
      </c>
      <c r="E47" s="79">
        <f t="shared" si="2"/>
        <v>97.75</v>
      </c>
      <c r="F47" s="63">
        <f t="shared" si="3"/>
        <v>-0.18541666666666667</v>
      </c>
      <c r="G47" s="63">
        <f t="shared" si="4"/>
        <v>-0.1975161627583972</v>
      </c>
      <c r="H47" s="79">
        <f t="shared" si="5"/>
        <v>96.298060468992333</v>
      </c>
      <c r="I47" s="79">
        <f t="shared" si="6"/>
        <v>23.701939531007667</v>
      </c>
      <c r="J47" s="63">
        <f t="shared" si="7"/>
        <v>-0.17923312533617791</v>
      </c>
      <c r="K47" s="79">
        <f t="shared" si="8"/>
        <v>98.492024959658664</v>
      </c>
      <c r="L47" s="79">
        <f t="shared" si="9"/>
        <v>21.507975040341336</v>
      </c>
      <c r="R47" s="80">
        <f t="shared" si="0"/>
        <v>3.8446313236037803E-2</v>
      </c>
    </row>
    <row r="48" spans="1:18" s="69" customFormat="1" ht="14.25" x14ac:dyDescent="0.2">
      <c r="A48" s="62">
        <v>43</v>
      </c>
      <c r="B48" s="84">
        <v>43907</v>
      </c>
      <c r="C48" s="79">
        <v>124.139999</v>
      </c>
      <c r="D48" s="79">
        <f t="shared" si="1"/>
        <v>-5.470002000000008</v>
      </c>
      <c r="E48" s="79">
        <f t="shared" si="2"/>
        <v>114.52999799999999</v>
      </c>
      <c r="F48" s="63">
        <f t="shared" si="3"/>
        <v>-4.5583350000000064E-2</v>
      </c>
      <c r="G48" s="63">
        <f t="shared" si="4"/>
        <v>-4.3119996220652497E-2</v>
      </c>
      <c r="H48" s="79">
        <f t="shared" si="5"/>
        <v>114.8256004535217</v>
      </c>
      <c r="I48" s="79">
        <f t="shared" si="6"/>
        <v>5.1743995464782984</v>
      </c>
      <c r="J48" s="63">
        <f t="shared" si="7"/>
        <v>-4.2203548783245573E-2</v>
      </c>
      <c r="K48" s="79">
        <f t="shared" si="8"/>
        <v>114.93557414601052</v>
      </c>
      <c r="L48" s="79">
        <f t="shared" si="9"/>
        <v>5.0644258539894764</v>
      </c>
      <c r="R48" s="80">
        <f t="shared" si="0"/>
        <v>1.7373180900320069E-3</v>
      </c>
    </row>
    <row r="49" spans="1:18" s="69" customFormat="1" ht="14.25" x14ac:dyDescent="0.2">
      <c r="A49" s="62">
        <v>44</v>
      </c>
      <c r="B49" s="84">
        <v>43906</v>
      </c>
      <c r="C49" s="79">
        <v>129.61000100000001</v>
      </c>
      <c r="D49" s="79">
        <f t="shared" si="1"/>
        <v>-40.589995999999985</v>
      </c>
      <c r="E49" s="79">
        <f t="shared" si="2"/>
        <v>79.410004000000015</v>
      </c>
      <c r="F49" s="63">
        <f t="shared" si="3"/>
        <v>-0.33824996666666657</v>
      </c>
      <c r="G49" s="63">
        <f t="shared" si="4"/>
        <v>-0.27244424936221384</v>
      </c>
      <c r="H49" s="79">
        <f t="shared" si="5"/>
        <v>87.306690076534338</v>
      </c>
      <c r="I49" s="79">
        <f t="shared" si="6"/>
        <v>32.693309923465662</v>
      </c>
      <c r="J49" s="63">
        <f t="shared" si="7"/>
        <v>-0.23848411701205838</v>
      </c>
      <c r="K49" s="79">
        <f t="shared" si="8"/>
        <v>91.381905958552991</v>
      </c>
      <c r="L49" s="79">
        <f t="shared" si="9"/>
        <v>28.618094041447009</v>
      </c>
      <c r="R49" s="80">
        <f t="shared" si="0"/>
        <v>7.344392739220422E-2</v>
      </c>
    </row>
    <row r="50" spans="1:18" s="69" customFormat="1" ht="14.25" x14ac:dyDescent="0.2">
      <c r="A50" s="62">
        <v>45</v>
      </c>
      <c r="B50" s="84">
        <v>43903</v>
      </c>
      <c r="C50" s="79">
        <v>170.199997</v>
      </c>
      <c r="D50" s="79">
        <f t="shared" si="1"/>
        <v>15.360000999999983</v>
      </c>
      <c r="E50" s="79">
        <f t="shared" si="2"/>
        <v>135.36000099999998</v>
      </c>
      <c r="F50" s="63">
        <f t="shared" si="3"/>
        <v>0.12800000833333319</v>
      </c>
      <c r="G50" s="63">
        <f t="shared" si="4"/>
        <v>9.4581898636622599E-2</v>
      </c>
      <c r="H50" s="79">
        <f t="shared" si="5"/>
        <v>131.34982783639472</v>
      </c>
      <c r="I50" s="79">
        <f t="shared" si="6"/>
        <v>-11.349827836394724</v>
      </c>
      <c r="J50" s="63">
        <f t="shared" si="7"/>
        <v>9.9199182361125751E-2</v>
      </c>
      <c r="K50" s="79">
        <f t="shared" si="8"/>
        <v>131.9039018833351</v>
      </c>
      <c r="L50" s="79">
        <f t="shared" si="9"/>
        <v>-11.903901883335095</v>
      </c>
      <c r="R50" s="80">
        <f t="shared" si="0"/>
        <v>9.2199838467621371E-3</v>
      </c>
    </row>
    <row r="51" spans="1:18" s="69" customFormat="1" ht="14.25" x14ac:dyDescent="0.2">
      <c r="A51" s="62">
        <v>46</v>
      </c>
      <c r="B51" s="84">
        <v>43902</v>
      </c>
      <c r="C51" s="79">
        <v>154.83999600000001</v>
      </c>
      <c r="D51" s="79">
        <f t="shared" si="1"/>
        <v>-34.240005999999994</v>
      </c>
      <c r="E51" s="79">
        <f t="shared" si="2"/>
        <v>85.759994000000006</v>
      </c>
      <c r="F51" s="63">
        <f t="shared" si="3"/>
        <v>-0.2853333833333333</v>
      </c>
      <c r="G51" s="63">
        <f t="shared" si="4"/>
        <v>-0.19977791662623981</v>
      </c>
      <c r="H51" s="79">
        <f t="shared" si="5"/>
        <v>96.02665000485122</v>
      </c>
      <c r="I51" s="79">
        <f t="shared" si="6"/>
        <v>23.97334999514878</v>
      </c>
      <c r="J51" s="63">
        <f t="shared" si="7"/>
        <v>-0.18108740024235875</v>
      </c>
      <c r="K51" s="79">
        <f t="shared" si="8"/>
        <v>98.269511970916938</v>
      </c>
      <c r="L51" s="79">
        <f t="shared" si="9"/>
        <v>21.730488029083062</v>
      </c>
      <c r="R51" s="80">
        <f t="shared" si="0"/>
        <v>3.9338386015235566E-2</v>
      </c>
    </row>
    <row r="52" spans="1:18" s="69" customFormat="1" ht="14.25" x14ac:dyDescent="0.2">
      <c r="A52" s="62">
        <v>47</v>
      </c>
      <c r="B52" s="84">
        <v>43901</v>
      </c>
      <c r="C52" s="79">
        <v>189.08000200000001</v>
      </c>
      <c r="D52" s="79">
        <f t="shared" si="1"/>
        <v>-41.929992999999996</v>
      </c>
      <c r="E52" s="79">
        <f t="shared" si="2"/>
        <v>78.070007000000004</v>
      </c>
      <c r="F52" s="63">
        <f t="shared" si="3"/>
        <v>-0.34941660833333332</v>
      </c>
      <c r="G52" s="63">
        <f t="shared" si="4"/>
        <v>-0.20029076148144287</v>
      </c>
      <c r="H52" s="79">
        <f t="shared" si="5"/>
        <v>95.96510862222685</v>
      </c>
      <c r="I52" s="79">
        <f t="shared" si="6"/>
        <v>24.03489137777315</v>
      </c>
      <c r="J52" s="63">
        <f t="shared" si="7"/>
        <v>-0.18150726768337447</v>
      </c>
      <c r="K52" s="79">
        <f t="shared" si="8"/>
        <v>98.219127877995064</v>
      </c>
      <c r="L52" s="79">
        <f t="shared" si="9"/>
        <v>21.780872122004936</v>
      </c>
      <c r="R52" s="80">
        <f t="shared" si="0"/>
        <v>3.9542083366610824E-2</v>
      </c>
    </row>
    <row r="53" spans="1:18" s="69" customFormat="1" ht="14.25" x14ac:dyDescent="0.2">
      <c r="A53" s="62">
        <v>48</v>
      </c>
      <c r="B53" s="84">
        <v>43900</v>
      </c>
      <c r="C53" s="79">
        <v>231.009995</v>
      </c>
      <c r="D53" s="79">
        <f t="shared" si="1"/>
        <v>3.839997000000011</v>
      </c>
      <c r="E53" s="79">
        <f t="shared" si="2"/>
        <v>123.83999700000001</v>
      </c>
      <c r="F53" s="63">
        <f t="shared" si="3"/>
        <v>3.199997500000009E-2</v>
      </c>
      <c r="G53" s="63">
        <f t="shared" si="4"/>
        <v>1.6762350912861854E-2</v>
      </c>
      <c r="H53" s="79">
        <f t="shared" si="5"/>
        <v>122.01148210954342</v>
      </c>
      <c r="I53" s="79">
        <f t="shared" si="6"/>
        <v>-2.0114821095434223</v>
      </c>
      <c r="J53" s="63">
        <f t="shared" si="7"/>
        <v>1.6903627388331496E-2</v>
      </c>
      <c r="K53" s="79">
        <f t="shared" si="8"/>
        <v>122.02843528659977</v>
      </c>
      <c r="L53" s="79">
        <f t="shared" si="9"/>
        <v>-2.0284352865997732</v>
      </c>
      <c r="R53" s="80">
        <f t="shared" si="0"/>
        <v>3.3128365363837382E-4</v>
      </c>
    </row>
    <row r="54" spans="1:18" s="69" customFormat="1" ht="14.25" x14ac:dyDescent="0.2">
      <c r="A54" s="62">
        <v>49</v>
      </c>
      <c r="B54" s="84">
        <v>43899</v>
      </c>
      <c r="C54" s="79">
        <v>227.16999799999999</v>
      </c>
      <c r="D54" s="79">
        <f t="shared" si="1"/>
        <v>-35.159989000000024</v>
      </c>
      <c r="E54" s="79">
        <f t="shared" si="2"/>
        <v>84.840010999999976</v>
      </c>
      <c r="F54" s="63">
        <f t="shared" si="3"/>
        <v>-0.29299990833333356</v>
      </c>
      <c r="G54" s="63">
        <f t="shared" si="4"/>
        <v>-0.14390457656120673</v>
      </c>
      <c r="H54" s="79">
        <f t="shared" si="5"/>
        <v>102.7314508126552</v>
      </c>
      <c r="I54" s="79">
        <f t="shared" si="6"/>
        <v>17.268549187344803</v>
      </c>
      <c r="J54" s="63">
        <f t="shared" si="7"/>
        <v>-0.1340296220119129</v>
      </c>
      <c r="K54" s="79">
        <f t="shared" si="8"/>
        <v>103.91644535857044</v>
      </c>
      <c r="L54" s="79">
        <f t="shared" si="9"/>
        <v>16.083554641429558</v>
      </c>
      <c r="R54" s="80">
        <f t="shared" si="0"/>
        <v>2.0296483722326453E-2</v>
      </c>
    </row>
    <row r="55" spans="1:18" s="69" customFormat="1" ht="14.25" x14ac:dyDescent="0.2">
      <c r="A55" s="62">
        <v>50</v>
      </c>
      <c r="B55" s="84">
        <v>43896</v>
      </c>
      <c r="C55" s="79">
        <v>262.32998700000002</v>
      </c>
      <c r="D55" s="79">
        <f t="shared" si="1"/>
        <v>1.9599919999999997</v>
      </c>
      <c r="E55" s="79">
        <f t="shared" si="2"/>
        <v>121.959992</v>
      </c>
      <c r="F55" s="63">
        <f t="shared" si="3"/>
        <v>1.6333266666666665E-2</v>
      </c>
      <c r="G55" s="63">
        <f t="shared" si="4"/>
        <v>7.4995265115348209E-3</v>
      </c>
      <c r="H55" s="79">
        <f t="shared" si="5"/>
        <v>120.89994318138417</v>
      </c>
      <c r="I55" s="79">
        <f t="shared" si="6"/>
        <v>-0.89994318138417384</v>
      </c>
      <c r="J55" s="63">
        <f t="shared" si="7"/>
        <v>7.5277183916679785E-3</v>
      </c>
      <c r="K55" s="79">
        <f t="shared" si="8"/>
        <v>120.90332620700016</v>
      </c>
      <c r="L55" s="79">
        <f t="shared" si="9"/>
        <v>-0.90332620700016264</v>
      </c>
      <c r="R55" s="80">
        <f t="shared" si="0"/>
        <v>7.9894544689930995E-5</v>
      </c>
    </row>
    <row r="56" spans="1:18" s="69" customFormat="1" ht="14.25" x14ac:dyDescent="0.2">
      <c r="A56" s="62">
        <v>51</v>
      </c>
      <c r="B56" s="84">
        <v>43895</v>
      </c>
      <c r="C56" s="79">
        <v>260.36999500000002</v>
      </c>
      <c r="D56" s="79">
        <f t="shared" si="1"/>
        <v>-22.75</v>
      </c>
      <c r="E56" s="79">
        <f t="shared" si="2"/>
        <v>97.25</v>
      </c>
      <c r="F56" s="63">
        <f t="shared" si="3"/>
        <v>-0.18958333333333333</v>
      </c>
      <c r="G56" s="63">
        <f t="shared" si="4"/>
        <v>-8.3767141256030034E-2</v>
      </c>
      <c r="H56" s="79">
        <f t="shared" si="5"/>
        <v>109.9479430492764</v>
      </c>
      <c r="I56" s="79">
        <f t="shared" si="6"/>
        <v>10.052056950723596</v>
      </c>
      <c r="J56" s="63">
        <f t="shared" si="7"/>
        <v>-8.0354621368229392E-2</v>
      </c>
      <c r="K56" s="79">
        <f t="shared" si="8"/>
        <v>110.35744543581248</v>
      </c>
      <c r="L56" s="79">
        <f t="shared" si="9"/>
        <v>9.6425545641875203</v>
      </c>
      <c r="R56" s="80">
        <f t="shared" si="0"/>
        <v>6.777947817199698E-3</v>
      </c>
    </row>
    <row r="57" spans="1:18" s="69" customFormat="1" ht="14.25" x14ac:dyDescent="0.2">
      <c r="A57" s="62">
        <v>52</v>
      </c>
      <c r="B57" s="84">
        <v>43894</v>
      </c>
      <c r="C57" s="79">
        <v>283.11999500000002</v>
      </c>
      <c r="D57" s="79">
        <f t="shared" si="1"/>
        <v>2.5</v>
      </c>
      <c r="E57" s="79">
        <f t="shared" si="2"/>
        <v>122.5</v>
      </c>
      <c r="F57" s="63">
        <f t="shared" si="3"/>
        <v>2.0833333333333332E-2</v>
      </c>
      <c r="G57" s="63">
        <f t="shared" si="4"/>
        <v>8.8693952286915609E-3</v>
      </c>
      <c r="H57" s="79">
        <f t="shared" si="5"/>
        <v>121.06432742744299</v>
      </c>
      <c r="I57" s="79">
        <f t="shared" si="6"/>
        <v>-1.0643274274429899</v>
      </c>
      <c r="J57" s="63">
        <f t="shared" si="7"/>
        <v>8.9088448597542027E-3</v>
      </c>
      <c r="K57" s="79">
        <f t="shared" si="8"/>
        <v>121.06906138317052</v>
      </c>
      <c r="L57" s="79">
        <f t="shared" si="9"/>
        <v>-1.0690613831705207</v>
      </c>
      <c r="R57" s="80">
        <f t="shared" si="0"/>
        <v>1.0625988512939282E-4</v>
      </c>
    </row>
    <row r="58" spans="1:18" s="69" customFormat="1" ht="14.25" x14ac:dyDescent="0.2">
      <c r="A58" s="62">
        <v>53</v>
      </c>
      <c r="B58" s="84">
        <v>43893</v>
      </c>
      <c r="C58" s="79">
        <v>280.61999500000002</v>
      </c>
      <c r="D58" s="79">
        <f t="shared" si="1"/>
        <v>-8.6499939999999924</v>
      </c>
      <c r="E58" s="79">
        <f t="shared" si="2"/>
        <v>111.35000600000001</v>
      </c>
      <c r="F58" s="63">
        <f t="shared" si="3"/>
        <v>-7.2083283333333276E-2</v>
      </c>
      <c r="G58" s="63">
        <f t="shared" si="4"/>
        <v>-3.035904684731559E-2</v>
      </c>
      <c r="H58" s="79">
        <f t="shared" si="5"/>
        <v>116.35691437832213</v>
      </c>
      <c r="I58" s="79">
        <f t="shared" si="6"/>
        <v>3.6430856216778693</v>
      </c>
      <c r="J58" s="63">
        <f t="shared" si="7"/>
        <v>-2.9902839315972013E-2</v>
      </c>
      <c r="K58" s="79">
        <f t="shared" si="8"/>
        <v>116.41165928208335</v>
      </c>
      <c r="L58" s="79">
        <f t="shared" si="9"/>
        <v>3.5883407179166511</v>
      </c>
      <c r="R58" s="80">
        <f t="shared" si="0"/>
        <v>8.3637788266225299E-4</v>
      </c>
    </row>
    <row r="59" spans="1:18" s="69" customFormat="1" ht="14.25" x14ac:dyDescent="0.2">
      <c r="A59" s="62">
        <v>54</v>
      </c>
      <c r="B59" s="84">
        <v>43892</v>
      </c>
      <c r="C59" s="79">
        <v>289.26998900000001</v>
      </c>
      <c r="D59" s="79">
        <f t="shared" si="1"/>
        <v>14.160004000000015</v>
      </c>
      <c r="E59" s="79">
        <f t="shared" si="2"/>
        <v>134.16000400000001</v>
      </c>
      <c r="F59" s="63">
        <f t="shared" si="3"/>
        <v>0.11800003333333346</v>
      </c>
      <c r="G59" s="63">
        <f t="shared" si="4"/>
        <v>5.0189506831224313E-2</v>
      </c>
      <c r="H59" s="79">
        <f t="shared" si="5"/>
        <v>126.02274081974693</v>
      </c>
      <c r="I59" s="79">
        <f t="shared" si="6"/>
        <v>-6.0227408197469288</v>
      </c>
      <c r="J59" s="63">
        <f t="shared" si="7"/>
        <v>5.1470338308513282E-2</v>
      </c>
      <c r="K59" s="79">
        <f t="shared" si="8"/>
        <v>126.1764405970216</v>
      </c>
      <c r="L59" s="79">
        <f t="shared" si="9"/>
        <v>-6.1764405970215961</v>
      </c>
      <c r="R59" s="80">
        <f t="shared" si="0"/>
        <v>2.6654870559728026E-3</v>
      </c>
    </row>
    <row r="60" spans="1:18" s="69" customFormat="1" ht="14.25" x14ac:dyDescent="0.2">
      <c r="A60" s="62">
        <v>55</v>
      </c>
      <c r="B60" s="84">
        <v>43889</v>
      </c>
      <c r="C60" s="79">
        <v>275.10998499999999</v>
      </c>
      <c r="D60" s="79">
        <f t="shared" si="1"/>
        <v>-12.650025000000028</v>
      </c>
      <c r="E60" s="79">
        <f t="shared" si="2"/>
        <v>107.34997499999997</v>
      </c>
      <c r="F60" s="63">
        <f t="shared" si="3"/>
        <v>-0.10541687500000023</v>
      </c>
      <c r="G60" s="63">
        <f t="shared" si="4"/>
        <v>-4.4955870974297853E-2</v>
      </c>
      <c r="H60" s="79">
        <f t="shared" si="5"/>
        <v>114.60529548308426</v>
      </c>
      <c r="I60" s="79">
        <f t="shared" si="6"/>
        <v>5.3947045169157377</v>
      </c>
      <c r="J60" s="63">
        <f t="shared" si="7"/>
        <v>-4.3960329998598578E-2</v>
      </c>
      <c r="K60" s="79">
        <f t="shared" si="8"/>
        <v>114.72476040016818</v>
      </c>
      <c r="L60" s="79">
        <f t="shared" si="9"/>
        <v>5.2752395998318207</v>
      </c>
      <c r="R60" s="80">
        <f t="shared" si="0"/>
        <v>1.8937312603980996E-3</v>
      </c>
    </row>
    <row r="61" spans="1:18" s="69" customFormat="1" ht="14.25" x14ac:dyDescent="0.2">
      <c r="A61" s="62">
        <v>56</v>
      </c>
      <c r="B61" s="84">
        <v>43888</v>
      </c>
      <c r="C61" s="79">
        <v>287.76001000000002</v>
      </c>
      <c r="D61" s="79">
        <f t="shared" si="1"/>
        <v>-17.829985999999963</v>
      </c>
      <c r="E61" s="79">
        <f t="shared" si="2"/>
        <v>102.17001400000004</v>
      </c>
      <c r="F61" s="63">
        <f t="shared" si="3"/>
        <v>-0.14858321666666635</v>
      </c>
      <c r="G61" s="63">
        <f t="shared" si="4"/>
        <v>-6.011748701590014E-2</v>
      </c>
      <c r="H61" s="79">
        <f t="shared" si="5"/>
        <v>112.78590155809198</v>
      </c>
      <c r="I61" s="79">
        <f t="shared" si="6"/>
        <v>7.2140984419080212</v>
      </c>
      <c r="J61" s="63">
        <f t="shared" si="7"/>
        <v>-5.8346105021055611E-2</v>
      </c>
      <c r="K61" s="79">
        <f t="shared" si="8"/>
        <v>112.99846739747332</v>
      </c>
      <c r="L61" s="79">
        <f t="shared" si="9"/>
        <v>7.0015326025266802</v>
      </c>
      <c r="R61" s="80">
        <f t="shared" si="0"/>
        <v>3.4431826388040894E-3</v>
      </c>
    </row>
    <row r="62" spans="1:18" s="69" customFormat="1" ht="14.25" x14ac:dyDescent="0.2">
      <c r="A62" s="62">
        <v>57</v>
      </c>
      <c r="B62" s="84">
        <v>43887</v>
      </c>
      <c r="C62" s="79">
        <v>305.58999599999999</v>
      </c>
      <c r="D62" s="79">
        <f t="shared" si="1"/>
        <v>1.4499809999999798</v>
      </c>
      <c r="E62" s="79">
        <f t="shared" si="2"/>
        <v>121.44998099999998</v>
      </c>
      <c r="F62" s="63">
        <f t="shared" si="3"/>
        <v>1.2083174999999832E-2</v>
      </c>
      <c r="G62" s="63">
        <f t="shared" si="4"/>
        <v>4.7561501227453926E-3</v>
      </c>
      <c r="H62" s="79">
        <f t="shared" si="5"/>
        <v>120.57073801472944</v>
      </c>
      <c r="I62" s="79">
        <f t="shared" si="6"/>
        <v>-0.57073801472944297</v>
      </c>
      <c r="J62" s="63">
        <f t="shared" si="7"/>
        <v>4.7674785575320625E-3</v>
      </c>
      <c r="K62" s="79">
        <f t="shared" si="8"/>
        <v>120.57209742690384</v>
      </c>
      <c r="L62" s="79">
        <f t="shared" si="9"/>
        <v>-0.57209742690383791</v>
      </c>
      <c r="R62" s="80">
        <f t="shared" si="0"/>
        <v>3.8378005747837337E-5</v>
      </c>
    </row>
    <row r="63" spans="1:18" s="69" customFormat="1" ht="14.25" x14ac:dyDescent="0.2">
      <c r="A63" s="62">
        <v>58</v>
      </c>
      <c r="B63" s="84">
        <v>43886</v>
      </c>
      <c r="C63" s="79">
        <v>304.14001500000001</v>
      </c>
      <c r="D63" s="79">
        <f t="shared" si="1"/>
        <v>-13.759978999999987</v>
      </c>
      <c r="E63" s="79">
        <f t="shared" si="2"/>
        <v>106.24002100000001</v>
      </c>
      <c r="F63" s="63">
        <f t="shared" si="3"/>
        <v>-0.11466649166666656</v>
      </c>
      <c r="G63" s="63">
        <f t="shared" si="4"/>
        <v>-4.4248678011192914E-2</v>
      </c>
      <c r="H63" s="79">
        <f t="shared" si="5"/>
        <v>114.69015863865685</v>
      </c>
      <c r="I63" s="79">
        <f t="shared" si="6"/>
        <v>5.3098413613431461</v>
      </c>
      <c r="J63" s="63">
        <f t="shared" si="7"/>
        <v>-4.3283986346976742E-2</v>
      </c>
      <c r="K63" s="79">
        <f t="shared" si="8"/>
        <v>114.80592163836279</v>
      </c>
      <c r="L63" s="79">
        <f t="shared" si="9"/>
        <v>5.1940783616372102</v>
      </c>
      <c r="R63" s="80">
        <f t="shared" si="0"/>
        <v>1.8326815178971892E-3</v>
      </c>
    </row>
    <row r="64" spans="1:18" s="69" customFormat="1" ht="14.25" x14ac:dyDescent="0.2">
      <c r="A64" s="62">
        <v>59</v>
      </c>
      <c r="B64" s="84">
        <v>43885</v>
      </c>
      <c r="C64" s="79">
        <v>317.89999399999999</v>
      </c>
      <c r="D64" s="79">
        <f t="shared" si="1"/>
        <v>-12.48001099999999</v>
      </c>
      <c r="E64" s="79">
        <f t="shared" si="2"/>
        <v>107.51998900000001</v>
      </c>
      <c r="F64" s="63">
        <f t="shared" si="3"/>
        <v>-0.10400009166666659</v>
      </c>
      <c r="G64" s="63">
        <f t="shared" si="4"/>
        <v>-3.8506673218185378E-2</v>
      </c>
      <c r="H64" s="79">
        <f t="shared" si="5"/>
        <v>115.37919921381776</v>
      </c>
      <c r="I64" s="79">
        <f t="shared" si="6"/>
        <v>4.6208007861822438</v>
      </c>
      <c r="J64" s="63">
        <f t="shared" si="7"/>
        <v>-3.7774716420868118E-2</v>
      </c>
      <c r="K64" s="79">
        <f t="shared" si="8"/>
        <v>115.46703402949582</v>
      </c>
      <c r="L64" s="79">
        <f t="shared" si="9"/>
        <v>4.5329659705041792</v>
      </c>
      <c r="R64" s="80">
        <f t="shared" si="0"/>
        <v>1.3740236424299114E-3</v>
      </c>
    </row>
    <row r="65" spans="1:18" s="69" customFormat="1" ht="14.25" x14ac:dyDescent="0.2">
      <c r="A65" s="62">
        <v>60</v>
      </c>
      <c r="B65" s="84">
        <v>43882</v>
      </c>
      <c r="C65" s="79">
        <v>330.38000499999998</v>
      </c>
      <c r="D65" s="79">
        <f t="shared" si="1"/>
        <v>-5.8999939999999924</v>
      </c>
      <c r="E65" s="79">
        <f t="shared" si="2"/>
        <v>114.10000600000001</v>
      </c>
      <c r="F65" s="63">
        <f t="shared" si="3"/>
        <v>-4.91666166666666E-2</v>
      </c>
      <c r="G65" s="63">
        <f t="shared" si="4"/>
        <v>-1.770062103230121E-2</v>
      </c>
      <c r="H65" s="79">
        <f t="shared" si="5"/>
        <v>117.87592547612385</v>
      </c>
      <c r="I65" s="79">
        <f t="shared" si="6"/>
        <v>2.1240745238761463</v>
      </c>
      <c r="J65" s="63">
        <f t="shared" si="7"/>
        <v>-1.7544885266875455E-2</v>
      </c>
      <c r="K65" s="79">
        <f t="shared" si="8"/>
        <v>117.89461376797495</v>
      </c>
      <c r="L65" s="79">
        <f t="shared" si="9"/>
        <v>2.1053862320250545</v>
      </c>
      <c r="R65" s="80">
        <f t="shared" si="0"/>
        <v>2.6444525163571875E-4</v>
      </c>
    </row>
    <row r="66" spans="1:18" s="69" customFormat="1" ht="14.25" x14ac:dyDescent="0.2">
      <c r="A66" s="62">
        <v>61</v>
      </c>
      <c r="B66" s="84">
        <v>43881</v>
      </c>
      <c r="C66" s="79">
        <v>336.27999899999998</v>
      </c>
      <c r="D66" s="79">
        <f t="shared" si="1"/>
        <v>-2.0199890000000096</v>
      </c>
      <c r="E66" s="79">
        <f t="shared" si="2"/>
        <v>117.98001099999999</v>
      </c>
      <c r="F66" s="63">
        <f t="shared" si="3"/>
        <v>-1.6833241666666745E-2</v>
      </c>
      <c r="G66" s="63">
        <f t="shared" si="4"/>
        <v>-5.9888970218034791E-3</v>
      </c>
      <c r="H66" s="79">
        <f t="shared" si="5"/>
        <v>119.28133235738358</v>
      </c>
      <c r="I66" s="79">
        <f t="shared" si="6"/>
        <v>0.71866764261642402</v>
      </c>
      <c r="J66" s="63">
        <f t="shared" si="7"/>
        <v>-5.9709993250133065E-3</v>
      </c>
      <c r="K66" s="79">
        <f t="shared" si="8"/>
        <v>119.2834800809984</v>
      </c>
      <c r="L66" s="79">
        <f t="shared" si="9"/>
        <v>0.71651991900159828</v>
      </c>
      <c r="R66" s="80">
        <f t="shared" si="0"/>
        <v>2.0702943157774519E-5</v>
      </c>
    </row>
    <row r="67" spans="1:18" s="69" customFormat="1" ht="14.25" x14ac:dyDescent="0.2">
      <c r="A67" s="62">
        <v>62</v>
      </c>
      <c r="B67" s="84">
        <v>43880</v>
      </c>
      <c r="C67" s="79">
        <v>338.29998799999998</v>
      </c>
      <c r="D67" s="79">
        <f t="shared" si="1"/>
        <v>-0.58001699999999801</v>
      </c>
      <c r="E67" s="79">
        <f t="shared" si="2"/>
        <v>119.419983</v>
      </c>
      <c r="F67" s="63">
        <f t="shared" si="3"/>
        <v>-4.8334749999999838E-3</v>
      </c>
      <c r="G67" s="63">
        <f t="shared" si="4"/>
        <v>-1.7130368523397385E-3</v>
      </c>
      <c r="H67" s="79">
        <f t="shared" si="5"/>
        <v>119.79443557771924</v>
      </c>
      <c r="I67" s="79">
        <f t="shared" si="6"/>
        <v>0.20556442228075866</v>
      </c>
      <c r="J67" s="63">
        <f t="shared" si="7"/>
        <v>-1.7115704421687495E-3</v>
      </c>
      <c r="K67" s="79">
        <f t="shared" si="8"/>
        <v>119.79461154693975</v>
      </c>
      <c r="L67" s="79">
        <f t="shared" si="9"/>
        <v>0.20538845306025166</v>
      </c>
      <c r="R67" s="80">
        <f t="shared" si="0"/>
        <v>7.5179349397999351E-8</v>
      </c>
    </row>
    <row r="68" spans="1:18" s="69" customFormat="1" ht="14.25" x14ac:dyDescent="0.2">
      <c r="A68" s="62">
        <v>63</v>
      </c>
      <c r="B68" s="84">
        <v>43879</v>
      </c>
      <c r="C68" s="79">
        <v>338.88000499999998</v>
      </c>
      <c r="D68" s="79">
        <f t="shared" si="1"/>
        <v>-1.6099849999999947</v>
      </c>
      <c r="E68" s="79">
        <f t="shared" si="2"/>
        <v>118.39001500000001</v>
      </c>
      <c r="F68" s="63">
        <f t="shared" si="3"/>
        <v>-1.3416541666666622E-2</v>
      </c>
      <c r="G68" s="63">
        <f t="shared" si="4"/>
        <v>-4.7396500457124275E-3</v>
      </c>
      <c r="H68" s="79">
        <f t="shared" si="5"/>
        <v>119.43124199451451</v>
      </c>
      <c r="I68" s="79">
        <f t="shared" si="6"/>
        <v>0.56875800548549194</v>
      </c>
      <c r="J68" s="63">
        <f t="shared" si="7"/>
        <v>-4.7284356289005579E-3</v>
      </c>
      <c r="K68" s="79">
        <f t="shared" si="8"/>
        <v>119.43258772453193</v>
      </c>
      <c r="L68" s="79">
        <f t="shared" si="9"/>
        <v>0.56741227546807238</v>
      </c>
      <c r="R68" s="80">
        <f t="shared" si="0"/>
        <v>1.0895292009970867E-5</v>
      </c>
    </row>
    <row r="69" spans="1:18" s="69" customFormat="1" ht="14.25" x14ac:dyDescent="0.2">
      <c r="A69" s="62">
        <v>64</v>
      </c>
      <c r="B69" s="84">
        <v>43875</v>
      </c>
      <c r="C69" s="79">
        <v>340.48998999999998</v>
      </c>
      <c r="D69" s="79">
        <f t="shared" si="1"/>
        <v>-2.330016999999998</v>
      </c>
      <c r="E69" s="79">
        <f t="shared" si="2"/>
        <v>117.669983</v>
      </c>
      <c r="F69" s="63">
        <f t="shared" si="3"/>
        <v>-1.9416808333333316E-2</v>
      </c>
      <c r="G69" s="63">
        <f t="shared" si="4"/>
        <v>-6.819821284550164E-3</v>
      </c>
      <c r="H69" s="79">
        <f t="shared" si="5"/>
        <v>119.18162144585398</v>
      </c>
      <c r="I69" s="79">
        <f t="shared" si="6"/>
        <v>0.81837855414602245</v>
      </c>
      <c r="J69" s="63">
        <f t="shared" si="7"/>
        <v>-6.7966190783025045E-3</v>
      </c>
      <c r="K69" s="79">
        <f t="shared" si="8"/>
        <v>119.1844057106037</v>
      </c>
      <c r="L69" s="79">
        <f t="shared" si="9"/>
        <v>0.81559428939630152</v>
      </c>
      <c r="R69" s="80">
        <f t="shared" si="0"/>
        <v>2.8954870008547946E-5</v>
      </c>
    </row>
    <row r="70" spans="1:18" s="69" customFormat="1" ht="14.25" x14ac:dyDescent="0.2">
      <c r="A70" s="62">
        <v>65</v>
      </c>
      <c r="B70" s="84">
        <v>43874</v>
      </c>
      <c r="C70" s="79">
        <v>342.82000699999998</v>
      </c>
      <c r="D70" s="79">
        <f t="shared" si="1"/>
        <v>-2.5750130000000127</v>
      </c>
      <c r="E70" s="79">
        <f t="shared" si="2"/>
        <v>117.42498699999999</v>
      </c>
      <c r="F70" s="63">
        <f t="shared" si="3"/>
        <v>-2.1458441666666772E-2</v>
      </c>
      <c r="G70" s="63">
        <f t="shared" si="4"/>
        <v>-7.4831990448370189E-3</v>
      </c>
      <c r="H70" s="79">
        <f t="shared" si="5"/>
        <v>119.10201611461956</v>
      </c>
      <c r="I70" s="79">
        <f t="shared" si="6"/>
        <v>0.89798388538044094</v>
      </c>
      <c r="J70" s="63">
        <f t="shared" si="7"/>
        <v>-7.4552696214323323E-3</v>
      </c>
      <c r="K70" s="79">
        <f t="shared" si="8"/>
        <v>119.10536764542813</v>
      </c>
      <c r="L70" s="79">
        <f t="shared" si="9"/>
        <v>0.8946323545718684</v>
      </c>
      <c r="R70" s="80">
        <f t="shared" ref="R70:R133" si="10">+(G70-$R$2)^2</f>
        <v>3.653417564364498E-5</v>
      </c>
    </row>
    <row r="71" spans="1:18" s="69" customFormat="1" ht="14.25" x14ac:dyDescent="0.2">
      <c r="A71" s="62">
        <v>66</v>
      </c>
      <c r="B71" s="84">
        <v>43873</v>
      </c>
      <c r="C71" s="79">
        <v>345.39501999999999</v>
      </c>
      <c r="D71" s="79">
        <f t="shared" ref="D71:D134" si="11">+C71-C72</f>
        <v>3.0120850000000132</v>
      </c>
      <c r="E71" s="79">
        <f t="shared" ref="E71:E134" si="12">+$C$6+D71</f>
        <v>123.01208500000001</v>
      </c>
      <c r="F71" s="63">
        <f t="shared" ref="F71:F134" si="13">+(E71-$C$6)/$C$6</f>
        <v>2.5100708333333444E-2</v>
      </c>
      <c r="G71" s="63">
        <f t="shared" ref="G71:G134" si="14">+LN(C71/C72)</f>
        <v>8.758943886221086E-3</v>
      </c>
      <c r="H71" s="79">
        <f t="shared" ref="H71:H134" si="15">+$C$6*(1+G71)</f>
        <v>121.05107326634652</v>
      </c>
      <c r="I71" s="79">
        <f t="shared" ref="I71:I134" si="16">+$C$6-H71</f>
        <v>-1.0510732663465205</v>
      </c>
      <c r="J71" s="63">
        <f t="shared" ref="J71:J134" si="17">+(C71-C72)/C72</f>
        <v>8.797415677273792E-3</v>
      </c>
      <c r="K71" s="79">
        <f t="shared" ref="K71:K134" si="18">+$C$6*(1+J71)</f>
        <v>121.05568988127287</v>
      </c>
      <c r="L71" s="79">
        <f t="shared" ref="L71:L134" si="19">+$C$6-K71</f>
        <v>-1.055689881272869</v>
      </c>
      <c r="R71" s="80">
        <f t="shared" si="10"/>
        <v>1.0399496595076243E-4</v>
      </c>
    </row>
    <row r="72" spans="1:18" s="69" customFormat="1" ht="14.25" x14ac:dyDescent="0.2">
      <c r="A72" s="62">
        <v>67</v>
      </c>
      <c r="B72" s="84">
        <v>43872</v>
      </c>
      <c r="C72" s="79">
        <v>342.38293499999997</v>
      </c>
      <c r="D72" s="79">
        <f t="shared" si="11"/>
        <v>-0.24853500000000395</v>
      </c>
      <c r="E72" s="79">
        <f t="shared" si="12"/>
        <v>119.751465</v>
      </c>
      <c r="F72" s="63">
        <f t="shared" si="13"/>
        <v>-2.071125000000033E-3</v>
      </c>
      <c r="G72" s="63">
        <f t="shared" si="14"/>
        <v>-7.2563440736812194E-4</v>
      </c>
      <c r="H72" s="79">
        <f t="shared" si="15"/>
        <v>119.91292387111582</v>
      </c>
      <c r="I72" s="79">
        <f t="shared" si="16"/>
        <v>8.7076128884177706E-2</v>
      </c>
      <c r="J72" s="63">
        <f t="shared" si="17"/>
        <v>-7.2537119838993181E-4</v>
      </c>
      <c r="K72" s="79">
        <f t="shared" si="18"/>
        <v>119.91295545619322</v>
      </c>
      <c r="L72" s="79">
        <f t="shared" si="19"/>
        <v>8.7044543806783281E-2</v>
      </c>
      <c r="R72" s="80">
        <f t="shared" si="10"/>
        <v>5.0867409003229178E-7</v>
      </c>
    </row>
    <row r="73" spans="1:18" s="69" customFormat="1" ht="14.25" x14ac:dyDescent="0.2">
      <c r="A73" s="62">
        <v>68</v>
      </c>
      <c r="B73" s="84">
        <v>43871</v>
      </c>
      <c r="C73" s="79">
        <v>342.63146999999998</v>
      </c>
      <c r="D73" s="79">
        <f t="shared" si="11"/>
        <v>7.8731689999999617</v>
      </c>
      <c r="E73" s="79">
        <f t="shared" si="12"/>
        <v>127.87316899999996</v>
      </c>
      <c r="F73" s="63">
        <f t="shared" si="13"/>
        <v>6.5609741666666346E-2</v>
      </c>
      <c r="G73" s="63">
        <f t="shared" si="14"/>
        <v>2.3246656189790403E-2</v>
      </c>
      <c r="H73" s="79">
        <f t="shared" si="15"/>
        <v>122.78959874277484</v>
      </c>
      <c r="I73" s="79">
        <f t="shared" si="16"/>
        <v>-2.7895987427748423</v>
      </c>
      <c r="J73" s="63">
        <f t="shared" si="17"/>
        <v>2.3518965702959405E-2</v>
      </c>
      <c r="K73" s="79">
        <f t="shared" si="18"/>
        <v>122.82227588435512</v>
      </c>
      <c r="L73" s="79">
        <f t="shared" si="19"/>
        <v>-2.8222758843551219</v>
      </c>
      <c r="R73" s="80">
        <f t="shared" si="10"/>
        <v>6.0937413307111639E-4</v>
      </c>
    </row>
    <row r="74" spans="1:18" s="69" customFormat="1" ht="14.25" x14ac:dyDescent="0.2">
      <c r="A74" s="62">
        <v>69</v>
      </c>
      <c r="B74" s="84">
        <v>43868</v>
      </c>
      <c r="C74" s="79">
        <v>334.75830100000002</v>
      </c>
      <c r="D74" s="79">
        <f t="shared" si="11"/>
        <v>-4.6523129999999924</v>
      </c>
      <c r="E74" s="79">
        <f t="shared" si="12"/>
        <v>115.34768700000001</v>
      </c>
      <c r="F74" s="63">
        <f t="shared" si="13"/>
        <v>-3.8769274999999936E-2</v>
      </c>
      <c r="G74" s="63">
        <f t="shared" si="14"/>
        <v>-1.3801843271571631E-2</v>
      </c>
      <c r="H74" s="79">
        <f t="shared" si="15"/>
        <v>118.34377880741141</v>
      </c>
      <c r="I74" s="79">
        <f t="shared" si="16"/>
        <v>1.656221192588589</v>
      </c>
      <c r="J74" s="63">
        <f t="shared" si="17"/>
        <v>-1.3707034512479897E-2</v>
      </c>
      <c r="K74" s="79">
        <f t="shared" si="18"/>
        <v>118.35515585850241</v>
      </c>
      <c r="L74" s="79">
        <f t="shared" si="19"/>
        <v>1.6448441414975861</v>
      </c>
      <c r="R74" s="80">
        <f t="shared" si="10"/>
        <v>1.5284364408833066E-4</v>
      </c>
    </row>
    <row r="75" spans="1:18" s="69" customFormat="1" ht="14.25" x14ac:dyDescent="0.2">
      <c r="A75" s="62">
        <v>70</v>
      </c>
      <c r="B75" s="84">
        <v>43867</v>
      </c>
      <c r="C75" s="79">
        <v>339.41061400000001</v>
      </c>
      <c r="D75" s="79">
        <f t="shared" si="11"/>
        <v>11.809753000000001</v>
      </c>
      <c r="E75" s="79">
        <f t="shared" si="12"/>
        <v>131.809753</v>
      </c>
      <c r="F75" s="63">
        <f t="shared" si="13"/>
        <v>9.8414608333333334E-2</v>
      </c>
      <c r="G75" s="63">
        <f t="shared" si="14"/>
        <v>3.5414644964965894E-2</v>
      </c>
      <c r="H75" s="79">
        <f t="shared" si="15"/>
        <v>124.24975739579591</v>
      </c>
      <c r="I75" s="79">
        <f t="shared" si="16"/>
        <v>-4.2497573957959105</v>
      </c>
      <c r="J75" s="63">
        <f t="shared" si="17"/>
        <v>3.6049212337082352E-2</v>
      </c>
      <c r="K75" s="79">
        <f t="shared" si="18"/>
        <v>124.32590548044988</v>
      </c>
      <c r="L75" s="79">
        <f t="shared" si="19"/>
        <v>-4.325905480449876</v>
      </c>
      <c r="R75" s="80">
        <f t="shared" si="10"/>
        <v>1.3581799675561859E-3</v>
      </c>
    </row>
    <row r="76" spans="1:18" s="69" customFormat="1" ht="14.25" x14ac:dyDescent="0.2">
      <c r="A76" s="62">
        <v>71</v>
      </c>
      <c r="B76" s="84">
        <v>43866</v>
      </c>
      <c r="C76" s="79">
        <v>327.60086100000001</v>
      </c>
      <c r="D76" s="79">
        <f t="shared" si="11"/>
        <v>11.541320999999982</v>
      </c>
      <c r="E76" s="79">
        <f t="shared" si="12"/>
        <v>131.54132099999998</v>
      </c>
      <c r="F76" s="63">
        <f t="shared" si="13"/>
        <v>9.6177674999999851E-2</v>
      </c>
      <c r="G76" s="63">
        <f t="shared" si="14"/>
        <v>3.5865366620547172E-2</v>
      </c>
      <c r="H76" s="79">
        <f t="shared" si="15"/>
        <v>124.30384399446565</v>
      </c>
      <c r="I76" s="79">
        <f t="shared" si="16"/>
        <v>-4.3038439944656517</v>
      </c>
      <c r="J76" s="63">
        <f t="shared" si="17"/>
        <v>3.6516287405847586E-2</v>
      </c>
      <c r="K76" s="79">
        <f t="shared" si="18"/>
        <v>124.38195448870171</v>
      </c>
      <c r="L76" s="79">
        <f t="shared" si="19"/>
        <v>-4.3819544887017088</v>
      </c>
      <c r="R76" s="80">
        <f t="shared" si="10"/>
        <v>1.3916044525847748E-3</v>
      </c>
    </row>
    <row r="77" spans="1:18" s="69" customFormat="1" ht="14.25" x14ac:dyDescent="0.2">
      <c r="A77" s="62">
        <v>72</v>
      </c>
      <c r="B77" s="84">
        <v>43865</v>
      </c>
      <c r="C77" s="79">
        <v>316.05954000000003</v>
      </c>
      <c r="D77" s="79">
        <f t="shared" si="11"/>
        <v>1.9285280000000284</v>
      </c>
      <c r="E77" s="79">
        <f t="shared" si="12"/>
        <v>121.92852800000003</v>
      </c>
      <c r="F77" s="63">
        <f t="shared" si="13"/>
        <v>1.6071066666666904E-2</v>
      </c>
      <c r="G77" s="63">
        <f t="shared" si="14"/>
        <v>6.1204790015961857E-3</v>
      </c>
      <c r="H77" s="79">
        <f t="shared" si="15"/>
        <v>120.73445748019155</v>
      </c>
      <c r="I77" s="79">
        <f t="shared" si="16"/>
        <v>-0.73445748019155133</v>
      </c>
      <c r="J77" s="63">
        <f t="shared" si="17"/>
        <v>6.1392474042009848E-3</v>
      </c>
      <c r="K77" s="79">
        <f t="shared" si="18"/>
        <v>120.73670968850412</v>
      </c>
      <c r="L77" s="79">
        <f t="shared" si="19"/>
        <v>-0.73670968850412066</v>
      </c>
      <c r="R77" s="80">
        <f t="shared" si="10"/>
        <v>5.7143429606548088E-5</v>
      </c>
    </row>
    <row r="78" spans="1:18" s="69" customFormat="1" ht="14.25" x14ac:dyDescent="0.2">
      <c r="A78" s="62">
        <v>73</v>
      </c>
      <c r="B78" s="84">
        <v>43864</v>
      </c>
      <c r="C78" s="79">
        <v>314.131012</v>
      </c>
      <c r="D78" s="79">
        <f t="shared" si="11"/>
        <v>-2.2565609999999765</v>
      </c>
      <c r="E78" s="79">
        <f t="shared" si="12"/>
        <v>117.74343900000002</v>
      </c>
      <c r="F78" s="63">
        <f t="shared" si="13"/>
        <v>-1.8804674999999806E-2</v>
      </c>
      <c r="G78" s="63">
        <f t="shared" si="14"/>
        <v>-7.1578243311048641E-3</v>
      </c>
      <c r="H78" s="79">
        <f t="shared" si="15"/>
        <v>119.14106108026741</v>
      </c>
      <c r="I78" s="79">
        <f t="shared" si="16"/>
        <v>0.85893891973259429</v>
      </c>
      <c r="J78" s="63">
        <f t="shared" si="17"/>
        <v>-7.1322681185078552E-3</v>
      </c>
      <c r="K78" s="79">
        <f t="shared" si="18"/>
        <v>119.14412782577905</v>
      </c>
      <c r="L78" s="79">
        <f t="shared" si="19"/>
        <v>0.85587217422094852</v>
      </c>
      <c r="R78" s="80">
        <f t="shared" si="10"/>
        <v>3.2706686576617548E-5</v>
      </c>
    </row>
    <row r="79" spans="1:18" s="69" customFormat="1" ht="14.25" x14ac:dyDescent="0.2">
      <c r="A79" s="62">
        <v>74</v>
      </c>
      <c r="B79" s="84">
        <v>43861</v>
      </c>
      <c r="C79" s="79">
        <v>316.38757299999997</v>
      </c>
      <c r="D79" s="79">
        <f t="shared" si="11"/>
        <v>-5.0002440000000092</v>
      </c>
      <c r="E79" s="79">
        <f t="shared" si="12"/>
        <v>114.99975599999999</v>
      </c>
      <c r="F79" s="63">
        <f t="shared" si="13"/>
        <v>-4.1668700000000079E-2</v>
      </c>
      <c r="G79" s="63">
        <f t="shared" si="14"/>
        <v>-1.5680587659317725E-2</v>
      </c>
      <c r="H79" s="79">
        <f t="shared" si="15"/>
        <v>118.11832948088188</v>
      </c>
      <c r="I79" s="79">
        <f t="shared" si="16"/>
        <v>1.8816705191181171</v>
      </c>
      <c r="J79" s="63">
        <f t="shared" si="17"/>
        <v>-1.5558287326118555E-2</v>
      </c>
      <c r="K79" s="79">
        <f t="shared" si="18"/>
        <v>118.13300552086578</v>
      </c>
      <c r="L79" s="79">
        <f t="shared" si="19"/>
        <v>1.8669944791342203</v>
      </c>
      <c r="R79" s="80">
        <f t="shared" si="10"/>
        <v>2.0282713931201127E-4</v>
      </c>
    </row>
    <row r="80" spans="1:18" s="69" customFormat="1" ht="14.25" x14ac:dyDescent="0.2">
      <c r="A80" s="62">
        <v>75</v>
      </c>
      <c r="B80" s="84">
        <v>43860</v>
      </c>
      <c r="C80" s="79">
        <v>321.38781699999998</v>
      </c>
      <c r="D80" s="79">
        <f t="shared" si="11"/>
        <v>1.2724299999999857</v>
      </c>
      <c r="E80" s="79">
        <f t="shared" si="12"/>
        <v>121.27242999999999</v>
      </c>
      <c r="F80" s="63">
        <f t="shared" si="13"/>
        <v>1.0603583333333215E-2</v>
      </c>
      <c r="G80" s="63">
        <f t="shared" si="14"/>
        <v>3.9670313750179804E-3</v>
      </c>
      <c r="H80" s="79">
        <f t="shared" si="15"/>
        <v>120.47604376500216</v>
      </c>
      <c r="I80" s="79">
        <f t="shared" si="16"/>
        <v>-0.47604376500216006</v>
      </c>
      <c r="J80" s="63">
        <f t="shared" si="17"/>
        <v>3.9749104593962727E-3</v>
      </c>
      <c r="K80" s="79">
        <f t="shared" si="18"/>
        <v>120.47698925512755</v>
      </c>
      <c r="L80" s="79">
        <f t="shared" si="19"/>
        <v>-0.47698925512754897</v>
      </c>
      <c r="R80" s="80">
        <f t="shared" si="10"/>
        <v>2.9223535313849269E-5</v>
      </c>
    </row>
    <row r="81" spans="1:18" s="69" customFormat="1" ht="14.25" x14ac:dyDescent="0.2">
      <c r="A81" s="62">
        <v>76</v>
      </c>
      <c r="B81" s="84">
        <v>43859</v>
      </c>
      <c r="C81" s="79">
        <v>320.115387</v>
      </c>
      <c r="D81" s="79">
        <f t="shared" si="11"/>
        <v>5.4276729999999702</v>
      </c>
      <c r="E81" s="79">
        <f t="shared" si="12"/>
        <v>125.42767299999997</v>
      </c>
      <c r="F81" s="63">
        <f t="shared" si="13"/>
        <v>4.5230608333333082E-2</v>
      </c>
      <c r="G81" s="63">
        <f t="shared" si="14"/>
        <v>1.710075222147794E-2</v>
      </c>
      <c r="H81" s="79">
        <f t="shared" si="15"/>
        <v>122.05209026657735</v>
      </c>
      <c r="I81" s="79">
        <f t="shared" si="16"/>
        <v>-2.0520902665773519</v>
      </c>
      <c r="J81" s="63">
        <f t="shared" si="17"/>
        <v>1.7247807138730462E-2</v>
      </c>
      <c r="K81" s="79">
        <f t="shared" si="18"/>
        <v>122.06973685664767</v>
      </c>
      <c r="L81" s="79">
        <f t="shared" si="19"/>
        <v>-2.0697368566476655</v>
      </c>
      <c r="R81" s="80">
        <f t="shared" si="10"/>
        <v>3.4371678836391824E-4</v>
      </c>
    </row>
    <row r="82" spans="1:18" s="69" customFormat="1" ht="14.25" x14ac:dyDescent="0.2">
      <c r="A82" s="62">
        <v>77</v>
      </c>
      <c r="B82" s="84">
        <v>43858</v>
      </c>
      <c r="C82" s="79">
        <v>314.68771400000003</v>
      </c>
      <c r="D82" s="79">
        <f t="shared" si="11"/>
        <v>-3.9763999999991029E-2</v>
      </c>
      <c r="E82" s="79">
        <f t="shared" si="12"/>
        <v>119.96023600000001</v>
      </c>
      <c r="F82" s="63">
        <f t="shared" si="13"/>
        <v>-3.3136666666659192E-4</v>
      </c>
      <c r="G82" s="63">
        <f t="shared" si="14"/>
        <v>-1.2635220934699499E-4</v>
      </c>
      <c r="H82" s="79">
        <f t="shared" si="15"/>
        <v>119.98483773487837</v>
      </c>
      <c r="I82" s="79">
        <f t="shared" si="16"/>
        <v>1.5162265121631435E-2</v>
      </c>
      <c r="J82" s="63">
        <f t="shared" si="17"/>
        <v>-1.2634422724281806E-4</v>
      </c>
      <c r="K82" s="79">
        <f t="shared" si="18"/>
        <v>119.98483869273086</v>
      </c>
      <c r="L82" s="79">
        <f t="shared" si="19"/>
        <v>1.5161307269139002E-2</v>
      </c>
      <c r="R82" s="80">
        <f t="shared" si="10"/>
        <v>1.7226460494240491E-6</v>
      </c>
    </row>
    <row r="83" spans="1:18" s="69" customFormat="1" ht="14.25" x14ac:dyDescent="0.2">
      <c r="A83" s="62">
        <v>78</v>
      </c>
      <c r="B83" s="84">
        <v>43857</v>
      </c>
      <c r="C83" s="79">
        <v>314.72747800000002</v>
      </c>
      <c r="D83" s="79">
        <f t="shared" si="11"/>
        <v>-6.4118349999999964</v>
      </c>
      <c r="E83" s="79">
        <f t="shared" si="12"/>
        <v>113.588165</v>
      </c>
      <c r="F83" s="63">
        <f t="shared" si="13"/>
        <v>-5.34319583333333E-2</v>
      </c>
      <c r="G83" s="63">
        <f t="shared" si="14"/>
        <v>-2.016791070362323E-2</v>
      </c>
      <c r="H83" s="79">
        <f t="shared" si="15"/>
        <v>117.57985071556521</v>
      </c>
      <c r="I83" s="79">
        <f t="shared" si="16"/>
        <v>2.4201492844347854</v>
      </c>
      <c r="J83" s="63">
        <f t="shared" si="17"/>
        <v>-1.9965898725080714E-2</v>
      </c>
      <c r="K83" s="79">
        <f t="shared" si="18"/>
        <v>117.60409215299032</v>
      </c>
      <c r="L83" s="79">
        <f t="shared" si="19"/>
        <v>2.3959078470096813</v>
      </c>
      <c r="R83" s="80">
        <f t="shared" si="10"/>
        <v>3.5077777764201033E-4</v>
      </c>
    </row>
    <row r="84" spans="1:18" s="69" customFormat="1" ht="14.25" x14ac:dyDescent="0.2">
      <c r="A84" s="62">
        <v>79</v>
      </c>
      <c r="B84" s="84">
        <v>43854</v>
      </c>
      <c r="C84" s="79">
        <v>321.13931300000002</v>
      </c>
      <c r="D84" s="79">
        <f t="shared" si="11"/>
        <v>5.2288819999999987</v>
      </c>
      <c r="E84" s="79">
        <f t="shared" si="12"/>
        <v>125.228882</v>
      </c>
      <c r="F84" s="63">
        <f t="shared" si="13"/>
        <v>4.3574016666666653E-2</v>
      </c>
      <c r="G84" s="63">
        <f t="shared" si="14"/>
        <v>1.6416298659429392E-2</v>
      </c>
      <c r="H84" s="79">
        <f t="shared" si="15"/>
        <v>121.96995583913153</v>
      </c>
      <c r="I84" s="79">
        <f t="shared" si="16"/>
        <v>-1.9699558391315293</v>
      </c>
      <c r="J84" s="63">
        <f t="shared" si="17"/>
        <v>1.6551786477731083E-2</v>
      </c>
      <c r="K84" s="79">
        <f t="shared" si="18"/>
        <v>121.98621437732774</v>
      </c>
      <c r="L84" s="79">
        <f t="shared" si="19"/>
        <v>-1.986214377327741</v>
      </c>
      <c r="R84" s="80">
        <f t="shared" si="10"/>
        <v>3.1880627377871106E-4</v>
      </c>
    </row>
    <row r="85" spans="1:18" s="69" customFormat="1" ht="14.25" x14ac:dyDescent="0.2">
      <c r="A85" s="62">
        <v>80</v>
      </c>
      <c r="B85" s="84">
        <v>43853</v>
      </c>
      <c r="C85" s="79">
        <v>315.91043100000002</v>
      </c>
      <c r="D85" s="79">
        <f t="shared" si="11"/>
        <v>8.7380070000000387</v>
      </c>
      <c r="E85" s="79">
        <f t="shared" si="12"/>
        <v>128.73800700000004</v>
      </c>
      <c r="F85" s="63">
        <f t="shared" si="13"/>
        <v>7.2816725000000318E-2</v>
      </c>
      <c r="G85" s="63">
        <f t="shared" si="14"/>
        <v>2.8049495586571032E-2</v>
      </c>
      <c r="H85" s="79">
        <f t="shared" si="15"/>
        <v>123.36593947038853</v>
      </c>
      <c r="I85" s="79">
        <f t="shared" si="16"/>
        <v>-3.3659394703885255</v>
      </c>
      <c r="J85" s="63">
        <f t="shared" si="17"/>
        <v>2.8446586728761953E-2</v>
      </c>
      <c r="K85" s="79">
        <f t="shared" si="18"/>
        <v>123.41359040745144</v>
      </c>
      <c r="L85" s="79">
        <f t="shared" si="19"/>
        <v>-3.4135904074514372</v>
      </c>
      <c r="R85" s="80">
        <f t="shared" si="10"/>
        <v>8.6956242655317076E-4</v>
      </c>
    </row>
    <row r="86" spans="1:18" s="69" customFormat="1" ht="14.25" x14ac:dyDescent="0.2">
      <c r="A86" s="62">
        <v>81</v>
      </c>
      <c r="B86" s="84">
        <v>43852</v>
      </c>
      <c r="C86" s="79">
        <v>307.17242399999998</v>
      </c>
      <c r="D86" s="79">
        <f t="shared" si="11"/>
        <v>-4.3441470000000209</v>
      </c>
      <c r="E86" s="79">
        <f t="shared" si="12"/>
        <v>115.65585299999998</v>
      </c>
      <c r="F86" s="63">
        <f t="shared" si="13"/>
        <v>-3.6201225000000177E-2</v>
      </c>
      <c r="G86" s="63">
        <f t="shared" si="14"/>
        <v>-1.4043302625014201E-2</v>
      </c>
      <c r="H86" s="79">
        <f t="shared" si="15"/>
        <v>118.3148036849983</v>
      </c>
      <c r="I86" s="79">
        <f t="shared" si="16"/>
        <v>1.6851963150017042</v>
      </c>
      <c r="J86" s="63">
        <f t="shared" si="17"/>
        <v>-1.3945155424813728E-2</v>
      </c>
      <c r="K86" s="79">
        <f t="shared" si="18"/>
        <v>118.32658134902235</v>
      </c>
      <c r="L86" s="79">
        <f t="shared" si="19"/>
        <v>1.6734186509776521</v>
      </c>
      <c r="R86" s="80">
        <f t="shared" si="10"/>
        <v>1.5887226824129049E-4</v>
      </c>
    </row>
    <row r="87" spans="1:18" s="69" customFormat="1" ht="14.25" x14ac:dyDescent="0.2">
      <c r="A87" s="62">
        <v>82</v>
      </c>
      <c r="B87" s="84">
        <v>43851</v>
      </c>
      <c r="C87" s="79">
        <v>311.516571</v>
      </c>
      <c r="D87" s="79">
        <f t="shared" si="11"/>
        <v>-10.716248000000007</v>
      </c>
      <c r="E87" s="79">
        <f t="shared" si="12"/>
        <v>109.28375199999999</v>
      </c>
      <c r="F87" s="63">
        <f t="shared" si="13"/>
        <v>-8.9302066666666721E-2</v>
      </c>
      <c r="G87" s="63">
        <f t="shared" si="14"/>
        <v>-3.3821790404963012E-2</v>
      </c>
      <c r="H87" s="79">
        <f t="shared" si="15"/>
        <v>115.94138515140443</v>
      </c>
      <c r="I87" s="79">
        <f t="shared" si="16"/>
        <v>4.0586148485955675</v>
      </c>
      <c r="J87" s="63">
        <f t="shared" si="17"/>
        <v>-3.3256227696658071E-2</v>
      </c>
      <c r="K87" s="79">
        <f t="shared" si="18"/>
        <v>116.00925267640103</v>
      </c>
      <c r="L87" s="79">
        <f t="shared" si="19"/>
        <v>3.990747323598967</v>
      </c>
      <c r="R87" s="80">
        <f t="shared" si="10"/>
        <v>1.048654937857376E-3</v>
      </c>
    </row>
    <row r="88" spans="1:18" s="69" customFormat="1" ht="14.25" x14ac:dyDescent="0.2">
      <c r="A88" s="62">
        <v>83</v>
      </c>
      <c r="B88" s="84">
        <v>43847</v>
      </c>
      <c r="C88" s="79">
        <v>322.23281900000001</v>
      </c>
      <c r="D88" s="79">
        <f t="shared" si="11"/>
        <v>-7.8035580000000095</v>
      </c>
      <c r="E88" s="79">
        <f t="shared" si="12"/>
        <v>112.19644199999999</v>
      </c>
      <c r="F88" s="63">
        <f t="shared" si="13"/>
        <v>-6.5029650000000078E-2</v>
      </c>
      <c r="G88" s="63">
        <f t="shared" si="14"/>
        <v>-2.3928557069292509E-2</v>
      </c>
      <c r="H88" s="79">
        <f t="shared" si="15"/>
        <v>117.12857315168489</v>
      </c>
      <c r="I88" s="79">
        <f t="shared" si="16"/>
        <v>2.8714268483151102</v>
      </c>
      <c r="J88" s="63">
        <f t="shared" si="17"/>
        <v>-2.3644539038192171E-2</v>
      </c>
      <c r="K88" s="79">
        <f t="shared" si="18"/>
        <v>117.16265531541694</v>
      </c>
      <c r="L88" s="79">
        <f t="shared" si="19"/>
        <v>2.8373446845830586</v>
      </c>
      <c r="R88" s="80">
        <f t="shared" si="10"/>
        <v>5.0578699947473457E-4</v>
      </c>
    </row>
    <row r="89" spans="1:18" s="69" customFormat="1" ht="14.25" x14ac:dyDescent="0.2">
      <c r="A89" s="62">
        <v>84</v>
      </c>
      <c r="B89" s="84">
        <v>43846</v>
      </c>
      <c r="C89" s="79">
        <v>330.03637700000002</v>
      </c>
      <c r="D89" s="79">
        <f t="shared" si="11"/>
        <v>2.186981000000003</v>
      </c>
      <c r="E89" s="79">
        <f t="shared" si="12"/>
        <v>122.186981</v>
      </c>
      <c r="F89" s="63">
        <f t="shared" si="13"/>
        <v>1.8224841666666693E-2</v>
      </c>
      <c r="G89" s="63">
        <f t="shared" si="14"/>
        <v>6.6485373166129567E-3</v>
      </c>
      <c r="H89" s="79">
        <f t="shared" si="15"/>
        <v>120.79782447799356</v>
      </c>
      <c r="I89" s="79">
        <f t="shared" si="16"/>
        <v>-0.79782447799355793</v>
      </c>
      <c r="J89" s="63">
        <f t="shared" si="17"/>
        <v>6.6706879032957037E-3</v>
      </c>
      <c r="K89" s="79">
        <f t="shared" si="18"/>
        <v>120.80048254839548</v>
      </c>
      <c r="L89" s="79">
        <f t="shared" si="19"/>
        <v>-0.80048254839547894</v>
      </c>
      <c r="R89" s="80">
        <f t="shared" si="10"/>
        <v>6.5405806490409857E-5</v>
      </c>
    </row>
    <row r="90" spans="1:18" s="69" customFormat="1" ht="14.25" x14ac:dyDescent="0.2">
      <c r="A90" s="62">
        <v>85</v>
      </c>
      <c r="B90" s="84">
        <v>43845</v>
      </c>
      <c r="C90" s="79">
        <v>327.84939600000001</v>
      </c>
      <c r="D90" s="79">
        <f t="shared" si="11"/>
        <v>-2.534911999999963</v>
      </c>
      <c r="E90" s="79">
        <f t="shared" si="12"/>
        <v>117.46508800000004</v>
      </c>
      <c r="F90" s="63">
        <f t="shared" si="13"/>
        <v>-2.1124266666666357E-2</v>
      </c>
      <c r="G90" s="63">
        <f t="shared" si="14"/>
        <v>-7.7022021702197142E-3</v>
      </c>
      <c r="H90" s="79">
        <f t="shared" si="15"/>
        <v>119.07573573957364</v>
      </c>
      <c r="I90" s="79">
        <f t="shared" si="16"/>
        <v>0.92426426042635512</v>
      </c>
      <c r="J90" s="63">
        <f t="shared" si="17"/>
        <v>-7.6726162188065035E-3</v>
      </c>
      <c r="K90" s="79">
        <f t="shared" si="18"/>
        <v>119.07928605374322</v>
      </c>
      <c r="L90" s="79">
        <f t="shared" si="19"/>
        <v>0.92071394625678238</v>
      </c>
      <c r="R90" s="80">
        <f t="shared" si="10"/>
        <v>3.9229601410376774E-5</v>
      </c>
    </row>
    <row r="91" spans="1:18" s="69" customFormat="1" ht="14.25" x14ac:dyDescent="0.2">
      <c r="A91" s="62">
        <v>86</v>
      </c>
      <c r="B91" s="84">
        <v>43844</v>
      </c>
      <c r="C91" s="79">
        <v>330.38430799999998</v>
      </c>
      <c r="D91" s="79">
        <f t="shared" si="11"/>
        <v>2.1174009999999726</v>
      </c>
      <c r="E91" s="79">
        <f t="shared" si="12"/>
        <v>122.11740099999997</v>
      </c>
      <c r="F91" s="63">
        <f t="shared" si="13"/>
        <v>1.7645008333333104E-2</v>
      </c>
      <c r="G91" s="63">
        <f t="shared" si="14"/>
        <v>6.429528242001584E-3</v>
      </c>
      <c r="H91" s="79">
        <f t="shared" si="15"/>
        <v>120.77154338904018</v>
      </c>
      <c r="I91" s="79">
        <f t="shared" si="16"/>
        <v>-0.7715433890401755</v>
      </c>
      <c r="J91" s="63">
        <f t="shared" si="17"/>
        <v>6.450242028204118E-3</v>
      </c>
      <c r="K91" s="79">
        <f t="shared" si="18"/>
        <v>120.7740290433845</v>
      </c>
      <c r="L91" s="79">
        <f t="shared" si="19"/>
        <v>-0.77402904338450185</v>
      </c>
      <c r="R91" s="80">
        <f t="shared" si="10"/>
        <v>6.1911349775079584E-5</v>
      </c>
    </row>
    <row r="92" spans="1:18" s="69" customFormat="1" ht="14.25" x14ac:dyDescent="0.2">
      <c r="A92" s="62">
        <v>87</v>
      </c>
      <c r="B92" s="84">
        <v>43843</v>
      </c>
      <c r="C92" s="79">
        <v>328.266907</v>
      </c>
      <c r="D92" s="79">
        <f t="shared" si="11"/>
        <v>0.29821800000001986</v>
      </c>
      <c r="E92" s="79">
        <f t="shared" si="12"/>
        <v>120.29821800000002</v>
      </c>
      <c r="F92" s="63">
        <f t="shared" si="13"/>
        <v>2.4851500000001654E-3</v>
      </c>
      <c r="G92" s="63">
        <f t="shared" si="14"/>
        <v>9.0887486855762648E-4</v>
      </c>
      <c r="H92" s="79">
        <f t="shared" si="15"/>
        <v>120.10906498422693</v>
      </c>
      <c r="I92" s="79">
        <f t="shared" si="16"/>
        <v>-0.10906498422693289</v>
      </c>
      <c r="J92" s="63">
        <f t="shared" si="17"/>
        <v>9.0928802047935699E-4</v>
      </c>
      <c r="K92" s="79">
        <f t="shared" si="18"/>
        <v>120.10911456245752</v>
      </c>
      <c r="L92" s="79">
        <f t="shared" si="19"/>
        <v>-0.10911456245752049</v>
      </c>
      <c r="R92" s="80">
        <f t="shared" si="10"/>
        <v>5.5118041860911416E-6</v>
      </c>
    </row>
    <row r="93" spans="1:18" s="69" customFormat="1" ht="14.25" x14ac:dyDescent="0.2">
      <c r="A93" s="62">
        <v>88</v>
      </c>
      <c r="B93" s="84">
        <v>43840</v>
      </c>
      <c r="C93" s="79">
        <v>327.96868899999998</v>
      </c>
      <c r="D93" s="79">
        <f t="shared" si="11"/>
        <v>-6.3820190000000139</v>
      </c>
      <c r="E93" s="79">
        <f t="shared" si="12"/>
        <v>113.61798099999999</v>
      </c>
      <c r="F93" s="63">
        <f t="shared" si="13"/>
        <v>-5.3183491666666784E-2</v>
      </c>
      <c r="G93" s="63">
        <f t="shared" si="14"/>
        <v>-1.9272322577584697E-2</v>
      </c>
      <c r="H93" s="79">
        <f t="shared" si="15"/>
        <v>117.68732129068984</v>
      </c>
      <c r="I93" s="79">
        <f t="shared" si="16"/>
        <v>2.3126787093101626</v>
      </c>
      <c r="J93" s="63">
        <f t="shared" si="17"/>
        <v>-1.9087798671567381E-2</v>
      </c>
      <c r="K93" s="79">
        <f t="shared" si="18"/>
        <v>117.70946415941191</v>
      </c>
      <c r="L93" s="79">
        <f t="shared" si="19"/>
        <v>2.2905358405880918</v>
      </c>
      <c r="R93" s="80">
        <f t="shared" si="10"/>
        <v>3.1803280397439926E-4</v>
      </c>
    </row>
    <row r="94" spans="1:18" s="69" customFormat="1" ht="14.25" x14ac:dyDescent="0.2">
      <c r="A94" s="62">
        <v>89</v>
      </c>
      <c r="B94" s="84">
        <v>43839</v>
      </c>
      <c r="C94" s="79">
        <v>334.350708</v>
      </c>
      <c r="D94" s="79">
        <f t="shared" si="11"/>
        <v>4.9406129999999848</v>
      </c>
      <c r="E94" s="79">
        <f t="shared" si="12"/>
        <v>124.94061299999998</v>
      </c>
      <c r="F94" s="63">
        <f t="shared" si="13"/>
        <v>4.1171774999999876E-2</v>
      </c>
      <c r="G94" s="63">
        <f t="shared" si="14"/>
        <v>1.4887002135065608E-2</v>
      </c>
      <c r="H94" s="79">
        <f t="shared" si="15"/>
        <v>121.78644025620787</v>
      </c>
      <c r="I94" s="79">
        <f t="shared" si="16"/>
        <v>-1.7864402562078681</v>
      </c>
      <c r="J94" s="63">
        <f t="shared" si="17"/>
        <v>1.4998365487250731E-2</v>
      </c>
      <c r="K94" s="79">
        <f t="shared" si="18"/>
        <v>121.79980385847009</v>
      </c>
      <c r="L94" s="79">
        <f t="shared" si="19"/>
        <v>-1.7998038584700851</v>
      </c>
      <c r="R94" s="80">
        <f t="shared" si="10"/>
        <v>2.6653339319242811E-4</v>
      </c>
    </row>
    <row r="95" spans="1:18" s="69" customFormat="1" ht="14.25" x14ac:dyDescent="0.2">
      <c r="A95" s="62">
        <v>90</v>
      </c>
      <c r="B95" s="84">
        <v>43838</v>
      </c>
      <c r="C95" s="79">
        <v>329.41009500000001</v>
      </c>
      <c r="D95" s="79">
        <f t="shared" si="11"/>
        <v>-5.8750609999999597</v>
      </c>
      <c r="E95" s="79">
        <f t="shared" si="12"/>
        <v>114.12493900000004</v>
      </c>
      <c r="F95" s="63">
        <f t="shared" si="13"/>
        <v>-4.8958841666666329E-2</v>
      </c>
      <c r="G95" s="63">
        <f t="shared" si="14"/>
        <v>-1.7677917785756805E-2</v>
      </c>
      <c r="H95" s="79">
        <f t="shared" si="15"/>
        <v>117.87864986570919</v>
      </c>
      <c r="I95" s="79">
        <f t="shared" si="16"/>
        <v>2.1213501342908074</v>
      </c>
      <c r="J95" s="63">
        <f t="shared" si="17"/>
        <v>-1.7522580092987954E-2</v>
      </c>
      <c r="K95" s="79">
        <f t="shared" si="18"/>
        <v>117.89729038884145</v>
      </c>
      <c r="L95" s="79">
        <f t="shared" si="19"/>
        <v>2.102709611158545</v>
      </c>
      <c r="R95" s="80">
        <f t="shared" si="10"/>
        <v>2.6370737700300424E-4</v>
      </c>
    </row>
    <row r="96" spans="1:18" s="69" customFormat="1" ht="14.25" x14ac:dyDescent="0.2">
      <c r="A96" s="62">
        <v>91</v>
      </c>
      <c r="B96" s="84">
        <v>43837</v>
      </c>
      <c r="C96" s="79">
        <v>335.28515599999997</v>
      </c>
      <c r="D96" s="79">
        <f t="shared" si="11"/>
        <v>3.5190729999999917</v>
      </c>
      <c r="E96" s="79">
        <f t="shared" si="12"/>
        <v>123.51907299999999</v>
      </c>
      <c r="F96" s="63">
        <f t="shared" si="13"/>
        <v>2.9325608333333263E-2</v>
      </c>
      <c r="G96" s="63">
        <f t="shared" si="14"/>
        <v>1.0551230376136955E-2</v>
      </c>
      <c r="H96" s="79">
        <f t="shared" si="15"/>
        <v>121.26614764513644</v>
      </c>
      <c r="I96" s="79">
        <f t="shared" si="16"/>
        <v>-1.2661476451364422</v>
      </c>
      <c r="J96" s="63">
        <f t="shared" si="17"/>
        <v>1.0607090900247305E-2</v>
      </c>
      <c r="K96" s="79">
        <f t="shared" si="18"/>
        <v>121.27285090802968</v>
      </c>
      <c r="L96" s="79">
        <f t="shared" si="19"/>
        <v>-1.2728509080296817</v>
      </c>
      <c r="R96" s="80">
        <f t="shared" si="10"/>
        <v>1.4376198722127078E-4</v>
      </c>
    </row>
    <row r="97" spans="1:18" s="69" customFormat="1" ht="14.25" x14ac:dyDescent="0.2">
      <c r="A97" s="62">
        <v>92</v>
      </c>
      <c r="B97" s="84">
        <v>43836</v>
      </c>
      <c r="C97" s="79">
        <v>331.76608299999998</v>
      </c>
      <c r="D97" s="79">
        <f t="shared" si="11"/>
        <v>0.97418199999998478</v>
      </c>
      <c r="E97" s="79">
        <f t="shared" si="12"/>
        <v>120.97418199999998</v>
      </c>
      <c r="F97" s="63">
        <f t="shared" si="13"/>
        <v>8.1181833333332058E-3</v>
      </c>
      <c r="G97" s="63">
        <f t="shared" si="14"/>
        <v>2.9406715353197149E-3</v>
      </c>
      <c r="H97" s="79">
        <f t="shared" si="15"/>
        <v>120.35288058423836</v>
      </c>
      <c r="I97" s="79">
        <f t="shared" si="16"/>
        <v>-0.35288058423836333</v>
      </c>
      <c r="J97" s="63">
        <f t="shared" si="17"/>
        <v>2.9449995512435016E-3</v>
      </c>
      <c r="K97" s="79">
        <f t="shared" si="18"/>
        <v>120.35339994614924</v>
      </c>
      <c r="L97" s="79">
        <f t="shared" si="19"/>
        <v>-0.35339994614923853</v>
      </c>
      <c r="R97" s="80">
        <f t="shared" si="10"/>
        <v>1.9180194192986452E-5</v>
      </c>
    </row>
    <row r="98" spans="1:18" s="69" customFormat="1" ht="14.25" x14ac:dyDescent="0.2">
      <c r="A98" s="62">
        <v>93</v>
      </c>
      <c r="B98" s="84">
        <v>43833</v>
      </c>
      <c r="C98" s="79">
        <v>330.791901</v>
      </c>
      <c r="D98" s="79">
        <f t="shared" si="11"/>
        <v>-0.55667099999999436</v>
      </c>
      <c r="E98" s="79">
        <f t="shared" si="12"/>
        <v>119.44332900000001</v>
      </c>
      <c r="F98" s="63">
        <f t="shared" si="13"/>
        <v>-4.6389249999999526E-3</v>
      </c>
      <c r="G98" s="63">
        <f t="shared" si="14"/>
        <v>-1.6814291040984611E-3</v>
      </c>
      <c r="H98" s="79">
        <f t="shared" si="15"/>
        <v>119.79822850750818</v>
      </c>
      <c r="I98" s="79">
        <f t="shared" si="16"/>
        <v>0.20177149249181525</v>
      </c>
      <c r="J98" s="63">
        <f t="shared" si="17"/>
        <v>-1.6800162941399198E-3</v>
      </c>
      <c r="K98" s="79">
        <f t="shared" si="18"/>
        <v>119.79839804470321</v>
      </c>
      <c r="L98" s="79">
        <f t="shared" si="19"/>
        <v>0.2016019552967947</v>
      </c>
      <c r="R98" s="80">
        <f t="shared" si="10"/>
        <v>5.8845435160613466E-8</v>
      </c>
    </row>
    <row r="99" spans="1:18" s="69" customFormat="1" ht="14.25" x14ac:dyDescent="0.2">
      <c r="A99" s="62">
        <v>94</v>
      </c>
      <c r="B99" s="84">
        <v>43832</v>
      </c>
      <c r="C99" s="79">
        <v>331.34857199999999</v>
      </c>
      <c r="D99" s="79">
        <f t="shared" si="11"/>
        <v>7.5152590000000146</v>
      </c>
      <c r="E99" s="79">
        <f t="shared" si="12"/>
        <v>127.51525900000001</v>
      </c>
      <c r="F99" s="63">
        <f t="shared" si="13"/>
        <v>6.262715833333346E-2</v>
      </c>
      <c r="G99" s="63">
        <f t="shared" si="14"/>
        <v>2.2941991522695E-2</v>
      </c>
      <c r="H99" s="79">
        <f t="shared" si="15"/>
        <v>122.7530389827234</v>
      </c>
      <c r="I99" s="79">
        <f t="shared" si="16"/>
        <v>-2.7530389827233961</v>
      </c>
      <c r="J99" s="63">
        <f t="shared" si="17"/>
        <v>2.3207183134985297E-2</v>
      </c>
      <c r="K99" s="79">
        <f t="shared" si="18"/>
        <v>122.78486197619824</v>
      </c>
      <c r="L99" s="79">
        <f t="shared" si="19"/>
        <v>-2.7848619761982434</v>
      </c>
      <c r="R99" s="80">
        <f t="shared" si="10"/>
        <v>5.9442535160130166E-4</v>
      </c>
    </row>
    <row r="100" spans="1:18" s="69" customFormat="1" ht="14.25" x14ac:dyDescent="0.2">
      <c r="A100" s="62">
        <v>95</v>
      </c>
      <c r="B100" s="84">
        <v>43830</v>
      </c>
      <c r="C100" s="79">
        <v>323.83331299999998</v>
      </c>
      <c r="D100" s="79">
        <f t="shared" si="11"/>
        <v>-0.63620000000003074</v>
      </c>
      <c r="E100" s="79">
        <f t="shared" si="12"/>
        <v>119.36379999999997</v>
      </c>
      <c r="F100" s="63">
        <f t="shared" si="13"/>
        <v>-5.3016666666669231E-3</v>
      </c>
      <c r="G100" s="63">
        <f t="shared" si="14"/>
        <v>-1.9626636772451765E-3</v>
      </c>
      <c r="H100" s="79">
        <f t="shared" si="15"/>
        <v>119.76448035873058</v>
      </c>
      <c r="I100" s="79">
        <f t="shared" si="16"/>
        <v>0.23551964126941982</v>
      </c>
      <c r="J100" s="63">
        <f t="shared" si="17"/>
        <v>-1.9607389123181837E-3</v>
      </c>
      <c r="K100" s="79">
        <f t="shared" si="18"/>
        <v>119.76471133052182</v>
      </c>
      <c r="L100" s="79">
        <f t="shared" si="19"/>
        <v>0.23528866947818017</v>
      </c>
      <c r="R100" s="80">
        <f t="shared" si="10"/>
        <v>2.7438252491604125E-7</v>
      </c>
    </row>
    <row r="101" spans="1:18" s="69" customFormat="1" ht="14.25" x14ac:dyDescent="0.2">
      <c r="A101" s="62">
        <v>96</v>
      </c>
      <c r="B101" s="84">
        <v>43829</v>
      </c>
      <c r="C101" s="79">
        <v>324.46951300000001</v>
      </c>
      <c r="D101" s="79">
        <f t="shared" si="11"/>
        <v>-3.7178949999999986</v>
      </c>
      <c r="E101" s="79">
        <f t="shared" si="12"/>
        <v>116.282105</v>
      </c>
      <c r="F101" s="63">
        <f t="shared" si="13"/>
        <v>-3.098245833333332E-2</v>
      </c>
      <c r="G101" s="63">
        <f t="shared" si="14"/>
        <v>-1.1393230033354662E-2</v>
      </c>
      <c r="H101" s="79">
        <f t="shared" si="15"/>
        <v>118.63281239599743</v>
      </c>
      <c r="I101" s="79">
        <f t="shared" si="16"/>
        <v>1.3671876040025666</v>
      </c>
      <c r="J101" s="63">
        <f t="shared" si="17"/>
        <v>-1.1328572971940468E-2</v>
      </c>
      <c r="K101" s="79">
        <f t="shared" si="18"/>
        <v>118.64057124336715</v>
      </c>
      <c r="L101" s="79">
        <f t="shared" si="19"/>
        <v>1.3594287566328518</v>
      </c>
      <c r="R101" s="80">
        <f t="shared" si="10"/>
        <v>9.9089715227329645E-5</v>
      </c>
    </row>
    <row r="102" spans="1:18" s="69" customFormat="1" ht="14.25" x14ac:dyDescent="0.2">
      <c r="A102" s="62">
        <v>97</v>
      </c>
      <c r="B102" s="78">
        <v>43826</v>
      </c>
      <c r="C102" s="79">
        <v>328.187408</v>
      </c>
      <c r="D102" s="79">
        <f t="shared" si="11"/>
        <v>0.21871900000002142</v>
      </c>
      <c r="E102" s="79">
        <f t="shared" si="12"/>
        <v>120.21871900000002</v>
      </c>
      <c r="F102" s="63">
        <f t="shared" si="13"/>
        <v>1.8226583333335118E-3</v>
      </c>
      <c r="G102" s="63">
        <f t="shared" si="14"/>
        <v>6.666676088227417E-4</v>
      </c>
      <c r="H102" s="79">
        <f t="shared" si="15"/>
        <v>120.08000011305873</v>
      </c>
      <c r="I102" s="79">
        <f t="shared" si="16"/>
        <v>-8.0000113058730449E-2</v>
      </c>
      <c r="J102" s="63">
        <f t="shared" si="17"/>
        <v>6.6688988106429101E-4</v>
      </c>
      <c r="K102" s="79">
        <f t="shared" si="18"/>
        <v>120.08002678572771</v>
      </c>
      <c r="L102" s="79">
        <f t="shared" si="19"/>
        <v>-8.0026785727710603E-2</v>
      </c>
      <c r="R102" s="80">
        <f t="shared" si="10"/>
        <v>4.4331973408755799E-6</v>
      </c>
    </row>
    <row r="103" spans="1:18" s="69" customFormat="1" ht="14.25" x14ac:dyDescent="0.2">
      <c r="A103" s="62">
        <v>98</v>
      </c>
      <c r="B103" s="78">
        <v>43825</v>
      </c>
      <c r="C103" s="79">
        <v>327.96868899999998</v>
      </c>
      <c r="D103" s="79">
        <f t="shared" si="11"/>
        <v>-3.0617680000000291</v>
      </c>
      <c r="E103" s="79">
        <f t="shared" si="12"/>
        <v>116.93823199999997</v>
      </c>
      <c r="F103" s="63">
        <f t="shared" si="13"/>
        <v>-2.5514733333333577E-2</v>
      </c>
      <c r="G103" s="63">
        <f t="shared" si="14"/>
        <v>-9.2922427880135963E-3</v>
      </c>
      <c r="H103" s="79">
        <f t="shared" si="15"/>
        <v>118.88493086543838</v>
      </c>
      <c r="I103" s="79">
        <f t="shared" si="16"/>
        <v>1.1150691345616224</v>
      </c>
      <c r="J103" s="63">
        <f t="shared" si="17"/>
        <v>-9.2492033142437674E-3</v>
      </c>
      <c r="K103" s="79">
        <f t="shared" si="18"/>
        <v>118.89009560229076</v>
      </c>
      <c r="L103" s="79">
        <f t="shared" si="19"/>
        <v>1.1099043977092435</v>
      </c>
      <c r="R103" s="80">
        <f t="shared" si="10"/>
        <v>6.1675804616704937E-5</v>
      </c>
    </row>
    <row r="104" spans="1:18" s="69" customFormat="1" ht="14.25" x14ac:dyDescent="0.2">
      <c r="A104" s="62">
        <v>99</v>
      </c>
      <c r="B104" s="78">
        <v>43823</v>
      </c>
      <c r="C104" s="79">
        <v>331.03045700000001</v>
      </c>
      <c r="D104" s="79">
        <f t="shared" si="11"/>
        <v>-4.5231009999999969</v>
      </c>
      <c r="E104" s="79">
        <f t="shared" si="12"/>
        <v>115.476899</v>
      </c>
      <c r="F104" s="63">
        <f t="shared" si="13"/>
        <v>-3.7692508333333305E-2</v>
      </c>
      <c r="G104" s="63">
        <f t="shared" si="14"/>
        <v>-1.3571193785171562E-2</v>
      </c>
      <c r="H104" s="79">
        <f t="shared" si="15"/>
        <v>118.37145674577941</v>
      </c>
      <c r="I104" s="79">
        <f t="shared" si="16"/>
        <v>1.6285432542205882</v>
      </c>
      <c r="J104" s="63">
        <f t="shared" si="17"/>
        <v>-1.3479520309541753E-2</v>
      </c>
      <c r="K104" s="79">
        <f t="shared" si="18"/>
        <v>118.38245756285498</v>
      </c>
      <c r="L104" s="79">
        <f t="shared" si="19"/>
        <v>1.6175424371450191</v>
      </c>
      <c r="R104" s="80">
        <f t="shared" si="10"/>
        <v>1.4719380640358589E-4</v>
      </c>
    </row>
    <row r="105" spans="1:18" s="69" customFormat="1" ht="14.25" x14ac:dyDescent="0.2">
      <c r="A105" s="62">
        <v>100</v>
      </c>
      <c r="B105" s="78">
        <v>43822</v>
      </c>
      <c r="C105" s="79">
        <v>335.55355800000001</v>
      </c>
      <c r="D105" s="79">
        <f t="shared" si="11"/>
        <v>9.4935300000000211</v>
      </c>
      <c r="E105" s="79">
        <f t="shared" si="12"/>
        <v>129.49353000000002</v>
      </c>
      <c r="F105" s="63">
        <f t="shared" si="13"/>
        <v>7.9112750000000176E-2</v>
      </c>
      <c r="G105" s="63">
        <f t="shared" si="14"/>
        <v>2.87000806495743E-2</v>
      </c>
      <c r="H105" s="79">
        <f t="shared" si="15"/>
        <v>123.44400967794891</v>
      </c>
      <c r="I105" s="79">
        <f t="shared" si="16"/>
        <v>-3.4440096779489124</v>
      </c>
      <c r="J105" s="63">
        <f t="shared" si="17"/>
        <v>2.9115896414018651E-2</v>
      </c>
      <c r="K105" s="79">
        <f t="shared" si="18"/>
        <v>123.49390756968222</v>
      </c>
      <c r="L105" s="79">
        <f t="shared" si="19"/>
        <v>-3.4939075696822215</v>
      </c>
      <c r="R105" s="80">
        <f t="shared" si="10"/>
        <v>9.0835503963844456E-4</v>
      </c>
    </row>
    <row r="106" spans="1:18" s="69" customFormat="1" ht="14.25" x14ac:dyDescent="0.2">
      <c r="A106" s="62">
        <v>101</v>
      </c>
      <c r="B106" s="78">
        <v>43819</v>
      </c>
      <c r="C106" s="79">
        <v>326.06002799999999</v>
      </c>
      <c r="D106" s="79">
        <f t="shared" si="11"/>
        <v>-5.4674679999999967</v>
      </c>
      <c r="E106" s="79">
        <f t="shared" si="12"/>
        <v>114.532532</v>
      </c>
      <c r="F106" s="63">
        <f t="shared" si="13"/>
        <v>-4.5562233333333306E-2</v>
      </c>
      <c r="G106" s="63">
        <f t="shared" si="14"/>
        <v>-1.6629250994029513E-2</v>
      </c>
      <c r="H106" s="79">
        <f t="shared" si="15"/>
        <v>118.00448988071645</v>
      </c>
      <c r="I106" s="79">
        <f t="shared" si="16"/>
        <v>1.9955101192835514</v>
      </c>
      <c r="J106" s="63">
        <f t="shared" si="17"/>
        <v>-1.6491748244012911E-2</v>
      </c>
      <c r="K106" s="79">
        <f t="shared" si="18"/>
        <v>118.02099021071845</v>
      </c>
      <c r="L106" s="79">
        <f t="shared" si="19"/>
        <v>1.9790097892815481</v>
      </c>
      <c r="R106" s="80">
        <f t="shared" si="10"/>
        <v>2.3074833329563897E-4</v>
      </c>
    </row>
    <row r="107" spans="1:18" s="69" customFormat="1" ht="14.25" x14ac:dyDescent="0.2">
      <c r="A107" s="62">
        <v>102</v>
      </c>
      <c r="B107" s="78">
        <v>43818</v>
      </c>
      <c r="C107" s="79">
        <v>331.52749599999999</v>
      </c>
      <c r="D107" s="79">
        <f t="shared" si="11"/>
        <v>2.8033140000000003</v>
      </c>
      <c r="E107" s="79">
        <f t="shared" si="12"/>
        <v>122.803314</v>
      </c>
      <c r="F107" s="63">
        <f t="shared" si="13"/>
        <v>2.3360950000000002E-2</v>
      </c>
      <c r="G107" s="63">
        <f t="shared" si="14"/>
        <v>8.4917038115731105E-3</v>
      </c>
      <c r="H107" s="79">
        <f t="shared" si="15"/>
        <v>121.01900445738876</v>
      </c>
      <c r="I107" s="79">
        <f t="shared" si="16"/>
        <v>-1.0190044573887604</v>
      </c>
      <c r="J107" s="63">
        <f t="shared" si="17"/>
        <v>8.5278606001672266E-3</v>
      </c>
      <c r="K107" s="79">
        <f t="shared" si="18"/>
        <v>121.02334327202007</v>
      </c>
      <c r="L107" s="79">
        <f t="shared" si="19"/>
        <v>-1.023343272020071</v>
      </c>
      <c r="R107" s="80">
        <f t="shared" si="10"/>
        <v>9.8615865705568894E-5</v>
      </c>
    </row>
    <row r="108" spans="1:18" s="69" customFormat="1" ht="14.25" x14ac:dyDescent="0.2">
      <c r="A108" s="62">
        <v>103</v>
      </c>
      <c r="B108" s="78">
        <v>43817</v>
      </c>
      <c r="C108" s="79">
        <v>328.72418199999998</v>
      </c>
      <c r="D108" s="79">
        <f t="shared" si="11"/>
        <v>3.6582339999999931</v>
      </c>
      <c r="E108" s="79">
        <f t="shared" si="12"/>
        <v>123.65823399999999</v>
      </c>
      <c r="F108" s="63">
        <f t="shared" si="13"/>
        <v>3.0485283333333276E-2</v>
      </c>
      <c r="G108" s="63">
        <f t="shared" si="14"/>
        <v>1.1190967899766324E-2</v>
      </c>
      <c r="H108" s="79">
        <f t="shared" si="15"/>
        <v>121.34291614797196</v>
      </c>
      <c r="I108" s="79">
        <f t="shared" si="16"/>
        <v>-1.3429161479719625</v>
      </c>
      <c r="J108" s="63">
        <f t="shared" si="17"/>
        <v>1.1253821024649413E-2</v>
      </c>
      <c r="K108" s="79">
        <f t="shared" si="18"/>
        <v>121.35045852295792</v>
      </c>
      <c r="L108" s="79">
        <f t="shared" si="19"/>
        <v>-1.350458522957922</v>
      </c>
      <c r="R108" s="80">
        <f t="shared" si="10"/>
        <v>1.5951225783114589E-4</v>
      </c>
    </row>
    <row r="109" spans="1:18" s="69" customFormat="1" ht="14.25" x14ac:dyDescent="0.2">
      <c r="A109" s="62">
        <v>104</v>
      </c>
      <c r="B109" s="78">
        <v>43816</v>
      </c>
      <c r="C109" s="79">
        <v>325.06594799999999</v>
      </c>
      <c r="D109" s="79">
        <f t="shared" si="11"/>
        <v>0</v>
      </c>
      <c r="E109" s="79">
        <f t="shared" si="12"/>
        <v>120</v>
      </c>
      <c r="F109" s="63">
        <f t="shared" si="13"/>
        <v>0</v>
      </c>
      <c r="G109" s="63">
        <f t="shared" si="14"/>
        <v>0</v>
      </c>
      <c r="H109" s="79">
        <f t="shared" si="15"/>
        <v>120</v>
      </c>
      <c r="I109" s="79">
        <f t="shared" si="16"/>
        <v>0</v>
      </c>
      <c r="J109" s="63">
        <f t="shared" si="17"/>
        <v>0</v>
      </c>
      <c r="K109" s="79">
        <f t="shared" si="18"/>
        <v>120</v>
      </c>
      <c r="L109" s="79">
        <f t="shared" si="19"/>
        <v>0</v>
      </c>
      <c r="R109" s="80">
        <f t="shared" si="10"/>
        <v>2.0702844977727082E-6</v>
      </c>
    </row>
    <row r="110" spans="1:18" s="69" customFormat="1" ht="14.25" x14ac:dyDescent="0.2">
      <c r="A110" s="62">
        <v>105</v>
      </c>
      <c r="B110" s="78">
        <v>43815</v>
      </c>
      <c r="C110" s="79">
        <v>325.06594799999999</v>
      </c>
      <c r="D110" s="79">
        <f t="shared" si="11"/>
        <v>-14.583252000000016</v>
      </c>
      <c r="E110" s="79">
        <f t="shared" si="12"/>
        <v>105.41674799999998</v>
      </c>
      <c r="F110" s="63">
        <f t="shared" si="13"/>
        <v>-0.12152710000000014</v>
      </c>
      <c r="G110" s="63">
        <f t="shared" si="14"/>
        <v>-4.3885241600759121E-2</v>
      </c>
      <c r="H110" s="79">
        <f t="shared" si="15"/>
        <v>114.7337710079089</v>
      </c>
      <c r="I110" s="79">
        <f t="shared" si="16"/>
        <v>5.2662289920911007</v>
      </c>
      <c r="J110" s="63">
        <f t="shared" si="17"/>
        <v>-4.2936217721107589E-2</v>
      </c>
      <c r="K110" s="79">
        <f t="shared" si="18"/>
        <v>114.8476538734671</v>
      </c>
      <c r="L110" s="79">
        <f t="shared" si="19"/>
        <v>5.1523461265329047</v>
      </c>
      <c r="R110" s="80">
        <f t="shared" si="10"/>
        <v>1.8016963022555966E-3</v>
      </c>
    </row>
    <row r="111" spans="1:18" s="69" customFormat="1" ht="14.25" x14ac:dyDescent="0.2">
      <c r="A111" s="62">
        <v>106</v>
      </c>
      <c r="B111" s="78">
        <v>43812</v>
      </c>
      <c r="C111" s="79">
        <v>339.64920000000001</v>
      </c>
      <c r="D111" s="79">
        <f t="shared" si="11"/>
        <v>-4.592681999999968</v>
      </c>
      <c r="E111" s="79">
        <f t="shared" si="12"/>
        <v>115.40731800000003</v>
      </c>
      <c r="F111" s="63">
        <f t="shared" si="13"/>
        <v>-3.8272349999999733E-2</v>
      </c>
      <c r="G111" s="63">
        <f t="shared" si="14"/>
        <v>-1.3431235362645831E-2</v>
      </c>
      <c r="H111" s="79">
        <f t="shared" si="15"/>
        <v>118.3882517564825</v>
      </c>
      <c r="I111" s="79">
        <f t="shared" si="16"/>
        <v>1.6117482435174963</v>
      </c>
      <c r="J111" s="63">
        <f t="shared" si="17"/>
        <v>-1.3341438796804999E-2</v>
      </c>
      <c r="K111" s="79">
        <f t="shared" si="18"/>
        <v>118.3990273443834</v>
      </c>
      <c r="L111" s="79">
        <f t="shared" si="19"/>
        <v>1.6009726556166015</v>
      </c>
      <c r="R111" s="80">
        <f t="shared" si="10"/>
        <v>1.4381734689889039E-4</v>
      </c>
    </row>
    <row r="112" spans="1:18" s="69" customFormat="1" ht="14.25" x14ac:dyDescent="0.2">
      <c r="A112" s="62">
        <v>107</v>
      </c>
      <c r="B112" s="78">
        <v>43811</v>
      </c>
      <c r="C112" s="79">
        <v>344.24188199999998</v>
      </c>
      <c r="D112" s="79">
        <f t="shared" si="11"/>
        <v>-3.6880500000000325</v>
      </c>
      <c r="E112" s="79">
        <f t="shared" si="12"/>
        <v>116.31194999999997</v>
      </c>
      <c r="F112" s="63">
        <f t="shared" si="13"/>
        <v>-3.0733750000000271E-2</v>
      </c>
      <c r="G112" s="63">
        <f t="shared" si="14"/>
        <v>-1.0656559042931989E-2</v>
      </c>
      <c r="H112" s="79">
        <f t="shared" si="15"/>
        <v>118.72121291484817</v>
      </c>
      <c r="I112" s="79">
        <f t="shared" si="16"/>
        <v>1.2787870851518335</v>
      </c>
      <c r="J112" s="63">
        <f t="shared" si="17"/>
        <v>-1.0599979078546286E-2</v>
      </c>
      <c r="K112" s="79">
        <f t="shared" si="18"/>
        <v>118.72800251057444</v>
      </c>
      <c r="L112" s="79">
        <f t="shared" si="19"/>
        <v>1.2719974894255586</v>
      </c>
      <c r="R112" s="80">
        <f t="shared" si="10"/>
        <v>8.4966190908835818E-5</v>
      </c>
    </row>
    <row r="113" spans="1:18" s="69" customFormat="1" ht="14.25" x14ac:dyDescent="0.2">
      <c r="A113" s="62">
        <v>108</v>
      </c>
      <c r="B113" s="78">
        <v>43810</v>
      </c>
      <c r="C113" s="79">
        <v>347.92993200000001</v>
      </c>
      <c r="D113" s="79">
        <f t="shared" si="11"/>
        <v>2.0875859999999875</v>
      </c>
      <c r="E113" s="79">
        <f t="shared" si="12"/>
        <v>122.08758599999999</v>
      </c>
      <c r="F113" s="63">
        <f t="shared" si="13"/>
        <v>1.7396549999999896E-2</v>
      </c>
      <c r="G113" s="63">
        <f t="shared" si="14"/>
        <v>6.0180908542365802E-3</v>
      </c>
      <c r="H113" s="79">
        <f t="shared" si="15"/>
        <v>120.7221709025084</v>
      </c>
      <c r="I113" s="79">
        <f t="shared" si="16"/>
        <v>-0.72217090250839533</v>
      </c>
      <c r="J113" s="63">
        <f t="shared" si="17"/>
        <v>6.0362359443397583E-3</v>
      </c>
      <c r="K113" s="79">
        <f t="shared" si="18"/>
        <v>120.72434831332077</v>
      </c>
      <c r="L113" s="79">
        <f t="shared" si="19"/>
        <v>-0.72434831332077465</v>
      </c>
      <c r="R113" s="80">
        <f t="shared" si="10"/>
        <v>5.5605941899083868E-5</v>
      </c>
    </row>
    <row r="114" spans="1:18" s="69" customFormat="1" ht="14.25" x14ac:dyDescent="0.2">
      <c r="A114" s="62">
        <v>109</v>
      </c>
      <c r="B114" s="78">
        <v>43809</v>
      </c>
      <c r="C114" s="79">
        <v>345.84234600000002</v>
      </c>
      <c r="D114" s="79">
        <f t="shared" si="11"/>
        <v>-3.2904049999999643</v>
      </c>
      <c r="E114" s="79">
        <f t="shared" si="12"/>
        <v>116.70959500000004</v>
      </c>
      <c r="F114" s="63">
        <f t="shared" si="13"/>
        <v>-2.7420041666666371E-2</v>
      </c>
      <c r="G114" s="63">
        <f t="shared" si="14"/>
        <v>-9.46920141616589E-3</v>
      </c>
      <c r="H114" s="79">
        <f t="shared" si="15"/>
        <v>118.8636958300601</v>
      </c>
      <c r="I114" s="79">
        <f t="shared" si="16"/>
        <v>1.1363041699399048</v>
      </c>
      <c r="J114" s="63">
        <f t="shared" si="17"/>
        <v>-9.4245097046193882E-3</v>
      </c>
      <c r="K114" s="79">
        <f t="shared" si="18"/>
        <v>118.86905883544567</v>
      </c>
      <c r="L114" s="79">
        <f t="shared" si="19"/>
        <v>1.1309411645543292</v>
      </c>
      <c r="R114" s="80">
        <f t="shared" si="10"/>
        <v>6.4486570794373483E-5</v>
      </c>
    </row>
    <row r="115" spans="1:18" s="69" customFormat="1" ht="14.25" x14ac:dyDescent="0.2">
      <c r="A115" s="62">
        <v>110</v>
      </c>
      <c r="B115" s="78">
        <v>43808</v>
      </c>
      <c r="C115" s="79">
        <v>349.13275099999998</v>
      </c>
      <c r="D115" s="79">
        <f t="shared" si="11"/>
        <v>-2.8629770000000008</v>
      </c>
      <c r="E115" s="79">
        <f t="shared" si="12"/>
        <v>117.137023</v>
      </c>
      <c r="F115" s="63">
        <f t="shared" si="13"/>
        <v>-2.3858141666666673E-2</v>
      </c>
      <c r="G115" s="63">
        <f t="shared" si="14"/>
        <v>-8.1668139245880123E-3</v>
      </c>
      <c r="H115" s="79">
        <f t="shared" si="15"/>
        <v>119.01998232904943</v>
      </c>
      <c r="I115" s="79">
        <f t="shared" si="16"/>
        <v>0.98001767095057346</v>
      </c>
      <c r="J115" s="63">
        <f t="shared" si="17"/>
        <v>-8.1335560981581033E-3</v>
      </c>
      <c r="K115" s="79">
        <f t="shared" si="18"/>
        <v>119.02397326822103</v>
      </c>
      <c r="L115" s="79">
        <f t="shared" si="19"/>
        <v>0.97602673177897259</v>
      </c>
      <c r="R115" s="80">
        <f t="shared" si="10"/>
        <v>4.5265521130667625E-5</v>
      </c>
    </row>
    <row r="116" spans="1:18" s="69" customFormat="1" ht="14.25" x14ac:dyDescent="0.2">
      <c r="A116" s="62">
        <v>111</v>
      </c>
      <c r="B116" s="78">
        <v>43805</v>
      </c>
      <c r="C116" s="79">
        <v>351.99572799999999</v>
      </c>
      <c r="D116" s="79">
        <f t="shared" si="11"/>
        <v>8.3602599999999825</v>
      </c>
      <c r="E116" s="79">
        <f t="shared" si="12"/>
        <v>128.36025999999998</v>
      </c>
      <c r="F116" s="63">
        <f t="shared" si="13"/>
        <v>6.9668833333333194E-2</v>
      </c>
      <c r="G116" s="63">
        <f t="shared" si="14"/>
        <v>2.4037629698154546E-2</v>
      </c>
      <c r="H116" s="79">
        <f t="shared" si="15"/>
        <v>122.88451556377855</v>
      </c>
      <c r="I116" s="79">
        <f t="shared" si="16"/>
        <v>-2.8845155637785496</v>
      </c>
      <c r="J116" s="63">
        <f t="shared" si="17"/>
        <v>2.432886235130997E-2</v>
      </c>
      <c r="K116" s="79">
        <f t="shared" si="18"/>
        <v>122.9194634821572</v>
      </c>
      <c r="L116" s="79">
        <f t="shared" si="19"/>
        <v>-2.9194634821571981</v>
      </c>
      <c r="R116" s="80">
        <f t="shared" si="10"/>
        <v>6.4905093238313638E-4</v>
      </c>
    </row>
    <row r="117" spans="1:18" s="69" customFormat="1" ht="14.25" x14ac:dyDescent="0.2">
      <c r="A117" s="62">
        <v>112</v>
      </c>
      <c r="B117" s="78">
        <v>43804</v>
      </c>
      <c r="C117" s="79">
        <v>343.635468</v>
      </c>
      <c r="D117" s="79">
        <f t="shared" si="11"/>
        <v>-3.1412960000000112</v>
      </c>
      <c r="E117" s="79">
        <f t="shared" si="12"/>
        <v>116.85870399999999</v>
      </c>
      <c r="F117" s="63">
        <f t="shared" si="13"/>
        <v>-2.617746666666676E-2</v>
      </c>
      <c r="G117" s="63">
        <f t="shared" si="14"/>
        <v>-9.0998320456468062E-3</v>
      </c>
      <c r="H117" s="79">
        <f t="shared" si="15"/>
        <v>118.90802015452239</v>
      </c>
      <c r="I117" s="79">
        <f t="shared" si="16"/>
        <v>1.09197984547761</v>
      </c>
      <c r="J117" s="63">
        <f t="shared" si="17"/>
        <v>-9.0585538770412283E-3</v>
      </c>
      <c r="K117" s="79">
        <f t="shared" si="18"/>
        <v>118.91297353475505</v>
      </c>
      <c r="L117" s="79">
        <f t="shared" si="19"/>
        <v>1.0870264652449464</v>
      </c>
      <c r="R117" s="80">
        <f t="shared" si="10"/>
        <v>5.8690671592414895E-5</v>
      </c>
    </row>
    <row r="118" spans="1:18" s="69" customFormat="1" ht="14.25" x14ac:dyDescent="0.2">
      <c r="A118" s="62">
        <v>113</v>
      </c>
      <c r="B118" s="78">
        <v>43803</v>
      </c>
      <c r="C118" s="79">
        <v>346.77676400000001</v>
      </c>
      <c r="D118" s="79">
        <f t="shared" si="11"/>
        <v>-3.2208559999999693</v>
      </c>
      <c r="E118" s="79">
        <f t="shared" si="12"/>
        <v>116.77914400000003</v>
      </c>
      <c r="F118" s="63">
        <f t="shared" si="13"/>
        <v>-2.684046666666641E-2</v>
      </c>
      <c r="G118" s="63">
        <f t="shared" si="14"/>
        <v>-9.2451129520325168E-3</v>
      </c>
      <c r="H118" s="79">
        <f t="shared" si="15"/>
        <v>118.8905864457561</v>
      </c>
      <c r="I118" s="79">
        <f t="shared" si="16"/>
        <v>1.1094135542439005</v>
      </c>
      <c r="J118" s="63">
        <f t="shared" si="17"/>
        <v>-9.2025082913420077E-3</v>
      </c>
      <c r="K118" s="79">
        <f t="shared" si="18"/>
        <v>118.89569900503895</v>
      </c>
      <c r="L118" s="79">
        <f t="shared" si="19"/>
        <v>1.1043009949610507</v>
      </c>
      <c r="R118" s="80">
        <f t="shared" si="10"/>
        <v>6.093776745212134E-5</v>
      </c>
    </row>
    <row r="119" spans="1:18" s="69" customFormat="1" ht="14.25" x14ac:dyDescent="0.2">
      <c r="A119" s="62">
        <v>114</v>
      </c>
      <c r="B119" s="78">
        <v>43802</v>
      </c>
      <c r="C119" s="79">
        <v>349.99761999999998</v>
      </c>
      <c r="D119" s="79">
        <f t="shared" si="11"/>
        <v>-3.0816650000000436</v>
      </c>
      <c r="E119" s="79">
        <f t="shared" si="12"/>
        <v>116.91833499999996</v>
      </c>
      <c r="F119" s="63">
        <f t="shared" si="13"/>
        <v>-2.5680541666667032E-2</v>
      </c>
      <c r="G119" s="63">
        <f t="shared" si="14"/>
        <v>-8.7662806528237703E-3</v>
      </c>
      <c r="H119" s="79">
        <f t="shared" si="15"/>
        <v>118.94804632166114</v>
      </c>
      <c r="I119" s="79">
        <f t="shared" si="16"/>
        <v>1.0519536783388617</v>
      </c>
      <c r="J119" s="63">
        <f t="shared" si="17"/>
        <v>-8.7279688469971937E-3</v>
      </c>
      <c r="K119" s="79">
        <f t="shared" si="18"/>
        <v>118.95264373836034</v>
      </c>
      <c r="L119" s="79">
        <f t="shared" si="19"/>
        <v>1.0473562616396634</v>
      </c>
      <c r="R119" s="80">
        <f t="shared" si="10"/>
        <v>5.369126454217406E-5</v>
      </c>
    </row>
    <row r="120" spans="1:18" s="69" customFormat="1" ht="14.25" x14ac:dyDescent="0.2">
      <c r="A120" s="62">
        <v>115</v>
      </c>
      <c r="B120" s="78">
        <v>43801</v>
      </c>
      <c r="C120" s="79">
        <v>353.07928500000003</v>
      </c>
      <c r="D120" s="79">
        <f t="shared" si="11"/>
        <v>-10.934935999999993</v>
      </c>
      <c r="E120" s="79">
        <f t="shared" si="12"/>
        <v>109.06506400000001</v>
      </c>
      <c r="F120" s="63">
        <f t="shared" si="13"/>
        <v>-9.1124466666666612E-2</v>
      </c>
      <c r="G120" s="63">
        <f t="shared" si="14"/>
        <v>-3.0500300441735396E-2</v>
      </c>
      <c r="H120" s="79">
        <f t="shared" si="15"/>
        <v>116.33996394699176</v>
      </c>
      <c r="I120" s="79">
        <f t="shared" si="16"/>
        <v>3.6600360530082412</v>
      </c>
      <c r="J120" s="63">
        <f t="shared" si="17"/>
        <v>-3.0039859349341169E-2</v>
      </c>
      <c r="K120" s="79">
        <f t="shared" si="18"/>
        <v>116.39521687807905</v>
      </c>
      <c r="L120" s="79">
        <f t="shared" si="19"/>
        <v>3.6047831219209456</v>
      </c>
      <c r="R120" s="80">
        <f t="shared" si="10"/>
        <v>8.4456799922586227E-4</v>
      </c>
    </row>
    <row r="121" spans="1:18" s="69" customFormat="1" ht="14.25" x14ac:dyDescent="0.2">
      <c r="A121" s="62">
        <v>116</v>
      </c>
      <c r="B121" s="78">
        <v>43798</v>
      </c>
      <c r="C121" s="79">
        <v>364.01422100000002</v>
      </c>
      <c r="D121" s="79">
        <f t="shared" si="11"/>
        <v>-1.809235000000001</v>
      </c>
      <c r="E121" s="79">
        <f t="shared" si="12"/>
        <v>118.190765</v>
      </c>
      <c r="F121" s="63">
        <f t="shared" si="13"/>
        <v>-1.5076958333333342E-2</v>
      </c>
      <c r="G121" s="63">
        <f t="shared" si="14"/>
        <v>-4.9579208174050839E-3</v>
      </c>
      <c r="H121" s="79">
        <f t="shared" si="15"/>
        <v>119.40504950191139</v>
      </c>
      <c r="I121" s="79">
        <f t="shared" si="16"/>
        <v>0.59495049808860756</v>
      </c>
      <c r="J121" s="63">
        <f t="shared" si="17"/>
        <v>-4.9456506145959126E-3</v>
      </c>
      <c r="K121" s="79">
        <f t="shared" si="18"/>
        <v>119.40652192624849</v>
      </c>
      <c r="L121" s="79">
        <f t="shared" si="19"/>
        <v>0.59347807375151262</v>
      </c>
      <c r="R121" s="80">
        <f t="shared" si="10"/>
        <v>1.2383871218010046E-5</v>
      </c>
    </row>
    <row r="122" spans="1:18" s="69" customFormat="1" ht="14.25" x14ac:dyDescent="0.2">
      <c r="A122" s="62">
        <v>117</v>
      </c>
      <c r="B122" s="78">
        <v>43796</v>
      </c>
      <c r="C122" s="79">
        <v>365.82345600000002</v>
      </c>
      <c r="D122" s="79">
        <f t="shared" si="11"/>
        <v>-5.4774170000000026</v>
      </c>
      <c r="E122" s="79">
        <f t="shared" si="12"/>
        <v>114.522583</v>
      </c>
      <c r="F122" s="63">
        <f t="shared" si="13"/>
        <v>-4.5645141666666687E-2</v>
      </c>
      <c r="G122" s="63">
        <f t="shared" si="14"/>
        <v>-1.4861856006458811E-2</v>
      </c>
      <c r="H122" s="79">
        <f t="shared" si="15"/>
        <v>118.21657727922494</v>
      </c>
      <c r="I122" s="79">
        <f t="shared" si="16"/>
        <v>1.7834227207750644</v>
      </c>
      <c r="J122" s="63">
        <f t="shared" si="17"/>
        <v>-1.4751963699261225E-2</v>
      </c>
      <c r="K122" s="79">
        <f t="shared" si="18"/>
        <v>118.22976435608865</v>
      </c>
      <c r="L122" s="79">
        <f t="shared" si="19"/>
        <v>1.7702356439113487</v>
      </c>
      <c r="R122" s="80">
        <f t="shared" si="10"/>
        <v>1.8017713525925327E-4</v>
      </c>
    </row>
    <row r="123" spans="1:18" s="69" customFormat="1" ht="14.25" x14ac:dyDescent="0.2">
      <c r="A123" s="62">
        <v>118</v>
      </c>
      <c r="B123" s="78">
        <v>43795</v>
      </c>
      <c r="C123" s="79">
        <v>371.30087300000002</v>
      </c>
      <c r="D123" s="79">
        <f t="shared" si="11"/>
        <v>0.37774699999999939</v>
      </c>
      <c r="E123" s="79">
        <f t="shared" si="12"/>
        <v>120.377747</v>
      </c>
      <c r="F123" s="63">
        <f t="shared" si="13"/>
        <v>3.1478916666666614E-3</v>
      </c>
      <c r="G123" s="63">
        <f t="shared" si="14"/>
        <v>1.0178787889465149E-3</v>
      </c>
      <c r="H123" s="79">
        <f t="shared" si="15"/>
        <v>120.12214545467359</v>
      </c>
      <c r="I123" s="79">
        <f t="shared" si="16"/>
        <v>-0.12214545467358562</v>
      </c>
      <c r="J123" s="63">
        <f t="shared" si="17"/>
        <v>1.0183970033726055E-3</v>
      </c>
      <c r="K123" s="79">
        <f t="shared" si="18"/>
        <v>120.12220764040471</v>
      </c>
      <c r="L123" s="79">
        <f t="shared" si="19"/>
        <v>-0.12220764040471011</v>
      </c>
      <c r="R123" s="80">
        <f t="shared" si="10"/>
        <v>6.0355081045755257E-6</v>
      </c>
    </row>
    <row r="124" spans="1:18" s="69" customFormat="1" ht="14.25" x14ac:dyDescent="0.2">
      <c r="A124" s="62">
        <v>119</v>
      </c>
      <c r="B124" s="78">
        <v>43794</v>
      </c>
      <c r="C124" s="79">
        <v>370.92312600000002</v>
      </c>
      <c r="D124" s="79">
        <f t="shared" si="11"/>
        <v>1.7794190000000185</v>
      </c>
      <c r="E124" s="79">
        <f t="shared" si="12"/>
        <v>121.77941900000002</v>
      </c>
      <c r="F124" s="63">
        <f t="shared" si="13"/>
        <v>1.4828491666666822E-2</v>
      </c>
      <c r="G124" s="63">
        <f t="shared" si="14"/>
        <v>4.808815500704537E-3</v>
      </c>
      <c r="H124" s="79">
        <f t="shared" si="15"/>
        <v>120.57705786008454</v>
      </c>
      <c r="I124" s="79">
        <f t="shared" si="16"/>
        <v>-0.57705786008453686</v>
      </c>
      <c r="J124" s="63">
        <f t="shared" si="17"/>
        <v>4.8203964100084701E-3</v>
      </c>
      <c r="K124" s="79">
        <f t="shared" si="18"/>
        <v>120.57844756920102</v>
      </c>
      <c r="L124" s="79">
        <f t="shared" si="19"/>
        <v>-0.57844756920101759</v>
      </c>
      <c r="R124" s="80">
        <f t="shared" si="10"/>
        <v>3.903330325911883E-5</v>
      </c>
    </row>
    <row r="125" spans="1:18" s="69" customFormat="1" ht="14.25" x14ac:dyDescent="0.2">
      <c r="A125" s="62">
        <v>120</v>
      </c>
      <c r="B125" s="78">
        <v>43791</v>
      </c>
      <c r="C125" s="79">
        <v>369.14370700000001</v>
      </c>
      <c r="D125" s="79">
        <f t="shared" si="11"/>
        <v>4.8710320000000138</v>
      </c>
      <c r="E125" s="79">
        <f t="shared" si="12"/>
        <v>124.87103200000001</v>
      </c>
      <c r="F125" s="63">
        <f t="shared" si="13"/>
        <v>4.0591933333333448E-2</v>
      </c>
      <c r="G125" s="63">
        <f t="shared" si="14"/>
        <v>1.3283323750224419E-2</v>
      </c>
      <c r="H125" s="79">
        <f t="shared" si="15"/>
        <v>121.59399885002692</v>
      </c>
      <c r="I125" s="79">
        <f t="shared" si="16"/>
        <v>-1.5939988500269209</v>
      </c>
      <c r="J125" s="63">
        <f t="shared" si="17"/>
        <v>1.3371939028915671E-2</v>
      </c>
      <c r="K125" s="79">
        <f t="shared" si="18"/>
        <v>121.60463268346989</v>
      </c>
      <c r="L125" s="79">
        <f t="shared" si="19"/>
        <v>-1.6046326834698874</v>
      </c>
      <c r="R125" s="80">
        <f t="shared" si="10"/>
        <v>2.1674235056562893E-4</v>
      </c>
    </row>
    <row r="126" spans="1:18" s="69" customFormat="1" ht="14.25" x14ac:dyDescent="0.2">
      <c r="A126" s="62">
        <v>121</v>
      </c>
      <c r="B126" s="78">
        <v>43790</v>
      </c>
      <c r="C126" s="79">
        <v>364.27267499999999</v>
      </c>
      <c r="D126" s="79">
        <f t="shared" si="11"/>
        <v>-4.4435730000000149</v>
      </c>
      <c r="E126" s="79">
        <f t="shared" si="12"/>
        <v>115.55642699999999</v>
      </c>
      <c r="F126" s="63">
        <f t="shared" si="13"/>
        <v>-3.7029775000000126E-2</v>
      </c>
      <c r="G126" s="63">
        <f t="shared" si="14"/>
        <v>-1.2124678278481633E-2</v>
      </c>
      <c r="H126" s="79">
        <f t="shared" si="15"/>
        <v>118.54503860658221</v>
      </c>
      <c r="I126" s="79">
        <f t="shared" si="16"/>
        <v>1.4549613934177898</v>
      </c>
      <c r="J126" s="63">
        <f t="shared" si="17"/>
        <v>-1.2051470538938699E-2</v>
      </c>
      <c r="K126" s="79">
        <f t="shared" si="18"/>
        <v>118.55382353532735</v>
      </c>
      <c r="L126" s="79">
        <f t="shared" si="19"/>
        <v>1.4461764646726465</v>
      </c>
      <c r="R126" s="80">
        <f t="shared" si="10"/>
        <v>1.1418696182875865E-4</v>
      </c>
    </row>
    <row r="127" spans="1:18" s="69" customFormat="1" ht="14.25" x14ac:dyDescent="0.2">
      <c r="A127" s="62">
        <v>122</v>
      </c>
      <c r="B127" s="78">
        <v>43789</v>
      </c>
      <c r="C127" s="79">
        <v>368.71624800000001</v>
      </c>
      <c r="D127" s="79">
        <f t="shared" si="11"/>
        <v>3.8868719999999826</v>
      </c>
      <c r="E127" s="79">
        <f t="shared" si="12"/>
        <v>123.88687199999998</v>
      </c>
      <c r="F127" s="63">
        <f t="shared" si="13"/>
        <v>3.2390599999999853E-2</v>
      </c>
      <c r="G127" s="63">
        <f t="shared" si="14"/>
        <v>1.0597591343472173E-2</v>
      </c>
      <c r="H127" s="79">
        <f t="shared" si="15"/>
        <v>121.27171096121666</v>
      </c>
      <c r="I127" s="79">
        <f t="shared" si="16"/>
        <v>-1.2717109612166553</v>
      </c>
      <c r="J127" s="63">
        <f t="shared" si="17"/>
        <v>1.0653944708662886E-2</v>
      </c>
      <c r="K127" s="79">
        <f t="shared" si="18"/>
        <v>121.27847336503955</v>
      </c>
      <c r="L127" s="79">
        <f t="shared" si="19"/>
        <v>-1.2784733650395452</v>
      </c>
      <c r="R127" s="80">
        <f t="shared" si="10"/>
        <v>1.4487587985443558E-4</v>
      </c>
    </row>
    <row r="128" spans="1:18" s="69" customFormat="1" ht="14.25" x14ac:dyDescent="0.2">
      <c r="A128" s="62">
        <v>123</v>
      </c>
      <c r="B128" s="78">
        <v>43788</v>
      </c>
      <c r="C128" s="79">
        <v>364.82937600000002</v>
      </c>
      <c r="D128" s="79">
        <f t="shared" si="11"/>
        <v>-2.4454349999999749</v>
      </c>
      <c r="E128" s="79">
        <f t="shared" si="12"/>
        <v>117.55456500000003</v>
      </c>
      <c r="F128" s="63">
        <f t="shared" si="13"/>
        <v>-2.0378624999999793E-2</v>
      </c>
      <c r="G128" s="63">
        <f t="shared" si="14"/>
        <v>-6.680590381686208E-3</v>
      </c>
      <c r="H128" s="79">
        <f t="shared" si="15"/>
        <v>119.19832915419765</v>
      </c>
      <c r="I128" s="79">
        <f t="shared" si="16"/>
        <v>0.80167084580234871</v>
      </c>
      <c r="J128" s="63">
        <f t="shared" si="17"/>
        <v>-6.6583248476573985E-3</v>
      </c>
      <c r="K128" s="79">
        <f t="shared" si="18"/>
        <v>119.20100101828112</v>
      </c>
      <c r="L128" s="79">
        <f t="shared" si="19"/>
        <v>0.7989989817188814</v>
      </c>
      <c r="R128" s="80">
        <f t="shared" si="10"/>
        <v>2.7475859805527415E-5</v>
      </c>
    </row>
    <row r="129" spans="1:18" s="69" customFormat="1" ht="14.25" x14ac:dyDescent="0.2">
      <c r="A129" s="62">
        <v>124</v>
      </c>
      <c r="B129" s="78">
        <v>43787</v>
      </c>
      <c r="C129" s="79">
        <v>367.274811</v>
      </c>
      <c r="D129" s="79">
        <f t="shared" si="11"/>
        <v>-2.2068780000000174</v>
      </c>
      <c r="E129" s="79">
        <f t="shared" si="12"/>
        <v>117.79312199999998</v>
      </c>
      <c r="F129" s="63">
        <f t="shared" si="13"/>
        <v>-1.8390650000000144E-2</v>
      </c>
      <c r="G129" s="63">
        <f t="shared" si="14"/>
        <v>-5.9908113477583486E-3</v>
      </c>
      <c r="H129" s="79">
        <f t="shared" si="15"/>
        <v>119.28110263826899</v>
      </c>
      <c r="I129" s="79">
        <f t="shared" si="16"/>
        <v>0.71889736173100971</v>
      </c>
      <c r="J129" s="63">
        <f t="shared" si="17"/>
        <v>-5.9729022187078326E-3</v>
      </c>
      <c r="K129" s="79">
        <f t="shared" si="18"/>
        <v>119.28325173375507</v>
      </c>
      <c r="L129" s="79">
        <f t="shared" si="19"/>
        <v>0.71674826624493448</v>
      </c>
      <c r="R129" s="80">
        <f t="shared" si="10"/>
        <v>2.0720367375056898E-5</v>
      </c>
    </row>
    <row r="130" spans="1:18" s="69" customFormat="1" ht="14.25" x14ac:dyDescent="0.2">
      <c r="A130" s="62">
        <v>125</v>
      </c>
      <c r="B130" s="78">
        <v>43784</v>
      </c>
      <c r="C130" s="79">
        <v>369.48168900000002</v>
      </c>
      <c r="D130" s="79">
        <f t="shared" si="11"/>
        <v>4.21490399999999</v>
      </c>
      <c r="E130" s="79">
        <f t="shared" si="12"/>
        <v>124.21490399999999</v>
      </c>
      <c r="F130" s="63">
        <f t="shared" si="13"/>
        <v>3.5124199999999918E-2</v>
      </c>
      <c r="G130" s="63">
        <f t="shared" si="14"/>
        <v>1.1473178602960453E-2</v>
      </c>
      <c r="H130" s="79">
        <f t="shared" si="15"/>
        <v>121.37678143235526</v>
      </c>
      <c r="I130" s="79">
        <f t="shared" si="16"/>
        <v>-1.3767814323552585</v>
      </c>
      <c r="J130" s="63">
        <f t="shared" si="17"/>
        <v>1.1539247949960712E-2</v>
      </c>
      <c r="K130" s="79">
        <f t="shared" si="18"/>
        <v>121.3847097539953</v>
      </c>
      <c r="L130" s="79">
        <f t="shared" si="19"/>
        <v>-1.3847097539952955</v>
      </c>
      <c r="R130" s="80">
        <f t="shared" si="10"/>
        <v>1.6672043934725227E-4</v>
      </c>
    </row>
    <row r="131" spans="1:18" s="69" customFormat="1" ht="14.25" x14ac:dyDescent="0.2">
      <c r="A131" s="62">
        <v>126</v>
      </c>
      <c r="B131" s="78">
        <v>43783</v>
      </c>
      <c r="C131" s="79">
        <v>365.26678500000003</v>
      </c>
      <c r="D131" s="79">
        <f t="shared" si="11"/>
        <v>4.9107970000000023</v>
      </c>
      <c r="E131" s="79">
        <f t="shared" si="12"/>
        <v>124.910797</v>
      </c>
      <c r="F131" s="63">
        <f t="shared" si="13"/>
        <v>4.0923308333333352E-2</v>
      </c>
      <c r="G131" s="63">
        <f t="shared" si="14"/>
        <v>1.3535605990250197E-2</v>
      </c>
      <c r="H131" s="79">
        <f t="shared" si="15"/>
        <v>121.62427271883003</v>
      </c>
      <c r="I131" s="79">
        <f t="shared" si="16"/>
        <v>-1.6242727188300279</v>
      </c>
      <c r="J131" s="63">
        <f t="shared" si="17"/>
        <v>1.3627627023086964E-2</v>
      </c>
      <c r="K131" s="79">
        <f t="shared" si="18"/>
        <v>121.63531524277045</v>
      </c>
      <c r="L131" s="79">
        <f t="shared" si="19"/>
        <v>-1.6353152427704458</v>
      </c>
      <c r="R131" s="80">
        <f t="shared" si="10"/>
        <v>2.2423428199182301E-4</v>
      </c>
    </row>
    <row r="132" spans="1:18" s="69" customFormat="1" ht="14.25" x14ac:dyDescent="0.2">
      <c r="A132" s="62">
        <v>127</v>
      </c>
      <c r="B132" s="78">
        <v>43782</v>
      </c>
      <c r="C132" s="79">
        <v>360.35598800000002</v>
      </c>
      <c r="D132" s="79">
        <f t="shared" si="11"/>
        <v>-0.37774600000000191</v>
      </c>
      <c r="E132" s="79">
        <f t="shared" si="12"/>
        <v>119.622254</v>
      </c>
      <c r="F132" s="63">
        <f t="shared" si="13"/>
        <v>-3.1478833333333494E-3</v>
      </c>
      <c r="G132" s="63">
        <f t="shared" si="14"/>
        <v>-1.0477088302032833E-3</v>
      </c>
      <c r="H132" s="79">
        <f t="shared" si="15"/>
        <v>119.8742749403756</v>
      </c>
      <c r="I132" s="79">
        <f t="shared" si="16"/>
        <v>0.12572505962440061</v>
      </c>
      <c r="J132" s="63">
        <f t="shared" si="17"/>
        <v>-1.0471601749339082E-3</v>
      </c>
      <c r="K132" s="79">
        <f t="shared" si="18"/>
        <v>119.87434077900794</v>
      </c>
      <c r="L132" s="79">
        <f t="shared" si="19"/>
        <v>0.12565922099206261</v>
      </c>
      <c r="R132" s="80">
        <f t="shared" si="10"/>
        <v>1.5299010314408803E-7</v>
      </c>
    </row>
    <row r="133" spans="1:18" s="69" customFormat="1" ht="14.25" x14ac:dyDescent="0.2">
      <c r="A133" s="62">
        <v>128</v>
      </c>
      <c r="B133" s="78">
        <v>43781</v>
      </c>
      <c r="C133" s="79">
        <v>360.73373400000003</v>
      </c>
      <c r="D133" s="79">
        <f t="shared" si="11"/>
        <v>-4.0558779999999501</v>
      </c>
      <c r="E133" s="79">
        <f t="shared" si="12"/>
        <v>115.94412200000005</v>
      </c>
      <c r="F133" s="63">
        <f t="shared" si="13"/>
        <v>-3.3798983333332915E-2</v>
      </c>
      <c r="G133" s="63">
        <f t="shared" si="14"/>
        <v>-1.1180674677204324E-2</v>
      </c>
      <c r="H133" s="79">
        <f t="shared" si="15"/>
        <v>118.65831903873548</v>
      </c>
      <c r="I133" s="79">
        <f t="shared" si="16"/>
        <v>1.3416809612645153</v>
      </c>
      <c r="J133" s="63">
        <f t="shared" si="17"/>
        <v>-1.1118403229091816E-2</v>
      </c>
      <c r="K133" s="79">
        <f t="shared" si="18"/>
        <v>118.66579161250898</v>
      </c>
      <c r="L133" s="79">
        <f t="shared" si="19"/>
        <v>1.3342083874910173</v>
      </c>
      <c r="R133" s="80">
        <f t="shared" si="10"/>
        <v>9.4903180707529408E-5</v>
      </c>
    </row>
    <row r="134" spans="1:18" s="69" customFormat="1" ht="14.25" x14ac:dyDescent="0.2">
      <c r="A134" s="62">
        <v>129</v>
      </c>
      <c r="B134" s="78">
        <v>43780</v>
      </c>
      <c r="C134" s="79">
        <v>364.78961199999998</v>
      </c>
      <c r="D134" s="79">
        <f t="shared" si="11"/>
        <v>15.86560099999997</v>
      </c>
      <c r="E134" s="79">
        <f t="shared" si="12"/>
        <v>135.86560099999997</v>
      </c>
      <c r="F134" s="63">
        <f t="shared" si="13"/>
        <v>0.1322133416666664</v>
      </c>
      <c r="G134" s="63">
        <f t="shared" si="14"/>
        <v>4.4466616946851133E-2</v>
      </c>
      <c r="H134" s="79">
        <f t="shared" si="15"/>
        <v>125.33599403362213</v>
      </c>
      <c r="I134" s="79">
        <f t="shared" si="16"/>
        <v>-5.3359940336221285</v>
      </c>
      <c r="J134" s="63">
        <f t="shared" si="17"/>
        <v>4.547007514481418E-2</v>
      </c>
      <c r="K134" s="79">
        <f t="shared" si="18"/>
        <v>125.45640901737771</v>
      </c>
      <c r="L134" s="79">
        <f t="shared" si="19"/>
        <v>-5.4564090173777089</v>
      </c>
      <c r="R134" s="80">
        <f t="shared" ref="R134:R197" si="20">+(G134-$R$2)^2</f>
        <v>2.1073117416789259E-3</v>
      </c>
    </row>
    <row r="135" spans="1:18" s="69" customFormat="1" ht="14.25" x14ac:dyDescent="0.2">
      <c r="A135" s="62">
        <v>130</v>
      </c>
      <c r="B135" s="78">
        <v>43777</v>
      </c>
      <c r="C135" s="79">
        <v>348.92401100000001</v>
      </c>
      <c r="D135" s="79">
        <f t="shared" ref="D135:D198" si="21">+C135-C136</f>
        <v>-6.2726749999999925</v>
      </c>
      <c r="E135" s="79">
        <f t="shared" ref="E135:E198" si="22">+$C$6+D135</f>
        <v>113.72732500000001</v>
      </c>
      <c r="F135" s="63">
        <f t="shared" ref="F135:F198" si="23">+(E135-$C$6)/$C$6</f>
        <v>-5.2272291666666602E-2</v>
      </c>
      <c r="G135" s="63">
        <f t="shared" ref="G135:G198" si="24">+LN(C135/C136)</f>
        <v>-1.7817516148849001E-2</v>
      </c>
      <c r="H135" s="79">
        <f t="shared" ref="H135:H198" si="25">+$C$6*(1+G135)</f>
        <v>117.86189806213812</v>
      </c>
      <c r="I135" s="79">
        <f t="shared" ref="I135:I198" si="26">+$C$6-H135</f>
        <v>2.138101937861876</v>
      </c>
      <c r="J135" s="63">
        <f t="shared" ref="J135:J198" si="27">+(C135-C136)/C136</f>
        <v>-1.765972275991334E-2</v>
      </c>
      <c r="K135" s="79">
        <f t="shared" ref="K135:K198" si="28">+$C$6*(1+J135)</f>
        <v>117.88083326881039</v>
      </c>
      <c r="L135" s="79">
        <f t="shared" ref="L135:L198" si="29">+$C$6-K135</f>
        <v>2.1191667311896083</v>
      </c>
      <c r="R135" s="80">
        <f t="shared" si="20"/>
        <v>2.6826075973615109E-4</v>
      </c>
    </row>
    <row r="136" spans="1:18" s="69" customFormat="1" ht="14.25" x14ac:dyDescent="0.2">
      <c r="A136" s="62">
        <v>131</v>
      </c>
      <c r="B136" s="78">
        <v>43776</v>
      </c>
      <c r="C136" s="79">
        <v>355.196686</v>
      </c>
      <c r="D136" s="79">
        <f t="shared" si="21"/>
        <v>5.1443790000000149</v>
      </c>
      <c r="E136" s="79">
        <f t="shared" si="22"/>
        <v>125.14437900000001</v>
      </c>
      <c r="F136" s="63">
        <f t="shared" si="23"/>
        <v>4.2869825000000125E-2</v>
      </c>
      <c r="G136" s="63">
        <f t="shared" si="24"/>
        <v>1.4589089230973075E-2</v>
      </c>
      <c r="H136" s="79">
        <f t="shared" si="25"/>
        <v>121.75069070771676</v>
      </c>
      <c r="I136" s="79">
        <f t="shared" si="26"/>
        <v>-1.7506907077167568</v>
      </c>
      <c r="J136" s="63">
        <f t="shared" si="27"/>
        <v>1.4696029413684209E-2</v>
      </c>
      <c r="K136" s="79">
        <f t="shared" si="28"/>
        <v>121.7635235296421</v>
      </c>
      <c r="L136" s="79">
        <f t="shared" si="29"/>
        <v>-1.7635235296421001</v>
      </c>
      <c r="R136" s="80">
        <f t="shared" si="20"/>
        <v>2.5689478224712474E-4</v>
      </c>
    </row>
    <row r="137" spans="1:18" s="69" customFormat="1" ht="14.25" x14ac:dyDescent="0.2">
      <c r="A137" s="62">
        <v>132</v>
      </c>
      <c r="B137" s="78">
        <v>43775</v>
      </c>
      <c r="C137" s="79">
        <v>350.05230699999998</v>
      </c>
      <c r="D137" s="79">
        <f t="shared" si="21"/>
        <v>-4.052094000000011</v>
      </c>
      <c r="E137" s="79">
        <f t="shared" si="22"/>
        <v>115.94790599999999</v>
      </c>
      <c r="F137" s="63">
        <f t="shared" si="23"/>
        <v>-3.3767450000000095E-2</v>
      </c>
      <c r="G137" s="63">
        <f t="shared" si="24"/>
        <v>-1.1509195844519622E-2</v>
      </c>
      <c r="H137" s="79">
        <f t="shared" si="25"/>
        <v>118.61889649865765</v>
      </c>
      <c r="I137" s="79">
        <f t="shared" si="26"/>
        <v>1.381103501342352</v>
      </c>
      <c r="J137" s="63">
        <f t="shared" si="27"/>
        <v>-1.1443218408347347E-2</v>
      </c>
      <c r="K137" s="79">
        <f t="shared" si="28"/>
        <v>118.62681379099831</v>
      </c>
      <c r="L137" s="79">
        <f t="shared" si="29"/>
        <v>1.3731862090016875</v>
      </c>
      <c r="R137" s="80">
        <f t="shared" si="20"/>
        <v>1.0141189919596813E-4</v>
      </c>
    </row>
    <row r="138" spans="1:18" s="69" customFormat="1" ht="14.25" x14ac:dyDescent="0.2">
      <c r="A138" s="62">
        <v>133</v>
      </c>
      <c r="B138" s="78">
        <v>43774</v>
      </c>
      <c r="C138" s="79">
        <v>354.104401</v>
      </c>
      <c r="D138" s="79">
        <f t="shared" si="21"/>
        <v>7.1159059999999954</v>
      </c>
      <c r="E138" s="79">
        <f t="shared" si="22"/>
        <v>127.115906</v>
      </c>
      <c r="F138" s="63">
        <f t="shared" si="23"/>
        <v>5.9299216666666626E-2</v>
      </c>
      <c r="G138" s="63">
        <f t="shared" si="24"/>
        <v>2.0300163955479393E-2</v>
      </c>
      <c r="H138" s="79">
        <f t="shared" si="25"/>
        <v>122.43601967465753</v>
      </c>
      <c r="I138" s="79">
        <f t="shared" si="26"/>
        <v>-2.4360196746575298</v>
      </c>
      <c r="J138" s="63">
        <f t="shared" si="27"/>
        <v>2.0507613660216587E-2</v>
      </c>
      <c r="K138" s="79">
        <f t="shared" si="28"/>
        <v>122.46091363922601</v>
      </c>
      <c r="L138" s="79">
        <f t="shared" si="29"/>
        <v>-2.4609136392260069</v>
      </c>
      <c r="R138" s="80">
        <f t="shared" si="20"/>
        <v>4.7258465486159715E-4</v>
      </c>
    </row>
    <row r="139" spans="1:18" s="69" customFormat="1" ht="14.25" x14ac:dyDescent="0.2">
      <c r="A139" s="62">
        <v>134</v>
      </c>
      <c r="B139" s="78">
        <v>43773</v>
      </c>
      <c r="C139" s="79">
        <v>346.988495</v>
      </c>
      <c r="D139" s="79">
        <f t="shared" si="21"/>
        <v>5.8310549999999921</v>
      </c>
      <c r="E139" s="79">
        <f t="shared" si="22"/>
        <v>125.83105499999999</v>
      </c>
      <c r="F139" s="63">
        <f t="shared" si="23"/>
        <v>4.8592124999999937E-2</v>
      </c>
      <c r="G139" s="63">
        <f t="shared" si="24"/>
        <v>1.6947552165376769E-2</v>
      </c>
      <c r="H139" s="79">
        <f t="shared" si="25"/>
        <v>122.03370625984522</v>
      </c>
      <c r="I139" s="79">
        <f t="shared" si="26"/>
        <v>-2.0337062598452178</v>
      </c>
      <c r="J139" s="63">
        <f t="shared" si="27"/>
        <v>1.7091976654532264E-2</v>
      </c>
      <c r="K139" s="79">
        <f t="shared" si="28"/>
        <v>122.05103719854388</v>
      </c>
      <c r="L139" s="79">
        <f t="shared" si="29"/>
        <v>-2.0510371985438809</v>
      </c>
      <c r="R139" s="80">
        <f t="shared" si="20"/>
        <v>3.3805972293396815E-4</v>
      </c>
    </row>
    <row r="140" spans="1:18" s="69" customFormat="1" ht="14.25" x14ac:dyDescent="0.2">
      <c r="A140" s="62">
        <v>135</v>
      </c>
      <c r="B140" s="78">
        <v>43770</v>
      </c>
      <c r="C140" s="79">
        <v>341.15744000000001</v>
      </c>
      <c r="D140" s="79">
        <f t="shared" si="21"/>
        <v>5.218322999999998</v>
      </c>
      <c r="E140" s="79">
        <f t="shared" si="22"/>
        <v>125.218323</v>
      </c>
      <c r="F140" s="63">
        <f t="shared" si="23"/>
        <v>4.3486024999999984E-2</v>
      </c>
      <c r="G140" s="63">
        <f t="shared" si="24"/>
        <v>1.5414127472379385E-2</v>
      </c>
      <c r="H140" s="79">
        <f t="shared" si="25"/>
        <v>121.84969529668552</v>
      </c>
      <c r="I140" s="79">
        <f t="shared" si="26"/>
        <v>-1.8496952966855247</v>
      </c>
      <c r="J140" s="63">
        <f t="shared" si="27"/>
        <v>1.5533537882103791E-2</v>
      </c>
      <c r="K140" s="79">
        <f t="shared" si="28"/>
        <v>121.86402454585246</v>
      </c>
      <c r="L140" s="79">
        <f t="shared" si="29"/>
        <v>-1.8640245458524589</v>
      </c>
      <c r="R140" s="80">
        <f t="shared" si="20"/>
        <v>2.8402279317338015E-4</v>
      </c>
    </row>
    <row r="141" spans="1:18" s="69" customFormat="1" ht="14.25" x14ac:dyDescent="0.2">
      <c r="A141" s="62">
        <v>136</v>
      </c>
      <c r="B141" s="78">
        <v>43769</v>
      </c>
      <c r="C141" s="79">
        <v>335.93911700000001</v>
      </c>
      <c r="D141" s="79">
        <f t="shared" si="21"/>
        <v>-6.0781559999999786</v>
      </c>
      <c r="E141" s="79">
        <f t="shared" si="22"/>
        <v>113.92184400000002</v>
      </c>
      <c r="F141" s="63">
        <f t="shared" si="23"/>
        <v>-5.0651299999999823E-2</v>
      </c>
      <c r="G141" s="63">
        <f t="shared" si="24"/>
        <v>-1.7931297495334068E-2</v>
      </c>
      <c r="H141" s="79">
        <f t="shared" si="25"/>
        <v>117.84824430055991</v>
      </c>
      <c r="I141" s="79">
        <f t="shared" si="26"/>
        <v>2.1517556994400877</v>
      </c>
      <c r="J141" s="63">
        <f t="shared" si="27"/>
        <v>-1.7771488400821146E-2</v>
      </c>
      <c r="K141" s="79">
        <f t="shared" si="28"/>
        <v>117.86742139190147</v>
      </c>
      <c r="L141" s="79">
        <f t="shared" si="29"/>
        <v>2.1325786080985267</v>
      </c>
      <c r="R141" s="80">
        <f t="shared" si="20"/>
        <v>2.7200087968857979E-4</v>
      </c>
    </row>
    <row r="142" spans="1:18" s="69" customFormat="1" ht="14.25" x14ac:dyDescent="0.2">
      <c r="A142" s="62">
        <v>137</v>
      </c>
      <c r="B142" s="78">
        <v>43768</v>
      </c>
      <c r="C142" s="79">
        <v>342.01727299999999</v>
      </c>
      <c r="D142" s="79">
        <f t="shared" si="21"/>
        <v>-2.8364559999999983</v>
      </c>
      <c r="E142" s="79">
        <f t="shared" si="22"/>
        <v>117.163544</v>
      </c>
      <c r="F142" s="63">
        <f t="shared" si="23"/>
        <v>-2.363713333333332E-2</v>
      </c>
      <c r="G142" s="63">
        <f t="shared" si="24"/>
        <v>-8.2591115807841061E-3</v>
      </c>
      <c r="H142" s="79">
        <f t="shared" si="25"/>
        <v>119.00890661030591</v>
      </c>
      <c r="I142" s="79">
        <f t="shared" si="26"/>
        <v>0.99109338969408611</v>
      </c>
      <c r="J142" s="63">
        <f t="shared" si="27"/>
        <v>-8.2250988215354301E-3</v>
      </c>
      <c r="K142" s="79">
        <f t="shared" si="28"/>
        <v>119.01298814141575</v>
      </c>
      <c r="L142" s="79">
        <f t="shared" si="29"/>
        <v>0.98701185858425333</v>
      </c>
      <c r="R142" s="80">
        <f t="shared" si="20"/>
        <v>4.6515990899920715E-5</v>
      </c>
    </row>
    <row r="143" spans="1:18" s="69" customFormat="1" ht="14.25" x14ac:dyDescent="0.2">
      <c r="A143" s="62">
        <v>138</v>
      </c>
      <c r="B143" s="78">
        <v>43767</v>
      </c>
      <c r="C143" s="79">
        <v>344.85372899999999</v>
      </c>
      <c r="D143" s="79">
        <f t="shared" si="21"/>
        <v>7.955962999999997</v>
      </c>
      <c r="E143" s="79">
        <f t="shared" si="22"/>
        <v>127.955963</v>
      </c>
      <c r="F143" s="63">
        <f t="shared" si="23"/>
        <v>6.6299691666666646E-2</v>
      </c>
      <c r="G143" s="63">
        <f t="shared" si="24"/>
        <v>2.3340833873232141E-2</v>
      </c>
      <c r="H143" s="79">
        <f t="shared" si="25"/>
        <v>122.80090006478785</v>
      </c>
      <c r="I143" s="79">
        <f t="shared" si="26"/>
        <v>-2.8009000647878537</v>
      </c>
      <c r="J143" s="63">
        <f t="shared" si="27"/>
        <v>2.3615362887268291E-2</v>
      </c>
      <c r="K143" s="79">
        <f t="shared" si="28"/>
        <v>122.83384354647221</v>
      </c>
      <c r="L143" s="79">
        <f t="shared" si="29"/>
        <v>-2.8338435464722096</v>
      </c>
      <c r="R143" s="80">
        <f t="shared" si="20"/>
        <v>6.1403264976646191E-4</v>
      </c>
    </row>
    <row r="144" spans="1:18" s="69" customFormat="1" ht="14.25" x14ac:dyDescent="0.2">
      <c r="A144" s="62">
        <v>139</v>
      </c>
      <c r="B144" s="78">
        <v>43766</v>
      </c>
      <c r="C144" s="79">
        <v>336.89776599999999</v>
      </c>
      <c r="D144" s="79">
        <f t="shared" si="21"/>
        <v>1.0377199999999789</v>
      </c>
      <c r="E144" s="79">
        <f t="shared" si="22"/>
        <v>121.03771999999998</v>
      </c>
      <c r="F144" s="63">
        <f t="shared" si="23"/>
        <v>8.6476666666664911E-3</v>
      </c>
      <c r="G144" s="63">
        <f t="shared" si="24"/>
        <v>3.0849759140512095E-3</v>
      </c>
      <c r="H144" s="79">
        <f t="shared" si="25"/>
        <v>120.37019710968615</v>
      </c>
      <c r="I144" s="79">
        <f t="shared" si="26"/>
        <v>-0.37019710968614561</v>
      </c>
      <c r="J144" s="63">
        <f t="shared" si="27"/>
        <v>3.0897393493478495E-3</v>
      </c>
      <c r="K144" s="79">
        <f t="shared" si="28"/>
        <v>120.37076872192175</v>
      </c>
      <c r="L144" s="79">
        <f t="shared" si="29"/>
        <v>-0.37076872192174903</v>
      </c>
      <c r="R144" s="80">
        <f t="shared" si="20"/>
        <v>2.0464985731419303E-5</v>
      </c>
    </row>
    <row r="145" spans="1:18" s="69" customFormat="1" ht="14.25" x14ac:dyDescent="0.2">
      <c r="A145" s="62">
        <v>140</v>
      </c>
      <c r="B145" s="78">
        <v>43763</v>
      </c>
      <c r="C145" s="79">
        <v>335.86004600000001</v>
      </c>
      <c r="D145" s="79">
        <f t="shared" si="21"/>
        <v>-4.6648559999999861</v>
      </c>
      <c r="E145" s="79">
        <f t="shared" si="22"/>
        <v>115.33514400000001</v>
      </c>
      <c r="F145" s="63">
        <f t="shared" si="23"/>
        <v>-3.8873799999999882E-2</v>
      </c>
      <c r="G145" s="63">
        <f t="shared" si="24"/>
        <v>-1.3793713113771014E-2</v>
      </c>
      <c r="H145" s="79">
        <f t="shared" si="25"/>
        <v>118.34475442634748</v>
      </c>
      <c r="I145" s="79">
        <f t="shared" si="26"/>
        <v>1.6552455736525218</v>
      </c>
      <c r="J145" s="63">
        <f t="shared" si="27"/>
        <v>-1.3699015762436035E-2</v>
      </c>
      <c r="K145" s="79">
        <f t="shared" si="28"/>
        <v>118.35611810850767</v>
      </c>
      <c r="L145" s="79">
        <f t="shared" si="29"/>
        <v>1.6438818914923274</v>
      </c>
      <c r="R145" s="80">
        <f t="shared" si="20"/>
        <v>1.5264268398816294E-4</v>
      </c>
    </row>
    <row r="146" spans="1:18" s="69" customFormat="1" ht="14.25" x14ac:dyDescent="0.2">
      <c r="A146" s="62">
        <v>141</v>
      </c>
      <c r="B146" s="78">
        <v>43762</v>
      </c>
      <c r="C146" s="79">
        <v>340.524902</v>
      </c>
      <c r="D146" s="79">
        <f t="shared" si="21"/>
        <v>4.0026849999999854</v>
      </c>
      <c r="E146" s="79">
        <f t="shared" si="22"/>
        <v>124.00268499999999</v>
      </c>
      <c r="F146" s="63">
        <f t="shared" si="23"/>
        <v>3.3355708333333213E-2</v>
      </c>
      <c r="G146" s="63">
        <f t="shared" si="24"/>
        <v>1.1824085862998081E-2</v>
      </c>
      <c r="H146" s="79">
        <f t="shared" si="25"/>
        <v>121.41889030355978</v>
      </c>
      <c r="I146" s="79">
        <f t="shared" si="26"/>
        <v>-1.4188903035597775</v>
      </c>
      <c r="J146" s="63">
        <f t="shared" si="27"/>
        <v>1.1894266701565161E-2</v>
      </c>
      <c r="K146" s="79">
        <f t="shared" si="28"/>
        <v>121.42731200418781</v>
      </c>
      <c r="L146" s="79">
        <f t="shared" si="29"/>
        <v>-1.4273120041878116</v>
      </c>
      <c r="R146" s="80">
        <f t="shared" si="20"/>
        <v>1.759054232329271E-4</v>
      </c>
    </row>
    <row r="147" spans="1:18" s="69" customFormat="1" ht="14.25" x14ac:dyDescent="0.2">
      <c r="A147" s="62">
        <v>142</v>
      </c>
      <c r="B147" s="78">
        <v>43761</v>
      </c>
      <c r="C147" s="79">
        <v>336.52221700000001</v>
      </c>
      <c r="D147" s="79">
        <f t="shared" si="21"/>
        <v>3.4591070000000173</v>
      </c>
      <c r="E147" s="79">
        <f t="shared" si="22"/>
        <v>123.45910700000002</v>
      </c>
      <c r="F147" s="63">
        <f t="shared" si="23"/>
        <v>2.8825891666666811E-2</v>
      </c>
      <c r="G147" s="63">
        <f t="shared" si="24"/>
        <v>1.033217913604691E-2</v>
      </c>
      <c r="H147" s="79">
        <f t="shared" si="25"/>
        <v>121.23986149632563</v>
      </c>
      <c r="I147" s="79">
        <f t="shared" si="26"/>
        <v>-1.2398614963256307</v>
      </c>
      <c r="J147" s="63">
        <f t="shared" si="27"/>
        <v>1.0385740408176749E-2</v>
      </c>
      <c r="K147" s="79">
        <f t="shared" si="28"/>
        <v>121.24628884898122</v>
      </c>
      <c r="L147" s="79">
        <f t="shared" si="29"/>
        <v>-1.2462888489812229</v>
      </c>
      <c r="R147" s="80">
        <f t="shared" si="20"/>
        <v>1.3855708745123084E-4</v>
      </c>
    </row>
    <row r="148" spans="1:18" s="69" customFormat="1" ht="14.25" x14ac:dyDescent="0.2">
      <c r="A148" s="62">
        <v>143</v>
      </c>
      <c r="B148" s="78">
        <v>43760</v>
      </c>
      <c r="C148" s="79">
        <v>333.06310999999999</v>
      </c>
      <c r="D148" s="79">
        <f t="shared" si="21"/>
        <v>5.8706359999999904</v>
      </c>
      <c r="E148" s="79">
        <f t="shared" si="22"/>
        <v>125.87063599999999</v>
      </c>
      <c r="F148" s="63">
        <f t="shared" si="23"/>
        <v>4.8921966666666587E-2</v>
      </c>
      <c r="G148" s="63">
        <f t="shared" si="24"/>
        <v>1.7783388301841976E-2</v>
      </c>
      <c r="H148" s="79">
        <f t="shared" si="25"/>
        <v>122.13400659622103</v>
      </c>
      <c r="I148" s="79">
        <f t="shared" si="26"/>
        <v>-2.1340065962210275</v>
      </c>
      <c r="J148" s="63">
        <f t="shared" si="27"/>
        <v>1.7942454263174739E-2</v>
      </c>
      <c r="K148" s="79">
        <f t="shared" si="28"/>
        <v>122.15309451158097</v>
      </c>
      <c r="L148" s="79">
        <f t="shared" si="29"/>
        <v>-2.1530945115809743</v>
      </c>
      <c r="R148" s="80">
        <f t="shared" si="20"/>
        <v>3.6949438087708415E-4</v>
      </c>
    </row>
    <row r="149" spans="1:18" s="69" customFormat="1" ht="14.25" x14ac:dyDescent="0.2">
      <c r="A149" s="62">
        <v>144</v>
      </c>
      <c r="B149" s="78">
        <v>43759</v>
      </c>
      <c r="C149" s="79">
        <v>327.192474</v>
      </c>
      <c r="D149" s="79">
        <f t="shared" si="21"/>
        <v>-12.788880000000006</v>
      </c>
      <c r="E149" s="79">
        <f t="shared" si="22"/>
        <v>107.21111999999999</v>
      </c>
      <c r="F149" s="63">
        <f t="shared" si="23"/>
        <v>-0.10657400000000004</v>
      </c>
      <c r="G149" s="63">
        <f t="shared" si="24"/>
        <v>-3.8342171688338228E-2</v>
      </c>
      <c r="H149" s="79">
        <f t="shared" si="25"/>
        <v>115.39893939739942</v>
      </c>
      <c r="I149" s="79">
        <f t="shared" si="26"/>
        <v>4.6010606026005831</v>
      </c>
      <c r="J149" s="63">
        <f t="shared" si="27"/>
        <v>-3.7616415869677386E-2</v>
      </c>
      <c r="K149" s="79">
        <f t="shared" si="28"/>
        <v>115.48603009563872</v>
      </c>
      <c r="L149" s="79">
        <f t="shared" si="29"/>
        <v>4.5139699043612751</v>
      </c>
      <c r="R149" s="80">
        <f t="shared" si="20"/>
        <v>1.3618552753766389E-3</v>
      </c>
    </row>
    <row r="150" spans="1:18" s="69" customFormat="1" ht="14.25" x14ac:dyDescent="0.2">
      <c r="A150" s="62">
        <v>145</v>
      </c>
      <c r="B150" s="78">
        <v>43756</v>
      </c>
      <c r="C150" s="79">
        <v>339.98135400000001</v>
      </c>
      <c r="D150" s="79">
        <f t="shared" si="21"/>
        <v>-24.76724200000001</v>
      </c>
      <c r="E150" s="79">
        <f t="shared" si="22"/>
        <v>95.23275799999999</v>
      </c>
      <c r="F150" s="63">
        <f t="shared" si="23"/>
        <v>-0.20639368333333341</v>
      </c>
      <c r="G150" s="63">
        <f t="shared" si="24"/>
        <v>-7.031756325379368E-2</v>
      </c>
      <c r="H150" s="79">
        <f t="shared" si="25"/>
        <v>111.56189240954475</v>
      </c>
      <c r="I150" s="79">
        <f t="shared" si="26"/>
        <v>8.4381075904552461</v>
      </c>
      <c r="J150" s="63">
        <f t="shared" si="27"/>
        <v>-6.7902227100005097E-2</v>
      </c>
      <c r="K150" s="79">
        <f t="shared" si="28"/>
        <v>111.85173274799938</v>
      </c>
      <c r="L150" s="79">
        <f t="shared" si="29"/>
        <v>8.1482672520006219</v>
      </c>
      <c r="R150" s="80">
        <f t="shared" si="20"/>
        <v>4.7442773704613984E-3</v>
      </c>
    </row>
    <row r="151" spans="1:18" s="69" customFormat="1" ht="14.25" x14ac:dyDescent="0.2">
      <c r="A151" s="62">
        <v>146</v>
      </c>
      <c r="B151" s="78">
        <v>43755</v>
      </c>
      <c r="C151" s="79">
        <v>364.74859600000002</v>
      </c>
      <c r="D151" s="79">
        <f t="shared" si="21"/>
        <v>-3.3306279999999902</v>
      </c>
      <c r="E151" s="79">
        <f t="shared" si="22"/>
        <v>116.66937200000001</v>
      </c>
      <c r="F151" s="63">
        <f t="shared" si="23"/>
        <v>-2.7755233333333251E-2</v>
      </c>
      <c r="G151" s="63">
        <f t="shared" si="24"/>
        <v>-9.089859423953189E-3</v>
      </c>
      <c r="H151" s="79">
        <f t="shared" si="25"/>
        <v>118.90921686912561</v>
      </c>
      <c r="I151" s="79">
        <f t="shared" si="26"/>
        <v>1.0907831308743852</v>
      </c>
      <c r="J151" s="63">
        <f t="shared" si="27"/>
        <v>-9.0486715436022269E-3</v>
      </c>
      <c r="K151" s="79">
        <f t="shared" si="28"/>
        <v>118.91415941476774</v>
      </c>
      <c r="L151" s="79">
        <f t="shared" si="29"/>
        <v>1.0858405852322619</v>
      </c>
      <c r="R151" s="80">
        <f t="shared" si="20"/>
        <v>5.8537970860672636E-5</v>
      </c>
    </row>
    <row r="152" spans="1:18" s="69" customFormat="1" ht="14.25" x14ac:dyDescent="0.2">
      <c r="A152" s="62">
        <v>147</v>
      </c>
      <c r="B152" s="78">
        <v>43754</v>
      </c>
      <c r="C152" s="79">
        <v>368.07922400000001</v>
      </c>
      <c r="D152" s="79">
        <f t="shared" si="21"/>
        <v>1.4528510000000097</v>
      </c>
      <c r="E152" s="79">
        <f t="shared" si="22"/>
        <v>121.45285100000001</v>
      </c>
      <c r="F152" s="63">
        <f t="shared" si="23"/>
        <v>1.2107091666666746E-2</v>
      </c>
      <c r="G152" s="63">
        <f t="shared" si="24"/>
        <v>3.9549253460289336E-3</v>
      </c>
      <c r="H152" s="79">
        <f t="shared" si="25"/>
        <v>120.47459104152347</v>
      </c>
      <c r="I152" s="79">
        <f t="shared" si="26"/>
        <v>-0.47459104152346754</v>
      </c>
      <c r="J152" s="63">
        <f t="shared" si="27"/>
        <v>3.9627563835949401E-3</v>
      </c>
      <c r="K152" s="79">
        <f t="shared" si="28"/>
        <v>120.47553076603138</v>
      </c>
      <c r="L152" s="79">
        <f t="shared" si="29"/>
        <v>-0.47553076603138322</v>
      </c>
      <c r="R152" s="80">
        <f t="shared" si="20"/>
        <v>2.9092794397106275E-5</v>
      </c>
    </row>
    <row r="153" spans="1:18" s="69" customFormat="1" ht="14.25" x14ac:dyDescent="0.2">
      <c r="A153" s="62">
        <v>148</v>
      </c>
      <c r="B153" s="78">
        <v>43753</v>
      </c>
      <c r="C153" s="79">
        <v>366.626373</v>
      </c>
      <c r="D153" s="79">
        <f t="shared" si="21"/>
        <v>-2.194061999999974</v>
      </c>
      <c r="E153" s="79">
        <f t="shared" si="22"/>
        <v>117.80593800000003</v>
      </c>
      <c r="F153" s="63">
        <f t="shared" si="23"/>
        <v>-1.8283849999999782E-2</v>
      </c>
      <c r="G153" s="63">
        <f t="shared" si="24"/>
        <v>-5.9666273217790942E-3</v>
      </c>
      <c r="H153" s="79">
        <f t="shared" si="25"/>
        <v>119.28400472138651</v>
      </c>
      <c r="I153" s="79">
        <f t="shared" si="26"/>
        <v>0.71599527861349088</v>
      </c>
      <c r="J153" s="63">
        <f t="shared" si="27"/>
        <v>-5.9488623508618067E-3</v>
      </c>
      <c r="K153" s="79">
        <f t="shared" si="28"/>
        <v>119.28613651789658</v>
      </c>
      <c r="L153" s="79">
        <f t="shared" si="29"/>
        <v>0.71386348210342021</v>
      </c>
      <c r="R153" s="80">
        <f t="shared" si="20"/>
        <v>2.0500782658094452E-5</v>
      </c>
    </row>
    <row r="154" spans="1:18" s="69" customFormat="1" ht="14.25" x14ac:dyDescent="0.2">
      <c r="A154" s="62">
        <v>149</v>
      </c>
      <c r="B154" s="78">
        <v>43752</v>
      </c>
      <c r="C154" s="79">
        <v>368.82043499999997</v>
      </c>
      <c r="D154" s="79">
        <f t="shared" si="21"/>
        <v>-1.719695999999999</v>
      </c>
      <c r="E154" s="79">
        <f t="shared" si="22"/>
        <v>118.280304</v>
      </c>
      <c r="F154" s="63">
        <f t="shared" si="23"/>
        <v>-1.4330799999999993E-2</v>
      </c>
      <c r="G154" s="63">
        <f t="shared" si="24"/>
        <v>-4.651855076482342E-3</v>
      </c>
      <c r="H154" s="79">
        <f t="shared" si="25"/>
        <v>119.44177739082211</v>
      </c>
      <c r="I154" s="79">
        <f t="shared" si="26"/>
        <v>0.55822260917788924</v>
      </c>
      <c r="J154" s="63">
        <f t="shared" si="27"/>
        <v>-4.6410519566637684E-3</v>
      </c>
      <c r="K154" s="79">
        <f t="shared" si="28"/>
        <v>119.44307376520035</v>
      </c>
      <c r="L154" s="79">
        <f t="shared" si="29"/>
        <v>0.55692623479964709</v>
      </c>
      <c r="R154" s="80">
        <f t="shared" si="20"/>
        <v>1.0323412395304238E-5</v>
      </c>
    </row>
    <row r="155" spans="1:18" s="69" customFormat="1" ht="14.25" x14ac:dyDescent="0.2">
      <c r="A155" s="62">
        <v>150</v>
      </c>
      <c r="B155" s="78">
        <v>43749</v>
      </c>
      <c r="C155" s="79">
        <v>370.54013099999997</v>
      </c>
      <c r="D155" s="79">
        <f t="shared" si="21"/>
        <v>3.8742069999999558</v>
      </c>
      <c r="E155" s="79">
        <f t="shared" si="22"/>
        <v>123.87420699999996</v>
      </c>
      <c r="F155" s="63">
        <f t="shared" si="23"/>
        <v>3.2285058333332964E-2</v>
      </c>
      <c r="G155" s="63">
        <f t="shared" si="24"/>
        <v>1.0510609998127991E-2</v>
      </c>
      <c r="H155" s="79">
        <f t="shared" si="25"/>
        <v>121.26127319977536</v>
      </c>
      <c r="I155" s="79">
        <f t="shared" si="26"/>
        <v>-1.2612731997753599</v>
      </c>
      <c r="J155" s="63">
        <f t="shared" si="27"/>
        <v>1.0566040491943712E-2</v>
      </c>
      <c r="K155" s="79">
        <f t="shared" si="28"/>
        <v>121.26792485903324</v>
      </c>
      <c r="L155" s="79">
        <f t="shared" si="29"/>
        <v>-1.2679248590332435</v>
      </c>
      <c r="R155" s="80">
        <f t="shared" si="20"/>
        <v>1.427895541781149E-4</v>
      </c>
    </row>
    <row r="156" spans="1:18" s="69" customFormat="1" ht="14.25" x14ac:dyDescent="0.2">
      <c r="A156" s="62">
        <v>151</v>
      </c>
      <c r="B156" s="78">
        <v>43748</v>
      </c>
      <c r="C156" s="79">
        <v>366.66592400000002</v>
      </c>
      <c r="D156" s="79">
        <f t="shared" si="21"/>
        <v>-3.9137269999999944</v>
      </c>
      <c r="E156" s="79">
        <f t="shared" si="22"/>
        <v>116.08627300000001</v>
      </c>
      <c r="F156" s="63">
        <f t="shared" si="23"/>
        <v>-3.2614391666666617E-2</v>
      </c>
      <c r="G156" s="63">
        <f t="shared" si="24"/>
        <v>-1.0617259425109656E-2</v>
      </c>
      <c r="H156" s="79">
        <f t="shared" si="25"/>
        <v>118.72592886898684</v>
      </c>
      <c r="I156" s="79">
        <f t="shared" si="26"/>
        <v>1.2740711310131587</v>
      </c>
      <c r="J156" s="63">
        <f t="shared" si="27"/>
        <v>-1.0561095271796222E-2</v>
      </c>
      <c r="K156" s="79">
        <f t="shared" si="28"/>
        <v>118.73266856738445</v>
      </c>
      <c r="L156" s="79">
        <f t="shared" si="29"/>
        <v>1.2673314326155491</v>
      </c>
      <c r="R156" s="80">
        <f t="shared" si="20"/>
        <v>8.424323035184853E-5</v>
      </c>
    </row>
    <row r="157" spans="1:18" s="69" customFormat="1" ht="14.25" x14ac:dyDescent="0.2">
      <c r="A157" s="62">
        <v>152</v>
      </c>
      <c r="B157" s="78">
        <v>43747</v>
      </c>
      <c r="C157" s="79">
        <v>370.57965100000001</v>
      </c>
      <c r="D157" s="79">
        <f t="shared" si="21"/>
        <v>0.84994499999999107</v>
      </c>
      <c r="E157" s="79">
        <f t="shared" si="22"/>
        <v>120.84994499999999</v>
      </c>
      <c r="F157" s="63">
        <f t="shared" si="23"/>
        <v>7.0828749999999252E-3</v>
      </c>
      <c r="G157" s="63">
        <f t="shared" si="24"/>
        <v>2.2961897358366699E-3</v>
      </c>
      <c r="H157" s="79">
        <f t="shared" si="25"/>
        <v>120.2755427683004</v>
      </c>
      <c r="I157" s="79">
        <f t="shared" si="26"/>
        <v>-0.27554276830039726</v>
      </c>
      <c r="J157" s="63">
        <f t="shared" si="27"/>
        <v>2.2988279984189073E-3</v>
      </c>
      <c r="K157" s="79">
        <f t="shared" si="28"/>
        <v>120.27585935981026</v>
      </c>
      <c r="L157" s="79">
        <f t="shared" si="29"/>
        <v>-0.275859359810255</v>
      </c>
      <c r="R157" s="80">
        <f t="shared" si="20"/>
        <v>1.3950509304002806E-5</v>
      </c>
    </row>
    <row r="158" spans="1:18" s="69" customFormat="1" ht="14.25" x14ac:dyDescent="0.2">
      <c r="A158" s="62">
        <v>153</v>
      </c>
      <c r="B158" s="78">
        <v>43746</v>
      </c>
      <c r="C158" s="79">
        <v>369.72970600000002</v>
      </c>
      <c r="D158" s="79">
        <f t="shared" si="21"/>
        <v>-2.4114989999999921</v>
      </c>
      <c r="E158" s="79">
        <f t="shared" si="22"/>
        <v>117.58850100000001</v>
      </c>
      <c r="F158" s="63">
        <f t="shared" si="23"/>
        <v>-2.0095824999999935E-2</v>
      </c>
      <c r="G158" s="63">
        <f t="shared" si="24"/>
        <v>-6.5011512319234008E-3</v>
      </c>
      <c r="H158" s="79">
        <f t="shared" si="25"/>
        <v>119.21986185216919</v>
      </c>
      <c r="I158" s="79">
        <f t="shared" si="26"/>
        <v>0.78013814783081159</v>
      </c>
      <c r="J158" s="63">
        <f t="shared" si="27"/>
        <v>-6.4800644690769784E-3</v>
      </c>
      <c r="K158" s="79">
        <f t="shared" si="28"/>
        <v>119.22239226371076</v>
      </c>
      <c r="L158" s="79">
        <f t="shared" si="29"/>
        <v>0.77760773628924085</v>
      </c>
      <c r="R158" s="80">
        <f t="shared" si="20"/>
        <v>2.5626910737568075E-5</v>
      </c>
    </row>
    <row r="159" spans="1:18" s="69" customFormat="1" ht="14.25" x14ac:dyDescent="0.2">
      <c r="A159" s="62">
        <v>154</v>
      </c>
      <c r="B159" s="78">
        <v>43745</v>
      </c>
      <c r="C159" s="79">
        <v>372.14120500000001</v>
      </c>
      <c r="D159" s="79">
        <f t="shared" si="21"/>
        <v>0.83017000000000962</v>
      </c>
      <c r="E159" s="79">
        <f t="shared" si="22"/>
        <v>120.83017000000001</v>
      </c>
      <c r="F159" s="63">
        <f t="shared" si="23"/>
        <v>6.9180833333334132E-3</v>
      </c>
      <c r="G159" s="63">
        <f t="shared" si="24"/>
        <v>2.2332849385015979E-3</v>
      </c>
      <c r="H159" s="79">
        <f t="shared" si="25"/>
        <v>120.26799419262019</v>
      </c>
      <c r="I159" s="79">
        <f t="shared" si="26"/>
        <v>-0.26799419262019342</v>
      </c>
      <c r="J159" s="63">
        <f t="shared" si="27"/>
        <v>2.2357805767878932E-3</v>
      </c>
      <c r="K159" s="79">
        <f t="shared" si="28"/>
        <v>120.26829366921454</v>
      </c>
      <c r="L159" s="79">
        <f t="shared" si="29"/>
        <v>-0.26829366921454323</v>
      </c>
      <c r="R159" s="80">
        <f t="shared" si="20"/>
        <v>1.3484562693219495E-5</v>
      </c>
    </row>
    <row r="160" spans="1:18" s="69" customFormat="1" ht="14.25" x14ac:dyDescent="0.2">
      <c r="A160" s="62">
        <v>155</v>
      </c>
      <c r="B160" s="78">
        <v>43742</v>
      </c>
      <c r="C160" s="79">
        <v>371.311035</v>
      </c>
      <c r="D160" s="79">
        <f t="shared" si="21"/>
        <v>3.5876160000000255</v>
      </c>
      <c r="E160" s="79">
        <f t="shared" si="22"/>
        <v>123.58761600000003</v>
      </c>
      <c r="F160" s="63">
        <f t="shared" si="23"/>
        <v>2.9896800000000213E-2</v>
      </c>
      <c r="G160" s="63">
        <f t="shared" si="24"/>
        <v>9.7090038568113934E-3</v>
      </c>
      <c r="H160" s="79">
        <f t="shared" si="25"/>
        <v>121.16508046281736</v>
      </c>
      <c r="I160" s="79">
        <f t="shared" si="26"/>
        <v>-1.1650804628173574</v>
      </c>
      <c r="J160" s="63">
        <f t="shared" si="27"/>
        <v>9.7562891418673161E-3</v>
      </c>
      <c r="K160" s="79">
        <f t="shared" si="28"/>
        <v>121.17075469702407</v>
      </c>
      <c r="L160" s="79">
        <f t="shared" si="29"/>
        <v>-1.1707546970240656</v>
      </c>
      <c r="R160" s="80">
        <f t="shared" si="20"/>
        <v>1.2427460823201218E-4</v>
      </c>
    </row>
    <row r="161" spans="1:18" s="69" customFormat="1" ht="14.25" x14ac:dyDescent="0.2">
      <c r="A161" s="62">
        <v>156</v>
      </c>
      <c r="B161" s="78">
        <v>43741</v>
      </c>
      <c r="C161" s="79">
        <v>367.72341899999998</v>
      </c>
      <c r="D161" s="79">
        <f t="shared" si="21"/>
        <v>4.6549989999999752</v>
      </c>
      <c r="E161" s="79">
        <f t="shared" si="22"/>
        <v>124.65499899999998</v>
      </c>
      <c r="F161" s="63">
        <f t="shared" si="23"/>
        <v>3.8791658333333125E-2</v>
      </c>
      <c r="G161" s="63">
        <f t="shared" si="24"/>
        <v>1.2739775435340444E-2</v>
      </c>
      <c r="H161" s="79">
        <f t="shared" si="25"/>
        <v>121.52877305224085</v>
      </c>
      <c r="I161" s="79">
        <f t="shared" si="26"/>
        <v>-1.5287730522408509</v>
      </c>
      <c r="J161" s="63">
        <f t="shared" si="27"/>
        <v>1.2821272089706881E-2</v>
      </c>
      <c r="K161" s="79">
        <f t="shared" si="28"/>
        <v>121.53855265076484</v>
      </c>
      <c r="L161" s="79">
        <f t="shared" si="29"/>
        <v>-1.5385526507648422</v>
      </c>
      <c r="R161" s="80">
        <f t="shared" si="20"/>
        <v>2.01033371692133E-4</v>
      </c>
    </row>
    <row r="162" spans="1:18" s="69" customFormat="1" ht="14.25" x14ac:dyDescent="0.2">
      <c r="A162" s="62">
        <v>157</v>
      </c>
      <c r="B162" s="78">
        <v>43740</v>
      </c>
      <c r="C162" s="79">
        <v>363.06842</v>
      </c>
      <c r="D162" s="79">
        <f t="shared" si="21"/>
        <v>-7.4914549999999736</v>
      </c>
      <c r="E162" s="79">
        <f t="shared" si="22"/>
        <v>112.50854500000003</v>
      </c>
      <c r="F162" s="63">
        <f t="shared" si="23"/>
        <v>-6.2428791666666449E-2</v>
      </c>
      <c r="G162" s="63">
        <f t="shared" si="24"/>
        <v>-2.042373626493197E-2</v>
      </c>
      <c r="H162" s="79">
        <f t="shared" si="25"/>
        <v>117.54915164820817</v>
      </c>
      <c r="I162" s="79">
        <f t="shared" si="26"/>
        <v>2.4508483517918336</v>
      </c>
      <c r="J162" s="63">
        <f t="shared" si="27"/>
        <v>-2.0216584431868058E-2</v>
      </c>
      <c r="K162" s="79">
        <f t="shared" si="28"/>
        <v>117.57400986817584</v>
      </c>
      <c r="L162" s="79">
        <f t="shared" si="29"/>
        <v>2.4259901318241646</v>
      </c>
      <c r="R162" s="80">
        <f t="shared" si="20"/>
        <v>3.6042597015223946E-4</v>
      </c>
    </row>
    <row r="163" spans="1:18" s="69" customFormat="1" ht="14.25" x14ac:dyDescent="0.2">
      <c r="A163" s="62">
        <v>158</v>
      </c>
      <c r="B163" s="78">
        <v>43739</v>
      </c>
      <c r="C163" s="79">
        <v>370.55987499999998</v>
      </c>
      <c r="D163" s="79">
        <f t="shared" si="21"/>
        <v>-5.4653940000000034</v>
      </c>
      <c r="E163" s="79">
        <f t="shared" si="22"/>
        <v>114.534606</v>
      </c>
      <c r="F163" s="63">
        <f t="shared" si="23"/>
        <v>-4.5544950000000028E-2</v>
      </c>
      <c r="G163" s="63">
        <f t="shared" si="24"/>
        <v>-1.4641308301757663E-2</v>
      </c>
      <c r="H163" s="79">
        <f t="shared" si="25"/>
        <v>118.24304300378908</v>
      </c>
      <c r="I163" s="79">
        <f t="shared" si="26"/>
        <v>1.7569569962109171</v>
      </c>
      <c r="J163" s="63">
        <f t="shared" si="27"/>
        <v>-1.4534645542664325E-2</v>
      </c>
      <c r="K163" s="79">
        <f t="shared" si="28"/>
        <v>118.25584253488027</v>
      </c>
      <c r="L163" s="79">
        <f t="shared" si="29"/>
        <v>1.7441574651197271</v>
      </c>
      <c r="R163" s="80">
        <f t="shared" si="20"/>
        <v>1.7430494947993653E-4</v>
      </c>
    </row>
    <row r="164" spans="1:18" s="69" customFormat="1" ht="14.25" x14ac:dyDescent="0.2">
      <c r="A164" s="62">
        <v>159</v>
      </c>
      <c r="B164" s="78">
        <v>43738</v>
      </c>
      <c r="C164" s="79">
        <v>376.02526899999998</v>
      </c>
      <c r="D164" s="79">
        <f t="shared" si="21"/>
        <v>-2.3620910000000208</v>
      </c>
      <c r="E164" s="79">
        <f t="shared" si="22"/>
        <v>117.63790899999998</v>
      </c>
      <c r="F164" s="63">
        <f t="shared" si="23"/>
        <v>-1.9684091666666841E-2</v>
      </c>
      <c r="G164" s="63">
        <f t="shared" si="24"/>
        <v>-6.262086895318885E-3</v>
      </c>
      <c r="H164" s="79">
        <f t="shared" si="25"/>
        <v>119.24854957256173</v>
      </c>
      <c r="I164" s="79">
        <f t="shared" si="26"/>
        <v>0.75145042743827162</v>
      </c>
      <c r="J164" s="63">
        <f t="shared" si="27"/>
        <v>-6.2425208918184287E-3</v>
      </c>
      <c r="K164" s="79">
        <f t="shared" si="28"/>
        <v>119.25089749298179</v>
      </c>
      <c r="L164" s="79">
        <f t="shared" si="29"/>
        <v>0.74910250701820758</v>
      </c>
      <c r="R164" s="80">
        <f t="shared" si="20"/>
        <v>2.3263630321573325E-5</v>
      </c>
    </row>
    <row r="165" spans="1:18" s="69" customFormat="1" ht="14.25" x14ac:dyDescent="0.2">
      <c r="A165" s="62">
        <v>160</v>
      </c>
      <c r="B165" s="78">
        <v>43735</v>
      </c>
      <c r="C165" s="79">
        <v>378.38736</v>
      </c>
      <c r="D165" s="79">
        <f t="shared" si="21"/>
        <v>-3.982939999999985</v>
      </c>
      <c r="E165" s="79">
        <f t="shared" si="22"/>
        <v>116.01706000000001</v>
      </c>
      <c r="F165" s="63">
        <f t="shared" si="23"/>
        <v>-3.3191166666666543E-2</v>
      </c>
      <c r="G165" s="63">
        <f t="shared" si="24"/>
        <v>-1.0471077982656694E-2</v>
      </c>
      <c r="H165" s="79">
        <f t="shared" si="25"/>
        <v>118.74347064208121</v>
      </c>
      <c r="I165" s="79">
        <f t="shared" si="26"/>
        <v>1.2565293579187937</v>
      </c>
      <c r="J165" s="63">
        <f t="shared" si="27"/>
        <v>-1.0416447093301926E-2</v>
      </c>
      <c r="K165" s="79">
        <f t="shared" si="28"/>
        <v>118.75002634880377</v>
      </c>
      <c r="L165" s="79">
        <f t="shared" si="29"/>
        <v>1.2499736511962283</v>
      </c>
      <c r="R165" s="80">
        <f t="shared" si="20"/>
        <v>8.1581172617419968E-5</v>
      </c>
    </row>
    <row r="166" spans="1:18" s="69" customFormat="1" ht="14.25" x14ac:dyDescent="0.2">
      <c r="A166" s="62">
        <v>161</v>
      </c>
      <c r="B166" s="78">
        <v>43734</v>
      </c>
      <c r="C166" s="79">
        <v>382.37029999999999</v>
      </c>
      <c r="D166" s="79">
        <f t="shared" si="21"/>
        <v>0.68194599999998218</v>
      </c>
      <c r="E166" s="79">
        <f t="shared" si="22"/>
        <v>120.68194599999998</v>
      </c>
      <c r="F166" s="63">
        <f t="shared" si="23"/>
        <v>5.6828833333331845E-3</v>
      </c>
      <c r="G166" s="63">
        <f t="shared" si="24"/>
        <v>1.7850623836585897E-3</v>
      </c>
      <c r="H166" s="79">
        <f t="shared" si="25"/>
        <v>120.21420748603903</v>
      </c>
      <c r="I166" s="79">
        <f t="shared" si="26"/>
        <v>-0.2142074860390295</v>
      </c>
      <c r="J166" s="63">
        <f t="shared" si="27"/>
        <v>1.7866565559398289E-3</v>
      </c>
      <c r="K166" s="79">
        <f t="shared" si="28"/>
        <v>120.21439878671279</v>
      </c>
      <c r="L166" s="79">
        <f t="shared" si="29"/>
        <v>-0.21439878671279189</v>
      </c>
      <c r="R166" s="80">
        <f t="shared" si="20"/>
        <v>1.0393600247135676E-5</v>
      </c>
    </row>
    <row r="167" spans="1:18" s="69" customFormat="1" ht="14.25" x14ac:dyDescent="0.2">
      <c r="A167" s="62">
        <v>162</v>
      </c>
      <c r="B167" s="78">
        <v>43733</v>
      </c>
      <c r="C167" s="79">
        <v>381.688354</v>
      </c>
      <c r="D167" s="79">
        <f t="shared" si="21"/>
        <v>4.4968559999999798</v>
      </c>
      <c r="E167" s="79">
        <f t="shared" si="22"/>
        <v>124.49685599999998</v>
      </c>
      <c r="F167" s="63">
        <f t="shared" si="23"/>
        <v>3.7473799999999828E-2</v>
      </c>
      <c r="G167" s="63">
        <f t="shared" si="24"/>
        <v>1.1851437674728819E-2</v>
      </c>
      <c r="H167" s="79">
        <f t="shared" si="25"/>
        <v>121.42217252096745</v>
      </c>
      <c r="I167" s="79">
        <f t="shared" si="26"/>
        <v>-1.4221725209674503</v>
      </c>
      <c r="J167" s="63">
        <f t="shared" si="27"/>
        <v>1.1921944221552893E-2</v>
      </c>
      <c r="K167" s="79">
        <f t="shared" si="28"/>
        <v>121.43063330658633</v>
      </c>
      <c r="L167" s="79">
        <f t="shared" si="29"/>
        <v>-1.4306333065863299</v>
      </c>
      <c r="R167" s="80">
        <f t="shared" si="20"/>
        <v>1.7663170191225953E-4</v>
      </c>
    </row>
    <row r="168" spans="1:18" s="69" customFormat="1" ht="14.25" x14ac:dyDescent="0.2">
      <c r="A168" s="62">
        <v>163</v>
      </c>
      <c r="B168" s="78">
        <v>43732</v>
      </c>
      <c r="C168" s="79">
        <v>377.19149800000002</v>
      </c>
      <c r="D168" s="79">
        <f t="shared" si="21"/>
        <v>4.5660400000000436</v>
      </c>
      <c r="E168" s="79">
        <f t="shared" si="22"/>
        <v>124.56604000000004</v>
      </c>
      <c r="F168" s="63">
        <f t="shared" si="23"/>
        <v>3.80503333333337E-2</v>
      </c>
      <c r="G168" s="63">
        <f t="shared" si="24"/>
        <v>1.2179229623350324E-2</v>
      </c>
      <c r="H168" s="79">
        <f t="shared" si="25"/>
        <v>121.46150755480204</v>
      </c>
      <c r="I168" s="79">
        <f t="shared" si="26"/>
        <v>-1.46150755480204</v>
      </c>
      <c r="J168" s="63">
        <f t="shared" si="27"/>
        <v>1.2253698457715264E-2</v>
      </c>
      <c r="K168" s="79">
        <f t="shared" si="28"/>
        <v>121.47044381492583</v>
      </c>
      <c r="L168" s="79">
        <f t="shared" si="29"/>
        <v>-1.4704438149258294</v>
      </c>
      <c r="R168" s="80">
        <f t="shared" si="20"/>
        <v>1.8545204696397306E-4</v>
      </c>
    </row>
    <row r="169" spans="1:18" s="69" customFormat="1" ht="14.25" x14ac:dyDescent="0.2">
      <c r="A169" s="62">
        <v>164</v>
      </c>
      <c r="B169" s="78">
        <v>43731</v>
      </c>
      <c r="C169" s="79">
        <v>372.62545799999998</v>
      </c>
      <c r="D169" s="79">
        <f t="shared" si="21"/>
        <v>-2.332458000000031</v>
      </c>
      <c r="E169" s="79">
        <f t="shared" si="22"/>
        <v>117.66754199999997</v>
      </c>
      <c r="F169" s="63">
        <f t="shared" si="23"/>
        <v>-1.9437150000000257E-2</v>
      </c>
      <c r="G169" s="63">
        <f t="shared" si="24"/>
        <v>-6.2400145576008235E-3</v>
      </c>
      <c r="H169" s="79">
        <f t="shared" si="25"/>
        <v>119.25119825308791</v>
      </c>
      <c r="I169" s="79">
        <f t="shared" si="26"/>
        <v>0.74880174691209334</v>
      </c>
      <c r="J169" s="63">
        <f t="shared" si="27"/>
        <v>-6.2205860990544627E-3</v>
      </c>
      <c r="K169" s="79">
        <f t="shared" si="28"/>
        <v>119.25352966811346</v>
      </c>
      <c r="L169" s="79">
        <f t="shared" si="29"/>
        <v>0.74647033188654177</v>
      </c>
      <c r="R169" s="80">
        <f t="shared" si="20"/>
        <v>2.3051197208357649E-5</v>
      </c>
    </row>
    <row r="170" spans="1:18" s="69" customFormat="1" ht="14.25" x14ac:dyDescent="0.2">
      <c r="A170" s="62">
        <v>165</v>
      </c>
      <c r="B170" s="78">
        <v>43728</v>
      </c>
      <c r="C170" s="79">
        <v>374.95791600000001</v>
      </c>
      <c r="D170" s="79">
        <f t="shared" si="21"/>
        <v>-4.9909979999999905</v>
      </c>
      <c r="E170" s="79">
        <f t="shared" si="22"/>
        <v>115.00900200000001</v>
      </c>
      <c r="F170" s="63">
        <f t="shared" si="23"/>
        <v>-4.1591649999999918E-2</v>
      </c>
      <c r="G170" s="63">
        <f t="shared" si="24"/>
        <v>-1.3223011168057356E-2</v>
      </c>
      <c r="H170" s="79">
        <f t="shared" si="25"/>
        <v>118.41323865983311</v>
      </c>
      <c r="I170" s="79">
        <f t="shared" si="26"/>
        <v>1.5867613401668876</v>
      </c>
      <c r="J170" s="63">
        <f t="shared" si="27"/>
        <v>-1.3135971221646893E-2</v>
      </c>
      <c r="K170" s="79">
        <f t="shared" si="28"/>
        <v>118.42368345340238</v>
      </c>
      <c r="L170" s="79">
        <f t="shared" si="29"/>
        <v>1.5763165465976243</v>
      </c>
      <c r="R170" s="80">
        <f t="shared" si="20"/>
        <v>1.3886649394922508E-4</v>
      </c>
    </row>
    <row r="171" spans="1:18" s="69" customFormat="1" ht="14.25" x14ac:dyDescent="0.2">
      <c r="A171" s="62">
        <v>166</v>
      </c>
      <c r="B171" s="78">
        <v>43727</v>
      </c>
      <c r="C171" s="79">
        <v>379.948914</v>
      </c>
      <c r="D171" s="79">
        <f t="shared" si="21"/>
        <v>-1.9469910000000255</v>
      </c>
      <c r="E171" s="79">
        <f t="shared" si="22"/>
        <v>118.05300899999997</v>
      </c>
      <c r="F171" s="63">
        <f t="shared" si="23"/>
        <v>-1.6224925000000213E-2</v>
      </c>
      <c r="G171" s="63">
        <f t="shared" si="24"/>
        <v>-5.1112646308199613E-3</v>
      </c>
      <c r="H171" s="79">
        <f t="shared" si="25"/>
        <v>119.3866482443016</v>
      </c>
      <c r="I171" s="79">
        <f t="shared" si="26"/>
        <v>0.61335175569840317</v>
      </c>
      <c r="J171" s="63">
        <f t="shared" si="27"/>
        <v>-5.09822434466802E-3</v>
      </c>
      <c r="K171" s="79">
        <f t="shared" si="28"/>
        <v>119.38821307863984</v>
      </c>
      <c r="L171" s="79">
        <f t="shared" si="29"/>
        <v>0.61178692136016366</v>
      </c>
      <c r="R171" s="80">
        <f t="shared" si="20"/>
        <v>1.3486641534948634E-5</v>
      </c>
    </row>
    <row r="172" spans="1:18" s="69" customFormat="1" ht="14.25" x14ac:dyDescent="0.2">
      <c r="A172" s="62">
        <v>167</v>
      </c>
      <c r="B172" s="78">
        <v>43726</v>
      </c>
      <c r="C172" s="79">
        <v>381.89590500000003</v>
      </c>
      <c r="D172" s="79">
        <f t="shared" si="21"/>
        <v>2.1842050000000199</v>
      </c>
      <c r="E172" s="79">
        <f t="shared" si="22"/>
        <v>122.18420500000002</v>
      </c>
      <c r="F172" s="63">
        <f t="shared" si="23"/>
        <v>1.82017083333335E-2</v>
      </c>
      <c r="G172" s="63">
        <f t="shared" si="24"/>
        <v>5.7357909083138991E-3</v>
      </c>
      <c r="H172" s="79">
        <f t="shared" si="25"/>
        <v>120.68829490899768</v>
      </c>
      <c r="I172" s="79">
        <f t="shared" si="26"/>
        <v>-0.6882949089976762</v>
      </c>
      <c r="J172" s="63">
        <f t="shared" si="27"/>
        <v>5.752272052717943E-3</v>
      </c>
      <c r="K172" s="79">
        <f t="shared" si="28"/>
        <v>120.69027264632615</v>
      </c>
      <c r="L172" s="79">
        <f t="shared" si="29"/>
        <v>-0.69027264632615015</v>
      </c>
      <c r="R172" s="80">
        <f t="shared" si="20"/>
        <v>5.1475448105356502E-5</v>
      </c>
    </row>
    <row r="173" spans="1:18" s="69" customFormat="1" ht="14.25" x14ac:dyDescent="0.2">
      <c r="A173" s="62">
        <v>168</v>
      </c>
      <c r="B173" s="78">
        <v>43725</v>
      </c>
      <c r="C173" s="79">
        <v>379.71170000000001</v>
      </c>
      <c r="D173" s="79">
        <f t="shared" si="21"/>
        <v>5.2875060000000076</v>
      </c>
      <c r="E173" s="79">
        <f t="shared" si="22"/>
        <v>125.28750600000001</v>
      </c>
      <c r="F173" s="63">
        <f t="shared" si="23"/>
        <v>4.4062550000000061E-2</v>
      </c>
      <c r="G173" s="63">
        <f t="shared" si="24"/>
        <v>1.4022917321286381E-2</v>
      </c>
      <c r="H173" s="79">
        <f t="shared" si="25"/>
        <v>121.68275007855438</v>
      </c>
      <c r="I173" s="79">
        <f t="shared" si="26"/>
        <v>-1.6827500785543776</v>
      </c>
      <c r="J173" s="63">
        <f t="shared" si="27"/>
        <v>1.4121699624998077E-2</v>
      </c>
      <c r="K173" s="79">
        <f t="shared" si="28"/>
        <v>121.69460395499976</v>
      </c>
      <c r="L173" s="79">
        <f t="shared" si="29"/>
        <v>-1.6946039549997636</v>
      </c>
      <c r="R173" s="80">
        <f t="shared" si="20"/>
        <v>2.390661968514374E-4</v>
      </c>
    </row>
    <row r="174" spans="1:18" s="69" customFormat="1" ht="14.25" x14ac:dyDescent="0.2">
      <c r="A174" s="62">
        <v>169</v>
      </c>
      <c r="B174" s="78">
        <v>43724</v>
      </c>
      <c r="C174" s="79">
        <v>374.424194</v>
      </c>
      <c r="D174" s="79">
        <f t="shared" si="21"/>
        <v>-0.89938399999999774</v>
      </c>
      <c r="E174" s="79">
        <f t="shared" si="22"/>
        <v>119.100616</v>
      </c>
      <c r="F174" s="63">
        <f t="shared" si="23"/>
        <v>-7.4948666666666474E-3</v>
      </c>
      <c r="G174" s="63">
        <f t="shared" si="24"/>
        <v>-2.3991653326421985E-3</v>
      </c>
      <c r="H174" s="79">
        <f t="shared" si="25"/>
        <v>119.71210016008294</v>
      </c>
      <c r="I174" s="79">
        <f t="shared" si="26"/>
        <v>0.28789983991705981</v>
      </c>
      <c r="J174" s="63">
        <f t="shared" si="27"/>
        <v>-2.396289635712675E-3</v>
      </c>
      <c r="K174" s="79">
        <f t="shared" si="28"/>
        <v>119.71244524371447</v>
      </c>
      <c r="L174" s="79">
        <f t="shared" si="29"/>
        <v>0.28755475628553029</v>
      </c>
      <c r="R174" s="80">
        <f t="shared" si="20"/>
        <v>9.2220875822538609E-7</v>
      </c>
    </row>
    <row r="175" spans="1:18" s="69" customFormat="1" ht="14.25" x14ac:dyDescent="0.2">
      <c r="A175" s="62">
        <v>170</v>
      </c>
      <c r="B175" s="78">
        <v>43721</v>
      </c>
      <c r="C175" s="79">
        <v>375.323578</v>
      </c>
      <c r="D175" s="79">
        <f t="shared" si="21"/>
        <v>4.0817569999999819</v>
      </c>
      <c r="E175" s="79">
        <f t="shared" si="22"/>
        <v>124.08175699999998</v>
      </c>
      <c r="F175" s="63">
        <f t="shared" si="23"/>
        <v>3.4014641666666519E-2</v>
      </c>
      <c r="G175" s="63">
        <f t="shared" si="24"/>
        <v>1.093486967695277E-2</v>
      </c>
      <c r="H175" s="79">
        <f t="shared" si="25"/>
        <v>121.31218436123432</v>
      </c>
      <c r="I175" s="79">
        <f t="shared" si="26"/>
        <v>-1.3121843612343156</v>
      </c>
      <c r="J175" s="63">
        <f t="shared" si="27"/>
        <v>1.099487387763886E-2</v>
      </c>
      <c r="K175" s="79">
        <f t="shared" si="28"/>
        <v>121.31938486531666</v>
      </c>
      <c r="L175" s="79">
        <f t="shared" si="29"/>
        <v>-1.319384865316664</v>
      </c>
      <c r="R175" s="80">
        <f t="shared" si="20"/>
        <v>1.531088971524409E-4</v>
      </c>
    </row>
    <row r="176" spans="1:18" s="69" customFormat="1" ht="14.25" x14ac:dyDescent="0.2">
      <c r="A176" s="62">
        <v>171</v>
      </c>
      <c r="B176" s="78">
        <v>43720</v>
      </c>
      <c r="C176" s="79">
        <v>371.24182100000002</v>
      </c>
      <c r="D176" s="79">
        <f t="shared" si="21"/>
        <v>-7.2246099999999842</v>
      </c>
      <c r="E176" s="79">
        <f t="shared" si="22"/>
        <v>112.77539000000002</v>
      </c>
      <c r="F176" s="63">
        <f t="shared" si="23"/>
        <v>-6.0205083333333201E-2</v>
      </c>
      <c r="G176" s="63">
        <f t="shared" si="24"/>
        <v>-1.9273720482489903E-2</v>
      </c>
      <c r="H176" s="79">
        <f t="shared" si="25"/>
        <v>117.68715354210121</v>
      </c>
      <c r="I176" s="79">
        <f t="shared" si="26"/>
        <v>2.312846457898786</v>
      </c>
      <c r="J176" s="63">
        <f t="shared" si="27"/>
        <v>-1.9089169892586813E-2</v>
      </c>
      <c r="K176" s="79">
        <f t="shared" si="28"/>
        <v>117.70929961288958</v>
      </c>
      <c r="L176" s="79">
        <f t="shared" si="29"/>
        <v>2.2907003871104195</v>
      </c>
      <c r="R176" s="80">
        <f t="shared" si="20"/>
        <v>3.1808266493081095E-4</v>
      </c>
    </row>
    <row r="177" spans="1:18" s="69" customFormat="1" ht="14.25" x14ac:dyDescent="0.2">
      <c r="A177" s="62">
        <v>172</v>
      </c>
      <c r="B177" s="78">
        <v>43719</v>
      </c>
      <c r="C177" s="79">
        <v>378.466431</v>
      </c>
      <c r="D177" s="79">
        <f t="shared" si="21"/>
        <v>13.292908000000011</v>
      </c>
      <c r="E177" s="79">
        <f t="shared" si="22"/>
        <v>133.29290800000001</v>
      </c>
      <c r="F177" s="63">
        <f t="shared" si="23"/>
        <v>0.11077423333333343</v>
      </c>
      <c r="G177" s="63">
        <f t="shared" si="24"/>
        <v>3.575473328772158E-2</v>
      </c>
      <c r="H177" s="79">
        <f t="shared" si="25"/>
        <v>124.29056799452658</v>
      </c>
      <c r="I177" s="79">
        <f t="shared" si="26"/>
        <v>-4.2905679945265831</v>
      </c>
      <c r="J177" s="63">
        <f t="shared" si="27"/>
        <v>3.6401620497551822E-2</v>
      </c>
      <c r="K177" s="79">
        <f t="shared" si="28"/>
        <v>124.36819445970623</v>
      </c>
      <c r="L177" s="79">
        <f t="shared" si="29"/>
        <v>-4.3681944597062312</v>
      </c>
      <c r="R177" s="80">
        <f t="shared" si="20"/>
        <v>1.3833625130637225E-3</v>
      </c>
    </row>
    <row r="178" spans="1:18" s="69" customFormat="1" ht="14.25" x14ac:dyDescent="0.2">
      <c r="A178" s="62">
        <v>173</v>
      </c>
      <c r="B178" s="78">
        <v>43718</v>
      </c>
      <c r="C178" s="79">
        <v>365.17352299999999</v>
      </c>
      <c r="D178" s="79">
        <f t="shared" si="21"/>
        <v>10.584868999999969</v>
      </c>
      <c r="E178" s="79">
        <f t="shared" si="22"/>
        <v>130.58486899999997</v>
      </c>
      <c r="F178" s="63">
        <f t="shared" si="23"/>
        <v>8.8207241666666408E-2</v>
      </c>
      <c r="G178" s="63">
        <f t="shared" si="24"/>
        <v>2.9414249580261655E-2</v>
      </c>
      <c r="H178" s="79">
        <f t="shared" si="25"/>
        <v>123.5297099496314</v>
      </c>
      <c r="I178" s="79">
        <f t="shared" si="26"/>
        <v>-3.5297099496313962</v>
      </c>
      <c r="J178" s="63">
        <f t="shared" si="27"/>
        <v>2.9851121519528283E-2</v>
      </c>
      <c r="K178" s="79">
        <f t="shared" si="28"/>
        <v>123.5821345823434</v>
      </c>
      <c r="L178" s="79">
        <f t="shared" si="29"/>
        <v>-3.5821345823434001</v>
      </c>
      <c r="R178" s="80">
        <f t="shared" si="20"/>
        <v>9.519136502533969E-4</v>
      </c>
    </row>
    <row r="179" spans="1:18" s="69" customFormat="1" ht="14.25" x14ac:dyDescent="0.2">
      <c r="A179" s="62">
        <v>174</v>
      </c>
      <c r="B179" s="78">
        <v>43717</v>
      </c>
      <c r="C179" s="79">
        <v>354.58865400000002</v>
      </c>
      <c r="D179" s="79">
        <f t="shared" si="21"/>
        <v>-4.1707149999999729</v>
      </c>
      <c r="E179" s="79">
        <f t="shared" si="22"/>
        <v>115.82928500000003</v>
      </c>
      <c r="F179" s="63">
        <f t="shared" si="23"/>
        <v>-3.4755958333333108E-2</v>
      </c>
      <c r="G179" s="63">
        <f t="shared" si="24"/>
        <v>-1.1693485899965297E-2</v>
      </c>
      <c r="H179" s="79">
        <f t="shared" si="25"/>
        <v>118.59678169200416</v>
      </c>
      <c r="I179" s="79">
        <f t="shared" si="26"/>
        <v>1.4032183079958429</v>
      </c>
      <c r="J179" s="63">
        <f t="shared" si="27"/>
        <v>-1.1625382806378983E-2</v>
      </c>
      <c r="K179" s="79">
        <f t="shared" si="28"/>
        <v>118.60495406323452</v>
      </c>
      <c r="L179" s="79">
        <f t="shared" si="29"/>
        <v>1.3950459367654844</v>
      </c>
      <c r="R179" s="80">
        <f t="shared" si="20"/>
        <v>1.0515759182655021E-4</v>
      </c>
    </row>
    <row r="180" spans="1:18" s="69" customFormat="1" ht="14.25" x14ac:dyDescent="0.2">
      <c r="A180" s="62">
        <v>175</v>
      </c>
      <c r="B180" s="78">
        <v>43714</v>
      </c>
      <c r="C180" s="79">
        <v>358.75936899999999</v>
      </c>
      <c r="D180" s="79">
        <f t="shared" si="21"/>
        <v>2.668487999999968</v>
      </c>
      <c r="E180" s="79">
        <f t="shared" si="22"/>
        <v>122.66848799999997</v>
      </c>
      <c r="F180" s="63">
        <f t="shared" si="23"/>
        <v>2.2237399999999734E-2</v>
      </c>
      <c r="G180" s="63">
        <f t="shared" si="24"/>
        <v>7.4659004317105329E-3</v>
      </c>
      <c r="H180" s="79">
        <f t="shared" si="25"/>
        <v>120.89590805180526</v>
      </c>
      <c r="I180" s="79">
        <f t="shared" si="26"/>
        <v>-0.89590805180526445</v>
      </c>
      <c r="J180" s="63">
        <f t="shared" si="27"/>
        <v>7.4938397537901782E-3</v>
      </c>
      <c r="K180" s="79">
        <f t="shared" si="28"/>
        <v>120.89926077045483</v>
      </c>
      <c r="L180" s="79">
        <f t="shared" si="29"/>
        <v>-0.89926077045483055</v>
      </c>
      <c r="R180" s="80">
        <f t="shared" si="20"/>
        <v>7.9294550391776985E-5</v>
      </c>
    </row>
    <row r="181" spans="1:18" s="69" customFormat="1" ht="14.25" x14ac:dyDescent="0.2">
      <c r="A181" s="62">
        <v>176</v>
      </c>
      <c r="B181" s="78">
        <v>43713</v>
      </c>
      <c r="C181" s="79">
        <v>356.09088100000002</v>
      </c>
      <c r="D181" s="79">
        <f t="shared" si="21"/>
        <v>3.725921000000028</v>
      </c>
      <c r="E181" s="79">
        <f t="shared" si="22"/>
        <v>123.72592100000003</v>
      </c>
      <c r="F181" s="63">
        <f t="shared" si="23"/>
        <v>3.10493416666669E-2</v>
      </c>
      <c r="G181" s="63">
        <f t="shared" si="24"/>
        <v>1.0518525325375264E-2</v>
      </c>
      <c r="H181" s="79">
        <f t="shared" si="25"/>
        <v>121.26222303904503</v>
      </c>
      <c r="I181" s="79">
        <f t="shared" si="26"/>
        <v>-1.2622230390450255</v>
      </c>
      <c r="J181" s="63">
        <f t="shared" si="27"/>
        <v>1.0574039484516361E-2</v>
      </c>
      <c r="K181" s="79">
        <f t="shared" si="28"/>
        <v>121.26888473814196</v>
      </c>
      <c r="L181" s="79">
        <f t="shared" si="29"/>
        <v>-1.2688847381419635</v>
      </c>
      <c r="R181" s="80">
        <f t="shared" si="20"/>
        <v>1.4297878457660555E-4</v>
      </c>
    </row>
    <row r="182" spans="1:18" s="69" customFormat="1" ht="14.25" x14ac:dyDescent="0.2">
      <c r="A182" s="62">
        <v>177</v>
      </c>
      <c r="B182" s="78">
        <v>43712</v>
      </c>
      <c r="C182" s="79">
        <v>352.36496</v>
      </c>
      <c r="D182" s="79">
        <f t="shared" si="21"/>
        <v>2.0853270000000066</v>
      </c>
      <c r="E182" s="79">
        <f t="shared" si="22"/>
        <v>122.08532700000001</v>
      </c>
      <c r="F182" s="63">
        <f t="shared" si="23"/>
        <v>1.7377725000000056E-2</v>
      </c>
      <c r="G182" s="63">
        <f t="shared" si="24"/>
        <v>5.9356697349463574E-3</v>
      </c>
      <c r="H182" s="79">
        <f t="shared" si="25"/>
        <v>120.71228036819357</v>
      </c>
      <c r="I182" s="79">
        <f t="shared" si="26"/>
        <v>-0.71228036819357499</v>
      </c>
      <c r="J182" s="63">
        <f t="shared" si="27"/>
        <v>5.9533207287561785E-3</v>
      </c>
      <c r="K182" s="79">
        <f t="shared" si="28"/>
        <v>120.71439848745074</v>
      </c>
      <c r="L182" s="79">
        <f t="shared" si="29"/>
        <v>-0.71439848745073675</v>
      </c>
      <c r="R182" s="80">
        <f t="shared" si="20"/>
        <v>5.438351659298784E-5</v>
      </c>
    </row>
    <row r="183" spans="1:18" s="69" customFormat="1" ht="14.25" x14ac:dyDescent="0.2">
      <c r="A183" s="62">
        <v>178</v>
      </c>
      <c r="B183" s="78">
        <v>43711</v>
      </c>
      <c r="C183" s="79">
        <v>350.27963299999999</v>
      </c>
      <c r="D183" s="79">
        <f t="shared" si="21"/>
        <v>-9.5570060000000012</v>
      </c>
      <c r="E183" s="79">
        <f t="shared" si="22"/>
        <v>110.442994</v>
      </c>
      <c r="F183" s="63">
        <f t="shared" si="23"/>
        <v>-7.9641716666666681E-2</v>
      </c>
      <c r="G183" s="63">
        <f t="shared" si="24"/>
        <v>-2.6918360984813355E-2</v>
      </c>
      <c r="H183" s="79">
        <f t="shared" si="25"/>
        <v>116.7697966818224</v>
      </c>
      <c r="I183" s="79">
        <f t="shared" si="26"/>
        <v>3.2302033181776011</v>
      </c>
      <c r="J183" s="63">
        <f t="shared" si="27"/>
        <v>-2.655929097870437E-2</v>
      </c>
      <c r="K183" s="79">
        <f t="shared" si="28"/>
        <v>116.81288508255548</v>
      </c>
      <c r="L183" s="79">
        <f t="shared" si="29"/>
        <v>3.1871149174445179</v>
      </c>
      <c r="R183" s="80">
        <f t="shared" si="20"/>
        <v>6.4920556546273884E-4</v>
      </c>
    </row>
    <row r="184" spans="1:18" s="69" customFormat="1" ht="14.25" x14ac:dyDescent="0.2">
      <c r="A184" s="62">
        <v>179</v>
      </c>
      <c r="B184" s="78">
        <v>43707</v>
      </c>
      <c r="C184" s="79">
        <v>359.83663899999999</v>
      </c>
      <c r="D184" s="79">
        <f t="shared" si="21"/>
        <v>1.334227999999996</v>
      </c>
      <c r="E184" s="79">
        <f t="shared" si="22"/>
        <v>121.334228</v>
      </c>
      <c r="F184" s="63">
        <f t="shared" si="23"/>
        <v>1.1118566666666633E-2</v>
      </c>
      <c r="G184" s="63">
        <f t="shared" si="24"/>
        <v>3.7147626439129524E-3</v>
      </c>
      <c r="H184" s="79">
        <f t="shared" si="25"/>
        <v>120.44577151726955</v>
      </c>
      <c r="I184" s="79">
        <f t="shared" si="26"/>
        <v>-0.44577151726954867</v>
      </c>
      <c r="J184" s="63">
        <f t="shared" si="27"/>
        <v>3.7216709262242477E-3</v>
      </c>
      <c r="K184" s="79">
        <f t="shared" si="28"/>
        <v>120.44660051114691</v>
      </c>
      <c r="L184" s="79">
        <f t="shared" si="29"/>
        <v>-0.44660051114691157</v>
      </c>
      <c r="R184" s="80">
        <f t="shared" si="20"/>
        <v>2.6559706002486132E-5</v>
      </c>
    </row>
    <row r="185" spans="1:18" s="69" customFormat="1" ht="14.25" x14ac:dyDescent="0.2">
      <c r="A185" s="62">
        <v>180</v>
      </c>
      <c r="B185" s="78">
        <v>43706</v>
      </c>
      <c r="C185" s="79">
        <v>358.502411</v>
      </c>
      <c r="D185" s="79">
        <f t="shared" si="21"/>
        <v>2.737639999999999</v>
      </c>
      <c r="E185" s="79">
        <f t="shared" si="22"/>
        <v>122.73764</v>
      </c>
      <c r="F185" s="63">
        <f t="shared" si="23"/>
        <v>2.2813666666666659E-2</v>
      </c>
      <c r="G185" s="63">
        <f t="shared" si="24"/>
        <v>7.6656284222828839E-3</v>
      </c>
      <c r="H185" s="79">
        <f t="shared" si="25"/>
        <v>120.91987541067395</v>
      </c>
      <c r="I185" s="79">
        <f t="shared" si="26"/>
        <v>-0.91987541067395284</v>
      </c>
      <c r="J185" s="63">
        <f t="shared" si="27"/>
        <v>7.695084570360675E-3</v>
      </c>
      <c r="K185" s="79">
        <f t="shared" si="28"/>
        <v>120.92341014844328</v>
      </c>
      <c r="L185" s="79">
        <f t="shared" si="29"/>
        <v>-0.92341014844328129</v>
      </c>
      <c r="R185" s="80">
        <f t="shared" si="20"/>
        <v>8.2891496812817803E-5</v>
      </c>
    </row>
    <row r="186" spans="1:18" s="69" customFormat="1" ht="14.25" x14ac:dyDescent="0.2">
      <c r="A186" s="62">
        <v>181</v>
      </c>
      <c r="B186" s="78">
        <v>43705</v>
      </c>
      <c r="C186" s="79">
        <v>355.764771</v>
      </c>
      <c r="D186" s="79">
        <f t="shared" si="21"/>
        <v>5.1787719999999808</v>
      </c>
      <c r="E186" s="79">
        <f t="shared" si="22"/>
        <v>125.17877199999998</v>
      </c>
      <c r="F186" s="63">
        <f t="shared" si="23"/>
        <v>4.3156433333333175E-2</v>
      </c>
      <c r="G186" s="63">
        <f t="shared" si="24"/>
        <v>1.4663719547290158E-2</v>
      </c>
      <c r="H186" s="79">
        <f t="shared" si="25"/>
        <v>121.75964634567481</v>
      </c>
      <c r="I186" s="79">
        <f t="shared" si="26"/>
        <v>-1.7596463456748097</v>
      </c>
      <c r="J186" s="63">
        <f t="shared" si="27"/>
        <v>1.4771759325163412E-2</v>
      </c>
      <c r="K186" s="79">
        <f t="shared" si="28"/>
        <v>121.77261111901961</v>
      </c>
      <c r="L186" s="79">
        <f t="shared" si="29"/>
        <v>-1.772611119019615</v>
      </c>
      <c r="R186" s="80">
        <f t="shared" si="20"/>
        <v>2.5929269203042607E-4</v>
      </c>
    </row>
    <row r="187" spans="1:18" s="69" customFormat="1" ht="14.25" x14ac:dyDescent="0.2">
      <c r="A187" s="62">
        <v>182</v>
      </c>
      <c r="B187" s="78">
        <v>43704</v>
      </c>
      <c r="C187" s="79">
        <v>350.58599900000002</v>
      </c>
      <c r="D187" s="79">
        <f t="shared" si="21"/>
        <v>-4.2596429999999827</v>
      </c>
      <c r="E187" s="79">
        <f t="shared" si="22"/>
        <v>115.74035700000002</v>
      </c>
      <c r="F187" s="63">
        <f t="shared" si="23"/>
        <v>-3.5497024999999856E-2</v>
      </c>
      <c r="G187" s="63">
        <f t="shared" si="24"/>
        <v>-1.207684635841976E-2</v>
      </c>
      <c r="H187" s="79">
        <f t="shared" si="25"/>
        <v>118.55077843698963</v>
      </c>
      <c r="I187" s="79">
        <f t="shared" si="26"/>
        <v>1.4492215630103686</v>
      </c>
      <c r="J187" s="63">
        <f t="shared" si="27"/>
        <v>-1.2004213933674245E-2</v>
      </c>
      <c r="K187" s="79">
        <f t="shared" si="28"/>
        <v>118.55949432795909</v>
      </c>
      <c r="L187" s="79">
        <f t="shared" si="29"/>
        <v>1.4405056720409135</v>
      </c>
      <c r="R187" s="80">
        <f t="shared" si="20"/>
        <v>1.1316700219292369E-4</v>
      </c>
    </row>
    <row r="188" spans="1:18" s="69" customFormat="1" ht="14.25" x14ac:dyDescent="0.2">
      <c r="A188" s="62">
        <v>183</v>
      </c>
      <c r="B188" s="78">
        <v>43703</v>
      </c>
      <c r="C188" s="79">
        <v>354.845642</v>
      </c>
      <c r="D188" s="79">
        <f t="shared" si="21"/>
        <v>2.9945979999999963</v>
      </c>
      <c r="E188" s="79">
        <f t="shared" si="22"/>
        <v>122.994598</v>
      </c>
      <c r="F188" s="63">
        <f t="shared" si="23"/>
        <v>2.4954983333333302E-2</v>
      </c>
      <c r="G188" s="63">
        <f t="shared" si="24"/>
        <v>8.4749680683127004E-3</v>
      </c>
      <c r="H188" s="79">
        <f t="shared" si="25"/>
        <v>121.01699616819752</v>
      </c>
      <c r="I188" s="79">
        <f t="shared" si="26"/>
        <v>-1.0169961681975224</v>
      </c>
      <c r="J188" s="63">
        <f t="shared" si="27"/>
        <v>8.5109822780574055E-3</v>
      </c>
      <c r="K188" s="79">
        <f t="shared" si="28"/>
        <v>121.02131787336688</v>
      </c>
      <c r="L188" s="79">
        <f t="shared" si="29"/>
        <v>-1.0213178733668826</v>
      </c>
      <c r="R188" s="80">
        <f t="shared" si="20"/>
        <v>9.828375544874106E-5</v>
      </c>
    </row>
    <row r="189" spans="1:18" s="69" customFormat="1" ht="14.25" x14ac:dyDescent="0.2">
      <c r="A189" s="62">
        <v>184</v>
      </c>
      <c r="B189" s="78">
        <v>43700</v>
      </c>
      <c r="C189" s="79">
        <v>351.851044</v>
      </c>
      <c r="D189" s="79">
        <f t="shared" si="21"/>
        <v>1.5813299999999799</v>
      </c>
      <c r="E189" s="79">
        <f t="shared" si="22"/>
        <v>121.58132999999998</v>
      </c>
      <c r="F189" s="63">
        <f t="shared" si="23"/>
        <v>1.3177749999999832E-2</v>
      </c>
      <c r="G189" s="63">
        <f t="shared" si="24"/>
        <v>4.504446438170954E-3</v>
      </c>
      <c r="H189" s="79">
        <f t="shared" si="25"/>
        <v>120.54053357258051</v>
      </c>
      <c r="I189" s="79">
        <f t="shared" si="26"/>
        <v>-0.54053357258051449</v>
      </c>
      <c r="J189" s="63">
        <f t="shared" si="27"/>
        <v>4.5146067067619207E-3</v>
      </c>
      <c r="K189" s="79">
        <f t="shared" si="28"/>
        <v>120.54175280481142</v>
      </c>
      <c r="L189" s="79">
        <f t="shared" si="29"/>
        <v>-0.54175280481142352</v>
      </c>
      <c r="R189" s="80">
        <f t="shared" si="20"/>
        <v>3.532275262300645E-5</v>
      </c>
    </row>
    <row r="190" spans="1:18" s="69" customFormat="1" ht="14.25" x14ac:dyDescent="0.2">
      <c r="A190" s="62">
        <v>185</v>
      </c>
      <c r="B190" s="78">
        <v>43699</v>
      </c>
      <c r="C190" s="79">
        <v>350.26971400000002</v>
      </c>
      <c r="D190" s="79">
        <f t="shared" si="21"/>
        <v>14.251526000000013</v>
      </c>
      <c r="E190" s="79">
        <f t="shared" si="22"/>
        <v>134.25152600000001</v>
      </c>
      <c r="F190" s="63">
        <f t="shared" si="23"/>
        <v>0.11876271666666677</v>
      </c>
      <c r="G190" s="63">
        <f t="shared" si="24"/>
        <v>4.1538179692938174E-2</v>
      </c>
      <c r="H190" s="79">
        <f t="shared" si="25"/>
        <v>124.98458156315257</v>
      </c>
      <c r="I190" s="79">
        <f t="shared" si="26"/>
        <v>-4.9845815631525738</v>
      </c>
      <c r="J190" s="63">
        <f t="shared" si="27"/>
        <v>4.2412960098457561E-2</v>
      </c>
      <c r="K190" s="79">
        <f t="shared" si="28"/>
        <v>125.0895552118149</v>
      </c>
      <c r="L190" s="79">
        <f t="shared" si="29"/>
        <v>-5.089555211814897</v>
      </c>
      <c r="R190" s="80">
        <f t="shared" si="20"/>
        <v>1.8470249371177647E-3</v>
      </c>
    </row>
    <row r="191" spans="1:18" s="69" customFormat="1" ht="14.25" x14ac:dyDescent="0.2">
      <c r="A191" s="62">
        <v>186</v>
      </c>
      <c r="B191" s="78">
        <v>43698</v>
      </c>
      <c r="C191" s="79">
        <v>336.01818800000001</v>
      </c>
      <c r="D191" s="79">
        <f t="shared" si="21"/>
        <v>8.1437369999999873</v>
      </c>
      <c r="E191" s="79">
        <f t="shared" si="22"/>
        <v>128.14373699999999</v>
      </c>
      <c r="F191" s="63">
        <f t="shared" si="23"/>
        <v>6.7864474999999896E-2</v>
      </c>
      <c r="G191" s="63">
        <f t="shared" si="24"/>
        <v>2.4534525683526705E-2</v>
      </c>
      <c r="H191" s="79">
        <f t="shared" si="25"/>
        <v>122.94414308202322</v>
      </c>
      <c r="I191" s="79">
        <f t="shared" si="26"/>
        <v>-2.9441430820232171</v>
      </c>
      <c r="J191" s="63">
        <f t="shared" si="27"/>
        <v>2.4837973727937671E-2</v>
      </c>
      <c r="K191" s="79">
        <f t="shared" si="28"/>
        <v>122.98055684735252</v>
      </c>
      <c r="L191" s="79">
        <f t="shared" si="29"/>
        <v>-2.980556847352517</v>
      </c>
      <c r="R191" s="80">
        <f t="shared" si="20"/>
        <v>6.7461615730408789E-4</v>
      </c>
    </row>
    <row r="192" spans="1:18" s="69" customFormat="1" ht="14.25" x14ac:dyDescent="0.2">
      <c r="A192" s="62">
        <v>187</v>
      </c>
      <c r="B192" s="78">
        <v>43697</v>
      </c>
      <c r="C192" s="79">
        <v>327.87445100000002</v>
      </c>
      <c r="D192" s="79">
        <f t="shared" si="21"/>
        <v>-2.0062559999999507</v>
      </c>
      <c r="E192" s="79">
        <f t="shared" si="22"/>
        <v>117.99374400000005</v>
      </c>
      <c r="F192" s="63">
        <f t="shared" si="23"/>
        <v>-1.671879999999959E-2</v>
      </c>
      <c r="G192" s="63">
        <f t="shared" si="24"/>
        <v>-6.1003313994157683E-3</v>
      </c>
      <c r="H192" s="79">
        <f t="shared" si="25"/>
        <v>119.26796023207011</v>
      </c>
      <c r="I192" s="79">
        <f t="shared" si="26"/>
        <v>0.73203976792989067</v>
      </c>
      <c r="J192" s="63">
        <f t="shared" si="27"/>
        <v>-6.0817621565239068E-3</v>
      </c>
      <c r="K192" s="79">
        <f t="shared" si="28"/>
        <v>119.27018854121714</v>
      </c>
      <c r="L192" s="79">
        <f t="shared" si="29"/>
        <v>0.72981145878286213</v>
      </c>
      <c r="R192" s="80">
        <f t="shared" si="20"/>
        <v>2.1729424467911071E-5</v>
      </c>
    </row>
    <row r="193" spans="1:18" s="69" customFormat="1" ht="14.25" x14ac:dyDescent="0.2">
      <c r="A193" s="62">
        <v>188</v>
      </c>
      <c r="B193" s="78">
        <v>43696</v>
      </c>
      <c r="C193" s="79">
        <v>329.88070699999997</v>
      </c>
      <c r="D193" s="79">
        <f t="shared" si="21"/>
        <v>3.2910459999999944</v>
      </c>
      <c r="E193" s="79">
        <f t="shared" si="22"/>
        <v>123.29104599999999</v>
      </c>
      <c r="F193" s="63">
        <f t="shared" si="23"/>
        <v>2.7425383333333286E-2</v>
      </c>
      <c r="G193" s="63">
        <f t="shared" si="24"/>
        <v>1.0026571591660857E-2</v>
      </c>
      <c r="H193" s="79">
        <f t="shared" si="25"/>
        <v>121.20318859099929</v>
      </c>
      <c r="I193" s="79">
        <f t="shared" si="26"/>
        <v>-1.2031885909992894</v>
      </c>
      <c r="J193" s="63">
        <f t="shared" si="27"/>
        <v>1.0077006081340691E-2</v>
      </c>
      <c r="K193" s="79">
        <f t="shared" si="28"/>
        <v>121.20924072976088</v>
      </c>
      <c r="L193" s="79">
        <f t="shared" si="29"/>
        <v>-1.2092407297608787</v>
      </c>
      <c r="R193" s="80">
        <f t="shared" si="20"/>
        <v>1.3145585382884716E-4</v>
      </c>
    </row>
    <row r="194" spans="1:18" s="69" customFormat="1" ht="14.25" x14ac:dyDescent="0.2">
      <c r="A194" s="62">
        <v>189</v>
      </c>
      <c r="B194" s="78">
        <v>43693</v>
      </c>
      <c r="C194" s="79">
        <v>326.58966099999998</v>
      </c>
      <c r="D194" s="79">
        <f t="shared" si="21"/>
        <v>2.4214179999999601</v>
      </c>
      <c r="E194" s="79">
        <f t="shared" si="22"/>
        <v>122.42141799999996</v>
      </c>
      <c r="F194" s="63">
        <f t="shared" si="23"/>
        <v>2.0178483333333001E-2</v>
      </c>
      <c r="G194" s="63">
        <f t="shared" si="24"/>
        <v>7.4418740371817154E-3</v>
      </c>
      <c r="H194" s="79">
        <f t="shared" si="25"/>
        <v>120.89302488446181</v>
      </c>
      <c r="I194" s="79">
        <f t="shared" si="26"/>
        <v>-0.89302488446180917</v>
      </c>
      <c r="J194" s="63">
        <f t="shared" si="27"/>
        <v>7.469633600105486E-3</v>
      </c>
      <c r="K194" s="79">
        <f t="shared" si="28"/>
        <v>120.89635603201265</v>
      </c>
      <c r="L194" s="79">
        <f t="shared" si="29"/>
        <v>-0.89635603201264757</v>
      </c>
      <c r="R194" s="80">
        <f t="shared" si="20"/>
        <v>7.8867229645870112E-5</v>
      </c>
    </row>
    <row r="195" spans="1:18" s="69" customFormat="1" ht="14.25" x14ac:dyDescent="0.2">
      <c r="A195" s="62">
        <v>190</v>
      </c>
      <c r="B195" s="78">
        <v>43692</v>
      </c>
      <c r="C195" s="79">
        <v>324.16824300000002</v>
      </c>
      <c r="D195" s="79">
        <f t="shared" si="21"/>
        <v>7.4914550000000304</v>
      </c>
      <c r="E195" s="79">
        <f t="shared" si="22"/>
        <v>127.49145500000003</v>
      </c>
      <c r="F195" s="63">
        <f t="shared" si="23"/>
        <v>6.242879166666692E-2</v>
      </c>
      <c r="G195" s="63">
        <f t="shared" si="24"/>
        <v>2.3380992016641663E-2</v>
      </c>
      <c r="H195" s="79">
        <f t="shared" si="25"/>
        <v>122.80571904199701</v>
      </c>
      <c r="I195" s="79">
        <f t="shared" si="26"/>
        <v>-2.8057190419970084</v>
      </c>
      <c r="J195" s="63">
        <f t="shared" si="27"/>
        <v>2.3656470205198718E-2</v>
      </c>
      <c r="K195" s="79">
        <f t="shared" si="28"/>
        <v>122.83877642462384</v>
      </c>
      <c r="L195" s="79">
        <f t="shared" si="29"/>
        <v>-2.8387764246238447</v>
      </c>
      <c r="R195" s="80">
        <f t="shared" si="20"/>
        <v>6.160244745055341E-4</v>
      </c>
    </row>
    <row r="196" spans="1:18" s="69" customFormat="1" ht="14.25" x14ac:dyDescent="0.2">
      <c r="A196" s="62">
        <v>191</v>
      </c>
      <c r="B196" s="78">
        <v>43691</v>
      </c>
      <c r="C196" s="79">
        <v>316.67678799999999</v>
      </c>
      <c r="D196" s="79">
        <f t="shared" si="21"/>
        <v>-12.294678000000033</v>
      </c>
      <c r="E196" s="79">
        <f t="shared" si="22"/>
        <v>107.70532199999997</v>
      </c>
      <c r="F196" s="63">
        <f t="shared" si="23"/>
        <v>-0.10245565000000027</v>
      </c>
      <c r="G196" s="63">
        <f t="shared" si="24"/>
        <v>-3.8089359999907389E-2</v>
      </c>
      <c r="H196" s="79">
        <f t="shared" si="25"/>
        <v>115.42927680001111</v>
      </c>
      <c r="I196" s="79">
        <f t="shared" si="26"/>
        <v>4.5707231999888904</v>
      </c>
      <c r="J196" s="63">
        <f t="shared" si="27"/>
        <v>-3.737308329349158E-2</v>
      </c>
      <c r="K196" s="79">
        <f t="shared" si="28"/>
        <v>115.51523000478102</v>
      </c>
      <c r="L196" s="79">
        <f t="shared" si="29"/>
        <v>4.4847699952189828</v>
      </c>
      <c r="R196" s="80">
        <f t="shared" si="20"/>
        <v>1.343260006149251E-3</v>
      </c>
    </row>
    <row r="197" spans="1:18" s="69" customFormat="1" ht="14.25" x14ac:dyDescent="0.2">
      <c r="A197" s="62">
        <v>192</v>
      </c>
      <c r="B197" s="78">
        <v>43690</v>
      </c>
      <c r="C197" s="79">
        <v>328.97146600000002</v>
      </c>
      <c r="D197" s="79">
        <f t="shared" si="21"/>
        <v>-7.9070999999999003E-2</v>
      </c>
      <c r="E197" s="79">
        <f t="shared" si="22"/>
        <v>119.920929</v>
      </c>
      <c r="F197" s="63">
        <f t="shared" si="23"/>
        <v>-6.5892499999999174E-4</v>
      </c>
      <c r="G197" s="63">
        <f t="shared" si="24"/>
        <v>-2.4032935075144973E-4</v>
      </c>
      <c r="H197" s="79">
        <f t="shared" si="25"/>
        <v>119.97116047790982</v>
      </c>
      <c r="I197" s="79">
        <f t="shared" si="26"/>
        <v>2.8839522090180481E-2</v>
      </c>
      <c r="J197" s="63">
        <f t="shared" si="27"/>
        <v>-2.403004739664017E-4</v>
      </c>
      <c r="K197" s="79">
        <f t="shared" si="28"/>
        <v>119.97116394312403</v>
      </c>
      <c r="L197" s="79">
        <f t="shared" si="29"/>
        <v>2.8836056875974236E-2</v>
      </c>
      <c r="R197" s="80">
        <f t="shared" si="20"/>
        <v>1.4364477278166265E-6</v>
      </c>
    </row>
    <row r="198" spans="1:18" s="69" customFormat="1" ht="14.25" x14ac:dyDescent="0.2">
      <c r="A198" s="62">
        <v>193</v>
      </c>
      <c r="B198" s="78">
        <v>43689</v>
      </c>
      <c r="C198" s="79">
        <v>329.05053700000002</v>
      </c>
      <c r="D198" s="79">
        <f t="shared" si="21"/>
        <v>-4.5561519999999973</v>
      </c>
      <c r="E198" s="79">
        <f t="shared" si="22"/>
        <v>115.443848</v>
      </c>
      <c r="F198" s="63">
        <f t="shared" si="23"/>
        <v>-3.7967933333333308E-2</v>
      </c>
      <c r="G198" s="63">
        <f t="shared" si="24"/>
        <v>-1.375137437118493E-2</v>
      </c>
      <c r="H198" s="79">
        <f t="shared" si="25"/>
        <v>118.34983507545782</v>
      </c>
      <c r="I198" s="79">
        <f t="shared" si="26"/>
        <v>1.6501649245421817</v>
      </c>
      <c r="J198" s="63">
        <f t="shared" si="27"/>
        <v>-1.3657256134933186E-2</v>
      </c>
      <c r="K198" s="79">
        <f t="shared" si="28"/>
        <v>118.36112926380802</v>
      </c>
      <c r="L198" s="79">
        <f t="shared" si="29"/>
        <v>1.6388707361919757</v>
      </c>
      <c r="R198" s="80">
        <f t="shared" ref="R198:R261" si="30">+(G198-$R$2)^2</f>
        <v>1.5159829767719655E-4</v>
      </c>
    </row>
    <row r="199" spans="1:18" s="69" customFormat="1" ht="14.25" x14ac:dyDescent="0.2">
      <c r="A199" s="62">
        <v>194</v>
      </c>
      <c r="B199" s="78">
        <v>43686</v>
      </c>
      <c r="C199" s="79">
        <v>333.60668900000002</v>
      </c>
      <c r="D199" s="79">
        <f t="shared" ref="D199:D262" si="31">+C199-C200</f>
        <v>1.1859740000000443</v>
      </c>
      <c r="E199" s="79">
        <f t="shared" ref="E199:E262" si="32">+$C$6+D199</f>
        <v>121.18597400000004</v>
      </c>
      <c r="F199" s="63">
        <f t="shared" ref="F199:F262" si="33">+(E199-$C$6)/$C$6</f>
        <v>9.8831166666670349E-3</v>
      </c>
      <c r="G199" s="63">
        <f t="shared" ref="G199:G262" si="34">+LN(C199/C200)</f>
        <v>3.5613407087076178E-3</v>
      </c>
      <c r="H199" s="79">
        <f t="shared" ref="H199:H262" si="35">+$C$6*(1+G199)</f>
        <v>120.42736088504492</v>
      </c>
      <c r="I199" s="79">
        <f t="shared" ref="I199:I262" si="36">+$C$6-H199</f>
        <v>-0.42736088504491931</v>
      </c>
      <c r="J199" s="63">
        <f t="shared" ref="J199:J262" si="37">+(C199-C200)/C200</f>
        <v>3.567689817405165E-3</v>
      </c>
      <c r="K199" s="79">
        <f t="shared" ref="K199:K262" si="38">+$C$6*(1+J199)</f>
        <v>120.42812277808861</v>
      </c>
      <c r="L199" s="79">
        <f t="shared" ref="L199:L262" si="39">+$C$6-K199</f>
        <v>-0.42812277808860699</v>
      </c>
      <c r="R199" s="80">
        <f t="shared" si="30"/>
        <v>2.5001890356884791E-5</v>
      </c>
    </row>
    <row r="200" spans="1:18" s="69" customFormat="1" ht="14.25" x14ac:dyDescent="0.2">
      <c r="A200" s="62">
        <v>195</v>
      </c>
      <c r="B200" s="78">
        <v>43685</v>
      </c>
      <c r="C200" s="79">
        <v>332.42071499999997</v>
      </c>
      <c r="D200" s="79">
        <f t="shared" si="31"/>
        <v>6.9429319999999848</v>
      </c>
      <c r="E200" s="79">
        <f t="shared" si="32"/>
        <v>126.94293199999998</v>
      </c>
      <c r="F200" s="63">
        <f t="shared" si="33"/>
        <v>5.7857766666666539E-2</v>
      </c>
      <c r="G200" s="63">
        <f t="shared" si="34"/>
        <v>2.1107176207272503E-2</v>
      </c>
      <c r="H200" s="79">
        <f t="shared" si="35"/>
        <v>122.5328611448727</v>
      </c>
      <c r="I200" s="79">
        <f t="shared" si="36"/>
        <v>-2.5328611448726974</v>
      </c>
      <c r="J200" s="63">
        <f t="shared" si="37"/>
        <v>2.1331508209271492E-2</v>
      </c>
      <c r="K200" s="79">
        <f t="shared" si="38"/>
        <v>122.55978098511258</v>
      </c>
      <c r="L200" s="79">
        <f t="shared" si="39"/>
        <v>-2.5597809851125817</v>
      </c>
      <c r="R200" s="80">
        <f t="shared" si="30"/>
        <v>5.0832322213802659E-4</v>
      </c>
    </row>
    <row r="201" spans="1:18" s="69" customFormat="1" ht="14.25" x14ac:dyDescent="0.2">
      <c r="A201" s="62">
        <v>196</v>
      </c>
      <c r="B201" s="78">
        <v>43684</v>
      </c>
      <c r="C201" s="79">
        <v>325.47778299999999</v>
      </c>
      <c r="D201" s="79">
        <f t="shared" si="31"/>
        <v>-1.0509650000000192</v>
      </c>
      <c r="E201" s="79">
        <f t="shared" si="32"/>
        <v>118.94903499999998</v>
      </c>
      <c r="F201" s="63">
        <f t="shared" si="33"/>
        <v>-8.758041666666827E-3</v>
      </c>
      <c r="G201" s="63">
        <f t="shared" si="34"/>
        <v>-3.2237895181675205E-3</v>
      </c>
      <c r="H201" s="79">
        <f t="shared" si="35"/>
        <v>119.61314525781989</v>
      </c>
      <c r="I201" s="79">
        <f t="shared" si="36"/>
        <v>0.3868547421801054</v>
      </c>
      <c r="J201" s="63">
        <f t="shared" si="37"/>
        <v>-3.2185986882846199E-3</v>
      </c>
      <c r="K201" s="79">
        <f t="shared" si="38"/>
        <v>119.61376815740584</v>
      </c>
      <c r="L201" s="79">
        <f t="shared" si="39"/>
        <v>0.38623184259415666</v>
      </c>
      <c r="R201" s="80">
        <f t="shared" si="30"/>
        <v>3.1860150687511625E-6</v>
      </c>
    </row>
    <row r="202" spans="1:18" s="69" customFormat="1" ht="14.25" x14ac:dyDescent="0.2">
      <c r="A202" s="62">
        <v>197</v>
      </c>
      <c r="B202" s="78">
        <v>43683</v>
      </c>
      <c r="C202" s="79">
        <v>326.52874800000001</v>
      </c>
      <c r="D202" s="79">
        <f t="shared" si="31"/>
        <v>1.3652960000000007</v>
      </c>
      <c r="E202" s="79">
        <f t="shared" si="32"/>
        <v>121.365296</v>
      </c>
      <c r="F202" s="63">
        <f t="shared" si="33"/>
        <v>1.1377466666666673E-2</v>
      </c>
      <c r="G202" s="63">
        <f t="shared" si="34"/>
        <v>4.1900087110054943E-3</v>
      </c>
      <c r="H202" s="79">
        <f t="shared" si="35"/>
        <v>120.50280104532065</v>
      </c>
      <c r="I202" s="79">
        <f t="shared" si="36"/>
        <v>-0.50280104532065195</v>
      </c>
      <c r="J202" s="63">
        <f t="shared" si="37"/>
        <v>4.198799070444118E-3</v>
      </c>
      <c r="K202" s="79">
        <f t="shared" si="38"/>
        <v>120.5038558884533</v>
      </c>
      <c r="L202" s="79">
        <f t="shared" si="39"/>
        <v>-0.50385588845330176</v>
      </c>
      <c r="R202" s="80">
        <f t="shared" si="30"/>
        <v>3.1684031513861179E-5</v>
      </c>
    </row>
    <row r="203" spans="1:18" s="69" customFormat="1" ht="14.25" x14ac:dyDescent="0.2">
      <c r="A203" s="62">
        <v>198</v>
      </c>
      <c r="B203" s="78">
        <v>43682</v>
      </c>
      <c r="C203" s="79">
        <v>325.16345200000001</v>
      </c>
      <c r="D203" s="79">
        <f t="shared" si="31"/>
        <v>-8.3486330000000066</v>
      </c>
      <c r="E203" s="79">
        <f t="shared" si="32"/>
        <v>111.65136699999999</v>
      </c>
      <c r="F203" s="63">
        <f t="shared" si="33"/>
        <v>-6.957194166666672E-2</v>
      </c>
      <c r="G203" s="63">
        <f t="shared" si="34"/>
        <v>-2.5351116446709308E-2</v>
      </c>
      <c r="H203" s="79">
        <f t="shared" si="35"/>
        <v>116.95786602639488</v>
      </c>
      <c r="I203" s="79">
        <f t="shared" si="36"/>
        <v>3.0421339736051181</v>
      </c>
      <c r="J203" s="63">
        <f t="shared" si="37"/>
        <v>-2.5032475210006278E-2</v>
      </c>
      <c r="K203" s="79">
        <f t="shared" si="38"/>
        <v>116.99610297479924</v>
      </c>
      <c r="L203" s="79">
        <f t="shared" si="39"/>
        <v>3.0038970252007573</v>
      </c>
      <c r="R203" s="80">
        <f t="shared" si="30"/>
        <v>5.7179656680067352E-4</v>
      </c>
    </row>
    <row r="204" spans="1:18" s="69" customFormat="1" ht="14.25" x14ac:dyDescent="0.2">
      <c r="A204" s="62">
        <v>199</v>
      </c>
      <c r="B204" s="78">
        <v>43679</v>
      </c>
      <c r="C204" s="79">
        <v>333.51208500000001</v>
      </c>
      <c r="D204" s="79">
        <f t="shared" si="31"/>
        <v>5.1761470000000145</v>
      </c>
      <c r="E204" s="79">
        <f t="shared" si="32"/>
        <v>125.17614700000001</v>
      </c>
      <c r="F204" s="63">
        <f t="shared" si="33"/>
        <v>4.3134558333333455E-2</v>
      </c>
      <c r="G204" s="63">
        <f t="shared" si="34"/>
        <v>1.5641816113260626E-2</v>
      </c>
      <c r="H204" s="79">
        <f t="shared" si="35"/>
        <v>121.87701793359126</v>
      </c>
      <c r="I204" s="79">
        <f t="shared" si="36"/>
        <v>-1.8770179335912616</v>
      </c>
      <c r="J204" s="63">
        <f t="shared" si="37"/>
        <v>1.5764789658815889E-2</v>
      </c>
      <c r="K204" s="79">
        <f t="shared" si="38"/>
        <v>121.8917747590579</v>
      </c>
      <c r="L204" s="79">
        <f t="shared" si="39"/>
        <v>-1.8917747590578955</v>
      </c>
      <c r="R204" s="80">
        <f t="shared" si="30"/>
        <v>2.9174909759806087E-4</v>
      </c>
    </row>
    <row r="205" spans="1:18" s="69" customFormat="1" ht="14.25" x14ac:dyDescent="0.2">
      <c r="A205" s="62">
        <v>200</v>
      </c>
      <c r="B205" s="78">
        <v>43678</v>
      </c>
      <c r="C205" s="79">
        <v>328.335938</v>
      </c>
      <c r="D205" s="79">
        <f t="shared" si="31"/>
        <v>-6.7672719999999913</v>
      </c>
      <c r="E205" s="79">
        <f t="shared" si="32"/>
        <v>113.23272800000001</v>
      </c>
      <c r="F205" s="63">
        <f t="shared" si="33"/>
        <v>-5.6393933333333264E-2</v>
      </c>
      <c r="G205" s="63">
        <f t="shared" si="34"/>
        <v>-2.0401288460027703E-2</v>
      </c>
      <c r="H205" s="79">
        <f t="shared" si="35"/>
        <v>117.55184538479666</v>
      </c>
      <c r="I205" s="79">
        <f t="shared" si="36"/>
        <v>2.448154615203336</v>
      </c>
      <c r="J205" s="63">
        <f t="shared" si="37"/>
        <v>-2.019459019804672E-2</v>
      </c>
      <c r="K205" s="79">
        <f t="shared" si="38"/>
        <v>117.5766491762344</v>
      </c>
      <c r="L205" s="79">
        <f t="shared" si="39"/>
        <v>2.4233508237656025</v>
      </c>
      <c r="R205" s="80">
        <f t="shared" si="30"/>
        <v>3.5957413593490307E-4</v>
      </c>
    </row>
    <row r="206" spans="1:18" s="69" customFormat="1" ht="14.25" x14ac:dyDescent="0.2">
      <c r="A206" s="62">
        <v>201</v>
      </c>
      <c r="B206" s="78">
        <v>43677</v>
      </c>
      <c r="C206" s="79">
        <v>335.10320999999999</v>
      </c>
      <c r="D206" s="79">
        <f t="shared" si="31"/>
        <v>-6.1681520000000205</v>
      </c>
      <c r="E206" s="79">
        <f t="shared" si="32"/>
        <v>113.83184799999998</v>
      </c>
      <c r="F206" s="63">
        <f t="shared" si="33"/>
        <v>-5.1401266666666841E-2</v>
      </c>
      <c r="G206" s="63">
        <f t="shared" si="34"/>
        <v>-1.8239369879851697E-2</v>
      </c>
      <c r="H206" s="79">
        <f t="shared" si="35"/>
        <v>117.8112756144178</v>
      </c>
      <c r="I206" s="79">
        <f t="shared" si="36"/>
        <v>2.1887243855822049</v>
      </c>
      <c r="J206" s="63">
        <f t="shared" si="37"/>
        <v>-1.8074039274353235E-2</v>
      </c>
      <c r="K206" s="79">
        <f t="shared" si="38"/>
        <v>117.83111528707761</v>
      </c>
      <c r="L206" s="79">
        <f t="shared" si="39"/>
        <v>2.1688847129223916</v>
      </c>
      <c r="R206" s="80">
        <f t="shared" si="30"/>
        <v>2.8225752456854459E-4</v>
      </c>
    </row>
    <row r="207" spans="1:18" s="69" customFormat="1" ht="14.25" x14ac:dyDescent="0.2">
      <c r="A207" s="62">
        <v>202</v>
      </c>
      <c r="B207" s="78">
        <v>43676</v>
      </c>
      <c r="C207" s="79">
        <v>341.27136200000001</v>
      </c>
      <c r="D207" s="79">
        <f t="shared" si="31"/>
        <v>7.1208799999999997</v>
      </c>
      <c r="E207" s="79">
        <f t="shared" si="32"/>
        <v>127.12088</v>
      </c>
      <c r="F207" s="63">
        <f t="shared" si="33"/>
        <v>5.9340666666666667E-2</v>
      </c>
      <c r="G207" s="63">
        <f t="shared" si="34"/>
        <v>2.1086507385319194E-2</v>
      </c>
      <c r="H207" s="79">
        <f t="shared" si="35"/>
        <v>122.53038088623831</v>
      </c>
      <c r="I207" s="79">
        <f t="shared" si="36"/>
        <v>-2.530380886238305</v>
      </c>
      <c r="J207" s="63">
        <f t="shared" si="37"/>
        <v>2.1310398708328061E-2</v>
      </c>
      <c r="K207" s="79">
        <f t="shared" si="38"/>
        <v>122.55724784499937</v>
      </c>
      <c r="L207" s="79">
        <f t="shared" si="39"/>
        <v>-2.5572478449993667</v>
      </c>
      <c r="R207" s="80">
        <f t="shared" si="30"/>
        <v>5.0739164980466835E-4</v>
      </c>
    </row>
    <row r="208" spans="1:18" s="69" customFormat="1" ht="14.25" x14ac:dyDescent="0.2">
      <c r="A208" s="62">
        <v>203</v>
      </c>
      <c r="B208" s="78">
        <v>43675</v>
      </c>
      <c r="C208" s="79">
        <v>334.15048200000001</v>
      </c>
      <c r="D208" s="79">
        <f t="shared" si="31"/>
        <v>-4.7047119999999722</v>
      </c>
      <c r="E208" s="79">
        <f t="shared" si="32"/>
        <v>115.29528800000003</v>
      </c>
      <c r="F208" s="63">
        <f t="shared" si="33"/>
        <v>-3.9205933333333103E-2</v>
      </c>
      <c r="G208" s="63">
        <f t="shared" si="34"/>
        <v>-1.3981423359011454E-2</v>
      </c>
      <c r="H208" s="79">
        <f t="shared" si="35"/>
        <v>118.32222919691863</v>
      </c>
      <c r="I208" s="79">
        <f t="shared" si="36"/>
        <v>1.6777708030813727</v>
      </c>
      <c r="J208" s="63">
        <f t="shared" si="37"/>
        <v>-1.388413718693057E-2</v>
      </c>
      <c r="K208" s="79">
        <f t="shared" si="38"/>
        <v>118.33390353756833</v>
      </c>
      <c r="L208" s="79">
        <f t="shared" si="39"/>
        <v>1.6660964624316676</v>
      </c>
      <c r="R208" s="80">
        <f t="shared" si="30"/>
        <v>1.5731618852375434E-4</v>
      </c>
    </row>
    <row r="209" spans="1:18" s="69" customFormat="1" ht="14.25" x14ac:dyDescent="0.2">
      <c r="A209" s="62">
        <v>204</v>
      </c>
      <c r="B209" s="78">
        <v>43672</v>
      </c>
      <c r="C209" s="79">
        <v>338.85519399999998</v>
      </c>
      <c r="D209" s="79">
        <f t="shared" si="31"/>
        <v>-3.0349730000000363</v>
      </c>
      <c r="E209" s="79">
        <f t="shared" si="32"/>
        <v>116.96502699999996</v>
      </c>
      <c r="F209" s="63">
        <f t="shared" si="33"/>
        <v>-2.5291441666666969E-2</v>
      </c>
      <c r="G209" s="63">
        <f t="shared" si="34"/>
        <v>-8.9166765793665392E-3</v>
      </c>
      <c r="H209" s="79">
        <f t="shared" si="35"/>
        <v>118.92999881047601</v>
      </c>
      <c r="I209" s="79">
        <f t="shared" si="36"/>
        <v>1.0700011895239925</v>
      </c>
      <c r="J209" s="63">
        <f t="shared" si="37"/>
        <v>-8.8770409123817718E-3</v>
      </c>
      <c r="K209" s="79">
        <f t="shared" si="38"/>
        <v>118.93475509051419</v>
      </c>
      <c r="L209" s="79">
        <f t="shared" si="39"/>
        <v>1.0652449094858127</v>
      </c>
      <c r="R209" s="80">
        <f t="shared" si="30"/>
        <v>5.5917915425618704E-5</v>
      </c>
    </row>
    <row r="210" spans="1:18" s="69" customFormat="1" ht="14.25" x14ac:dyDescent="0.2">
      <c r="A210" s="62">
        <v>205</v>
      </c>
      <c r="B210" s="78">
        <v>43671</v>
      </c>
      <c r="C210" s="79">
        <v>341.89016700000002</v>
      </c>
      <c r="D210" s="79">
        <f t="shared" si="31"/>
        <v>-13.102386999999965</v>
      </c>
      <c r="E210" s="79">
        <f t="shared" si="32"/>
        <v>106.89761300000004</v>
      </c>
      <c r="F210" s="63">
        <f t="shared" si="33"/>
        <v>-0.10918655833333304</v>
      </c>
      <c r="G210" s="63">
        <f t="shared" si="34"/>
        <v>-3.7607278247182185E-2</v>
      </c>
      <c r="H210" s="79">
        <f t="shared" si="35"/>
        <v>115.48712661033815</v>
      </c>
      <c r="I210" s="79">
        <f t="shared" si="36"/>
        <v>4.5128733896618485</v>
      </c>
      <c r="J210" s="63">
        <f t="shared" si="37"/>
        <v>-3.6908906545684801E-2</v>
      </c>
      <c r="K210" s="79">
        <f t="shared" si="38"/>
        <v>115.57093121451783</v>
      </c>
      <c r="L210" s="79">
        <f t="shared" si="39"/>
        <v>4.4290687854821726</v>
      </c>
      <c r="R210" s="80">
        <f t="shared" si="30"/>
        <v>1.3081553231509969E-3</v>
      </c>
    </row>
    <row r="211" spans="1:18" s="69" customFormat="1" ht="14.25" x14ac:dyDescent="0.2">
      <c r="A211" s="62">
        <v>206</v>
      </c>
      <c r="B211" s="78">
        <v>43670</v>
      </c>
      <c r="C211" s="79">
        <v>354.99255399999998</v>
      </c>
      <c r="D211" s="79">
        <f t="shared" si="31"/>
        <v>-11.432707999999991</v>
      </c>
      <c r="E211" s="79">
        <f t="shared" si="32"/>
        <v>108.56729200000001</v>
      </c>
      <c r="F211" s="63">
        <f t="shared" si="33"/>
        <v>-9.5272566666666586E-2</v>
      </c>
      <c r="G211" s="63">
        <f t="shared" si="34"/>
        <v>-3.1697762322266773E-2</v>
      </c>
      <c r="H211" s="79">
        <f t="shared" si="35"/>
        <v>116.19626852132799</v>
      </c>
      <c r="I211" s="79">
        <f t="shared" si="36"/>
        <v>3.803731478672006</v>
      </c>
      <c r="J211" s="63">
        <f t="shared" si="37"/>
        <v>-3.1200654500725969E-2</v>
      </c>
      <c r="K211" s="79">
        <f t="shared" si="38"/>
        <v>116.25592145991288</v>
      </c>
      <c r="L211" s="79">
        <f t="shared" si="39"/>
        <v>3.7440785400871164</v>
      </c>
      <c r="R211" s="80">
        <f t="shared" si="30"/>
        <v>9.1560187639035887E-4</v>
      </c>
    </row>
    <row r="212" spans="1:18" s="69" customFormat="1" ht="14.25" x14ac:dyDescent="0.2">
      <c r="A212" s="62">
        <v>207</v>
      </c>
      <c r="B212" s="78">
        <v>43669</v>
      </c>
      <c r="C212" s="79">
        <v>366.42526199999998</v>
      </c>
      <c r="D212" s="79">
        <f t="shared" si="31"/>
        <v>-0.34378100000003542</v>
      </c>
      <c r="E212" s="79">
        <f t="shared" si="32"/>
        <v>119.65621899999996</v>
      </c>
      <c r="F212" s="63">
        <f t="shared" si="33"/>
        <v>-2.864841666666962E-3</v>
      </c>
      <c r="G212" s="63">
        <f t="shared" si="34"/>
        <v>-9.3776239899571036E-4</v>
      </c>
      <c r="H212" s="79">
        <f t="shared" si="35"/>
        <v>119.88746851212052</v>
      </c>
      <c r="I212" s="79">
        <f t="shared" si="36"/>
        <v>0.11253148787947964</v>
      </c>
      <c r="J212" s="63">
        <f t="shared" si="37"/>
        <v>-9.3732283724947698E-4</v>
      </c>
      <c r="K212" s="79">
        <f t="shared" si="38"/>
        <v>119.88752125953006</v>
      </c>
      <c r="L212" s="79">
        <f t="shared" si="39"/>
        <v>0.112478740469939</v>
      </c>
      <c r="R212" s="80">
        <f t="shared" si="30"/>
        <v>2.5108710364366466E-7</v>
      </c>
    </row>
    <row r="213" spans="1:18" s="69" customFormat="1" ht="14.25" x14ac:dyDescent="0.2">
      <c r="A213" s="62">
        <v>208</v>
      </c>
      <c r="B213" s="78">
        <v>43668</v>
      </c>
      <c r="C213" s="79">
        <v>366.76904300000001</v>
      </c>
      <c r="D213" s="79">
        <f t="shared" si="31"/>
        <v>-3.8697510000000079</v>
      </c>
      <c r="E213" s="79">
        <f t="shared" si="32"/>
        <v>116.13024899999999</v>
      </c>
      <c r="F213" s="63">
        <f t="shared" si="33"/>
        <v>-3.2247925000000066E-2</v>
      </c>
      <c r="G213" s="63">
        <f t="shared" si="34"/>
        <v>-1.0495647943068417E-2</v>
      </c>
      <c r="H213" s="79">
        <f t="shared" si="35"/>
        <v>118.74052224683179</v>
      </c>
      <c r="I213" s="79">
        <f t="shared" si="36"/>
        <v>1.2594777531682126</v>
      </c>
      <c r="J213" s="63">
        <f t="shared" si="37"/>
        <v>-1.0440760823326033E-2</v>
      </c>
      <c r="K213" s="79">
        <f t="shared" si="38"/>
        <v>118.74710870120087</v>
      </c>
      <c r="L213" s="79">
        <f t="shared" si="39"/>
        <v>1.2528912987991276</v>
      </c>
      <c r="R213" s="80">
        <f t="shared" si="30"/>
        <v>8.202561935068928E-5</v>
      </c>
    </row>
    <row r="214" spans="1:18" s="69" customFormat="1" ht="14.25" x14ac:dyDescent="0.2">
      <c r="A214" s="62">
        <v>209</v>
      </c>
      <c r="B214" s="78">
        <v>43665</v>
      </c>
      <c r="C214" s="79">
        <v>370.63879400000002</v>
      </c>
      <c r="D214" s="79">
        <f t="shared" si="31"/>
        <v>15.960571000000016</v>
      </c>
      <c r="E214" s="79">
        <f t="shared" si="32"/>
        <v>135.96057100000002</v>
      </c>
      <c r="F214" s="63">
        <f t="shared" si="33"/>
        <v>0.13300475833333347</v>
      </c>
      <c r="G214" s="63">
        <f t="shared" si="34"/>
        <v>4.4017022922627325E-2</v>
      </c>
      <c r="H214" s="79">
        <f t="shared" si="35"/>
        <v>125.28204275071528</v>
      </c>
      <c r="I214" s="79">
        <f t="shared" si="36"/>
        <v>-5.2820427507152772</v>
      </c>
      <c r="J214" s="63">
        <f t="shared" si="37"/>
        <v>4.5000143693626253E-2</v>
      </c>
      <c r="K214" s="79">
        <f t="shared" si="38"/>
        <v>125.40001724323515</v>
      </c>
      <c r="L214" s="79">
        <f t="shared" si="39"/>
        <v>-5.4000172432351548</v>
      </c>
      <c r="R214" s="80">
        <f t="shared" si="30"/>
        <v>2.0662362307360994E-3</v>
      </c>
    </row>
    <row r="215" spans="1:18" s="69" customFormat="1" ht="14.25" x14ac:dyDescent="0.2">
      <c r="A215" s="62">
        <v>210</v>
      </c>
      <c r="B215" s="78">
        <v>43664</v>
      </c>
      <c r="C215" s="79">
        <v>354.678223</v>
      </c>
      <c r="D215" s="79">
        <f t="shared" si="31"/>
        <v>-8.2602539999999749</v>
      </c>
      <c r="E215" s="79">
        <f t="shared" si="32"/>
        <v>111.73974600000003</v>
      </c>
      <c r="F215" s="63">
        <f t="shared" si="33"/>
        <v>-6.8835449999999784E-2</v>
      </c>
      <c r="G215" s="63">
        <f t="shared" si="34"/>
        <v>-2.3022370702924823E-2</v>
      </c>
      <c r="H215" s="79">
        <f t="shared" si="35"/>
        <v>117.23731551564903</v>
      </c>
      <c r="I215" s="79">
        <f t="shared" si="36"/>
        <v>2.7626844843509701</v>
      </c>
      <c r="J215" s="63">
        <f t="shared" si="37"/>
        <v>-2.2759378030894131E-2</v>
      </c>
      <c r="K215" s="79">
        <f t="shared" si="38"/>
        <v>117.26887463629271</v>
      </c>
      <c r="L215" s="79">
        <f t="shared" si="39"/>
        <v>2.7311253637072923</v>
      </c>
      <c r="R215" s="80">
        <f t="shared" si="30"/>
        <v>4.6584843830712312E-4</v>
      </c>
    </row>
    <row r="216" spans="1:18" s="69" customFormat="1" ht="14.25" x14ac:dyDescent="0.2">
      <c r="A216" s="62">
        <v>211</v>
      </c>
      <c r="B216" s="78">
        <v>43663</v>
      </c>
      <c r="C216" s="79">
        <v>362.93847699999998</v>
      </c>
      <c r="D216" s="79">
        <f t="shared" si="31"/>
        <v>6.6494449999999574</v>
      </c>
      <c r="E216" s="79">
        <f t="shared" si="32"/>
        <v>126.64944499999996</v>
      </c>
      <c r="F216" s="63">
        <f t="shared" si="33"/>
        <v>5.5412041666666315E-2</v>
      </c>
      <c r="G216" s="63">
        <f t="shared" si="34"/>
        <v>1.849104596219658E-2</v>
      </c>
      <c r="H216" s="79">
        <f t="shared" si="35"/>
        <v>122.21892551546358</v>
      </c>
      <c r="I216" s="79">
        <f t="shared" si="36"/>
        <v>-2.2189255154635816</v>
      </c>
      <c r="J216" s="63">
        <f t="shared" si="37"/>
        <v>1.8663063981155494E-2</v>
      </c>
      <c r="K216" s="79">
        <f t="shared" si="38"/>
        <v>122.23956767773868</v>
      </c>
      <c r="L216" s="79">
        <f t="shared" si="39"/>
        <v>-2.2395676777386768</v>
      </c>
      <c r="R216" s="80">
        <f t="shared" si="30"/>
        <v>3.9720068623535603E-4</v>
      </c>
    </row>
    <row r="217" spans="1:18" s="69" customFormat="1" ht="14.25" x14ac:dyDescent="0.2">
      <c r="A217" s="62">
        <v>212</v>
      </c>
      <c r="B217" s="78">
        <v>43662</v>
      </c>
      <c r="C217" s="79">
        <v>356.28903200000002</v>
      </c>
      <c r="D217" s="79">
        <f t="shared" si="31"/>
        <v>1.1196900000000483</v>
      </c>
      <c r="E217" s="79">
        <f t="shared" si="32"/>
        <v>121.11969000000005</v>
      </c>
      <c r="F217" s="63">
        <f t="shared" si="33"/>
        <v>9.330750000000403E-3</v>
      </c>
      <c r="G217" s="63">
        <f t="shared" si="34"/>
        <v>3.1475936340010927E-3</v>
      </c>
      <c r="H217" s="79">
        <f t="shared" si="35"/>
        <v>120.37771123608013</v>
      </c>
      <c r="I217" s="79">
        <f t="shared" si="36"/>
        <v>-0.37771123608013113</v>
      </c>
      <c r="J217" s="63">
        <f t="shared" si="37"/>
        <v>3.15255250831883E-3</v>
      </c>
      <c r="K217" s="79">
        <f t="shared" si="38"/>
        <v>120.37830630099828</v>
      </c>
      <c r="L217" s="79">
        <f t="shared" si="39"/>
        <v>-0.37830630099827545</v>
      </c>
      <c r="R217" s="80">
        <f t="shared" si="30"/>
        <v>2.1035449828678393E-5</v>
      </c>
    </row>
    <row r="218" spans="1:18" s="69" customFormat="1" ht="14.25" x14ac:dyDescent="0.2">
      <c r="A218" s="62">
        <v>213</v>
      </c>
      <c r="B218" s="78">
        <v>43661</v>
      </c>
      <c r="C218" s="79">
        <v>355.16934199999997</v>
      </c>
      <c r="D218" s="79">
        <f t="shared" si="31"/>
        <v>-3.6537480000000073</v>
      </c>
      <c r="E218" s="79">
        <f t="shared" si="32"/>
        <v>116.34625199999999</v>
      </c>
      <c r="F218" s="63">
        <f t="shared" si="33"/>
        <v>-3.0447900000000062E-2</v>
      </c>
      <c r="G218" s="63">
        <f t="shared" si="34"/>
        <v>-1.0234786058284285E-2</v>
      </c>
      <c r="H218" s="79">
        <f t="shared" si="35"/>
        <v>118.77182567300588</v>
      </c>
      <c r="I218" s="79">
        <f t="shared" si="36"/>
        <v>1.2281743269941217</v>
      </c>
      <c r="J218" s="63">
        <f t="shared" si="37"/>
        <v>-1.0182588862940808E-2</v>
      </c>
      <c r="K218" s="79">
        <f t="shared" si="38"/>
        <v>118.77808933644711</v>
      </c>
      <c r="L218" s="79">
        <f t="shared" si="39"/>
        <v>1.2219106635528902</v>
      </c>
      <c r="R218" s="80">
        <f t="shared" si="30"/>
        <v>7.7368520635828512E-5</v>
      </c>
    </row>
    <row r="219" spans="1:18" s="69" customFormat="1" ht="14.25" x14ac:dyDescent="0.2">
      <c r="A219" s="62">
        <v>214</v>
      </c>
      <c r="B219" s="78">
        <v>43658</v>
      </c>
      <c r="C219" s="79">
        <v>358.82308999999998</v>
      </c>
      <c r="D219" s="79">
        <f t="shared" si="31"/>
        <v>6.217254999999966</v>
      </c>
      <c r="E219" s="79">
        <f t="shared" si="32"/>
        <v>126.21725499999997</v>
      </c>
      <c r="F219" s="63">
        <f t="shared" si="33"/>
        <v>5.1810458333333052E-2</v>
      </c>
      <c r="G219" s="63">
        <f t="shared" si="34"/>
        <v>1.7478663190547482E-2</v>
      </c>
      <c r="H219" s="79">
        <f t="shared" si="35"/>
        <v>122.09743958286569</v>
      </c>
      <c r="I219" s="79">
        <f t="shared" si="36"/>
        <v>-2.0974395828656895</v>
      </c>
      <c r="J219" s="63">
        <f t="shared" si="37"/>
        <v>1.7632308892449173E-2</v>
      </c>
      <c r="K219" s="79">
        <f t="shared" si="38"/>
        <v>122.11587706709392</v>
      </c>
      <c r="L219" s="79">
        <f t="shared" si="39"/>
        <v>-2.1158770670939191</v>
      </c>
      <c r="R219" s="80">
        <f t="shared" si="30"/>
        <v>3.5787224188062113E-4</v>
      </c>
    </row>
    <row r="220" spans="1:18" s="69" customFormat="1" ht="14.25" x14ac:dyDescent="0.2">
      <c r="A220" s="62">
        <v>215</v>
      </c>
      <c r="B220" s="78">
        <v>43657</v>
      </c>
      <c r="C220" s="79">
        <v>352.60583500000001</v>
      </c>
      <c r="D220" s="79">
        <f t="shared" si="31"/>
        <v>6.5806890000000067</v>
      </c>
      <c r="E220" s="79">
        <f t="shared" si="32"/>
        <v>126.58068900000001</v>
      </c>
      <c r="F220" s="63">
        <f t="shared" si="33"/>
        <v>5.4839075000000057E-2</v>
      </c>
      <c r="G220" s="63">
        <f t="shared" si="34"/>
        <v>1.8839369606217439E-2</v>
      </c>
      <c r="H220" s="79">
        <f t="shared" si="35"/>
        <v>122.2607243527461</v>
      </c>
      <c r="I220" s="79">
        <f t="shared" si="36"/>
        <v>-2.2607243527460952</v>
      </c>
      <c r="J220" s="63">
        <f t="shared" si="37"/>
        <v>1.9017950215675962E-2</v>
      </c>
      <c r="K220" s="79">
        <f t="shared" si="38"/>
        <v>122.28215402588111</v>
      </c>
      <c r="L220" s="79">
        <f t="shared" si="39"/>
        <v>-2.2821540258811126</v>
      </c>
      <c r="R220" s="80">
        <f t="shared" si="30"/>
        <v>4.1120612240136422E-4</v>
      </c>
    </row>
    <row r="221" spans="1:18" s="69" customFormat="1" ht="14.25" x14ac:dyDescent="0.2">
      <c r="A221" s="62">
        <v>216</v>
      </c>
      <c r="B221" s="78">
        <v>43656</v>
      </c>
      <c r="C221" s="79">
        <v>346.02514600000001</v>
      </c>
      <c r="D221" s="79">
        <f t="shared" si="31"/>
        <v>-0.77597099999996999</v>
      </c>
      <c r="E221" s="79">
        <f t="shared" si="32"/>
        <v>119.22402900000003</v>
      </c>
      <c r="F221" s="63">
        <f t="shared" si="33"/>
        <v>-6.4664249999997498E-3</v>
      </c>
      <c r="G221" s="63">
        <f t="shared" si="34"/>
        <v>-2.2400170602776786E-3</v>
      </c>
      <c r="H221" s="79">
        <f t="shared" si="35"/>
        <v>119.73119795276668</v>
      </c>
      <c r="I221" s="79">
        <f t="shared" si="36"/>
        <v>0.26880204723332213</v>
      </c>
      <c r="J221" s="63">
        <f t="shared" si="37"/>
        <v>-2.2375100942941023E-3</v>
      </c>
      <c r="K221" s="79">
        <f t="shared" si="38"/>
        <v>119.73149878868472</v>
      </c>
      <c r="L221" s="79">
        <f t="shared" si="39"/>
        <v>0.26850121131528226</v>
      </c>
      <c r="R221" s="80">
        <f t="shared" si="30"/>
        <v>6.418713449380826E-7</v>
      </c>
    </row>
    <row r="222" spans="1:18" s="69" customFormat="1" ht="14.25" x14ac:dyDescent="0.2">
      <c r="A222" s="62">
        <v>217</v>
      </c>
      <c r="B222" s="78">
        <v>43655</v>
      </c>
      <c r="C222" s="79">
        <v>346.80111699999998</v>
      </c>
      <c r="D222" s="79">
        <f t="shared" si="31"/>
        <v>1.9349369999999908</v>
      </c>
      <c r="E222" s="79">
        <f t="shared" si="32"/>
        <v>121.93493699999999</v>
      </c>
      <c r="F222" s="63">
        <f t="shared" si="33"/>
        <v>1.6124474999999923E-2</v>
      </c>
      <c r="G222" s="63">
        <f t="shared" si="34"/>
        <v>5.5950080508766252E-3</v>
      </c>
      <c r="H222" s="79">
        <f t="shared" si="35"/>
        <v>120.6714009661052</v>
      </c>
      <c r="I222" s="79">
        <f t="shared" si="36"/>
        <v>-0.67140096610519606</v>
      </c>
      <c r="J222" s="63">
        <f t="shared" si="37"/>
        <v>5.6106893404276144E-3</v>
      </c>
      <c r="K222" s="79">
        <f t="shared" si="38"/>
        <v>120.6732827208513</v>
      </c>
      <c r="L222" s="79">
        <f t="shared" si="39"/>
        <v>-0.67328272085130436</v>
      </c>
      <c r="R222" s="80">
        <f t="shared" si="30"/>
        <v>4.9475135494058081E-5</v>
      </c>
    </row>
    <row r="223" spans="1:18" s="69" customFormat="1" ht="14.25" x14ac:dyDescent="0.2">
      <c r="A223" s="62">
        <v>218</v>
      </c>
      <c r="B223" s="78">
        <v>43654</v>
      </c>
      <c r="C223" s="79">
        <v>344.86617999999999</v>
      </c>
      <c r="D223" s="79">
        <f t="shared" si="31"/>
        <v>-4.6555490000000077</v>
      </c>
      <c r="E223" s="79">
        <f t="shared" si="32"/>
        <v>115.34445099999999</v>
      </c>
      <c r="F223" s="63">
        <f t="shared" si="33"/>
        <v>-3.8796241666666731E-2</v>
      </c>
      <c r="G223" s="63">
        <f t="shared" si="34"/>
        <v>-1.3409273688197321E-2</v>
      </c>
      <c r="H223" s="79">
        <f t="shared" si="35"/>
        <v>118.39088715741632</v>
      </c>
      <c r="I223" s="79">
        <f t="shared" si="36"/>
        <v>1.6091128425836843</v>
      </c>
      <c r="J223" s="63">
        <f t="shared" si="37"/>
        <v>-1.3319769884750162E-2</v>
      </c>
      <c r="K223" s="79">
        <f t="shared" si="38"/>
        <v>118.40162761382999</v>
      </c>
      <c r="L223" s="79">
        <f t="shared" si="39"/>
        <v>1.5983723861700128</v>
      </c>
      <c r="R223" s="80">
        <f t="shared" si="30"/>
        <v>1.4329108341400241E-4</v>
      </c>
    </row>
    <row r="224" spans="1:18" s="69" customFormat="1" ht="14.25" x14ac:dyDescent="0.2">
      <c r="A224" s="62">
        <v>219</v>
      </c>
      <c r="B224" s="78">
        <v>43651</v>
      </c>
      <c r="C224" s="79">
        <v>349.52172899999999</v>
      </c>
      <c r="D224" s="79">
        <f t="shared" si="31"/>
        <v>1.3652349999999842</v>
      </c>
      <c r="E224" s="79">
        <f t="shared" si="32"/>
        <v>121.36523499999998</v>
      </c>
      <c r="F224" s="63">
        <f t="shared" si="33"/>
        <v>1.1376958333333203E-2</v>
      </c>
      <c r="G224" s="63">
        <f t="shared" si="34"/>
        <v>3.9136573210073215E-3</v>
      </c>
      <c r="H224" s="79">
        <f t="shared" si="35"/>
        <v>120.46963887852087</v>
      </c>
      <c r="I224" s="79">
        <f t="shared" si="36"/>
        <v>-0.46963887852086827</v>
      </c>
      <c r="J224" s="63">
        <f t="shared" si="37"/>
        <v>3.9213256783312625E-3</v>
      </c>
      <c r="K224" s="79">
        <f t="shared" si="38"/>
        <v>120.47055908139976</v>
      </c>
      <c r="L224" s="79">
        <f t="shared" si="39"/>
        <v>-0.470559081399756</v>
      </c>
      <c r="R224" s="80">
        <f t="shared" si="30"/>
        <v>2.8649316673493024E-5</v>
      </c>
    </row>
    <row r="225" spans="1:18" s="69" customFormat="1" ht="14.25" x14ac:dyDescent="0.2">
      <c r="A225" s="62">
        <v>220</v>
      </c>
      <c r="B225" s="78">
        <v>43649</v>
      </c>
      <c r="C225" s="79">
        <v>348.15649400000001</v>
      </c>
      <c r="D225" s="79">
        <f t="shared" si="31"/>
        <v>0.30444299999999203</v>
      </c>
      <c r="E225" s="79">
        <f t="shared" si="32"/>
        <v>120.30444299999999</v>
      </c>
      <c r="F225" s="63">
        <f t="shared" si="33"/>
        <v>2.5370249999999337E-3</v>
      </c>
      <c r="G225" s="63">
        <f t="shared" si="34"/>
        <v>8.7482552219630895E-4</v>
      </c>
      <c r="H225" s="79">
        <f t="shared" si="35"/>
        <v>120.10497906266355</v>
      </c>
      <c r="I225" s="79">
        <f t="shared" si="36"/>
        <v>-0.10497906266354562</v>
      </c>
      <c r="J225" s="63">
        <f t="shared" si="37"/>
        <v>8.7520829365468373E-4</v>
      </c>
      <c r="K225" s="79">
        <f t="shared" si="38"/>
        <v>120.10502499523857</v>
      </c>
      <c r="L225" s="79">
        <f t="shared" si="39"/>
        <v>-0.10502499523856557</v>
      </c>
      <c r="R225" s="80">
        <f t="shared" si="30"/>
        <v>5.3530866638313341E-6</v>
      </c>
    </row>
    <row r="226" spans="1:18" s="69" customFormat="1" ht="14.25" x14ac:dyDescent="0.2">
      <c r="A226" s="62">
        <v>221</v>
      </c>
      <c r="B226" s="78">
        <v>43648</v>
      </c>
      <c r="C226" s="79">
        <v>347.85205100000002</v>
      </c>
      <c r="D226" s="79">
        <f t="shared" si="31"/>
        <v>-2.2590329999999881</v>
      </c>
      <c r="E226" s="79">
        <f t="shared" si="32"/>
        <v>117.74096700000001</v>
      </c>
      <c r="F226" s="63">
        <f t="shared" si="33"/>
        <v>-1.8825274999999902E-2</v>
      </c>
      <c r="G226" s="63">
        <f t="shared" si="34"/>
        <v>-6.4732384134148554E-3</v>
      </c>
      <c r="H226" s="79">
        <f t="shared" si="35"/>
        <v>119.22321139039022</v>
      </c>
      <c r="I226" s="79">
        <f t="shared" si="36"/>
        <v>0.77678860960978113</v>
      </c>
      <c r="J226" s="63">
        <f t="shared" si="37"/>
        <v>-6.4523321403900146E-3</v>
      </c>
      <c r="K226" s="79">
        <f t="shared" si="38"/>
        <v>119.2257201431532</v>
      </c>
      <c r="L226" s="79">
        <f t="shared" si="39"/>
        <v>0.77427985684680323</v>
      </c>
      <c r="R226" s="80">
        <f t="shared" si="30"/>
        <v>2.5345083578363796E-5</v>
      </c>
    </row>
    <row r="227" spans="1:18" s="69" customFormat="1" ht="14.25" x14ac:dyDescent="0.2">
      <c r="A227" s="62">
        <v>222</v>
      </c>
      <c r="B227" s="78">
        <v>43647</v>
      </c>
      <c r="C227" s="79">
        <v>350.11108400000001</v>
      </c>
      <c r="D227" s="79">
        <f t="shared" si="31"/>
        <v>-7.4154970000000162</v>
      </c>
      <c r="E227" s="79">
        <f t="shared" si="32"/>
        <v>112.58450299999998</v>
      </c>
      <c r="F227" s="63">
        <f t="shared" si="33"/>
        <v>-6.1795808333333466E-2</v>
      </c>
      <c r="G227" s="63">
        <f t="shared" si="34"/>
        <v>-2.0959224832291082E-2</v>
      </c>
      <c r="H227" s="79">
        <f t="shared" si="35"/>
        <v>117.48489302012507</v>
      </c>
      <c r="I227" s="79">
        <f t="shared" si="36"/>
        <v>2.515106979874929</v>
      </c>
      <c r="J227" s="63">
        <f t="shared" si="37"/>
        <v>-2.0741106798993544E-2</v>
      </c>
      <c r="K227" s="79">
        <f t="shared" si="38"/>
        <v>117.51106718412078</v>
      </c>
      <c r="L227" s="79">
        <f t="shared" si="39"/>
        <v>2.4889328158792239</v>
      </c>
      <c r="R227" s="80">
        <f t="shared" si="30"/>
        <v>3.8104509904857213E-4</v>
      </c>
    </row>
    <row r="228" spans="1:18" s="69" customFormat="1" ht="14.25" x14ac:dyDescent="0.2">
      <c r="A228" s="62">
        <v>223</v>
      </c>
      <c r="B228" s="78">
        <v>43644</v>
      </c>
      <c r="C228" s="79">
        <v>357.52658100000002</v>
      </c>
      <c r="D228" s="79">
        <f t="shared" si="31"/>
        <v>-9.8259999999754655E-3</v>
      </c>
      <c r="E228" s="79">
        <f t="shared" si="32"/>
        <v>119.99017400000002</v>
      </c>
      <c r="F228" s="63">
        <f t="shared" si="33"/>
        <v>-8.1883333333128883E-5</v>
      </c>
      <c r="G228" s="63">
        <f t="shared" si="34"/>
        <v>-2.7482893578584047E-5</v>
      </c>
      <c r="H228" s="79">
        <f t="shared" si="35"/>
        <v>119.99670205277057</v>
      </c>
      <c r="I228" s="79">
        <f t="shared" si="36"/>
        <v>3.2979472294272227E-3</v>
      </c>
      <c r="J228" s="63">
        <f t="shared" si="37"/>
        <v>-2.7482515927323354E-5</v>
      </c>
      <c r="K228" s="79">
        <f t="shared" si="38"/>
        <v>119.99670209808872</v>
      </c>
      <c r="L228" s="79">
        <f t="shared" si="39"/>
        <v>3.2979019112815422E-3</v>
      </c>
      <c r="R228" s="80">
        <f t="shared" si="30"/>
        <v>1.9919523765162926E-6</v>
      </c>
    </row>
    <row r="229" spans="1:18" s="69" customFormat="1" ht="14.25" x14ac:dyDescent="0.2">
      <c r="A229" s="62">
        <v>224</v>
      </c>
      <c r="B229" s="78">
        <v>43643</v>
      </c>
      <c r="C229" s="79">
        <v>357.536407</v>
      </c>
      <c r="D229" s="79">
        <f t="shared" si="31"/>
        <v>-10.725495000000024</v>
      </c>
      <c r="E229" s="79">
        <f t="shared" si="32"/>
        <v>109.27450499999998</v>
      </c>
      <c r="F229" s="63">
        <f t="shared" si="33"/>
        <v>-8.9379125000000198E-2</v>
      </c>
      <c r="G229" s="63">
        <f t="shared" si="34"/>
        <v>-2.9557180543745887E-2</v>
      </c>
      <c r="H229" s="79">
        <f t="shared" si="35"/>
        <v>116.45313833475049</v>
      </c>
      <c r="I229" s="79">
        <f t="shared" si="36"/>
        <v>3.5468616652495086</v>
      </c>
      <c r="J229" s="63">
        <f t="shared" si="37"/>
        <v>-2.9124639127074359E-2</v>
      </c>
      <c r="K229" s="79">
        <f t="shared" si="38"/>
        <v>116.50504330475108</v>
      </c>
      <c r="L229" s="79">
        <f t="shared" si="39"/>
        <v>3.4949566952489164</v>
      </c>
      <c r="R229" s="80">
        <f t="shared" si="30"/>
        <v>7.9064060685331728E-4</v>
      </c>
    </row>
    <row r="230" spans="1:18" s="69" customFormat="1" ht="14.25" x14ac:dyDescent="0.2">
      <c r="A230" s="62">
        <v>225</v>
      </c>
      <c r="B230" s="78">
        <v>43642</v>
      </c>
      <c r="C230" s="79">
        <v>368.26190200000002</v>
      </c>
      <c r="D230" s="79">
        <f t="shared" si="31"/>
        <v>5.519898000000012</v>
      </c>
      <c r="E230" s="79">
        <f t="shared" si="32"/>
        <v>125.51989800000001</v>
      </c>
      <c r="F230" s="63">
        <f t="shared" si="33"/>
        <v>4.59991500000001E-2</v>
      </c>
      <c r="G230" s="63">
        <f t="shared" si="34"/>
        <v>1.5102526462732734E-2</v>
      </c>
      <c r="H230" s="79">
        <f t="shared" si="35"/>
        <v>121.81230317552792</v>
      </c>
      <c r="I230" s="79">
        <f t="shared" si="36"/>
        <v>-1.8123031755279158</v>
      </c>
      <c r="J230" s="63">
        <f t="shared" si="37"/>
        <v>1.5217145902959757E-2</v>
      </c>
      <c r="K230" s="79">
        <f t="shared" si="38"/>
        <v>121.82605750835518</v>
      </c>
      <c r="L230" s="79">
        <f t="shared" si="39"/>
        <v>-1.8260575083551771</v>
      </c>
      <c r="R230" s="80">
        <f t="shared" si="30"/>
        <v>2.7361707981555746E-4</v>
      </c>
    </row>
    <row r="231" spans="1:18" s="69" customFormat="1" ht="14.25" x14ac:dyDescent="0.2">
      <c r="A231" s="62">
        <v>226</v>
      </c>
      <c r="B231" s="78">
        <v>43641</v>
      </c>
      <c r="C231" s="79">
        <v>362.74200400000001</v>
      </c>
      <c r="D231" s="79">
        <f t="shared" si="31"/>
        <v>-4.5868229999999812</v>
      </c>
      <c r="E231" s="79">
        <f t="shared" si="32"/>
        <v>115.41317700000002</v>
      </c>
      <c r="F231" s="63">
        <f t="shared" si="33"/>
        <v>-3.8223524999999842E-2</v>
      </c>
      <c r="G231" s="63">
        <f t="shared" si="34"/>
        <v>-1.2565584482201079E-2</v>
      </c>
      <c r="H231" s="79">
        <f t="shared" si="35"/>
        <v>118.49212986213587</v>
      </c>
      <c r="I231" s="79">
        <f t="shared" si="36"/>
        <v>1.5078701378641313</v>
      </c>
      <c r="J231" s="63">
        <f t="shared" si="37"/>
        <v>-1.2486967160897451E-2</v>
      </c>
      <c r="K231" s="79">
        <f t="shared" si="38"/>
        <v>118.50156394069231</v>
      </c>
      <c r="L231" s="79">
        <f t="shared" si="39"/>
        <v>1.4984360593076929</v>
      </c>
      <c r="R231" s="80">
        <f t="shared" si="30"/>
        <v>1.2380425754740344E-4</v>
      </c>
    </row>
    <row r="232" spans="1:18" s="69" customFormat="1" ht="14.25" x14ac:dyDescent="0.2">
      <c r="A232" s="62">
        <v>227</v>
      </c>
      <c r="B232" s="78">
        <v>43640</v>
      </c>
      <c r="C232" s="79">
        <v>367.32882699999999</v>
      </c>
      <c r="D232" s="79">
        <f t="shared" si="31"/>
        <v>2.111694</v>
      </c>
      <c r="E232" s="79">
        <f t="shared" si="32"/>
        <v>122.111694</v>
      </c>
      <c r="F232" s="63">
        <f t="shared" si="33"/>
        <v>1.7597450000000001E-2</v>
      </c>
      <c r="G232" s="63">
        <f t="shared" si="34"/>
        <v>5.7653716343010553E-3</v>
      </c>
      <c r="H232" s="79">
        <f t="shared" si="35"/>
        <v>120.69184459611614</v>
      </c>
      <c r="I232" s="79">
        <f t="shared" si="36"/>
        <v>-0.69184459611614102</v>
      </c>
      <c r="J232" s="63">
        <f t="shared" si="37"/>
        <v>5.7820233751191517E-3</v>
      </c>
      <c r="K232" s="79">
        <f t="shared" si="38"/>
        <v>120.6938428050143</v>
      </c>
      <c r="L232" s="79">
        <f t="shared" si="39"/>
        <v>-0.69384280501429885</v>
      </c>
      <c r="R232" s="80">
        <f t="shared" si="30"/>
        <v>5.190078519904693E-5</v>
      </c>
    </row>
    <row r="233" spans="1:18" s="69" customFormat="1" ht="14.25" x14ac:dyDescent="0.2">
      <c r="A233" s="62">
        <v>228</v>
      </c>
      <c r="B233" s="78">
        <v>43637</v>
      </c>
      <c r="C233" s="79">
        <v>365.21713299999999</v>
      </c>
      <c r="D233" s="79">
        <f t="shared" si="31"/>
        <v>-2.985870000000034</v>
      </c>
      <c r="E233" s="79">
        <f t="shared" si="32"/>
        <v>117.01412999999997</v>
      </c>
      <c r="F233" s="63">
        <f t="shared" si="33"/>
        <v>-2.4882250000000283E-2</v>
      </c>
      <c r="G233" s="63">
        <f t="shared" si="34"/>
        <v>-8.1423630191541068E-3</v>
      </c>
      <c r="H233" s="79">
        <f t="shared" si="35"/>
        <v>119.02291643770151</v>
      </c>
      <c r="I233" s="79">
        <f t="shared" si="36"/>
        <v>0.97708356229848903</v>
      </c>
      <c r="J233" s="63">
        <f t="shared" si="37"/>
        <v>-8.1093037690407807E-3</v>
      </c>
      <c r="K233" s="79">
        <f t="shared" si="38"/>
        <v>119.02688354771512</v>
      </c>
      <c r="L233" s="79">
        <f t="shared" si="39"/>
        <v>0.9731164522848843</v>
      </c>
      <c r="R233" s="80">
        <f t="shared" si="30"/>
        <v>4.4937109276090096E-5</v>
      </c>
    </row>
    <row r="234" spans="1:18" s="69" customFormat="1" ht="14.25" x14ac:dyDescent="0.2">
      <c r="A234" s="62">
        <v>229</v>
      </c>
      <c r="B234" s="78">
        <v>43636</v>
      </c>
      <c r="C234" s="79">
        <v>368.20300300000002</v>
      </c>
      <c r="D234" s="79">
        <f t="shared" si="31"/>
        <v>6.2074280000000499</v>
      </c>
      <c r="E234" s="79">
        <f t="shared" si="32"/>
        <v>126.20742800000005</v>
      </c>
      <c r="F234" s="63">
        <f t="shared" si="33"/>
        <v>5.1728566666667079E-2</v>
      </c>
      <c r="G234" s="63">
        <f t="shared" si="34"/>
        <v>1.7002436665100411E-2</v>
      </c>
      <c r="H234" s="79">
        <f t="shared" si="35"/>
        <v>122.04029239981206</v>
      </c>
      <c r="I234" s="79">
        <f t="shared" si="36"/>
        <v>-2.0402923998120599</v>
      </c>
      <c r="J234" s="63">
        <f t="shared" si="37"/>
        <v>1.7147800770769231E-2</v>
      </c>
      <c r="K234" s="79">
        <f t="shared" si="38"/>
        <v>122.05773609249232</v>
      </c>
      <c r="L234" s="79">
        <f t="shared" si="39"/>
        <v>-2.0577360924923198</v>
      </c>
      <c r="R234" s="80">
        <f t="shared" si="30"/>
        <v>3.4008099202736898E-4</v>
      </c>
    </row>
    <row r="235" spans="1:18" s="69" customFormat="1" ht="14.25" x14ac:dyDescent="0.2">
      <c r="A235" s="62">
        <v>230</v>
      </c>
      <c r="B235" s="78">
        <v>43635</v>
      </c>
      <c r="C235" s="79">
        <v>361.99557499999997</v>
      </c>
      <c r="D235" s="79">
        <f t="shared" si="31"/>
        <v>-5.3038020000000188</v>
      </c>
      <c r="E235" s="79">
        <f t="shared" si="32"/>
        <v>114.69619799999998</v>
      </c>
      <c r="F235" s="63">
        <f t="shared" si="33"/>
        <v>-4.4198350000000157E-2</v>
      </c>
      <c r="G235" s="63">
        <f t="shared" si="34"/>
        <v>-1.4545268668852791E-2</v>
      </c>
      <c r="H235" s="79">
        <f t="shared" si="35"/>
        <v>118.25456775973767</v>
      </c>
      <c r="I235" s="79">
        <f t="shared" si="36"/>
        <v>1.7454322402623319</v>
      </c>
      <c r="J235" s="63">
        <f t="shared" si="37"/>
        <v>-1.4439997266861737E-2</v>
      </c>
      <c r="K235" s="79">
        <f t="shared" si="38"/>
        <v>118.2672003279766</v>
      </c>
      <c r="L235" s="79">
        <f t="shared" si="39"/>
        <v>1.732799672023404</v>
      </c>
      <c r="R235" s="80">
        <f t="shared" si="30"/>
        <v>1.7177825427150102E-4</v>
      </c>
    </row>
    <row r="236" spans="1:18" s="69" customFormat="1" ht="14.25" x14ac:dyDescent="0.2">
      <c r="A236" s="62">
        <v>231</v>
      </c>
      <c r="B236" s="78">
        <v>43634</v>
      </c>
      <c r="C236" s="79">
        <v>367.29937699999999</v>
      </c>
      <c r="D236" s="79">
        <f t="shared" si="31"/>
        <v>18.720519999999965</v>
      </c>
      <c r="E236" s="79">
        <f t="shared" si="32"/>
        <v>138.72051999999996</v>
      </c>
      <c r="F236" s="63">
        <f t="shared" si="33"/>
        <v>0.15600433333333305</v>
      </c>
      <c r="G236" s="63">
        <f t="shared" si="34"/>
        <v>5.2312776592576424E-2</v>
      </c>
      <c r="H236" s="79">
        <f t="shared" si="35"/>
        <v>126.27753319110917</v>
      </c>
      <c r="I236" s="79">
        <f t="shared" si="36"/>
        <v>-6.2775331911091712</v>
      </c>
      <c r="J236" s="63">
        <f t="shared" si="37"/>
        <v>5.3705265319634585E-2</v>
      </c>
      <c r="K236" s="79">
        <f t="shared" si="38"/>
        <v>126.44463183835614</v>
      </c>
      <c r="L236" s="79">
        <f t="shared" si="39"/>
        <v>-6.4446318383561447</v>
      </c>
      <c r="R236" s="80">
        <f t="shared" si="30"/>
        <v>2.8892371811086283E-3</v>
      </c>
    </row>
    <row r="237" spans="1:18" s="69" customFormat="1" ht="14.25" x14ac:dyDescent="0.2">
      <c r="A237" s="62">
        <v>232</v>
      </c>
      <c r="B237" s="78">
        <v>43633</v>
      </c>
      <c r="C237" s="79">
        <v>348.57885700000003</v>
      </c>
      <c r="D237" s="79">
        <f t="shared" si="31"/>
        <v>7.6021420000000148</v>
      </c>
      <c r="E237" s="79">
        <f t="shared" si="32"/>
        <v>127.60214200000001</v>
      </c>
      <c r="F237" s="63">
        <f t="shared" si="33"/>
        <v>6.3351183333333463E-2</v>
      </c>
      <c r="G237" s="63">
        <f t="shared" si="34"/>
        <v>2.205028957588151E-2</v>
      </c>
      <c r="H237" s="79">
        <f t="shared" si="35"/>
        <v>122.64603474910579</v>
      </c>
      <c r="I237" s="79">
        <f t="shared" si="36"/>
        <v>-2.6460347491057945</v>
      </c>
      <c r="J237" s="63">
        <f t="shared" si="37"/>
        <v>2.2295193969476816E-2</v>
      </c>
      <c r="K237" s="79">
        <f t="shared" si="38"/>
        <v>122.67542327633723</v>
      </c>
      <c r="L237" s="79">
        <f t="shared" si="39"/>
        <v>-2.6754232763372272</v>
      </c>
      <c r="R237" s="80">
        <f t="shared" si="30"/>
        <v>5.5173959925181753E-4</v>
      </c>
    </row>
    <row r="238" spans="1:18" s="69" customFormat="1" ht="14.25" x14ac:dyDescent="0.2">
      <c r="A238" s="62">
        <v>233</v>
      </c>
      <c r="B238" s="78">
        <v>43630</v>
      </c>
      <c r="C238" s="79">
        <v>340.97671500000001</v>
      </c>
      <c r="D238" s="79">
        <f t="shared" si="31"/>
        <v>-1.6697080000000142</v>
      </c>
      <c r="E238" s="79">
        <f t="shared" si="32"/>
        <v>118.33029199999999</v>
      </c>
      <c r="F238" s="63">
        <f t="shared" si="33"/>
        <v>-1.3914233333333451E-2</v>
      </c>
      <c r="G238" s="63">
        <f t="shared" si="34"/>
        <v>-4.884888259096931E-3</v>
      </c>
      <c r="H238" s="79">
        <f t="shared" si="35"/>
        <v>119.41381340890837</v>
      </c>
      <c r="I238" s="79">
        <f t="shared" si="36"/>
        <v>0.58618659109163218</v>
      </c>
      <c r="J238" s="63">
        <f t="shared" si="37"/>
        <v>-4.8729765960522347E-3</v>
      </c>
      <c r="K238" s="79">
        <f t="shared" si="38"/>
        <v>119.41524280847374</v>
      </c>
      <c r="L238" s="79">
        <f t="shared" si="39"/>
        <v>0.58475719152626482</v>
      </c>
      <c r="R238" s="80">
        <f t="shared" si="30"/>
        <v>1.1875191238366094E-5</v>
      </c>
    </row>
    <row r="239" spans="1:18" s="69" customFormat="1" ht="14.25" x14ac:dyDescent="0.2">
      <c r="A239" s="62">
        <v>234</v>
      </c>
      <c r="B239" s="78">
        <v>43629</v>
      </c>
      <c r="C239" s="79">
        <v>342.64642300000003</v>
      </c>
      <c r="D239" s="79">
        <f t="shared" si="31"/>
        <v>1.7973929999999996</v>
      </c>
      <c r="E239" s="79">
        <f t="shared" si="32"/>
        <v>121.797393</v>
      </c>
      <c r="F239" s="63">
        <f t="shared" si="33"/>
        <v>1.4978274999999996E-2</v>
      </c>
      <c r="G239" s="63">
        <f t="shared" si="34"/>
        <v>5.2594267755109161E-3</v>
      </c>
      <c r="H239" s="79">
        <f t="shared" si="35"/>
        <v>120.63113121306129</v>
      </c>
      <c r="I239" s="79">
        <f t="shared" si="36"/>
        <v>-0.63113121306129472</v>
      </c>
      <c r="J239" s="63">
        <f t="shared" si="37"/>
        <v>5.2732818397634856E-3</v>
      </c>
      <c r="K239" s="79">
        <f t="shared" si="38"/>
        <v>120.63279382077161</v>
      </c>
      <c r="L239" s="79">
        <f t="shared" si="39"/>
        <v>-0.63279382077161017</v>
      </c>
      <c r="R239" s="80">
        <f t="shared" si="30"/>
        <v>4.4866889300791143E-5</v>
      </c>
    </row>
    <row r="240" spans="1:18" s="69" customFormat="1" ht="14.25" x14ac:dyDescent="0.2">
      <c r="A240" s="62">
        <v>235</v>
      </c>
      <c r="B240" s="78">
        <v>43628</v>
      </c>
      <c r="C240" s="79">
        <v>340.84903000000003</v>
      </c>
      <c r="D240" s="79">
        <f t="shared" si="31"/>
        <v>-2.2590329999999881</v>
      </c>
      <c r="E240" s="79">
        <f t="shared" si="32"/>
        <v>117.74096700000001</v>
      </c>
      <c r="F240" s="63">
        <f t="shared" si="33"/>
        <v>-1.8825274999999902E-2</v>
      </c>
      <c r="G240" s="63">
        <f t="shared" si="34"/>
        <v>-6.6057980473284515E-3</v>
      </c>
      <c r="H240" s="79">
        <f t="shared" si="35"/>
        <v>119.20730423432059</v>
      </c>
      <c r="I240" s="79">
        <f t="shared" si="36"/>
        <v>0.79269576567941158</v>
      </c>
      <c r="J240" s="63">
        <f t="shared" si="37"/>
        <v>-6.5840277265649333E-3</v>
      </c>
      <c r="K240" s="79">
        <f t="shared" si="38"/>
        <v>119.2099166728122</v>
      </c>
      <c r="L240" s="79">
        <f t="shared" si="39"/>
        <v>0.79008332718780139</v>
      </c>
      <c r="R240" s="80">
        <f t="shared" si="30"/>
        <v>2.6697369449526312E-5</v>
      </c>
    </row>
    <row r="241" spans="1:18" s="69" customFormat="1" ht="14.25" x14ac:dyDescent="0.2">
      <c r="A241" s="62">
        <v>236</v>
      </c>
      <c r="B241" s="78">
        <v>43627</v>
      </c>
      <c r="C241" s="79">
        <v>343.10806300000002</v>
      </c>
      <c r="D241" s="79">
        <f t="shared" si="31"/>
        <v>-4.3903809999999908</v>
      </c>
      <c r="E241" s="79">
        <f t="shared" si="32"/>
        <v>115.60961900000001</v>
      </c>
      <c r="F241" s="63">
        <f t="shared" si="33"/>
        <v>-3.6586508333333254E-2</v>
      </c>
      <c r="G241" s="63">
        <f t="shared" si="34"/>
        <v>-1.2714737271516724E-2</v>
      </c>
      <c r="H241" s="79">
        <f t="shared" si="35"/>
        <v>118.474231527418</v>
      </c>
      <c r="I241" s="79">
        <f t="shared" si="36"/>
        <v>1.5257684725820013</v>
      </c>
      <c r="J241" s="63">
        <f t="shared" si="37"/>
        <v>-1.2634246500395813E-2</v>
      </c>
      <c r="K241" s="79">
        <f t="shared" si="38"/>
        <v>118.4838904199525</v>
      </c>
      <c r="L241" s="79">
        <f t="shared" si="39"/>
        <v>1.5161095800474982</v>
      </c>
      <c r="R241" s="80">
        <f t="shared" si="30"/>
        <v>1.2714567157009069E-4</v>
      </c>
    </row>
    <row r="242" spans="1:18" s="69" customFormat="1" ht="14.25" x14ac:dyDescent="0.2">
      <c r="A242" s="62">
        <v>237</v>
      </c>
      <c r="B242" s="78">
        <v>43626</v>
      </c>
      <c r="C242" s="79">
        <v>347.49844400000001</v>
      </c>
      <c r="D242" s="79">
        <f t="shared" si="31"/>
        <v>9.8175000000026102E-2</v>
      </c>
      <c r="E242" s="79">
        <f t="shared" si="32"/>
        <v>120.09817500000003</v>
      </c>
      <c r="F242" s="63">
        <f t="shared" si="33"/>
        <v>8.1812500000021755E-4</v>
      </c>
      <c r="G242" s="63">
        <f t="shared" si="34"/>
        <v>2.825591667290482E-4</v>
      </c>
      <c r="H242" s="79">
        <f t="shared" si="35"/>
        <v>120.03390710000748</v>
      </c>
      <c r="I242" s="79">
        <f t="shared" si="36"/>
        <v>-3.3907100007482427E-2</v>
      </c>
      <c r="J242" s="63">
        <f t="shared" si="37"/>
        <v>2.8259909033065861E-4</v>
      </c>
      <c r="K242" s="79">
        <f t="shared" si="38"/>
        <v>120.03391189083968</v>
      </c>
      <c r="L242" s="79">
        <f t="shared" si="39"/>
        <v>-3.3911890839675607E-2</v>
      </c>
      <c r="R242" s="80">
        <f t="shared" si="30"/>
        <v>2.9632437470983717E-6</v>
      </c>
    </row>
    <row r="243" spans="1:18" s="69" customFormat="1" ht="14.25" x14ac:dyDescent="0.2">
      <c r="A243" s="62">
        <v>238</v>
      </c>
      <c r="B243" s="78">
        <v>43623</v>
      </c>
      <c r="C243" s="79">
        <v>347.40026899999998</v>
      </c>
      <c r="D243" s="79">
        <f t="shared" si="31"/>
        <v>3.0054939999999988</v>
      </c>
      <c r="E243" s="79">
        <f t="shared" si="32"/>
        <v>123.005494</v>
      </c>
      <c r="F243" s="63">
        <f t="shared" si="33"/>
        <v>2.5045783333333325E-2</v>
      </c>
      <c r="G243" s="63">
        <f t="shared" si="34"/>
        <v>8.6890270041882801E-3</v>
      </c>
      <c r="H243" s="79">
        <f t="shared" si="35"/>
        <v>121.04268324050261</v>
      </c>
      <c r="I243" s="79">
        <f t="shared" si="36"/>
        <v>-1.0426832405026119</v>
      </c>
      <c r="J243" s="63">
        <f t="shared" si="37"/>
        <v>8.7268861729972499E-3</v>
      </c>
      <c r="K243" s="79">
        <f t="shared" si="38"/>
        <v>121.04722634075966</v>
      </c>
      <c r="L243" s="79">
        <f t="shared" si="39"/>
        <v>-1.0472263407596643</v>
      </c>
      <c r="R243" s="80">
        <f t="shared" si="30"/>
        <v>1.0257385865132427E-4</v>
      </c>
    </row>
    <row r="244" spans="1:18" s="69" customFormat="1" ht="14.25" x14ac:dyDescent="0.2">
      <c r="A244" s="62">
        <v>239</v>
      </c>
      <c r="B244" s="78">
        <v>43622</v>
      </c>
      <c r="C244" s="79">
        <v>344.39477499999998</v>
      </c>
      <c r="D244" s="79">
        <f t="shared" si="31"/>
        <v>1.8563839999999914</v>
      </c>
      <c r="E244" s="79">
        <f t="shared" si="32"/>
        <v>121.85638399999999</v>
      </c>
      <c r="F244" s="63">
        <f t="shared" si="33"/>
        <v>1.5469866666666594E-2</v>
      </c>
      <c r="G244" s="63">
        <f t="shared" si="34"/>
        <v>5.4048591945058885E-3</v>
      </c>
      <c r="H244" s="79">
        <f t="shared" si="35"/>
        <v>120.64858310334071</v>
      </c>
      <c r="I244" s="79">
        <f t="shared" si="36"/>
        <v>-0.64858310334071234</v>
      </c>
      <c r="J244" s="63">
        <f t="shared" si="37"/>
        <v>5.4194917964684184E-3</v>
      </c>
      <c r="K244" s="79">
        <f t="shared" si="38"/>
        <v>120.65033901557622</v>
      </c>
      <c r="L244" s="79">
        <f t="shared" si="39"/>
        <v>-0.65033901557622187</v>
      </c>
      <c r="R244" s="80">
        <f t="shared" si="30"/>
        <v>4.6836332590744872E-5</v>
      </c>
    </row>
    <row r="245" spans="1:18" s="69" customFormat="1" ht="14.25" x14ac:dyDescent="0.2">
      <c r="A245" s="62">
        <v>240</v>
      </c>
      <c r="B245" s="78">
        <v>43621</v>
      </c>
      <c r="C245" s="79">
        <v>342.53839099999999</v>
      </c>
      <c r="D245" s="79">
        <f t="shared" si="31"/>
        <v>4.0564269999999851</v>
      </c>
      <c r="E245" s="79">
        <f t="shared" si="32"/>
        <v>124.05642699999999</v>
      </c>
      <c r="F245" s="63">
        <f t="shared" si="33"/>
        <v>3.3803558333333213E-2</v>
      </c>
      <c r="G245" s="63">
        <f t="shared" si="34"/>
        <v>1.1912933125801233E-2</v>
      </c>
      <c r="H245" s="79">
        <f t="shared" si="35"/>
        <v>121.42955197509615</v>
      </c>
      <c r="I245" s="79">
        <f t="shared" si="36"/>
        <v>-1.4295519750961461</v>
      </c>
      <c r="J245" s="63">
        <f t="shared" si="37"/>
        <v>1.1984174731389779E-2</v>
      </c>
      <c r="K245" s="79">
        <f t="shared" si="38"/>
        <v>121.43810096776677</v>
      </c>
      <c r="L245" s="79">
        <f t="shared" si="39"/>
        <v>-1.438100967766772</v>
      </c>
      <c r="R245" s="80">
        <f t="shared" si="30"/>
        <v>1.782700678674357E-4</v>
      </c>
    </row>
    <row r="246" spans="1:18" s="69" customFormat="1" ht="14.25" x14ac:dyDescent="0.2">
      <c r="A246" s="62">
        <v>241</v>
      </c>
      <c r="B246" s="78">
        <v>43620</v>
      </c>
      <c r="C246" s="79">
        <v>338.481964</v>
      </c>
      <c r="D246" s="79">
        <f t="shared" si="31"/>
        <v>5.6279299999999921</v>
      </c>
      <c r="E246" s="79">
        <f t="shared" si="32"/>
        <v>125.62792999999999</v>
      </c>
      <c r="F246" s="63">
        <f t="shared" si="33"/>
        <v>4.6899416666666603E-2</v>
      </c>
      <c r="G246" s="63">
        <f t="shared" si="34"/>
        <v>1.6766751259103194E-2</v>
      </c>
      <c r="H246" s="79">
        <f t="shared" si="35"/>
        <v>122.01201015109238</v>
      </c>
      <c r="I246" s="79">
        <f t="shared" si="36"/>
        <v>-2.0120101510923831</v>
      </c>
      <c r="J246" s="63">
        <f t="shared" si="37"/>
        <v>1.6908102126231079E-2</v>
      </c>
      <c r="K246" s="79">
        <f t="shared" si="38"/>
        <v>122.02897225514774</v>
      </c>
      <c r="L246" s="79">
        <f t="shared" si="39"/>
        <v>-2.0289722551477354</v>
      </c>
      <c r="R246" s="80">
        <f t="shared" si="30"/>
        <v>3.3144385615871527E-4</v>
      </c>
    </row>
    <row r="247" spans="1:18" s="69" customFormat="1" ht="14.25" x14ac:dyDescent="0.2">
      <c r="A247" s="62">
        <v>242</v>
      </c>
      <c r="B247" s="78">
        <v>43619</v>
      </c>
      <c r="C247" s="79">
        <v>332.85403400000001</v>
      </c>
      <c r="D247" s="79">
        <f t="shared" si="31"/>
        <v>-2.6715399999999931</v>
      </c>
      <c r="E247" s="79">
        <f t="shared" si="32"/>
        <v>117.32846000000001</v>
      </c>
      <c r="F247" s="63">
        <f t="shared" si="33"/>
        <v>-2.2262833333333277E-2</v>
      </c>
      <c r="G247" s="63">
        <f t="shared" si="34"/>
        <v>-7.9941224875605572E-3</v>
      </c>
      <c r="H247" s="79">
        <f t="shared" si="35"/>
        <v>119.04070530149272</v>
      </c>
      <c r="I247" s="79">
        <f t="shared" si="36"/>
        <v>0.95929469850727855</v>
      </c>
      <c r="J247" s="63">
        <f t="shared" si="37"/>
        <v>-7.9622544658845985E-3</v>
      </c>
      <c r="K247" s="79">
        <f t="shared" si="38"/>
        <v>119.04452946409384</v>
      </c>
      <c r="L247" s="79">
        <f t="shared" si="39"/>
        <v>0.9554705359061586</v>
      </c>
      <c r="R247" s="80">
        <f t="shared" si="30"/>
        <v>4.297161936721195E-5</v>
      </c>
    </row>
    <row r="248" spans="1:18" s="69" customFormat="1" ht="14.25" x14ac:dyDescent="0.2">
      <c r="A248" s="62">
        <v>243</v>
      </c>
      <c r="B248" s="78">
        <v>43616</v>
      </c>
      <c r="C248" s="79">
        <v>335.52557400000001</v>
      </c>
      <c r="D248" s="79">
        <f t="shared" si="31"/>
        <v>-8.1128539999999703</v>
      </c>
      <c r="E248" s="79">
        <f t="shared" si="32"/>
        <v>111.88714600000003</v>
      </c>
      <c r="F248" s="63">
        <f t="shared" si="33"/>
        <v>-6.7607116666666425E-2</v>
      </c>
      <c r="G248" s="63">
        <f t="shared" si="34"/>
        <v>-2.3891843170412597E-2</v>
      </c>
      <c r="H248" s="79">
        <f t="shared" si="35"/>
        <v>117.13297881955049</v>
      </c>
      <c r="I248" s="79">
        <f t="shared" si="36"/>
        <v>2.8670211804495125</v>
      </c>
      <c r="J248" s="63">
        <f t="shared" si="37"/>
        <v>-2.3608692564499715E-2</v>
      </c>
      <c r="K248" s="79">
        <f t="shared" si="38"/>
        <v>117.16695689226003</v>
      </c>
      <c r="L248" s="79">
        <f t="shared" si="39"/>
        <v>2.833043107739968</v>
      </c>
      <c r="R248" s="80">
        <f t="shared" si="30"/>
        <v>5.0413697759963533E-4</v>
      </c>
    </row>
    <row r="249" spans="1:18" s="69" customFormat="1" ht="14.25" x14ac:dyDescent="0.2">
      <c r="A249" s="62">
        <v>244</v>
      </c>
      <c r="B249" s="78">
        <v>43615</v>
      </c>
      <c r="C249" s="79">
        <v>343.63842799999998</v>
      </c>
      <c r="D249" s="79">
        <f t="shared" si="31"/>
        <v>1.0509339999999838</v>
      </c>
      <c r="E249" s="79">
        <f t="shared" si="32"/>
        <v>121.05093399999998</v>
      </c>
      <c r="F249" s="63">
        <f t="shared" si="33"/>
        <v>8.7577833333331977E-3</v>
      </c>
      <c r="G249" s="63">
        <f t="shared" si="34"/>
        <v>3.0629411916060058E-3</v>
      </c>
      <c r="H249" s="79">
        <f t="shared" si="35"/>
        <v>120.36755294299273</v>
      </c>
      <c r="I249" s="79">
        <f t="shared" si="36"/>
        <v>-0.36755294299273089</v>
      </c>
      <c r="J249" s="63">
        <f t="shared" si="37"/>
        <v>3.0676367888665072E-3</v>
      </c>
      <c r="K249" s="79">
        <f t="shared" si="38"/>
        <v>120.36811641466397</v>
      </c>
      <c r="L249" s="79">
        <f t="shared" si="39"/>
        <v>-0.36811641466397305</v>
      </c>
      <c r="R249" s="80">
        <f t="shared" si="30"/>
        <v>2.0266108837485958E-5</v>
      </c>
    </row>
    <row r="250" spans="1:18" s="69" customFormat="1" ht="14.25" x14ac:dyDescent="0.2">
      <c r="A250" s="62">
        <v>245</v>
      </c>
      <c r="B250" s="78">
        <v>43614</v>
      </c>
      <c r="C250" s="79">
        <v>342.58749399999999</v>
      </c>
      <c r="D250" s="79">
        <f t="shared" si="31"/>
        <v>-5.9717410000000086</v>
      </c>
      <c r="E250" s="79">
        <f t="shared" si="32"/>
        <v>114.02825899999999</v>
      </c>
      <c r="F250" s="63">
        <f t="shared" si="33"/>
        <v>-4.9764508333333408E-2</v>
      </c>
      <c r="G250" s="63">
        <f t="shared" si="34"/>
        <v>-1.7281105049668542E-2</v>
      </c>
      <c r="H250" s="79">
        <f t="shared" si="35"/>
        <v>117.92626739403978</v>
      </c>
      <c r="I250" s="79">
        <f t="shared" si="36"/>
        <v>2.0737326059602168</v>
      </c>
      <c r="J250" s="63">
        <f t="shared" si="37"/>
        <v>-1.7132643178999429E-2</v>
      </c>
      <c r="K250" s="79">
        <f t="shared" si="38"/>
        <v>117.94408281852007</v>
      </c>
      <c r="L250" s="79">
        <f t="shared" si="39"/>
        <v>2.0559171814799271</v>
      </c>
      <c r="R250" s="80">
        <f t="shared" si="30"/>
        <v>2.5097709818076174E-4</v>
      </c>
    </row>
    <row r="251" spans="1:18" s="69" customFormat="1" ht="14.25" x14ac:dyDescent="0.2">
      <c r="A251" s="62">
        <v>246</v>
      </c>
      <c r="B251" s="78">
        <v>43613</v>
      </c>
      <c r="C251" s="79">
        <v>348.559235</v>
      </c>
      <c r="D251" s="79">
        <f t="shared" si="31"/>
        <v>-1.9622000000026674E-2</v>
      </c>
      <c r="E251" s="79">
        <f t="shared" si="32"/>
        <v>119.98037799999997</v>
      </c>
      <c r="F251" s="63">
        <f t="shared" si="33"/>
        <v>-1.6351666666688895E-4</v>
      </c>
      <c r="G251" s="63">
        <f t="shared" si="34"/>
        <v>-5.6293007742271984E-5</v>
      </c>
      <c r="H251" s="79">
        <f t="shared" si="35"/>
        <v>119.99324483907093</v>
      </c>
      <c r="I251" s="79">
        <f t="shared" si="36"/>
        <v>6.7551609290745773E-3</v>
      </c>
      <c r="J251" s="63">
        <f t="shared" si="37"/>
        <v>-5.6291423320682565E-5</v>
      </c>
      <c r="K251" s="79">
        <f t="shared" si="38"/>
        <v>119.99324502920152</v>
      </c>
      <c r="L251" s="79">
        <f t="shared" si="39"/>
        <v>6.7549707984824181E-3</v>
      </c>
      <c r="R251" s="80">
        <f t="shared" si="30"/>
        <v>1.9114592008743079E-6</v>
      </c>
    </row>
    <row r="252" spans="1:18" s="69" customFormat="1" ht="14.25" x14ac:dyDescent="0.2">
      <c r="A252" s="62">
        <v>247</v>
      </c>
      <c r="B252" s="78">
        <v>43609</v>
      </c>
      <c r="C252" s="79">
        <v>348.57885700000003</v>
      </c>
      <c r="D252" s="79">
        <f t="shared" si="31"/>
        <v>4.2725220000000377</v>
      </c>
      <c r="E252" s="79">
        <f t="shared" si="32"/>
        <v>124.27252200000004</v>
      </c>
      <c r="F252" s="63">
        <f t="shared" si="33"/>
        <v>3.5604350000000312E-2</v>
      </c>
      <c r="G252" s="63">
        <f t="shared" si="34"/>
        <v>1.2332710243757384E-2</v>
      </c>
      <c r="H252" s="79">
        <f t="shared" si="35"/>
        <v>121.47992522925088</v>
      </c>
      <c r="I252" s="79">
        <f t="shared" si="36"/>
        <v>-1.4799252292508811</v>
      </c>
      <c r="J252" s="63">
        <f t="shared" si="37"/>
        <v>1.2409071706450123E-2</v>
      </c>
      <c r="K252" s="79">
        <f t="shared" si="38"/>
        <v>121.48908860477403</v>
      </c>
      <c r="L252" s="79">
        <f t="shared" si="39"/>
        <v>-1.4890886047740253</v>
      </c>
      <c r="R252" s="80">
        <f t="shared" si="30"/>
        <v>1.896558253688538E-4</v>
      </c>
    </row>
    <row r="253" spans="1:18" s="69" customFormat="1" ht="14.25" x14ac:dyDescent="0.2">
      <c r="A253" s="62">
        <v>248</v>
      </c>
      <c r="B253" s="78">
        <v>43608</v>
      </c>
      <c r="C253" s="79">
        <v>344.30633499999999</v>
      </c>
      <c r="D253" s="79">
        <f t="shared" si="31"/>
        <v>-2.1902780000000348</v>
      </c>
      <c r="E253" s="79">
        <f t="shared" si="32"/>
        <v>117.80972199999997</v>
      </c>
      <c r="F253" s="63">
        <f t="shared" si="33"/>
        <v>-1.8252316666666955E-2</v>
      </c>
      <c r="G253" s="63">
        <f t="shared" si="34"/>
        <v>-6.3412738637352757E-3</v>
      </c>
      <c r="H253" s="79">
        <f t="shared" si="35"/>
        <v>119.23904713635177</v>
      </c>
      <c r="I253" s="79">
        <f t="shared" si="36"/>
        <v>0.76095286364822812</v>
      </c>
      <c r="J253" s="63">
        <f t="shared" si="37"/>
        <v>-6.3212104182964546E-3</v>
      </c>
      <c r="K253" s="79">
        <f t="shared" si="38"/>
        <v>119.24145474980442</v>
      </c>
      <c r="L253" s="79">
        <f t="shared" si="39"/>
        <v>0.75854525019558139</v>
      </c>
      <c r="R253" s="80">
        <f t="shared" si="30"/>
        <v>2.4033776178457626E-5</v>
      </c>
    </row>
    <row r="254" spans="1:18" s="69" customFormat="1" ht="14.25" x14ac:dyDescent="0.2">
      <c r="A254" s="62">
        <v>249</v>
      </c>
      <c r="B254" s="78">
        <v>43607</v>
      </c>
      <c r="C254" s="79">
        <v>346.49661300000002</v>
      </c>
      <c r="D254" s="79">
        <f t="shared" si="31"/>
        <v>-5.8636779999999931</v>
      </c>
      <c r="E254" s="79">
        <f t="shared" si="32"/>
        <v>114.13632200000001</v>
      </c>
      <c r="F254" s="63">
        <f t="shared" si="33"/>
        <v>-4.8863983333333277E-2</v>
      </c>
      <c r="G254" s="63">
        <f t="shared" si="34"/>
        <v>-1.6781162410761434E-2</v>
      </c>
      <c r="H254" s="79">
        <f t="shared" si="35"/>
        <v>117.98626051070863</v>
      </c>
      <c r="I254" s="79">
        <f t="shared" si="36"/>
        <v>2.0137394892913676</v>
      </c>
      <c r="J254" s="63">
        <f t="shared" si="37"/>
        <v>-1.6641143028230707E-2</v>
      </c>
      <c r="K254" s="79">
        <f t="shared" si="38"/>
        <v>118.00306283661232</v>
      </c>
      <c r="L254" s="79">
        <f t="shared" si="39"/>
        <v>1.9969371633876847</v>
      </c>
      <c r="R254" s="80">
        <f t="shared" si="30"/>
        <v>2.3538660155501755E-4</v>
      </c>
    </row>
    <row r="255" spans="1:18" s="69" customFormat="1" ht="14.25" x14ac:dyDescent="0.2">
      <c r="A255" s="62">
        <v>250</v>
      </c>
      <c r="B255" s="78">
        <v>43606</v>
      </c>
      <c r="C255" s="79">
        <v>352.36029100000002</v>
      </c>
      <c r="D255" s="79">
        <f t="shared" si="31"/>
        <v>5.853821000000039</v>
      </c>
      <c r="E255" s="79">
        <f t="shared" si="32"/>
        <v>125.85382100000004</v>
      </c>
      <c r="F255" s="63">
        <f t="shared" si="33"/>
        <v>4.8781841666666992E-2</v>
      </c>
      <c r="G255" s="63">
        <f t="shared" si="34"/>
        <v>1.6752715206867528E-2</v>
      </c>
      <c r="H255" s="79">
        <f t="shared" si="35"/>
        <v>122.01032582482411</v>
      </c>
      <c r="I255" s="79">
        <f t="shared" si="36"/>
        <v>-2.0103258248241076</v>
      </c>
      <c r="J255" s="63">
        <f t="shared" si="37"/>
        <v>1.6893828851161249E-2</v>
      </c>
      <c r="K255" s="79">
        <f t="shared" si="38"/>
        <v>122.02725946213936</v>
      </c>
      <c r="L255" s="79">
        <f t="shared" si="39"/>
        <v>-2.0272594621393552</v>
      </c>
      <c r="R255" s="80">
        <f t="shared" si="30"/>
        <v>3.3093298367603416E-4</v>
      </c>
    </row>
    <row r="256" spans="1:18" s="69" customFormat="1" ht="14.25" x14ac:dyDescent="0.2">
      <c r="A256" s="62">
        <v>251</v>
      </c>
      <c r="B256" s="78">
        <v>43605</v>
      </c>
      <c r="C256" s="79">
        <v>346.50646999999998</v>
      </c>
      <c r="D256" s="79">
        <f t="shared" si="31"/>
        <v>-2.1902460000000019</v>
      </c>
      <c r="E256" s="79">
        <f t="shared" si="32"/>
        <v>117.809754</v>
      </c>
      <c r="F256" s="63">
        <f t="shared" si="33"/>
        <v>-1.8252050000000016E-2</v>
      </c>
      <c r="G256" s="63">
        <f t="shared" si="34"/>
        <v>-6.3010449052720175E-3</v>
      </c>
      <c r="H256" s="79">
        <f t="shared" si="35"/>
        <v>119.24387461136735</v>
      </c>
      <c r="I256" s="79">
        <f t="shared" si="36"/>
        <v>0.75612538863265399</v>
      </c>
      <c r="J256" s="63">
        <f t="shared" si="37"/>
        <v>-6.2812349514642461E-3</v>
      </c>
      <c r="K256" s="79">
        <f t="shared" si="38"/>
        <v>119.24625180582429</v>
      </c>
      <c r="L256" s="79">
        <f t="shared" si="39"/>
        <v>0.75374819417571359</v>
      </c>
      <c r="R256" s="80">
        <f t="shared" si="30"/>
        <v>2.3640955600694543E-5</v>
      </c>
    </row>
    <row r="257" spans="1:18" s="69" customFormat="1" ht="14.25" x14ac:dyDescent="0.2">
      <c r="A257" s="62">
        <v>252</v>
      </c>
      <c r="B257" s="78">
        <v>43602</v>
      </c>
      <c r="C257" s="79">
        <v>348.69671599999998</v>
      </c>
      <c r="D257" s="79">
        <f t="shared" si="31"/>
        <v>1.188445999999999</v>
      </c>
      <c r="E257" s="79">
        <f t="shared" si="32"/>
        <v>121.188446</v>
      </c>
      <c r="F257" s="63">
        <f t="shared" si="33"/>
        <v>9.9037166666666576E-3</v>
      </c>
      <c r="G257" s="63">
        <f t="shared" si="34"/>
        <v>3.4140725167579856E-3</v>
      </c>
      <c r="H257" s="79">
        <f t="shared" si="35"/>
        <v>120.40968870201095</v>
      </c>
      <c r="I257" s="79">
        <f t="shared" si="36"/>
        <v>-0.40968870201095342</v>
      </c>
      <c r="J257" s="63">
        <f t="shared" si="37"/>
        <v>3.4199071003403721E-3</v>
      </c>
      <c r="K257" s="79">
        <f t="shared" si="38"/>
        <v>120.41038885204085</v>
      </c>
      <c r="L257" s="79">
        <f t="shared" si="39"/>
        <v>-0.41038885204085318</v>
      </c>
      <c r="R257" s="80">
        <f t="shared" si="30"/>
        <v>2.3550840680912942E-5</v>
      </c>
    </row>
    <row r="258" spans="1:18" s="69" customFormat="1" ht="14.25" x14ac:dyDescent="0.2">
      <c r="A258" s="62">
        <v>253</v>
      </c>
      <c r="B258" s="78">
        <v>43601</v>
      </c>
      <c r="C258" s="79">
        <v>347.50826999999998</v>
      </c>
      <c r="D258" s="79">
        <f t="shared" si="31"/>
        <v>8.0244439999999599</v>
      </c>
      <c r="E258" s="79">
        <f t="shared" si="32"/>
        <v>128.02444399999996</v>
      </c>
      <c r="F258" s="63">
        <f t="shared" si="33"/>
        <v>6.6870366666666334E-2</v>
      </c>
      <c r="G258" s="63">
        <f t="shared" si="34"/>
        <v>2.3362158066929282E-2</v>
      </c>
      <c r="H258" s="79">
        <f t="shared" si="35"/>
        <v>122.80345896803151</v>
      </c>
      <c r="I258" s="79">
        <f t="shared" si="36"/>
        <v>-2.8034589680315065</v>
      </c>
      <c r="J258" s="63">
        <f t="shared" si="37"/>
        <v>2.3637190892269368E-2</v>
      </c>
      <c r="K258" s="79">
        <f t="shared" si="38"/>
        <v>122.83646290707233</v>
      </c>
      <c r="L258" s="79">
        <f t="shared" si="39"/>
        <v>-2.8364629070723311</v>
      </c>
      <c r="R258" s="80">
        <f t="shared" si="30"/>
        <v>6.1508991797352822E-4</v>
      </c>
    </row>
    <row r="259" spans="1:18" s="69" customFormat="1" ht="14.25" x14ac:dyDescent="0.2">
      <c r="A259" s="62">
        <v>254</v>
      </c>
      <c r="B259" s="78">
        <v>43600</v>
      </c>
      <c r="C259" s="79">
        <v>339.48382600000002</v>
      </c>
      <c r="D259" s="79">
        <f t="shared" si="31"/>
        <v>2.5537110000000212</v>
      </c>
      <c r="E259" s="79">
        <f t="shared" si="32"/>
        <v>122.55371100000002</v>
      </c>
      <c r="F259" s="63">
        <f t="shared" si="33"/>
        <v>2.1280925000000176E-2</v>
      </c>
      <c r="G259" s="63">
        <f t="shared" si="34"/>
        <v>7.5507702557037135E-3</v>
      </c>
      <c r="H259" s="79">
        <f t="shared" si="35"/>
        <v>120.90609243068444</v>
      </c>
      <c r="I259" s="79">
        <f t="shared" si="36"/>
        <v>-0.90609243068443845</v>
      </c>
      <c r="J259" s="63">
        <f t="shared" si="37"/>
        <v>7.5793492071791245E-3</v>
      </c>
      <c r="K259" s="79">
        <f t="shared" si="38"/>
        <v>120.90952190486151</v>
      </c>
      <c r="L259" s="79">
        <f t="shared" si="39"/>
        <v>-0.90952190486150641</v>
      </c>
      <c r="R259" s="80">
        <f t="shared" si="30"/>
        <v>8.0813242197902359E-5</v>
      </c>
    </row>
    <row r="260" spans="1:18" s="69" customFormat="1" ht="14.25" x14ac:dyDescent="0.2">
      <c r="A260" s="62">
        <v>255</v>
      </c>
      <c r="B260" s="78">
        <v>43599</v>
      </c>
      <c r="C260" s="79">
        <v>336.930115</v>
      </c>
      <c r="D260" s="79">
        <f t="shared" si="31"/>
        <v>5.5690309999999954</v>
      </c>
      <c r="E260" s="79">
        <f t="shared" si="32"/>
        <v>125.569031</v>
      </c>
      <c r="F260" s="63">
        <f t="shared" si="33"/>
        <v>4.6408591666666631E-2</v>
      </c>
      <c r="G260" s="63">
        <f t="shared" si="34"/>
        <v>1.666686595177103E-2</v>
      </c>
      <c r="H260" s="79">
        <f t="shared" si="35"/>
        <v>122.00002391421252</v>
      </c>
      <c r="I260" s="79">
        <f t="shared" si="36"/>
        <v>-2.0000239142125196</v>
      </c>
      <c r="J260" s="63">
        <f t="shared" si="37"/>
        <v>1.6806533020636772E-2</v>
      </c>
      <c r="K260" s="79">
        <f t="shared" si="38"/>
        <v>122.01678396247642</v>
      </c>
      <c r="L260" s="79">
        <f t="shared" si="39"/>
        <v>-2.0167839624764241</v>
      </c>
      <c r="R260" s="80">
        <f t="shared" si="30"/>
        <v>3.2781688941440528E-4</v>
      </c>
    </row>
    <row r="261" spans="1:18" s="69" customFormat="1" ht="14.25" x14ac:dyDescent="0.2">
      <c r="A261" s="62">
        <v>256</v>
      </c>
      <c r="B261" s="78">
        <v>43598</v>
      </c>
      <c r="C261" s="79">
        <v>331.36108400000001</v>
      </c>
      <c r="D261" s="79">
        <f t="shared" si="31"/>
        <v>-16.991881999999976</v>
      </c>
      <c r="E261" s="79">
        <f t="shared" si="32"/>
        <v>103.00811800000002</v>
      </c>
      <c r="F261" s="63">
        <f t="shared" si="33"/>
        <v>-0.14159901666666647</v>
      </c>
      <c r="G261" s="63">
        <f t="shared" si="34"/>
        <v>-5.0007566856614762E-2</v>
      </c>
      <c r="H261" s="79">
        <f t="shared" si="35"/>
        <v>113.99909197720622</v>
      </c>
      <c r="I261" s="79">
        <f t="shared" si="36"/>
        <v>6.0009080227937801</v>
      </c>
      <c r="J261" s="63">
        <f t="shared" si="37"/>
        <v>-4.8777773288716526E-2</v>
      </c>
      <c r="K261" s="79">
        <f t="shared" si="38"/>
        <v>114.14666720535401</v>
      </c>
      <c r="L261" s="79">
        <f t="shared" si="39"/>
        <v>5.8533327946459934</v>
      </c>
      <c r="R261" s="80">
        <f t="shared" si="30"/>
        <v>2.3589204199579057E-3</v>
      </c>
    </row>
    <row r="262" spans="1:18" s="69" customFormat="1" ht="14.25" x14ac:dyDescent="0.2">
      <c r="A262" s="62">
        <v>257</v>
      </c>
      <c r="B262" s="78">
        <v>43595</v>
      </c>
      <c r="C262" s="79">
        <v>348.35296599999998</v>
      </c>
      <c r="D262" s="79">
        <f t="shared" si="31"/>
        <v>0.53039499999999862</v>
      </c>
      <c r="E262" s="79">
        <f t="shared" si="32"/>
        <v>120.530395</v>
      </c>
      <c r="F262" s="63">
        <f t="shared" si="33"/>
        <v>4.4199583333333218E-3</v>
      </c>
      <c r="G262" s="63">
        <f t="shared" si="34"/>
        <v>1.5237395582941549E-3</v>
      </c>
      <c r="H262" s="79">
        <f t="shared" si="35"/>
        <v>120.18284874699529</v>
      </c>
      <c r="I262" s="79">
        <f t="shared" si="36"/>
        <v>-0.18284874699529041</v>
      </c>
      <c r="J262" s="63">
        <f t="shared" si="37"/>
        <v>1.5249010392715389E-3</v>
      </c>
      <c r="K262" s="79">
        <f t="shared" si="38"/>
        <v>120.18298812471258</v>
      </c>
      <c r="L262" s="79">
        <f t="shared" si="39"/>
        <v>-0.18298812471257975</v>
      </c>
      <c r="R262" s="80">
        <f t="shared" ref="R262:R325" si="40">+(G262-$R$2)^2</f>
        <v>8.7769269568057762E-6</v>
      </c>
    </row>
    <row r="263" spans="1:18" s="69" customFormat="1" ht="14.25" x14ac:dyDescent="0.2">
      <c r="A263" s="62">
        <v>258</v>
      </c>
      <c r="B263" s="78">
        <v>43594</v>
      </c>
      <c r="C263" s="79">
        <v>347.82257099999998</v>
      </c>
      <c r="D263" s="79">
        <f t="shared" ref="D263:D326" si="41">+C263-C264</f>
        <v>-3.501495000000034</v>
      </c>
      <c r="E263" s="79">
        <f t="shared" ref="E263:E326" si="42">+$C$6+D263</f>
        <v>116.49850499999997</v>
      </c>
      <c r="F263" s="63">
        <f t="shared" ref="F263:F326" si="43">+(E263-$C$6)/$C$6</f>
        <v>-2.9179125000000285E-2</v>
      </c>
      <c r="G263" s="63">
        <f t="shared" ref="G263:G326" si="44">+LN(C263/C264)</f>
        <v>-1.0016566169461262E-2</v>
      </c>
      <c r="H263" s="79">
        <f t="shared" ref="H263:H326" si="45">+$C$6*(1+G263)</f>
        <v>118.79801205966466</v>
      </c>
      <c r="I263" s="79">
        <f t="shared" ref="I263:I326" si="46">+$C$6-H263</f>
        <v>1.2019879403353428</v>
      </c>
      <c r="J263" s="63">
        <f t="shared" ref="J263:J326" si="47">+(C263-C264)/C264</f>
        <v>-9.9665674483000941E-3</v>
      </c>
      <c r="K263" s="79">
        <f t="shared" ref="K263:K326" si="48">+$C$6*(1+J263)</f>
        <v>118.804011906204</v>
      </c>
      <c r="L263" s="79">
        <f t="shared" ref="L263:L326" si="49">+$C$6-K263</f>
        <v>1.1959880937960037</v>
      </c>
      <c r="R263" s="80">
        <f t="shared" si="40"/>
        <v>7.3577243446508385E-5</v>
      </c>
    </row>
    <row r="264" spans="1:18" s="69" customFormat="1" ht="14.25" x14ac:dyDescent="0.2">
      <c r="A264" s="62">
        <v>259</v>
      </c>
      <c r="B264" s="78">
        <v>43593</v>
      </c>
      <c r="C264" s="79">
        <v>351.32406600000002</v>
      </c>
      <c r="D264" s="79">
        <f t="shared" si="41"/>
        <v>2.4609680000000367</v>
      </c>
      <c r="E264" s="79">
        <f t="shared" si="42"/>
        <v>122.46096800000004</v>
      </c>
      <c r="F264" s="63">
        <f t="shared" si="43"/>
        <v>2.0508066666666974E-2</v>
      </c>
      <c r="G264" s="63">
        <f t="shared" si="44"/>
        <v>7.0294865724858319E-3</v>
      </c>
      <c r="H264" s="79">
        <f t="shared" si="45"/>
        <v>120.84353838869829</v>
      </c>
      <c r="I264" s="79">
        <f t="shared" si="46"/>
        <v>-0.8435383886982919</v>
      </c>
      <c r="J264" s="63">
        <f t="shared" si="47"/>
        <v>7.0542514072383681E-3</v>
      </c>
      <c r="K264" s="79">
        <f t="shared" si="48"/>
        <v>120.84651016886862</v>
      </c>
      <c r="L264" s="79">
        <f t="shared" si="49"/>
        <v>-0.84651016886861896</v>
      </c>
      <c r="R264" s="80">
        <f t="shared" si="40"/>
        <v>7.1712695909005505E-5</v>
      </c>
    </row>
    <row r="265" spans="1:18" s="69" customFormat="1" ht="14.25" x14ac:dyDescent="0.2">
      <c r="A265" s="62">
        <v>260</v>
      </c>
      <c r="B265" s="78">
        <v>43592</v>
      </c>
      <c r="C265" s="79">
        <v>348.86309799999998</v>
      </c>
      <c r="D265" s="79">
        <f t="shared" si="41"/>
        <v>-14.033447000000024</v>
      </c>
      <c r="E265" s="79">
        <f t="shared" si="42"/>
        <v>105.96655299999998</v>
      </c>
      <c r="F265" s="63">
        <f t="shared" si="43"/>
        <v>-0.11694539166666687</v>
      </c>
      <c r="G265" s="63">
        <f t="shared" si="44"/>
        <v>-3.9438217740923945E-2</v>
      </c>
      <c r="H265" s="79">
        <f t="shared" si="45"/>
        <v>115.26741387108913</v>
      </c>
      <c r="I265" s="79">
        <f t="shared" si="46"/>
        <v>4.7325861289108673</v>
      </c>
      <c r="J265" s="63">
        <f t="shared" si="47"/>
        <v>-3.8670654745417934E-2</v>
      </c>
      <c r="K265" s="79">
        <f t="shared" si="48"/>
        <v>115.35952143054985</v>
      </c>
      <c r="L265" s="79">
        <f t="shared" si="49"/>
        <v>4.6404785694501527</v>
      </c>
      <c r="R265" s="80">
        <f t="shared" si="40"/>
        <v>1.4439520761288808E-3</v>
      </c>
    </row>
    <row r="266" spans="1:18" s="69" customFormat="1" ht="14.25" x14ac:dyDescent="0.2">
      <c r="A266" s="62">
        <v>261</v>
      </c>
      <c r="B266" s="78">
        <v>43591</v>
      </c>
      <c r="C266" s="79">
        <v>362.896545</v>
      </c>
      <c r="D266" s="79">
        <f t="shared" si="41"/>
        <v>-4.7461549999999875</v>
      </c>
      <c r="E266" s="79">
        <f t="shared" si="42"/>
        <v>115.25384500000001</v>
      </c>
      <c r="F266" s="63">
        <f t="shared" si="43"/>
        <v>-3.9551291666666565E-2</v>
      </c>
      <c r="G266" s="63">
        <f t="shared" si="44"/>
        <v>-1.2993748959315387E-2</v>
      </c>
      <c r="H266" s="79">
        <f t="shared" si="45"/>
        <v>118.44075012488216</v>
      </c>
      <c r="I266" s="79">
        <f t="shared" si="46"/>
        <v>1.5592498751178425</v>
      </c>
      <c r="J266" s="63">
        <f t="shared" si="47"/>
        <v>-1.2909694657339824E-2</v>
      </c>
      <c r="K266" s="79">
        <f t="shared" si="48"/>
        <v>118.45083664111922</v>
      </c>
      <c r="L266" s="79">
        <f t="shared" si="49"/>
        <v>1.5491633588807758</v>
      </c>
      <c r="R266" s="80">
        <f t="shared" si="40"/>
        <v>1.335157287057034E-4</v>
      </c>
    </row>
    <row r="267" spans="1:18" s="69" customFormat="1" ht="14.25" x14ac:dyDescent="0.2">
      <c r="A267" s="62">
        <v>262</v>
      </c>
      <c r="B267" s="78">
        <v>43588</v>
      </c>
      <c r="C267" s="79">
        <v>367.64269999999999</v>
      </c>
      <c r="D267" s="79">
        <f t="shared" si="41"/>
        <v>0.64453099999997221</v>
      </c>
      <c r="E267" s="79">
        <f t="shared" si="42"/>
        <v>120.64453099999997</v>
      </c>
      <c r="F267" s="63">
        <f t="shared" si="43"/>
        <v>5.3710916666664353E-3</v>
      </c>
      <c r="G267" s="63">
        <f t="shared" si="44"/>
        <v>1.7546836626408631E-3</v>
      </c>
      <c r="H267" s="79">
        <f t="shared" si="45"/>
        <v>120.21056203951689</v>
      </c>
      <c r="I267" s="79">
        <f t="shared" si="46"/>
        <v>-0.21056203951688701</v>
      </c>
      <c r="J267" s="63">
        <f t="shared" si="47"/>
        <v>1.7562240208342079E-3</v>
      </c>
      <c r="K267" s="79">
        <f t="shared" si="48"/>
        <v>120.2107468825001</v>
      </c>
      <c r="L267" s="79">
        <f t="shared" si="49"/>
        <v>-0.21074688250010354</v>
      </c>
      <c r="R267" s="80">
        <f t="shared" si="40"/>
        <v>1.0198646545914302E-5</v>
      </c>
    </row>
    <row r="268" spans="1:18" s="69" customFormat="1" ht="14.25" x14ac:dyDescent="0.2">
      <c r="A268" s="62">
        <v>263</v>
      </c>
      <c r="B268" s="78">
        <v>43587</v>
      </c>
      <c r="C268" s="79">
        <v>366.99816900000002</v>
      </c>
      <c r="D268" s="79">
        <f t="shared" si="41"/>
        <v>-0.97659299999997984</v>
      </c>
      <c r="E268" s="79">
        <f t="shared" si="42"/>
        <v>119.02340700000002</v>
      </c>
      <c r="F268" s="63">
        <f t="shared" si="43"/>
        <v>-8.1382749999998321E-3</v>
      </c>
      <c r="G268" s="63">
        <f t="shared" si="44"/>
        <v>-2.6574953540643973E-3</v>
      </c>
      <c r="H268" s="79">
        <f t="shared" si="45"/>
        <v>119.68110055751228</v>
      </c>
      <c r="I268" s="79">
        <f t="shared" si="46"/>
        <v>0.3188994424877194</v>
      </c>
      <c r="J268" s="63">
        <f t="shared" si="47"/>
        <v>-2.6539673392056706E-3</v>
      </c>
      <c r="K268" s="79">
        <f t="shared" si="48"/>
        <v>119.68152391929533</v>
      </c>
      <c r="L268" s="79">
        <f t="shared" si="49"/>
        <v>0.31847608070467004</v>
      </c>
      <c r="R268" s="80">
        <f t="shared" si="40"/>
        <v>1.4851005853287588E-6</v>
      </c>
    </row>
    <row r="269" spans="1:18" s="69" customFormat="1" ht="14.25" x14ac:dyDescent="0.2">
      <c r="A269" s="62">
        <v>264</v>
      </c>
      <c r="B269" s="78">
        <v>43586</v>
      </c>
      <c r="C269" s="79">
        <v>367.974762</v>
      </c>
      <c r="D269" s="79">
        <f t="shared" si="41"/>
        <v>-0.86914100000001326</v>
      </c>
      <c r="E269" s="79">
        <f t="shared" si="42"/>
        <v>119.13085899999999</v>
      </c>
      <c r="F269" s="63">
        <f t="shared" si="43"/>
        <v>-7.2428416666667772E-3</v>
      </c>
      <c r="G269" s="63">
        <f t="shared" si="44"/>
        <v>-2.3591731436789064E-3</v>
      </c>
      <c r="H269" s="79">
        <f t="shared" si="45"/>
        <v>119.71689922275853</v>
      </c>
      <c r="I269" s="79">
        <f t="shared" si="46"/>
        <v>0.2831007772414722</v>
      </c>
      <c r="J269" s="63">
        <f t="shared" si="47"/>
        <v>-2.3563924818353664E-3</v>
      </c>
      <c r="K269" s="79">
        <f t="shared" si="48"/>
        <v>119.71723290217976</v>
      </c>
      <c r="L269" s="79">
        <f t="shared" si="49"/>
        <v>0.28276709782024056</v>
      </c>
      <c r="R269" s="80">
        <f t="shared" si="40"/>
        <v>8.4699777480751047E-7</v>
      </c>
    </row>
    <row r="270" spans="1:18" s="69" customFormat="1" ht="14.25" x14ac:dyDescent="0.2">
      <c r="A270" s="62">
        <v>265</v>
      </c>
      <c r="B270" s="78">
        <v>43585</v>
      </c>
      <c r="C270" s="79">
        <v>368.84390300000001</v>
      </c>
      <c r="D270" s="79">
        <f t="shared" si="41"/>
        <v>-1.3281549999999811</v>
      </c>
      <c r="E270" s="79">
        <f t="shared" si="42"/>
        <v>118.67184500000002</v>
      </c>
      <c r="F270" s="63">
        <f t="shared" si="43"/>
        <v>-1.1067958333333176E-2</v>
      </c>
      <c r="G270" s="63">
        <f t="shared" si="44"/>
        <v>-3.5943917317947317E-3</v>
      </c>
      <c r="H270" s="79">
        <f t="shared" si="45"/>
        <v>119.56867299218463</v>
      </c>
      <c r="I270" s="79">
        <f t="shared" si="46"/>
        <v>0.43132700781536926</v>
      </c>
      <c r="J270" s="63">
        <f t="shared" si="47"/>
        <v>-3.5879396385990353E-3</v>
      </c>
      <c r="K270" s="79">
        <f t="shared" si="48"/>
        <v>119.56944724336812</v>
      </c>
      <c r="L270" s="79">
        <f t="shared" si="49"/>
        <v>0.43055275663188297</v>
      </c>
      <c r="R270" s="80">
        <f t="shared" si="40"/>
        <v>4.6463673854414421E-6</v>
      </c>
    </row>
    <row r="271" spans="1:18" s="69" customFormat="1" ht="14.25" x14ac:dyDescent="0.2">
      <c r="A271" s="62">
        <v>266</v>
      </c>
      <c r="B271" s="78">
        <v>43584</v>
      </c>
      <c r="C271" s="79">
        <v>370.17205799999999</v>
      </c>
      <c r="D271" s="79">
        <f t="shared" si="41"/>
        <v>-1.6992190000000278</v>
      </c>
      <c r="E271" s="79">
        <f t="shared" si="42"/>
        <v>118.30078099999997</v>
      </c>
      <c r="F271" s="63">
        <f t="shared" si="43"/>
        <v>-1.4160158333333565E-2</v>
      </c>
      <c r="G271" s="63">
        <f t="shared" si="44"/>
        <v>-4.5798456503628555E-3</v>
      </c>
      <c r="H271" s="79">
        <f t="shared" si="45"/>
        <v>119.45041852195646</v>
      </c>
      <c r="I271" s="79">
        <f t="shared" si="46"/>
        <v>0.5495814780435353</v>
      </c>
      <c r="J271" s="63">
        <f t="shared" si="47"/>
        <v>-4.5693741493243309E-3</v>
      </c>
      <c r="K271" s="79">
        <f t="shared" si="48"/>
        <v>119.45167510208108</v>
      </c>
      <c r="L271" s="79">
        <f t="shared" si="49"/>
        <v>0.54832489791891703</v>
      </c>
      <c r="R271" s="80">
        <f t="shared" si="40"/>
        <v>9.8658642079403947E-6</v>
      </c>
    </row>
    <row r="272" spans="1:18" s="69" customFormat="1" ht="14.25" x14ac:dyDescent="0.2">
      <c r="A272" s="62">
        <v>267</v>
      </c>
      <c r="B272" s="78">
        <v>43581</v>
      </c>
      <c r="C272" s="79">
        <v>371.87127700000002</v>
      </c>
      <c r="D272" s="79">
        <f t="shared" si="41"/>
        <v>-1.9629519999999729</v>
      </c>
      <c r="E272" s="79">
        <f t="shared" si="42"/>
        <v>118.03704800000003</v>
      </c>
      <c r="F272" s="63">
        <f t="shared" si="43"/>
        <v>-1.6357933333333109E-2</v>
      </c>
      <c r="G272" s="63">
        <f t="shared" si="44"/>
        <v>-5.2646963664253659E-3</v>
      </c>
      <c r="H272" s="79">
        <f t="shared" si="45"/>
        <v>119.36823643602895</v>
      </c>
      <c r="I272" s="79">
        <f t="shared" si="46"/>
        <v>0.63176356397104882</v>
      </c>
      <c r="J272" s="63">
        <f t="shared" si="47"/>
        <v>-5.2508621408233142E-3</v>
      </c>
      <c r="K272" s="79">
        <f t="shared" si="48"/>
        <v>119.36989654310121</v>
      </c>
      <c r="L272" s="79">
        <f t="shared" si="49"/>
        <v>0.63010345689879443</v>
      </c>
      <c r="R272" s="80">
        <f t="shared" si="40"/>
        <v>1.4637113248263276E-5</v>
      </c>
    </row>
    <row r="273" spans="1:18" s="69" customFormat="1" ht="14.25" x14ac:dyDescent="0.2">
      <c r="A273" s="62">
        <v>268</v>
      </c>
      <c r="B273" s="78">
        <v>43580</v>
      </c>
      <c r="C273" s="79">
        <v>373.83422899999999</v>
      </c>
      <c r="D273" s="79">
        <f t="shared" si="41"/>
        <v>7.1681219999999826</v>
      </c>
      <c r="E273" s="79">
        <f t="shared" si="42"/>
        <v>127.16812199999998</v>
      </c>
      <c r="F273" s="63">
        <f t="shared" si="43"/>
        <v>5.9734349999999853E-2</v>
      </c>
      <c r="G273" s="63">
        <f t="shared" si="44"/>
        <v>1.9360817434082481E-2</v>
      </c>
      <c r="H273" s="79">
        <f t="shared" si="45"/>
        <v>122.3232980920899</v>
      </c>
      <c r="I273" s="79">
        <f t="shared" si="46"/>
        <v>-2.3232980920898996</v>
      </c>
      <c r="J273" s="63">
        <f t="shared" si="47"/>
        <v>1.9549453475938484E-2</v>
      </c>
      <c r="K273" s="79">
        <f t="shared" si="48"/>
        <v>122.3459344171126</v>
      </c>
      <c r="L273" s="79">
        <f t="shared" si="49"/>
        <v>-2.345934417112602</v>
      </c>
      <c r="R273" s="80">
        <f t="shared" si="40"/>
        <v>4.326260956233032E-4</v>
      </c>
    </row>
    <row r="274" spans="1:18" s="69" customFormat="1" ht="14.25" x14ac:dyDescent="0.2">
      <c r="A274" s="62">
        <v>269</v>
      </c>
      <c r="B274" s="78">
        <v>43579</v>
      </c>
      <c r="C274" s="79">
        <v>366.66610700000001</v>
      </c>
      <c r="D274" s="79">
        <f t="shared" si="41"/>
        <v>1.4062800000000379</v>
      </c>
      <c r="E274" s="79">
        <f t="shared" si="42"/>
        <v>121.40628000000004</v>
      </c>
      <c r="F274" s="63">
        <f t="shared" si="43"/>
        <v>1.1719000000000316E-2</v>
      </c>
      <c r="G274" s="63">
        <f t="shared" si="44"/>
        <v>3.8426886249862268E-3</v>
      </c>
      <c r="H274" s="79">
        <f t="shared" si="45"/>
        <v>120.46112263499835</v>
      </c>
      <c r="I274" s="79">
        <f t="shared" si="46"/>
        <v>-0.46112263499834683</v>
      </c>
      <c r="J274" s="63">
        <f t="shared" si="47"/>
        <v>3.8500812190332611E-3</v>
      </c>
      <c r="K274" s="79">
        <f t="shared" si="48"/>
        <v>120.46200974628398</v>
      </c>
      <c r="L274" s="79">
        <f t="shared" si="49"/>
        <v>-0.46200974628398228</v>
      </c>
      <c r="R274" s="80">
        <f t="shared" si="40"/>
        <v>2.789463253724861E-5</v>
      </c>
    </row>
    <row r="275" spans="1:18" s="69" customFormat="1" ht="14.25" x14ac:dyDescent="0.2">
      <c r="A275" s="62">
        <v>270</v>
      </c>
      <c r="B275" s="78">
        <v>43578</v>
      </c>
      <c r="C275" s="79">
        <v>365.25982699999997</v>
      </c>
      <c r="D275" s="79">
        <f t="shared" si="41"/>
        <v>-1.1231380000000399</v>
      </c>
      <c r="E275" s="79">
        <f t="shared" si="42"/>
        <v>118.87686199999996</v>
      </c>
      <c r="F275" s="63">
        <f t="shared" si="43"/>
        <v>-9.3594833333336663E-3</v>
      </c>
      <c r="G275" s="63">
        <f t="shared" si="44"/>
        <v>-3.0701836866518411E-3</v>
      </c>
      <c r="H275" s="79">
        <f t="shared" si="45"/>
        <v>119.63157795760179</v>
      </c>
      <c r="I275" s="79">
        <f t="shared" si="46"/>
        <v>0.3684220423982083</v>
      </c>
      <c r="J275" s="63">
        <f t="shared" si="47"/>
        <v>-3.0654754922899864E-3</v>
      </c>
      <c r="K275" s="79">
        <f t="shared" si="48"/>
        <v>119.63214294092521</v>
      </c>
      <c r="L275" s="79">
        <f t="shared" si="49"/>
        <v>0.36785705907479382</v>
      </c>
      <c r="R275" s="80">
        <f t="shared" si="40"/>
        <v>2.6612550673713934E-6</v>
      </c>
    </row>
    <row r="276" spans="1:18" s="69" customFormat="1" ht="14.25" x14ac:dyDescent="0.2">
      <c r="A276" s="62">
        <v>271</v>
      </c>
      <c r="B276" s="78">
        <v>43577</v>
      </c>
      <c r="C276" s="79">
        <v>366.38296500000001</v>
      </c>
      <c r="D276" s="79">
        <f t="shared" si="41"/>
        <v>-4.7852169999999887</v>
      </c>
      <c r="E276" s="79">
        <f t="shared" si="42"/>
        <v>115.21478300000001</v>
      </c>
      <c r="F276" s="63">
        <f t="shared" si="43"/>
        <v>-3.9876808333333243E-2</v>
      </c>
      <c r="G276" s="63">
        <f t="shared" si="44"/>
        <v>-1.2976141828124082E-2</v>
      </c>
      <c r="H276" s="79">
        <f t="shared" si="45"/>
        <v>118.44286298062511</v>
      </c>
      <c r="I276" s="79">
        <f t="shared" si="46"/>
        <v>1.5571370193748919</v>
      </c>
      <c r="J276" s="63">
        <f t="shared" si="47"/>
        <v>-1.2892314675830669E-2</v>
      </c>
      <c r="K276" s="79">
        <f t="shared" si="48"/>
        <v>118.45292223890033</v>
      </c>
      <c r="L276" s="79">
        <f t="shared" si="49"/>
        <v>1.547077761099672</v>
      </c>
      <c r="R276" s="80">
        <f t="shared" si="40"/>
        <v>1.3310914141397435E-4</v>
      </c>
    </row>
    <row r="277" spans="1:18" s="69" customFormat="1" ht="14.25" x14ac:dyDescent="0.2">
      <c r="A277" s="62">
        <v>272</v>
      </c>
      <c r="B277" s="78">
        <v>43573</v>
      </c>
      <c r="C277" s="79">
        <v>371.168182</v>
      </c>
      <c r="D277" s="79">
        <f t="shared" si="41"/>
        <v>2.4902950000000033</v>
      </c>
      <c r="E277" s="79">
        <f t="shared" si="42"/>
        <v>122.490295</v>
      </c>
      <c r="F277" s="63">
        <f t="shared" si="43"/>
        <v>2.0752458333333359E-2</v>
      </c>
      <c r="G277" s="63">
        <f t="shared" si="44"/>
        <v>6.7319527917599469E-3</v>
      </c>
      <c r="H277" s="79">
        <f t="shared" si="45"/>
        <v>120.80783433501119</v>
      </c>
      <c r="I277" s="79">
        <f t="shared" si="46"/>
        <v>-0.80783433501119362</v>
      </c>
      <c r="J277" s="63">
        <f t="shared" si="47"/>
        <v>6.7546633194195431E-3</v>
      </c>
      <c r="K277" s="79">
        <f t="shared" si="48"/>
        <v>120.81055959833034</v>
      </c>
      <c r="L277" s="79">
        <f t="shared" si="49"/>
        <v>-0.81055959833034308</v>
      </c>
      <c r="R277" s="80">
        <f t="shared" si="40"/>
        <v>6.676199086362236E-5</v>
      </c>
    </row>
    <row r="278" spans="1:18" s="69" customFormat="1" ht="14.25" x14ac:dyDescent="0.2">
      <c r="A278" s="62">
        <v>273</v>
      </c>
      <c r="B278" s="78">
        <v>43572</v>
      </c>
      <c r="C278" s="79">
        <v>368.677887</v>
      </c>
      <c r="D278" s="79">
        <f t="shared" si="41"/>
        <v>-4.1016230000000178</v>
      </c>
      <c r="E278" s="79">
        <f t="shared" si="42"/>
        <v>115.89837699999998</v>
      </c>
      <c r="F278" s="63">
        <f t="shared" si="43"/>
        <v>-3.4180191666666818E-2</v>
      </c>
      <c r="G278" s="63">
        <f t="shared" si="44"/>
        <v>-1.1063791003012921E-2</v>
      </c>
      <c r="H278" s="79">
        <f t="shared" si="45"/>
        <v>118.67234507963845</v>
      </c>
      <c r="I278" s="79">
        <f t="shared" si="46"/>
        <v>1.3276549203615531</v>
      </c>
      <c r="J278" s="63">
        <f t="shared" si="47"/>
        <v>-1.1002812359509829E-2</v>
      </c>
      <c r="K278" s="79">
        <f t="shared" si="48"/>
        <v>118.67966251685883</v>
      </c>
      <c r="L278" s="79">
        <f t="shared" si="49"/>
        <v>1.3203374831411736</v>
      </c>
      <c r="R278" s="80">
        <f t="shared" si="40"/>
        <v>9.2639521585689087E-5</v>
      </c>
    </row>
    <row r="279" spans="1:18" s="69" customFormat="1" ht="14.25" x14ac:dyDescent="0.2">
      <c r="A279" s="62">
        <v>274</v>
      </c>
      <c r="B279" s="78">
        <v>43571</v>
      </c>
      <c r="C279" s="79">
        <v>372.77951000000002</v>
      </c>
      <c r="D279" s="79">
        <f t="shared" si="41"/>
        <v>6.1134030000000052</v>
      </c>
      <c r="E279" s="79">
        <f t="shared" si="42"/>
        <v>126.11340300000001</v>
      </c>
      <c r="F279" s="63">
        <f t="shared" si="43"/>
        <v>5.0945025000000047E-2</v>
      </c>
      <c r="G279" s="63">
        <f t="shared" si="44"/>
        <v>1.6535475101042592E-2</v>
      </c>
      <c r="H279" s="79">
        <f t="shared" si="45"/>
        <v>121.98425701212513</v>
      </c>
      <c r="I279" s="79">
        <f t="shared" si="46"/>
        <v>-1.9842570121251271</v>
      </c>
      <c r="J279" s="63">
        <f t="shared" si="47"/>
        <v>1.6672942721700768E-2</v>
      </c>
      <c r="K279" s="79">
        <f t="shared" si="48"/>
        <v>122.00075312660408</v>
      </c>
      <c r="L279" s="79">
        <f t="shared" si="49"/>
        <v>-2.0007531266040814</v>
      </c>
      <c r="R279" s="80">
        <f t="shared" si="40"/>
        <v>3.2307630256673696E-4</v>
      </c>
    </row>
    <row r="280" spans="1:18" s="69" customFormat="1" ht="14.25" x14ac:dyDescent="0.2">
      <c r="A280" s="62">
        <v>275</v>
      </c>
      <c r="B280" s="78">
        <v>43570</v>
      </c>
      <c r="C280" s="79">
        <v>366.66610700000001</v>
      </c>
      <c r="D280" s="79">
        <f t="shared" si="41"/>
        <v>-4.0821229999999673</v>
      </c>
      <c r="E280" s="79">
        <f t="shared" si="42"/>
        <v>115.91787700000003</v>
      </c>
      <c r="F280" s="63">
        <f t="shared" si="43"/>
        <v>-3.4017691666666391E-2</v>
      </c>
      <c r="G280" s="63">
        <f t="shared" si="44"/>
        <v>-1.1071563146553555E-2</v>
      </c>
      <c r="H280" s="79">
        <f t="shared" si="45"/>
        <v>118.67141242241357</v>
      </c>
      <c r="I280" s="79">
        <f t="shared" si="46"/>
        <v>1.3285875775864326</v>
      </c>
      <c r="J280" s="63">
        <f t="shared" si="47"/>
        <v>-1.1010498957742745E-2</v>
      </c>
      <c r="K280" s="79">
        <f t="shared" si="48"/>
        <v>118.67874012507087</v>
      </c>
      <c r="L280" s="79">
        <f t="shared" si="49"/>
        <v>1.321259874929126</v>
      </c>
      <c r="R280" s="80">
        <f t="shared" si="40"/>
        <v>9.2789194864056839E-5</v>
      </c>
    </row>
    <row r="281" spans="1:18" s="69" customFormat="1" ht="14.25" x14ac:dyDescent="0.2">
      <c r="A281" s="62">
        <v>276</v>
      </c>
      <c r="B281" s="78">
        <v>43567</v>
      </c>
      <c r="C281" s="79">
        <v>370.74822999999998</v>
      </c>
      <c r="D281" s="79">
        <f t="shared" si="41"/>
        <v>9.2579349999999749</v>
      </c>
      <c r="E281" s="79">
        <f t="shared" si="42"/>
        <v>129.25793499999997</v>
      </c>
      <c r="F281" s="63">
        <f t="shared" si="43"/>
        <v>7.7149458333333129E-2</v>
      </c>
      <c r="G281" s="63">
        <f t="shared" si="44"/>
        <v>2.52880121346871E-2</v>
      </c>
      <c r="H281" s="79">
        <f t="shared" si="45"/>
        <v>123.03456145616244</v>
      </c>
      <c r="I281" s="79">
        <f t="shared" si="46"/>
        <v>-3.0345614561624359</v>
      </c>
      <c r="J281" s="63">
        <f t="shared" si="47"/>
        <v>2.5610466250553073E-2</v>
      </c>
      <c r="K281" s="79">
        <f t="shared" si="48"/>
        <v>123.07325595006635</v>
      </c>
      <c r="L281" s="79">
        <f t="shared" si="49"/>
        <v>-3.0732559500663541</v>
      </c>
      <c r="R281" s="80">
        <f t="shared" si="40"/>
        <v>7.1432506994646326E-4</v>
      </c>
    </row>
    <row r="282" spans="1:18" s="69" customFormat="1" ht="14.25" x14ac:dyDescent="0.2">
      <c r="A282" s="62">
        <v>277</v>
      </c>
      <c r="B282" s="78">
        <v>43566</v>
      </c>
      <c r="C282" s="79">
        <v>361.490295</v>
      </c>
      <c r="D282" s="79">
        <f t="shared" si="41"/>
        <v>5.0977780000000052</v>
      </c>
      <c r="E282" s="79">
        <f t="shared" si="42"/>
        <v>125.09777800000001</v>
      </c>
      <c r="F282" s="63">
        <f t="shared" si="43"/>
        <v>4.2481483333333375E-2</v>
      </c>
      <c r="G282" s="63">
        <f t="shared" si="44"/>
        <v>1.4202495461013201E-2</v>
      </c>
      <c r="H282" s="79">
        <f t="shared" si="45"/>
        <v>121.70429945532157</v>
      </c>
      <c r="I282" s="79">
        <f t="shared" si="46"/>
        <v>-1.7042994553215749</v>
      </c>
      <c r="J282" s="63">
        <f t="shared" si="47"/>
        <v>1.4303830066106594E-2</v>
      </c>
      <c r="K282" s="79">
        <f t="shared" si="48"/>
        <v>121.7164596079328</v>
      </c>
      <c r="L282" s="79">
        <f t="shared" si="49"/>
        <v>-1.7164596079328049</v>
      </c>
      <c r="R282" s="80">
        <f t="shared" si="40"/>
        <v>2.446516353824375E-4</v>
      </c>
    </row>
    <row r="283" spans="1:18" s="69" customFormat="1" ht="14.25" x14ac:dyDescent="0.2">
      <c r="A283" s="62">
        <v>278</v>
      </c>
      <c r="B283" s="78">
        <v>43565</v>
      </c>
      <c r="C283" s="79">
        <v>356.392517</v>
      </c>
      <c r="D283" s="79">
        <f t="shared" si="41"/>
        <v>-4.0039980000000241</v>
      </c>
      <c r="E283" s="79">
        <f t="shared" si="42"/>
        <v>115.99600199999998</v>
      </c>
      <c r="F283" s="63">
        <f t="shared" si="43"/>
        <v>-3.3366650000000199E-2</v>
      </c>
      <c r="G283" s="63">
        <f t="shared" si="44"/>
        <v>-1.1172156571704941E-2</v>
      </c>
      <c r="H283" s="79">
        <f t="shared" si="45"/>
        <v>118.65934121139541</v>
      </c>
      <c r="I283" s="79">
        <f t="shared" si="46"/>
        <v>1.3406587886045855</v>
      </c>
      <c r="J283" s="63">
        <f t="shared" si="47"/>
        <v>-1.1109979795448421E-2</v>
      </c>
      <c r="K283" s="79">
        <f t="shared" si="48"/>
        <v>118.66680242454619</v>
      </c>
      <c r="L283" s="79">
        <f t="shared" si="49"/>
        <v>1.3331975754538092</v>
      </c>
      <c r="R283" s="80">
        <f t="shared" si="40"/>
        <v>9.4737289456374096E-5</v>
      </c>
    </row>
    <row r="284" spans="1:18" s="69" customFormat="1" ht="14.25" x14ac:dyDescent="0.2">
      <c r="A284" s="62">
        <v>279</v>
      </c>
      <c r="B284" s="78">
        <v>43564</v>
      </c>
      <c r="C284" s="79">
        <v>360.39651500000002</v>
      </c>
      <c r="D284" s="79">
        <f t="shared" si="41"/>
        <v>-5.3516539999999964</v>
      </c>
      <c r="E284" s="79">
        <f t="shared" si="42"/>
        <v>114.648346</v>
      </c>
      <c r="F284" s="63">
        <f t="shared" si="43"/>
        <v>-4.4597116666666638E-2</v>
      </c>
      <c r="G284" s="63">
        <f t="shared" si="44"/>
        <v>-1.4740177859850667E-2</v>
      </c>
      <c r="H284" s="79">
        <f t="shared" si="45"/>
        <v>118.23117865681792</v>
      </c>
      <c r="I284" s="79">
        <f t="shared" si="46"/>
        <v>1.7688213431820827</v>
      </c>
      <c r="J284" s="63">
        <f t="shared" si="47"/>
        <v>-1.4632073250378996E-2</v>
      </c>
      <c r="K284" s="79">
        <f t="shared" si="48"/>
        <v>118.24415120995452</v>
      </c>
      <c r="L284" s="79">
        <f t="shared" si="49"/>
        <v>1.7558487900454764</v>
      </c>
      <c r="R284" s="80">
        <f t="shared" si="40"/>
        <v>1.7692536743705415E-4</v>
      </c>
    </row>
    <row r="285" spans="1:18" s="69" customFormat="1" ht="14.25" x14ac:dyDescent="0.2">
      <c r="A285" s="62">
        <v>280</v>
      </c>
      <c r="B285" s="78">
        <v>43563</v>
      </c>
      <c r="C285" s="79">
        <v>365.74816900000002</v>
      </c>
      <c r="D285" s="79">
        <f t="shared" si="41"/>
        <v>-17.002166999999986</v>
      </c>
      <c r="E285" s="79">
        <f t="shared" si="42"/>
        <v>102.99783300000001</v>
      </c>
      <c r="F285" s="63">
        <f t="shared" si="43"/>
        <v>-0.14168472499999987</v>
      </c>
      <c r="G285" s="63">
        <f t="shared" si="44"/>
        <v>-4.5437878659057317E-2</v>
      </c>
      <c r="H285" s="79">
        <f t="shared" si="45"/>
        <v>114.54745456091312</v>
      </c>
      <c r="I285" s="79">
        <f t="shared" si="46"/>
        <v>5.4525454390868759</v>
      </c>
      <c r="J285" s="63">
        <f t="shared" si="47"/>
        <v>-4.4421037425294345E-2</v>
      </c>
      <c r="K285" s="79">
        <f t="shared" si="48"/>
        <v>114.66947550896468</v>
      </c>
      <c r="L285" s="79">
        <f t="shared" si="49"/>
        <v>5.3305244910353196</v>
      </c>
      <c r="R285" s="80">
        <f t="shared" si="40"/>
        <v>1.9359146704774283E-3</v>
      </c>
    </row>
    <row r="286" spans="1:18" s="69" customFormat="1" ht="14.25" x14ac:dyDescent="0.2">
      <c r="A286" s="62">
        <v>281</v>
      </c>
      <c r="B286" s="78">
        <v>43560</v>
      </c>
      <c r="C286" s="79">
        <v>382.750336</v>
      </c>
      <c r="D286" s="79">
        <f t="shared" si="41"/>
        <v>-3.838011999999992</v>
      </c>
      <c r="E286" s="79">
        <f t="shared" si="42"/>
        <v>116.16198800000001</v>
      </c>
      <c r="F286" s="63">
        <f t="shared" si="43"/>
        <v>-3.1983433333333269E-2</v>
      </c>
      <c r="G286" s="63">
        <f t="shared" si="44"/>
        <v>-9.9775142457490078E-3</v>
      </c>
      <c r="H286" s="79">
        <f t="shared" si="45"/>
        <v>118.80269829051012</v>
      </c>
      <c r="I286" s="79">
        <f t="shared" si="46"/>
        <v>1.1973017094898779</v>
      </c>
      <c r="J286" s="63">
        <f t="shared" si="47"/>
        <v>-9.9279039832829933E-3</v>
      </c>
      <c r="K286" s="79">
        <f t="shared" si="48"/>
        <v>118.80865152200603</v>
      </c>
      <c r="L286" s="79">
        <f t="shared" si="49"/>
        <v>1.1913484779939694</v>
      </c>
      <c r="R286" s="80">
        <f t="shared" si="40"/>
        <v>7.2908815733355349E-5</v>
      </c>
    </row>
    <row r="287" spans="1:18" s="69" customFormat="1" ht="14.25" x14ac:dyDescent="0.2">
      <c r="A287" s="62">
        <v>282</v>
      </c>
      <c r="B287" s="78">
        <v>43559</v>
      </c>
      <c r="C287" s="79">
        <v>386.588348</v>
      </c>
      <c r="D287" s="79">
        <f t="shared" si="41"/>
        <v>10.859587999999974</v>
      </c>
      <c r="E287" s="79">
        <f t="shared" si="42"/>
        <v>130.85958799999997</v>
      </c>
      <c r="F287" s="63">
        <f t="shared" si="43"/>
        <v>9.0496566666666445E-2</v>
      </c>
      <c r="G287" s="63">
        <f t="shared" si="44"/>
        <v>2.8492926551498071E-2</v>
      </c>
      <c r="H287" s="79">
        <f t="shared" si="45"/>
        <v>123.41915118617977</v>
      </c>
      <c r="I287" s="79">
        <f t="shared" si="46"/>
        <v>-3.419151186179775</v>
      </c>
      <c r="J287" s="63">
        <f t="shared" si="47"/>
        <v>2.8902732918289174E-2</v>
      </c>
      <c r="K287" s="79">
        <f t="shared" si="48"/>
        <v>123.46832795019469</v>
      </c>
      <c r="L287" s="79">
        <f t="shared" si="49"/>
        <v>-3.4683279501946913</v>
      </c>
      <c r="R287" s="80">
        <f t="shared" si="40"/>
        <v>8.9591114716203125E-4</v>
      </c>
    </row>
    <row r="288" spans="1:18" s="69" customFormat="1" ht="14.25" x14ac:dyDescent="0.2">
      <c r="A288" s="62">
        <v>283</v>
      </c>
      <c r="B288" s="78">
        <v>43558</v>
      </c>
      <c r="C288" s="79">
        <v>375.72876000000002</v>
      </c>
      <c r="D288" s="79">
        <f t="shared" si="41"/>
        <v>-5.869231999999954</v>
      </c>
      <c r="E288" s="79">
        <f t="shared" si="42"/>
        <v>114.13076800000005</v>
      </c>
      <c r="F288" s="63">
        <f t="shared" si="43"/>
        <v>-4.8910266666666286E-2</v>
      </c>
      <c r="G288" s="63">
        <f t="shared" si="44"/>
        <v>-1.550017741651127E-2</v>
      </c>
      <c r="H288" s="79">
        <f t="shared" si="45"/>
        <v>118.13997871001865</v>
      </c>
      <c r="I288" s="79">
        <f t="shared" si="46"/>
        <v>1.8600212899813471</v>
      </c>
      <c r="J288" s="63">
        <f t="shared" si="47"/>
        <v>-1.5380667936009356E-2</v>
      </c>
      <c r="K288" s="79">
        <f t="shared" si="48"/>
        <v>118.15431984767888</v>
      </c>
      <c r="L288" s="79">
        <f t="shared" si="49"/>
        <v>1.8456801523211226</v>
      </c>
      <c r="R288" s="80">
        <f t="shared" si="40"/>
        <v>1.9772097586456518E-4</v>
      </c>
    </row>
    <row r="289" spans="1:18" s="69" customFormat="1" ht="14.25" x14ac:dyDescent="0.2">
      <c r="A289" s="62">
        <v>284</v>
      </c>
      <c r="B289" s="78">
        <v>43557</v>
      </c>
      <c r="C289" s="79">
        <v>381.59799199999998</v>
      </c>
      <c r="D289" s="79">
        <f t="shared" si="41"/>
        <v>-0.77154500000000326</v>
      </c>
      <c r="E289" s="79">
        <f t="shared" si="42"/>
        <v>119.228455</v>
      </c>
      <c r="F289" s="63">
        <f t="shared" si="43"/>
        <v>-6.4295416666666936E-3</v>
      </c>
      <c r="G289" s="63">
        <f t="shared" si="44"/>
        <v>-2.0198378413249711E-3</v>
      </c>
      <c r="H289" s="79">
        <f t="shared" si="45"/>
        <v>119.757619459041</v>
      </c>
      <c r="I289" s="79">
        <f t="shared" si="46"/>
        <v>0.24238054095900452</v>
      </c>
      <c r="J289" s="63">
        <f t="shared" si="47"/>
        <v>-2.0177993415830178E-3</v>
      </c>
      <c r="K289" s="79">
        <f t="shared" si="48"/>
        <v>119.75786407901005</v>
      </c>
      <c r="L289" s="79">
        <f t="shared" si="49"/>
        <v>0.24213592098995207</v>
      </c>
      <c r="R289" s="80">
        <f t="shared" si="40"/>
        <v>3.3754881992992111E-7</v>
      </c>
    </row>
    <row r="290" spans="1:18" s="69" customFormat="1" ht="14.25" x14ac:dyDescent="0.2">
      <c r="A290" s="62">
        <v>285</v>
      </c>
      <c r="B290" s="78">
        <v>43556</v>
      </c>
      <c r="C290" s="79">
        <v>382.36953699999998</v>
      </c>
      <c r="D290" s="79">
        <f t="shared" si="41"/>
        <v>9.882964999999956</v>
      </c>
      <c r="E290" s="79">
        <f t="shared" si="42"/>
        <v>129.88296499999996</v>
      </c>
      <c r="F290" s="63">
        <f t="shared" si="43"/>
        <v>8.2358041666666298E-2</v>
      </c>
      <c r="G290" s="63">
        <f t="shared" si="44"/>
        <v>2.6186526499394291E-2</v>
      </c>
      <c r="H290" s="79">
        <f t="shared" si="45"/>
        <v>123.14238317992732</v>
      </c>
      <c r="I290" s="79">
        <f t="shared" si="46"/>
        <v>-3.1423831799273216</v>
      </c>
      <c r="J290" s="63">
        <f t="shared" si="47"/>
        <v>2.6532406113152329E-2</v>
      </c>
      <c r="K290" s="79">
        <f t="shared" si="48"/>
        <v>123.1838887335783</v>
      </c>
      <c r="L290" s="79">
        <f t="shared" si="49"/>
        <v>-3.1838887335782999</v>
      </c>
      <c r="R290" s="80">
        <f t="shared" si="40"/>
        <v>7.631613341002937E-4</v>
      </c>
    </row>
    <row r="291" spans="1:18" s="69" customFormat="1" ht="14.25" x14ac:dyDescent="0.2">
      <c r="A291" s="62">
        <v>286</v>
      </c>
      <c r="B291" s="78">
        <v>43553</v>
      </c>
      <c r="C291" s="79">
        <v>372.48657200000002</v>
      </c>
      <c r="D291" s="79">
        <f t="shared" si="41"/>
        <v>6.8165280000000052</v>
      </c>
      <c r="E291" s="79">
        <f t="shared" si="42"/>
        <v>126.81652800000001</v>
      </c>
      <c r="F291" s="63">
        <f t="shared" si="43"/>
        <v>5.6804400000000047E-2</v>
      </c>
      <c r="G291" s="63">
        <f t="shared" si="44"/>
        <v>1.8469581184791906E-2</v>
      </c>
      <c r="H291" s="79">
        <f t="shared" si="45"/>
        <v>122.21634974217503</v>
      </c>
      <c r="I291" s="79">
        <f t="shared" si="46"/>
        <v>-2.2163497421750264</v>
      </c>
      <c r="J291" s="63">
        <f t="shared" si="47"/>
        <v>1.8641198839902798E-2</v>
      </c>
      <c r="K291" s="79">
        <f t="shared" si="48"/>
        <v>122.23694386078834</v>
      </c>
      <c r="L291" s="79">
        <f t="shared" si="49"/>
        <v>-2.2369438607883438</v>
      </c>
      <c r="R291" s="80">
        <f t="shared" si="40"/>
        <v>3.963455654829467E-4</v>
      </c>
    </row>
    <row r="292" spans="1:18" s="69" customFormat="1" ht="14.25" x14ac:dyDescent="0.2">
      <c r="A292" s="62">
        <v>287</v>
      </c>
      <c r="B292" s="78">
        <v>43552</v>
      </c>
      <c r="C292" s="79">
        <v>365.67004400000002</v>
      </c>
      <c r="D292" s="79">
        <f t="shared" si="41"/>
        <v>0.22464000000002216</v>
      </c>
      <c r="E292" s="79">
        <f t="shared" si="42"/>
        <v>120.22464000000002</v>
      </c>
      <c r="F292" s="63">
        <f t="shared" si="43"/>
        <v>1.8720000000001847E-3</v>
      </c>
      <c r="G292" s="63">
        <f t="shared" si="44"/>
        <v>6.145130914240785E-4</v>
      </c>
      <c r="H292" s="79">
        <f t="shared" si="45"/>
        <v>120.0737415709709</v>
      </c>
      <c r="I292" s="79">
        <f t="shared" si="46"/>
        <v>-7.3741570970895509E-2</v>
      </c>
      <c r="J292" s="63">
        <f t="shared" si="47"/>
        <v>6.1470194327583379E-4</v>
      </c>
      <c r="K292" s="79">
        <f t="shared" si="48"/>
        <v>120.0737642331931</v>
      </c>
      <c r="L292" s="79">
        <f t="shared" si="49"/>
        <v>-7.3764233193102768E-2</v>
      </c>
      <c r="R292" s="80">
        <f t="shared" si="40"/>
        <v>4.2162930999193342E-6</v>
      </c>
    </row>
    <row r="293" spans="1:18" s="69" customFormat="1" ht="14.25" x14ac:dyDescent="0.2">
      <c r="A293" s="62">
        <v>288</v>
      </c>
      <c r="B293" s="78">
        <v>43551</v>
      </c>
      <c r="C293" s="79">
        <v>365.445404</v>
      </c>
      <c r="D293" s="79">
        <f t="shared" si="41"/>
        <v>3.7402950000000033</v>
      </c>
      <c r="E293" s="79">
        <f t="shared" si="42"/>
        <v>123.740295</v>
      </c>
      <c r="F293" s="63">
        <f t="shared" si="43"/>
        <v>3.1169125000000027E-2</v>
      </c>
      <c r="G293" s="63">
        <f t="shared" si="44"/>
        <v>1.0287630747757457E-2</v>
      </c>
      <c r="H293" s="79">
        <f t="shared" si="45"/>
        <v>121.2345156897309</v>
      </c>
      <c r="I293" s="79">
        <f t="shared" si="46"/>
        <v>-1.2345156897308982</v>
      </c>
      <c r="J293" s="63">
        <f t="shared" si="47"/>
        <v>1.0340730354461217E-2</v>
      </c>
      <c r="K293" s="79">
        <f t="shared" si="48"/>
        <v>121.24088764253534</v>
      </c>
      <c r="L293" s="79">
        <f t="shared" si="49"/>
        <v>-1.2408876425353412</v>
      </c>
      <c r="R293" s="80">
        <f t="shared" si="40"/>
        <v>1.3751031140647087E-4</v>
      </c>
    </row>
    <row r="294" spans="1:18" s="69" customFormat="1" ht="14.25" x14ac:dyDescent="0.2">
      <c r="A294" s="62">
        <v>289</v>
      </c>
      <c r="B294" s="78">
        <v>43550</v>
      </c>
      <c r="C294" s="79">
        <v>361.70510899999999</v>
      </c>
      <c r="D294" s="79">
        <f t="shared" si="41"/>
        <v>-7.8094000000021424E-2</v>
      </c>
      <c r="E294" s="79">
        <f t="shared" si="42"/>
        <v>119.92190599999998</v>
      </c>
      <c r="F294" s="63">
        <f t="shared" si="43"/>
        <v>-6.5078333333351188E-4</v>
      </c>
      <c r="G294" s="63">
        <f t="shared" si="44"/>
        <v>-2.1588185740674631E-4</v>
      </c>
      <c r="H294" s="79">
        <f t="shared" si="45"/>
        <v>119.9740941771112</v>
      </c>
      <c r="I294" s="79">
        <f t="shared" si="46"/>
        <v>2.5905822888802277E-2</v>
      </c>
      <c r="J294" s="63">
        <f t="shared" si="47"/>
        <v>-2.1585855659534702E-4</v>
      </c>
      <c r="K294" s="79">
        <f t="shared" si="48"/>
        <v>119.97409697320856</v>
      </c>
      <c r="L294" s="79">
        <f t="shared" si="49"/>
        <v>2.5903026791439743E-2</v>
      </c>
      <c r="R294" s="80">
        <f t="shared" si="40"/>
        <v>1.495646976962487E-6</v>
      </c>
    </row>
    <row r="295" spans="1:18" s="69" customFormat="1" ht="14.25" x14ac:dyDescent="0.2">
      <c r="A295" s="62">
        <v>290</v>
      </c>
      <c r="B295" s="78">
        <v>43549</v>
      </c>
      <c r="C295" s="79">
        <v>361.78320300000001</v>
      </c>
      <c r="D295" s="79">
        <f t="shared" si="41"/>
        <v>8.095764000000031</v>
      </c>
      <c r="E295" s="79">
        <f t="shared" si="42"/>
        <v>128.09576400000003</v>
      </c>
      <c r="F295" s="63">
        <f t="shared" si="43"/>
        <v>6.7464700000000252E-2</v>
      </c>
      <c r="G295" s="63">
        <f t="shared" si="44"/>
        <v>2.2631563247049954E-2</v>
      </c>
      <c r="H295" s="79">
        <f t="shared" si="45"/>
        <v>122.715787589646</v>
      </c>
      <c r="I295" s="79">
        <f t="shared" si="46"/>
        <v>-2.7157875896459984</v>
      </c>
      <c r="J295" s="63">
        <f t="shared" si="47"/>
        <v>2.2889599989441616E-2</v>
      </c>
      <c r="K295" s="79">
        <f t="shared" si="48"/>
        <v>122.74675199873299</v>
      </c>
      <c r="L295" s="79">
        <f t="shared" si="49"/>
        <v>-2.7467519987329894</v>
      </c>
      <c r="R295" s="80">
        <f t="shared" si="40"/>
        <v>5.7938471317121431E-4</v>
      </c>
    </row>
    <row r="296" spans="1:18" s="69" customFormat="1" ht="14.25" x14ac:dyDescent="0.2">
      <c r="A296" s="62">
        <v>291</v>
      </c>
      <c r="B296" s="78">
        <v>43546</v>
      </c>
      <c r="C296" s="79">
        <v>353.68743899999998</v>
      </c>
      <c r="D296" s="79">
        <f t="shared" si="41"/>
        <v>-10.283356000000026</v>
      </c>
      <c r="E296" s="79">
        <f t="shared" si="42"/>
        <v>109.71664399999997</v>
      </c>
      <c r="F296" s="63">
        <f t="shared" si="43"/>
        <v>-8.5694633333333547E-2</v>
      </c>
      <c r="G296" s="63">
        <f t="shared" si="44"/>
        <v>-2.8660048467282755E-2</v>
      </c>
      <c r="H296" s="79">
        <f t="shared" si="45"/>
        <v>116.56079418392606</v>
      </c>
      <c r="I296" s="79">
        <f t="shared" si="46"/>
        <v>3.4392058160739367</v>
      </c>
      <c r="J296" s="63">
        <f t="shared" si="47"/>
        <v>-2.8253244879166819E-2</v>
      </c>
      <c r="K296" s="79">
        <f t="shared" si="48"/>
        <v>116.60961061449999</v>
      </c>
      <c r="L296" s="79">
        <f t="shared" si="49"/>
        <v>3.3903893855000149</v>
      </c>
      <c r="R296" s="80">
        <f t="shared" si="40"/>
        <v>7.4099373727291168E-4</v>
      </c>
    </row>
    <row r="297" spans="1:18" s="69" customFormat="1" ht="14.25" x14ac:dyDescent="0.2">
      <c r="A297" s="62">
        <v>292</v>
      </c>
      <c r="B297" s="78">
        <v>43545</v>
      </c>
      <c r="C297" s="79">
        <v>363.97079500000001</v>
      </c>
      <c r="D297" s="79">
        <f t="shared" si="41"/>
        <v>-3.3789669999999887</v>
      </c>
      <c r="E297" s="79">
        <f t="shared" si="42"/>
        <v>116.62103300000001</v>
      </c>
      <c r="F297" s="63">
        <f t="shared" si="43"/>
        <v>-2.8158058333333239E-2</v>
      </c>
      <c r="G297" s="63">
        <f t="shared" si="44"/>
        <v>-9.2407932812103178E-3</v>
      </c>
      <c r="H297" s="79">
        <f t="shared" si="45"/>
        <v>118.89110480625476</v>
      </c>
      <c r="I297" s="79">
        <f t="shared" si="46"/>
        <v>1.1088951937452407</v>
      </c>
      <c r="J297" s="63">
        <f t="shared" si="47"/>
        <v>-9.198228363082454E-3</v>
      </c>
      <c r="K297" s="79">
        <f t="shared" si="48"/>
        <v>118.8962125964301</v>
      </c>
      <c r="L297" s="79">
        <f t="shared" si="49"/>
        <v>1.1037874035698962</v>
      </c>
      <c r="R297" s="80">
        <f t="shared" si="40"/>
        <v>6.0870345124584081E-5</v>
      </c>
    </row>
    <row r="298" spans="1:18" s="69" customFormat="1" ht="14.25" x14ac:dyDescent="0.2">
      <c r="A298" s="62">
        <v>293</v>
      </c>
      <c r="B298" s="78">
        <v>43544</v>
      </c>
      <c r="C298" s="79">
        <v>367.349762</v>
      </c>
      <c r="D298" s="79">
        <f t="shared" si="41"/>
        <v>2.6660769999999729</v>
      </c>
      <c r="E298" s="79">
        <f t="shared" si="42"/>
        <v>122.66607699999997</v>
      </c>
      <c r="F298" s="63">
        <f t="shared" si="43"/>
        <v>2.2217308333333109E-2</v>
      </c>
      <c r="G298" s="63">
        <f t="shared" si="44"/>
        <v>7.2840627675678331E-3</v>
      </c>
      <c r="H298" s="79">
        <f t="shared" si="45"/>
        <v>120.87408753210815</v>
      </c>
      <c r="I298" s="79">
        <f t="shared" si="46"/>
        <v>-0.87408753210814893</v>
      </c>
      <c r="J298" s="63">
        <f t="shared" si="47"/>
        <v>7.3106560826815513E-3</v>
      </c>
      <c r="K298" s="79">
        <f t="shared" si="48"/>
        <v>120.87727872992177</v>
      </c>
      <c r="L298" s="79">
        <f t="shared" si="49"/>
        <v>-0.8772787299217697</v>
      </c>
      <c r="R298" s="80">
        <f t="shared" si="40"/>
        <v>7.6089177901061296E-5</v>
      </c>
    </row>
    <row r="299" spans="1:18" s="69" customFormat="1" ht="14.25" x14ac:dyDescent="0.2">
      <c r="A299" s="62">
        <v>294</v>
      </c>
      <c r="B299" s="78">
        <v>43543</v>
      </c>
      <c r="C299" s="79">
        <v>364.68368500000003</v>
      </c>
      <c r="D299" s="79">
        <f t="shared" si="41"/>
        <v>1.1230470000000423</v>
      </c>
      <c r="E299" s="79">
        <f t="shared" si="42"/>
        <v>121.12304700000004</v>
      </c>
      <c r="F299" s="63">
        <f t="shared" si="43"/>
        <v>9.3587250000003522E-3</v>
      </c>
      <c r="G299" s="63">
        <f t="shared" si="44"/>
        <v>3.0842612974665961E-3</v>
      </c>
      <c r="H299" s="79">
        <f t="shared" si="45"/>
        <v>120.370111355696</v>
      </c>
      <c r="I299" s="79">
        <f t="shared" si="46"/>
        <v>-0.37011135569599674</v>
      </c>
      <c r="J299" s="63">
        <f t="shared" si="47"/>
        <v>3.0890225250403548E-3</v>
      </c>
      <c r="K299" s="79">
        <f t="shared" si="48"/>
        <v>120.37068270300485</v>
      </c>
      <c r="L299" s="79">
        <f t="shared" si="49"/>
        <v>-0.37068270300484585</v>
      </c>
      <c r="R299" s="80">
        <f t="shared" si="40"/>
        <v>2.0458520642444233E-5</v>
      </c>
    </row>
    <row r="300" spans="1:18" s="69" customFormat="1" ht="14.25" x14ac:dyDescent="0.2">
      <c r="A300" s="62">
        <v>295</v>
      </c>
      <c r="B300" s="78">
        <v>43542</v>
      </c>
      <c r="C300" s="79">
        <v>363.56063799999998</v>
      </c>
      <c r="D300" s="79">
        <f t="shared" si="41"/>
        <v>-6.5527960000000007</v>
      </c>
      <c r="E300" s="79">
        <f t="shared" si="42"/>
        <v>113.447204</v>
      </c>
      <c r="F300" s="63">
        <f t="shared" si="43"/>
        <v>-5.4606633333333342E-2</v>
      </c>
      <c r="G300" s="63">
        <f t="shared" si="44"/>
        <v>-1.7863436913548129E-2</v>
      </c>
      <c r="H300" s="79">
        <f t="shared" si="45"/>
        <v>117.85638757037422</v>
      </c>
      <c r="I300" s="79">
        <f t="shared" si="46"/>
        <v>2.1436124296257759</v>
      </c>
      <c r="J300" s="63">
        <f t="shared" si="47"/>
        <v>-1.7704831540916184E-2</v>
      </c>
      <c r="K300" s="79">
        <f t="shared" si="48"/>
        <v>117.87542021509006</v>
      </c>
      <c r="L300" s="79">
        <f t="shared" si="49"/>
        <v>2.1245797849099404</v>
      </c>
      <c r="R300" s="80">
        <f t="shared" si="40"/>
        <v>2.6976711035537623E-4</v>
      </c>
    </row>
    <row r="301" spans="1:18" s="69" customFormat="1" ht="14.25" x14ac:dyDescent="0.2">
      <c r="A301" s="62">
        <v>296</v>
      </c>
      <c r="B301" s="78">
        <v>43539</v>
      </c>
      <c r="C301" s="79">
        <v>370.11343399999998</v>
      </c>
      <c r="D301" s="79">
        <f t="shared" si="41"/>
        <v>5.5567320000000109</v>
      </c>
      <c r="E301" s="79">
        <f t="shared" si="42"/>
        <v>125.55673200000001</v>
      </c>
      <c r="F301" s="63">
        <f t="shared" si="43"/>
        <v>4.6306100000000093E-2</v>
      </c>
      <c r="G301" s="63">
        <f t="shared" si="44"/>
        <v>1.512743663822781E-2</v>
      </c>
      <c r="H301" s="79">
        <f t="shared" si="45"/>
        <v>121.81529239658735</v>
      </c>
      <c r="I301" s="79">
        <f t="shared" si="46"/>
        <v>-1.8152923965873526</v>
      </c>
      <c r="J301" s="63">
        <f t="shared" si="47"/>
        <v>1.5242435455212153E-2</v>
      </c>
      <c r="K301" s="79">
        <f t="shared" si="48"/>
        <v>121.82909225462545</v>
      </c>
      <c r="L301" s="79">
        <f t="shared" si="49"/>
        <v>-1.8290922546254507</v>
      </c>
      <c r="R301" s="80">
        <f t="shared" si="40"/>
        <v>2.7444179743010572E-4</v>
      </c>
    </row>
    <row r="302" spans="1:18" s="69" customFormat="1" ht="14.25" x14ac:dyDescent="0.2">
      <c r="A302" s="62">
        <v>297</v>
      </c>
      <c r="B302" s="78">
        <v>43538</v>
      </c>
      <c r="C302" s="79">
        <v>364.55670199999997</v>
      </c>
      <c r="D302" s="79">
        <f t="shared" si="41"/>
        <v>-3.750122000000033</v>
      </c>
      <c r="E302" s="79">
        <f t="shared" si="42"/>
        <v>116.24987799999997</v>
      </c>
      <c r="F302" s="63">
        <f t="shared" si="43"/>
        <v>-3.1251016666666943E-2</v>
      </c>
      <c r="G302" s="63">
        <f t="shared" si="44"/>
        <v>-1.0234251260107413E-2</v>
      </c>
      <c r="H302" s="79">
        <f t="shared" si="45"/>
        <v>118.77188984878711</v>
      </c>
      <c r="I302" s="79">
        <f t="shared" si="46"/>
        <v>1.2281101512128885</v>
      </c>
      <c r="J302" s="63">
        <f t="shared" si="47"/>
        <v>-1.0182059510252335E-2</v>
      </c>
      <c r="K302" s="79">
        <f t="shared" si="48"/>
        <v>118.77815285876973</v>
      </c>
      <c r="L302" s="79">
        <f t="shared" si="49"/>
        <v>1.2218471412302705</v>
      </c>
      <c r="R302" s="80">
        <f t="shared" si="40"/>
        <v>7.7359112818908623E-5</v>
      </c>
    </row>
    <row r="303" spans="1:18" s="69" customFormat="1" ht="14.25" x14ac:dyDescent="0.2">
      <c r="A303" s="62">
        <v>298</v>
      </c>
      <c r="B303" s="78">
        <v>43537</v>
      </c>
      <c r="C303" s="79">
        <v>368.30682400000001</v>
      </c>
      <c r="D303" s="79">
        <f t="shared" si="41"/>
        <v>1.689514000000031</v>
      </c>
      <c r="E303" s="79">
        <f t="shared" si="42"/>
        <v>121.68951400000003</v>
      </c>
      <c r="F303" s="63">
        <f t="shared" si="43"/>
        <v>1.4079283333333591E-2</v>
      </c>
      <c r="G303" s="63">
        <f t="shared" si="44"/>
        <v>4.597799686153637E-3</v>
      </c>
      <c r="H303" s="79">
        <f t="shared" si="45"/>
        <v>120.55173596233844</v>
      </c>
      <c r="I303" s="79">
        <f t="shared" si="46"/>
        <v>-0.5517359623384408</v>
      </c>
      <c r="J303" s="63">
        <f t="shared" si="47"/>
        <v>4.6083857851666396E-3</v>
      </c>
      <c r="K303" s="79">
        <f t="shared" si="48"/>
        <v>120.55300629422</v>
      </c>
      <c r="L303" s="79">
        <f t="shared" si="49"/>
        <v>-0.55300629421999759</v>
      </c>
      <c r="R303" s="80">
        <f t="shared" si="40"/>
        <v>3.6441119191339001E-5</v>
      </c>
    </row>
    <row r="304" spans="1:18" s="69" customFormat="1" ht="14.25" x14ac:dyDescent="0.2">
      <c r="A304" s="62">
        <v>299</v>
      </c>
      <c r="B304" s="78">
        <v>43536</v>
      </c>
      <c r="C304" s="79">
        <v>366.61730999999997</v>
      </c>
      <c r="D304" s="79">
        <f t="shared" si="41"/>
        <v>-24.023834000000022</v>
      </c>
      <c r="E304" s="79">
        <f t="shared" si="42"/>
        <v>95.976165999999978</v>
      </c>
      <c r="F304" s="63">
        <f t="shared" si="43"/>
        <v>-0.20019861666666686</v>
      </c>
      <c r="G304" s="63">
        <f t="shared" si="44"/>
        <v>-6.3470796309835001E-2</v>
      </c>
      <c r="H304" s="79">
        <f t="shared" si="45"/>
        <v>112.3835044428198</v>
      </c>
      <c r="I304" s="79">
        <f t="shared" si="46"/>
        <v>7.6164955571802011</v>
      </c>
      <c r="J304" s="63">
        <f t="shared" si="47"/>
        <v>-6.14984733917327E-2</v>
      </c>
      <c r="K304" s="79">
        <f t="shared" si="48"/>
        <v>112.62018319299207</v>
      </c>
      <c r="L304" s="79">
        <f t="shared" si="49"/>
        <v>7.3798168070079271</v>
      </c>
      <c r="R304" s="80">
        <f t="shared" si="40"/>
        <v>3.8479625709908413E-3</v>
      </c>
    </row>
    <row r="305" spans="1:18" s="69" customFormat="1" ht="14.25" x14ac:dyDescent="0.2">
      <c r="A305" s="62">
        <v>300</v>
      </c>
      <c r="B305" s="78">
        <v>43535</v>
      </c>
      <c r="C305" s="79">
        <v>390.641144</v>
      </c>
      <c r="D305" s="79">
        <f t="shared" si="41"/>
        <v>-22.002319</v>
      </c>
      <c r="E305" s="79">
        <f t="shared" si="42"/>
        <v>97.997681</v>
      </c>
      <c r="F305" s="63">
        <f t="shared" si="43"/>
        <v>-0.18335265833333333</v>
      </c>
      <c r="G305" s="63">
        <f t="shared" si="44"/>
        <v>-5.4794586124376501E-2</v>
      </c>
      <c r="H305" s="79">
        <f t="shared" si="45"/>
        <v>113.42464966507482</v>
      </c>
      <c r="I305" s="79">
        <f t="shared" si="46"/>
        <v>6.5753503349251758</v>
      </c>
      <c r="J305" s="63">
        <f t="shared" si="47"/>
        <v>-5.3320410894283327E-2</v>
      </c>
      <c r="K305" s="79">
        <f t="shared" si="48"/>
        <v>113.601550692686</v>
      </c>
      <c r="L305" s="79">
        <f t="shared" si="49"/>
        <v>6.3984493073139959</v>
      </c>
      <c r="R305" s="80">
        <f t="shared" si="40"/>
        <v>2.8468347562857479E-3</v>
      </c>
    </row>
    <row r="306" spans="1:18" s="69" customFormat="1" ht="14.25" x14ac:dyDescent="0.2">
      <c r="A306" s="62">
        <v>301</v>
      </c>
      <c r="B306" s="78">
        <v>43532</v>
      </c>
      <c r="C306" s="79">
        <v>412.643463</v>
      </c>
      <c r="D306" s="79">
        <f t="shared" si="41"/>
        <v>-1.9500999999991109E-2</v>
      </c>
      <c r="E306" s="79">
        <f t="shared" si="42"/>
        <v>119.98049900000001</v>
      </c>
      <c r="F306" s="63">
        <f t="shared" si="43"/>
        <v>-1.6250833333325925E-4</v>
      </c>
      <c r="G306" s="63">
        <f t="shared" si="44"/>
        <v>-4.7257598791587987E-5</v>
      </c>
      <c r="H306" s="79">
        <f t="shared" si="45"/>
        <v>119.99432908814501</v>
      </c>
      <c r="I306" s="79">
        <f t="shared" si="46"/>
        <v>5.6709118549918003E-3</v>
      </c>
      <c r="J306" s="63">
        <f t="shared" si="47"/>
        <v>-4.7256482168802311E-5</v>
      </c>
      <c r="K306" s="79">
        <f t="shared" si="48"/>
        <v>119.99432922213974</v>
      </c>
      <c r="L306" s="79">
        <f t="shared" si="49"/>
        <v>5.6707778602600456E-3</v>
      </c>
      <c r="R306" s="80">
        <f t="shared" si="40"/>
        <v>1.9365247448371697E-6</v>
      </c>
    </row>
    <row r="307" spans="1:18" s="69" customFormat="1" ht="14.25" x14ac:dyDescent="0.2">
      <c r="A307" s="62">
        <v>302</v>
      </c>
      <c r="B307" s="78">
        <v>43531</v>
      </c>
      <c r="C307" s="79">
        <v>412.66296399999999</v>
      </c>
      <c r="D307" s="79">
        <f t="shared" si="41"/>
        <v>-1.8554990000000089</v>
      </c>
      <c r="E307" s="79">
        <f t="shared" si="42"/>
        <v>118.14450099999999</v>
      </c>
      <c r="F307" s="63">
        <f t="shared" si="43"/>
        <v>-1.5462491666666741E-2</v>
      </c>
      <c r="G307" s="63">
        <f t="shared" si="44"/>
        <v>-4.4863244061961807E-3</v>
      </c>
      <c r="H307" s="79">
        <f t="shared" si="45"/>
        <v>119.46164107125645</v>
      </c>
      <c r="I307" s="79">
        <f t="shared" si="46"/>
        <v>0.5383589287435484</v>
      </c>
      <c r="J307" s="63">
        <f t="shared" si="47"/>
        <v>-4.4762758854483371E-3</v>
      </c>
      <c r="K307" s="79">
        <f t="shared" si="48"/>
        <v>119.4628468937462</v>
      </c>
      <c r="L307" s="79">
        <f t="shared" si="49"/>
        <v>0.53715310625379686</v>
      </c>
      <c r="R307" s="80">
        <f t="shared" si="40"/>
        <v>9.2871104751687565E-6</v>
      </c>
    </row>
    <row r="308" spans="1:18" s="69" customFormat="1" ht="14.25" x14ac:dyDescent="0.2">
      <c r="A308" s="62">
        <v>303</v>
      </c>
      <c r="B308" s="78">
        <v>43530</v>
      </c>
      <c r="C308" s="79">
        <v>414.518463</v>
      </c>
      <c r="D308" s="79">
        <f t="shared" si="41"/>
        <v>-5.5274350000000254</v>
      </c>
      <c r="E308" s="79">
        <f t="shared" si="42"/>
        <v>114.47256499999997</v>
      </c>
      <c r="F308" s="63">
        <f t="shared" si="43"/>
        <v>-4.6061958333333548E-2</v>
      </c>
      <c r="G308" s="63">
        <f t="shared" si="44"/>
        <v>-1.3246469853041148E-2</v>
      </c>
      <c r="H308" s="79">
        <f t="shared" si="45"/>
        <v>118.41042361763506</v>
      </c>
      <c r="I308" s="79">
        <f t="shared" si="46"/>
        <v>1.5895763823649389</v>
      </c>
      <c r="J308" s="63">
        <f t="shared" si="47"/>
        <v>-1.3159121482481481E-2</v>
      </c>
      <c r="K308" s="79">
        <f t="shared" si="48"/>
        <v>118.42090542210222</v>
      </c>
      <c r="L308" s="79">
        <f t="shared" si="49"/>
        <v>1.5790945778977772</v>
      </c>
      <c r="R308" s="80">
        <f t="shared" si="40"/>
        <v>1.3941992618706696E-4</v>
      </c>
    </row>
    <row r="309" spans="1:18" s="69" customFormat="1" ht="14.25" x14ac:dyDescent="0.2">
      <c r="A309" s="62">
        <v>304</v>
      </c>
      <c r="B309" s="78">
        <v>43529</v>
      </c>
      <c r="C309" s="79">
        <v>420.04589800000002</v>
      </c>
      <c r="D309" s="79">
        <f t="shared" si="41"/>
        <v>-2.5098269999999729</v>
      </c>
      <c r="E309" s="79">
        <f t="shared" si="42"/>
        <v>117.49017300000003</v>
      </c>
      <c r="F309" s="63">
        <f t="shared" si="43"/>
        <v>-2.0915224999999774E-2</v>
      </c>
      <c r="G309" s="63">
        <f t="shared" si="44"/>
        <v>-5.9573453321042896E-3</v>
      </c>
      <c r="H309" s="79">
        <f t="shared" si="45"/>
        <v>119.2851185601475</v>
      </c>
      <c r="I309" s="79">
        <f t="shared" si="46"/>
        <v>0.71488143985250474</v>
      </c>
      <c r="J309" s="63">
        <f t="shared" si="47"/>
        <v>-5.9396355356443765E-3</v>
      </c>
      <c r="K309" s="79">
        <f t="shared" si="48"/>
        <v>119.28724373572268</v>
      </c>
      <c r="L309" s="79">
        <f t="shared" si="49"/>
        <v>0.71275626427731709</v>
      </c>
      <c r="R309" s="80">
        <f t="shared" si="40"/>
        <v>2.0416815217601411E-5</v>
      </c>
    </row>
    <row r="310" spans="1:18" s="69" customFormat="1" ht="14.25" x14ac:dyDescent="0.2">
      <c r="A310" s="62">
        <v>305</v>
      </c>
      <c r="B310" s="78">
        <v>43528</v>
      </c>
      <c r="C310" s="79">
        <v>422.555725</v>
      </c>
      <c r="D310" s="79">
        <f t="shared" si="41"/>
        <v>-7.7442629999999895</v>
      </c>
      <c r="E310" s="79">
        <f t="shared" si="42"/>
        <v>112.25573700000001</v>
      </c>
      <c r="F310" s="63">
        <f t="shared" si="43"/>
        <v>-6.4535524999999913E-2</v>
      </c>
      <c r="G310" s="63">
        <f t="shared" si="44"/>
        <v>-1.8161280365862221E-2</v>
      </c>
      <c r="H310" s="79">
        <f t="shared" si="45"/>
        <v>117.82064635609655</v>
      </c>
      <c r="I310" s="79">
        <f t="shared" si="46"/>
        <v>2.179353643903454</v>
      </c>
      <c r="J310" s="63">
        <f t="shared" si="47"/>
        <v>-1.7997358159349958E-2</v>
      </c>
      <c r="K310" s="79">
        <f t="shared" si="48"/>
        <v>117.840317020878</v>
      </c>
      <c r="L310" s="79">
        <f t="shared" si="49"/>
        <v>2.159682979121996</v>
      </c>
      <c r="R310" s="80">
        <f t="shared" si="40"/>
        <v>2.7963973341451481E-4</v>
      </c>
    </row>
    <row r="311" spans="1:18" s="69" customFormat="1" ht="14.25" x14ac:dyDescent="0.2">
      <c r="A311" s="62">
        <v>306</v>
      </c>
      <c r="B311" s="78">
        <v>43525</v>
      </c>
      <c r="C311" s="79">
        <v>430.29998799999998</v>
      </c>
      <c r="D311" s="79">
        <f t="shared" si="41"/>
        <v>0.64456200000000763</v>
      </c>
      <c r="E311" s="79">
        <f t="shared" si="42"/>
        <v>120.64456200000001</v>
      </c>
      <c r="F311" s="63">
        <f t="shared" si="43"/>
        <v>5.3713500000000637E-3</v>
      </c>
      <c r="G311" s="63">
        <f t="shared" si="44"/>
        <v>1.4990593935695514E-3</v>
      </c>
      <c r="H311" s="79">
        <f t="shared" si="45"/>
        <v>120.17988712722834</v>
      </c>
      <c r="I311" s="79">
        <f t="shared" si="46"/>
        <v>-0.17988712722834066</v>
      </c>
      <c r="J311" s="63">
        <f t="shared" si="47"/>
        <v>1.5001835447552515E-3</v>
      </c>
      <c r="K311" s="79">
        <f t="shared" si="48"/>
        <v>120.18002202537063</v>
      </c>
      <c r="L311" s="79">
        <f t="shared" si="49"/>
        <v>-0.18002202537063283</v>
      </c>
      <c r="R311" s="80">
        <f t="shared" si="40"/>
        <v>8.6313017534735869E-6</v>
      </c>
    </row>
    <row r="312" spans="1:18" s="69" customFormat="1" ht="14.25" x14ac:dyDescent="0.2">
      <c r="A312" s="62">
        <v>307</v>
      </c>
      <c r="B312" s="78">
        <v>43524</v>
      </c>
      <c r="C312" s="79">
        <v>429.65542599999998</v>
      </c>
      <c r="D312" s="79">
        <f t="shared" si="41"/>
        <v>4.4141239999999584</v>
      </c>
      <c r="E312" s="79">
        <f t="shared" si="42"/>
        <v>124.41412399999996</v>
      </c>
      <c r="F312" s="63">
        <f t="shared" si="43"/>
        <v>3.6784366666666318E-2</v>
      </c>
      <c r="G312" s="63">
        <f t="shared" si="44"/>
        <v>1.0326775347351254E-2</v>
      </c>
      <c r="H312" s="79">
        <f t="shared" si="45"/>
        <v>121.23921304168215</v>
      </c>
      <c r="I312" s="79">
        <f t="shared" si="46"/>
        <v>-1.2392130416821487</v>
      </c>
      <c r="J312" s="63">
        <f t="shared" si="47"/>
        <v>1.0380280511886775E-2</v>
      </c>
      <c r="K312" s="79">
        <f t="shared" si="48"/>
        <v>121.2456336614264</v>
      </c>
      <c r="L312" s="79">
        <f t="shared" si="49"/>
        <v>-1.2456336614263961</v>
      </c>
      <c r="R312" s="80">
        <f t="shared" si="40"/>
        <v>1.3842990036191978E-4</v>
      </c>
    </row>
    <row r="313" spans="1:18" s="69" customFormat="1" ht="14.25" x14ac:dyDescent="0.2">
      <c r="A313" s="62">
        <v>308</v>
      </c>
      <c r="B313" s="78">
        <v>43523</v>
      </c>
      <c r="C313" s="79">
        <v>425.24130200000002</v>
      </c>
      <c r="D313" s="79">
        <f t="shared" si="41"/>
        <v>8.4669489999999996</v>
      </c>
      <c r="E313" s="79">
        <f t="shared" si="42"/>
        <v>128.466949</v>
      </c>
      <c r="F313" s="63">
        <f t="shared" si="43"/>
        <v>7.0557908333333336E-2</v>
      </c>
      <c r="G313" s="63">
        <f t="shared" si="44"/>
        <v>2.0111821779599585E-2</v>
      </c>
      <c r="H313" s="79">
        <f t="shared" si="45"/>
        <v>122.41341861355197</v>
      </c>
      <c r="I313" s="79">
        <f t="shared" si="46"/>
        <v>-2.4134186135519684</v>
      </c>
      <c r="J313" s="63">
        <f t="shared" si="47"/>
        <v>2.0315427134740219E-2</v>
      </c>
      <c r="K313" s="79">
        <f t="shared" si="48"/>
        <v>122.43785125616884</v>
      </c>
      <c r="L313" s="79">
        <f t="shared" si="49"/>
        <v>-2.437851256168841</v>
      </c>
      <c r="R313" s="80">
        <f t="shared" si="40"/>
        <v>4.6443138188864539E-4</v>
      </c>
    </row>
    <row r="314" spans="1:18" s="69" customFormat="1" ht="14.25" x14ac:dyDescent="0.2">
      <c r="A314" s="62">
        <v>309</v>
      </c>
      <c r="B314" s="78">
        <v>43522</v>
      </c>
      <c r="C314" s="79">
        <v>416.77435300000002</v>
      </c>
      <c r="D314" s="79">
        <f t="shared" si="41"/>
        <v>-9.7687000000007629E-2</v>
      </c>
      <c r="E314" s="79">
        <f t="shared" si="42"/>
        <v>119.90231299999999</v>
      </c>
      <c r="F314" s="63">
        <f t="shared" si="43"/>
        <v>-8.140583333333969E-4</v>
      </c>
      <c r="G314" s="63">
        <f t="shared" si="44"/>
        <v>-2.3436075839206521E-4</v>
      </c>
      <c r="H314" s="79">
        <f t="shared" si="45"/>
        <v>119.97187670899295</v>
      </c>
      <c r="I314" s="79">
        <f t="shared" si="46"/>
        <v>2.8123291007048579E-2</v>
      </c>
      <c r="J314" s="63">
        <f t="shared" si="47"/>
        <v>-2.3433329805474029E-4</v>
      </c>
      <c r="K314" s="79">
        <f t="shared" si="48"/>
        <v>119.97188000423343</v>
      </c>
      <c r="L314" s="79">
        <f t="shared" si="49"/>
        <v>2.8119995766573425E-2</v>
      </c>
      <c r="R314" s="80">
        <f t="shared" si="40"/>
        <v>1.4507902942769242E-6</v>
      </c>
    </row>
    <row r="315" spans="1:18" s="69" customFormat="1" ht="14.25" x14ac:dyDescent="0.2">
      <c r="A315" s="62">
        <v>310</v>
      </c>
      <c r="B315" s="78">
        <v>43521</v>
      </c>
      <c r="C315" s="79">
        <v>416.87204000000003</v>
      </c>
      <c r="D315" s="79">
        <f t="shared" si="41"/>
        <v>2.7539670000000456</v>
      </c>
      <c r="E315" s="79">
        <f t="shared" si="42"/>
        <v>122.75396700000005</v>
      </c>
      <c r="F315" s="63">
        <f t="shared" si="43"/>
        <v>2.2949725000000379E-2</v>
      </c>
      <c r="G315" s="63">
        <f t="shared" si="44"/>
        <v>6.6281825484253423E-3</v>
      </c>
      <c r="H315" s="79">
        <f t="shared" si="45"/>
        <v>120.79538190581104</v>
      </c>
      <c r="I315" s="79">
        <f t="shared" si="46"/>
        <v>-0.79538190581104118</v>
      </c>
      <c r="J315" s="63">
        <f t="shared" si="47"/>
        <v>6.6501975633409408E-3</v>
      </c>
      <c r="K315" s="79">
        <f t="shared" si="48"/>
        <v>120.7980237076009</v>
      </c>
      <c r="L315" s="79">
        <f t="shared" si="49"/>
        <v>-0.79802370760090469</v>
      </c>
      <c r="R315" s="80">
        <f t="shared" si="40"/>
        <v>6.5076987087104923E-5</v>
      </c>
    </row>
    <row r="316" spans="1:18" s="69" customFormat="1" ht="14.25" x14ac:dyDescent="0.2">
      <c r="A316" s="62">
        <v>311</v>
      </c>
      <c r="B316" s="78">
        <v>43518</v>
      </c>
      <c r="C316" s="79">
        <v>414.11807299999998</v>
      </c>
      <c r="D316" s="79">
        <f t="shared" si="41"/>
        <v>6.3184509999999818</v>
      </c>
      <c r="E316" s="79">
        <f t="shared" si="42"/>
        <v>126.31845099999998</v>
      </c>
      <c r="F316" s="63">
        <f t="shared" si="43"/>
        <v>5.2653758333333182E-2</v>
      </c>
      <c r="G316" s="63">
        <f t="shared" si="44"/>
        <v>1.5375202431517269E-2</v>
      </c>
      <c r="H316" s="79">
        <f t="shared" si="45"/>
        <v>121.84502429178207</v>
      </c>
      <c r="I316" s="79">
        <f t="shared" si="46"/>
        <v>-1.8450242917820674</v>
      </c>
      <c r="J316" s="63">
        <f t="shared" si="47"/>
        <v>1.5494008966982274E-2</v>
      </c>
      <c r="K316" s="79">
        <f t="shared" si="48"/>
        <v>121.85928107603786</v>
      </c>
      <c r="L316" s="79">
        <f t="shared" si="49"/>
        <v>-1.8592810760378597</v>
      </c>
      <c r="R316" s="80">
        <f t="shared" si="40"/>
        <v>2.8271230278918772E-4</v>
      </c>
    </row>
    <row r="317" spans="1:18" s="69" customFormat="1" ht="14.25" x14ac:dyDescent="0.2">
      <c r="A317" s="62">
        <v>312</v>
      </c>
      <c r="B317" s="78">
        <v>43517</v>
      </c>
      <c r="C317" s="79">
        <v>407.799622</v>
      </c>
      <c r="D317" s="79">
        <f t="shared" si="41"/>
        <v>-3.8770139999999742</v>
      </c>
      <c r="E317" s="79">
        <f t="shared" si="42"/>
        <v>116.12298600000003</v>
      </c>
      <c r="F317" s="63">
        <f t="shared" si="43"/>
        <v>-3.2308449999999787E-2</v>
      </c>
      <c r="G317" s="63">
        <f t="shared" si="44"/>
        <v>-9.4622458898274853E-3</v>
      </c>
      <c r="H317" s="79">
        <f t="shared" si="45"/>
        <v>118.8645304932207</v>
      </c>
      <c r="I317" s="79">
        <f t="shared" si="46"/>
        <v>1.1354695067793017</v>
      </c>
      <c r="J317" s="63">
        <f t="shared" si="47"/>
        <v>-9.4176197067447238E-3</v>
      </c>
      <c r="K317" s="79">
        <f t="shared" si="48"/>
        <v>118.86988563519064</v>
      </c>
      <c r="L317" s="79">
        <f t="shared" si="49"/>
        <v>1.1301143648093586</v>
      </c>
      <c r="R317" s="80">
        <f t="shared" si="40"/>
        <v>6.4374908508833394E-5</v>
      </c>
    </row>
    <row r="318" spans="1:18" s="69" customFormat="1" ht="14.25" x14ac:dyDescent="0.2">
      <c r="A318" s="62">
        <v>313</v>
      </c>
      <c r="B318" s="78">
        <v>43516</v>
      </c>
      <c r="C318" s="79">
        <v>411.67663599999997</v>
      </c>
      <c r="D318" s="79">
        <f t="shared" si="41"/>
        <v>5.166106999999954</v>
      </c>
      <c r="E318" s="79">
        <f t="shared" si="42"/>
        <v>125.16610699999995</v>
      </c>
      <c r="F318" s="63">
        <f t="shared" si="43"/>
        <v>4.3050891666666286E-2</v>
      </c>
      <c r="G318" s="63">
        <f t="shared" si="44"/>
        <v>1.2628346853348746E-2</v>
      </c>
      <c r="H318" s="79">
        <f t="shared" si="45"/>
        <v>121.51540162240185</v>
      </c>
      <c r="I318" s="79">
        <f t="shared" si="46"/>
        <v>-1.5154016224018534</v>
      </c>
      <c r="J318" s="63">
        <f t="shared" si="47"/>
        <v>1.2708421139074491E-2</v>
      </c>
      <c r="K318" s="79">
        <f t="shared" si="48"/>
        <v>121.52501053668894</v>
      </c>
      <c r="L318" s="79">
        <f t="shared" si="49"/>
        <v>-1.5250105366889386</v>
      </c>
      <c r="R318" s="80">
        <f t="shared" si="40"/>
        <v>1.9788598014095551E-4</v>
      </c>
    </row>
    <row r="319" spans="1:18" s="69" customFormat="1" ht="14.25" x14ac:dyDescent="0.2">
      <c r="A319" s="62">
        <v>314</v>
      </c>
      <c r="B319" s="78">
        <v>43515</v>
      </c>
      <c r="C319" s="79">
        <v>406.51052900000002</v>
      </c>
      <c r="D319" s="79">
        <f t="shared" si="41"/>
        <v>-1.6699820000000045</v>
      </c>
      <c r="E319" s="79">
        <f t="shared" si="42"/>
        <v>118.330018</v>
      </c>
      <c r="F319" s="63">
        <f t="shared" si="43"/>
        <v>-1.3916516666666705E-2</v>
      </c>
      <c r="G319" s="63">
        <f t="shared" si="44"/>
        <v>-4.0996752314723418E-3</v>
      </c>
      <c r="H319" s="79">
        <f t="shared" si="45"/>
        <v>119.50803897222332</v>
      </c>
      <c r="I319" s="79">
        <f t="shared" si="46"/>
        <v>0.49196102777668216</v>
      </c>
      <c r="J319" s="63">
        <f t="shared" si="47"/>
        <v>-4.0912830353137669E-3</v>
      </c>
      <c r="K319" s="79">
        <f t="shared" si="48"/>
        <v>119.50904603576234</v>
      </c>
      <c r="L319" s="79">
        <f t="shared" si="49"/>
        <v>0.49095396423766147</v>
      </c>
      <c r="R319" s="80">
        <f t="shared" si="40"/>
        <v>7.0799998346816574E-6</v>
      </c>
    </row>
    <row r="320" spans="1:18" s="69" customFormat="1" ht="14.25" x14ac:dyDescent="0.2">
      <c r="A320" s="62">
        <v>315</v>
      </c>
      <c r="B320" s="78">
        <v>43511</v>
      </c>
      <c r="C320" s="79">
        <v>408.18051100000002</v>
      </c>
      <c r="D320" s="79">
        <f t="shared" si="41"/>
        <v>7.9591670000000363</v>
      </c>
      <c r="E320" s="79">
        <f t="shared" si="42"/>
        <v>127.95916700000004</v>
      </c>
      <c r="F320" s="63">
        <f t="shared" si="43"/>
        <v>6.632639166666697E-2</v>
      </c>
      <c r="G320" s="63">
        <f t="shared" si="44"/>
        <v>1.9691751422118351E-2</v>
      </c>
      <c r="H320" s="79">
        <f t="shared" si="45"/>
        <v>122.36301017065421</v>
      </c>
      <c r="I320" s="79">
        <f t="shared" si="46"/>
        <v>-2.3630101706542064</v>
      </c>
      <c r="J320" s="63">
        <f t="shared" si="47"/>
        <v>1.9886912877889983E-2</v>
      </c>
      <c r="K320" s="79">
        <f t="shared" si="48"/>
        <v>122.3864295453468</v>
      </c>
      <c r="L320" s="79">
        <f t="shared" si="49"/>
        <v>-2.3864295453468003</v>
      </c>
      <c r="R320" s="80">
        <f t="shared" si="40"/>
        <v>4.4650224560561916E-4</v>
      </c>
    </row>
    <row r="321" spans="1:18" s="69" customFormat="1" ht="14.25" x14ac:dyDescent="0.2">
      <c r="A321" s="62">
        <v>316</v>
      </c>
      <c r="B321" s="78">
        <v>43510</v>
      </c>
      <c r="C321" s="79">
        <v>400.22134399999999</v>
      </c>
      <c r="D321" s="79">
        <f t="shared" si="41"/>
        <v>-0.74224900000001526</v>
      </c>
      <c r="E321" s="79">
        <f t="shared" si="42"/>
        <v>119.25775099999998</v>
      </c>
      <c r="F321" s="63">
        <f t="shared" si="43"/>
        <v>-6.1854083333334605E-3</v>
      </c>
      <c r="G321" s="63">
        <f t="shared" si="44"/>
        <v>-1.8528786003746277E-3</v>
      </c>
      <c r="H321" s="79">
        <f t="shared" si="45"/>
        <v>119.77765456795504</v>
      </c>
      <c r="I321" s="79">
        <f t="shared" si="46"/>
        <v>0.22234543204496049</v>
      </c>
      <c r="J321" s="63">
        <f t="shared" si="47"/>
        <v>-1.8511630805343848E-3</v>
      </c>
      <c r="K321" s="79">
        <f t="shared" si="48"/>
        <v>119.77786043033588</v>
      </c>
      <c r="L321" s="79">
        <f t="shared" si="49"/>
        <v>0.2221395696641224</v>
      </c>
      <c r="R321" s="80">
        <f t="shared" si="40"/>
        <v>1.7142107024543772E-7</v>
      </c>
    </row>
    <row r="322" spans="1:18" s="69" customFormat="1" ht="14.25" x14ac:dyDescent="0.2">
      <c r="A322" s="62">
        <v>317</v>
      </c>
      <c r="B322" s="78">
        <v>43509</v>
      </c>
      <c r="C322" s="79">
        <v>400.963593</v>
      </c>
      <c r="D322" s="79">
        <f t="shared" si="41"/>
        <v>-0.13671799999997347</v>
      </c>
      <c r="E322" s="79">
        <f t="shared" si="42"/>
        <v>119.86328200000003</v>
      </c>
      <c r="F322" s="63">
        <f t="shared" si="43"/>
        <v>-1.1393166666664456E-3</v>
      </c>
      <c r="G322" s="63">
        <f t="shared" si="44"/>
        <v>-3.4091548227589073E-4</v>
      </c>
      <c r="H322" s="79">
        <f t="shared" si="45"/>
        <v>119.9590901421269</v>
      </c>
      <c r="I322" s="79">
        <f t="shared" si="46"/>
        <v>4.0909857873103306E-2</v>
      </c>
      <c r="J322" s="63">
        <f t="shared" si="47"/>
        <v>-3.4085737719603381E-4</v>
      </c>
      <c r="K322" s="79">
        <f t="shared" si="48"/>
        <v>119.95909711473648</v>
      </c>
      <c r="L322" s="79">
        <f t="shared" si="49"/>
        <v>4.0902885263520261E-2</v>
      </c>
      <c r="R322" s="80">
        <f t="shared" si="40"/>
        <v>1.2054565236354304E-6</v>
      </c>
    </row>
    <row r="323" spans="1:18" s="69" customFormat="1" ht="14.25" x14ac:dyDescent="0.2">
      <c r="A323" s="62">
        <v>318</v>
      </c>
      <c r="B323" s="78">
        <v>43508</v>
      </c>
      <c r="C323" s="79">
        <v>401.10031099999998</v>
      </c>
      <c r="D323" s="79">
        <f t="shared" si="41"/>
        <v>6.6114499999999907</v>
      </c>
      <c r="E323" s="79">
        <f t="shared" si="42"/>
        <v>126.61144999999999</v>
      </c>
      <c r="F323" s="63">
        <f t="shared" si="43"/>
        <v>5.5095416666666591E-2</v>
      </c>
      <c r="G323" s="63">
        <f t="shared" si="44"/>
        <v>1.6620643997597235E-2</v>
      </c>
      <c r="H323" s="79">
        <f t="shared" si="45"/>
        <v>121.99447727971167</v>
      </c>
      <c r="I323" s="79">
        <f t="shared" si="46"/>
        <v>-1.9944772797116741</v>
      </c>
      <c r="J323" s="63">
        <f t="shared" si="47"/>
        <v>1.6759535321835085E-2</v>
      </c>
      <c r="K323" s="79">
        <f t="shared" si="48"/>
        <v>122.0111442386202</v>
      </c>
      <c r="L323" s="79">
        <f t="shared" si="49"/>
        <v>-2.0111442386202043</v>
      </c>
      <c r="R323" s="80">
        <f t="shared" si="40"/>
        <v>3.2614526289243066E-4</v>
      </c>
    </row>
    <row r="324" spans="1:18" s="69" customFormat="1" ht="14.25" x14ac:dyDescent="0.2">
      <c r="A324" s="62">
        <v>319</v>
      </c>
      <c r="B324" s="78">
        <v>43507</v>
      </c>
      <c r="C324" s="79">
        <v>394.48886099999999</v>
      </c>
      <c r="D324" s="79">
        <f t="shared" si="41"/>
        <v>-0.9375</v>
      </c>
      <c r="E324" s="79">
        <f t="shared" si="42"/>
        <v>119.0625</v>
      </c>
      <c r="F324" s="63">
        <f t="shared" si="43"/>
        <v>-7.8125E-3</v>
      </c>
      <c r="G324" s="63">
        <f t="shared" si="44"/>
        <v>-2.3736735641275461E-3</v>
      </c>
      <c r="H324" s="79">
        <f t="shared" si="45"/>
        <v>119.71515917230469</v>
      </c>
      <c r="I324" s="79">
        <f t="shared" si="46"/>
        <v>0.28484082769530517</v>
      </c>
      <c r="J324" s="63">
        <f t="shared" si="47"/>
        <v>-2.3708586287194953E-3</v>
      </c>
      <c r="K324" s="79">
        <f t="shared" si="48"/>
        <v>119.71549696455367</v>
      </c>
      <c r="L324" s="79">
        <f t="shared" si="49"/>
        <v>0.28450303544633471</v>
      </c>
      <c r="R324" s="80">
        <f t="shared" si="40"/>
        <v>8.7389823068720465E-7</v>
      </c>
    </row>
    <row r="325" spans="1:18" s="69" customFormat="1" ht="14.25" x14ac:dyDescent="0.2">
      <c r="A325" s="62">
        <v>320</v>
      </c>
      <c r="B325" s="78">
        <v>43504</v>
      </c>
      <c r="C325" s="79">
        <v>395.42636099999999</v>
      </c>
      <c r="D325" s="79">
        <f t="shared" si="41"/>
        <v>-0.25390600000002905</v>
      </c>
      <c r="E325" s="79">
        <f t="shared" si="42"/>
        <v>119.74609399999997</v>
      </c>
      <c r="F325" s="63">
        <f t="shared" si="43"/>
        <v>-2.1158833333335754E-3</v>
      </c>
      <c r="G325" s="63">
        <f t="shared" si="44"/>
        <v>-6.4190085061010486E-4</v>
      </c>
      <c r="H325" s="79">
        <f t="shared" si="45"/>
        <v>119.92297189792679</v>
      </c>
      <c r="I325" s="79">
        <f t="shared" si="46"/>
        <v>7.70281020732142E-2</v>
      </c>
      <c r="J325" s="63">
        <f t="shared" si="47"/>
        <v>-6.4169487633314055E-4</v>
      </c>
      <c r="K325" s="79">
        <f t="shared" si="48"/>
        <v>119.92299661484002</v>
      </c>
      <c r="L325" s="79">
        <f t="shared" si="49"/>
        <v>7.7003385159983395E-2</v>
      </c>
      <c r="R325" s="80">
        <f t="shared" si="40"/>
        <v>6.3512527439822942E-7</v>
      </c>
    </row>
    <row r="326" spans="1:18" s="69" customFormat="1" ht="14.25" x14ac:dyDescent="0.2">
      <c r="A326" s="62">
        <v>321</v>
      </c>
      <c r="B326" s="78">
        <v>43503</v>
      </c>
      <c r="C326" s="79">
        <v>395.68026700000001</v>
      </c>
      <c r="D326" s="79">
        <f t="shared" si="41"/>
        <v>-3.7939759999999865</v>
      </c>
      <c r="E326" s="79">
        <f t="shared" si="42"/>
        <v>116.20602400000001</v>
      </c>
      <c r="F326" s="63">
        <f t="shared" si="43"/>
        <v>-3.1616466666666551E-2</v>
      </c>
      <c r="G326" s="63">
        <f t="shared" si="44"/>
        <v>-9.542811475900333E-3</v>
      </c>
      <c r="H326" s="79">
        <f t="shared" si="45"/>
        <v>118.85486262289196</v>
      </c>
      <c r="I326" s="79">
        <f t="shared" si="46"/>
        <v>1.1451373771080426</v>
      </c>
      <c r="J326" s="63">
        <f t="shared" si="47"/>
        <v>-9.4974233420100293E-3</v>
      </c>
      <c r="K326" s="79">
        <f t="shared" si="48"/>
        <v>118.8603091989588</v>
      </c>
      <c r="L326" s="79">
        <f t="shared" si="49"/>
        <v>1.1396908010411977</v>
      </c>
      <c r="R326" s="80">
        <f t="shared" ref="R326:R389" si="50">+(G326-$R$2)^2</f>
        <v>6.5674218776960817E-5</v>
      </c>
    </row>
    <row r="327" spans="1:18" s="69" customFormat="1" ht="14.25" x14ac:dyDescent="0.2">
      <c r="A327" s="62">
        <v>322</v>
      </c>
      <c r="B327" s="78">
        <v>43502</v>
      </c>
      <c r="C327" s="79">
        <v>399.474243</v>
      </c>
      <c r="D327" s="79">
        <f t="shared" ref="D327:D390" si="51">+C327-C328</f>
        <v>0.90368599999999333</v>
      </c>
      <c r="E327" s="79">
        <f t="shared" ref="E327:E390" si="52">+$C$6+D327</f>
        <v>120.90368599999999</v>
      </c>
      <c r="F327" s="63">
        <f t="shared" ref="F327:F390" si="53">+(E327-$C$6)/$C$6</f>
        <v>7.5307166666666115E-3</v>
      </c>
      <c r="G327" s="63">
        <f t="shared" ref="G327:G390" si="54">+LN(C327/C328)</f>
        <v>2.2647510171301499E-3</v>
      </c>
      <c r="H327" s="79">
        <f t="shared" ref="H327:H390" si="55">+$C$6*(1+G327)</f>
        <v>120.27177012205561</v>
      </c>
      <c r="I327" s="79">
        <f t="shared" ref="I327:I390" si="56">+$C$6-H327</f>
        <v>-0.27177012205561368</v>
      </c>
      <c r="J327" s="63">
        <f t="shared" ref="J327:J390" si="57">+(C327-C328)/C328</f>
        <v>2.2673175028329884E-3</v>
      </c>
      <c r="K327" s="79">
        <f t="shared" ref="K327:K390" si="58">+$C$6*(1+J327)</f>
        <v>120.27207810033995</v>
      </c>
      <c r="L327" s="79">
        <f t="shared" ref="L327:L390" si="59">+$C$6-K327</f>
        <v>-0.27207810033995372</v>
      </c>
      <c r="R327" s="80">
        <f t="shared" si="50"/>
        <v>1.3716648075231262E-5</v>
      </c>
    </row>
    <row r="328" spans="1:18" s="69" customFormat="1" ht="14.25" x14ac:dyDescent="0.2">
      <c r="A328" s="62">
        <v>323</v>
      </c>
      <c r="B328" s="78">
        <v>43501</v>
      </c>
      <c r="C328" s="79">
        <v>398.57055700000001</v>
      </c>
      <c r="D328" s="79">
        <f t="shared" si="51"/>
        <v>12.806916000000001</v>
      </c>
      <c r="E328" s="79">
        <f t="shared" si="52"/>
        <v>132.806916</v>
      </c>
      <c r="F328" s="63">
        <f t="shared" si="53"/>
        <v>0.10672430000000001</v>
      </c>
      <c r="G328" s="63">
        <f t="shared" si="54"/>
        <v>3.2659686120045994E-2</v>
      </c>
      <c r="H328" s="79">
        <f t="shared" si="55"/>
        <v>123.91916233440551</v>
      </c>
      <c r="I328" s="79">
        <f t="shared" si="56"/>
        <v>-3.9191623344055131</v>
      </c>
      <c r="J328" s="63">
        <f t="shared" si="57"/>
        <v>3.3198867489950927E-2</v>
      </c>
      <c r="K328" s="79">
        <f t="shared" si="58"/>
        <v>123.9838640987941</v>
      </c>
      <c r="L328" s="79">
        <f t="shared" si="59"/>
        <v>-3.9838640987941005</v>
      </c>
      <c r="R328" s="80">
        <f t="shared" si="50"/>
        <v>1.1627100511913872E-3</v>
      </c>
    </row>
    <row r="329" spans="1:18" s="69" customFormat="1" ht="14.25" x14ac:dyDescent="0.2">
      <c r="A329" s="62">
        <v>324</v>
      </c>
      <c r="B329" s="78">
        <v>43500</v>
      </c>
      <c r="C329" s="79">
        <v>385.76364100000001</v>
      </c>
      <c r="D329" s="79">
        <f t="shared" si="51"/>
        <v>9.2991329999999834</v>
      </c>
      <c r="E329" s="79">
        <f t="shared" si="52"/>
        <v>129.29913299999998</v>
      </c>
      <c r="F329" s="63">
        <f t="shared" si="53"/>
        <v>7.7492774999999861E-2</v>
      </c>
      <c r="G329" s="63">
        <f t="shared" si="54"/>
        <v>2.4401078363185214E-2</v>
      </c>
      <c r="H329" s="79">
        <f t="shared" si="55"/>
        <v>122.92812940358222</v>
      </c>
      <c r="I329" s="79">
        <f t="shared" si="56"/>
        <v>-2.9281294035822185</v>
      </c>
      <c r="J329" s="63">
        <f t="shared" si="57"/>
        <v>2.4701220971406906E-2</v>
      </c>
      <c r="K329" s="79">
        <f t="shared" si="58"/>
        <v>122.96414651656882</v>
      </c>
      <c r="L329" s="79">
        <f t="shared" si="59"/>
        <v>-2.9641465165688174</v>
      </c>
      <c r="R329" s="80">
        <f t="shared" si="50"/>
        <v>6.6770181116848875E-4</v>
      </c>
    </row>
    <row r="330" spans="1:18" s="69" customFormat="1" ht="14.25" x14ac:dyDescent="0.2">
      <c r="A330" s="62">
        <v>325</v>
      </c>
      <c r="B330" s="78">
        <v>43497</v>
      </c>
      <c r="C330" s="79">
        <v>376.46450800000002</v>
      </c>
      <c r="D330" s="79">
        <f t="shared" si="51"/>
        <v>1.7588200000000143</v>
      </c>
      <c r="E330" s="79">
        <f t="shared" si="52"/>
        <v>121.75882000000001</v>
      </c>
      <c r="F330" s="63">
        <f t="shared" si="53"/>
        <v>1.4656833333333452E-2</v>
      </c>
      <c r="G330" s="63">
        <f t="shared" si="54"/>
        <v>4.6828887075847118E-3</v>
      </c>
      <c r="H330" s="79">
        <f t="shared" si="55"/>
        <v>120.56194664491017</v>
      </c>
      <c r="I330" s="79">
        <f t="shared" si="56"/>
        <v>-0.56194664491016511</v>
      </c>
      <c r="J330" s="63">
        <f t="shared" si="57"/>
        <v>4.693870566491145E-3</v>
      </c>
      <c r="K330" s="79">
        <f t="shared" si="58"/>
        <v>120.56326446797894</v>
      </c>
      <c r="L330" s="79">
        <f t="shared" si="59"/>
        <v>-0.56326446797893936</v>
      </c>
      <c r="R330" s="80">
        <f t="shared" si="50"/>
        <v>3.7475664276621912E-5</v>
      </c>
    </row>
    <row r="331" spans="1:18" s="69" customFormat="1" ht="14.25" x14ac:dyDescent="0.2">
      <c r="A331" s="62">
        <v>326</v>
      </c>
      <c r="B331" s="78">
        <v>43496</v>
      </c>
      <c r="C331" s="79">
        <v>374.70568800000001</v>
      </c>
      <c r="D331" s="79">
        <f t="shared" si="51"/>
        <v>-2.0405890000000113</v>
      </c>
      <c r="E331" s="79">
        <f t="shared" si="52"/>
        <v>117.95941099999999</v>
      </c>
      <c r="F331" s="63">
        <f t="shared" si="53"/>
        <v>-1.7004908333333426E-2</v>
      </c>
      <c r="G331" s="63">
        <f t="shared" si="54"/>
        <v>-5.4310697447001307E-3</v>
      </c>
      <c r="H331" s="79">
        <f t="shared" si="55"/>
        <v>119.34827163063599</v>
      </c>
      <c r="I331" s="79">
        <f t="shared" si="56"/>
        <v>0.65172836936400813</v>
      </c>
      <c r="J331" s="63">
        <f t="shared" si="57"/>
        <v>-5.4163481488100048E-3</v>
      </c>
      <c r="K331" s="79">
        <f t="shared" si="58"/>
        <v>119.3500382221428</v>
      </c>
      <c r="L331" s="79">
        <f t="shared" si="59"/>
        <v>0.64996177785720022</v>
      </c>
      <c r="R331" s="80">
        <f t="shared" si="50"/>
        <v>1.593783187662738E-5</v>
      </c>
    </row>
    <row r="332" spans="1:18" s="69" customFormat="1" ht="14.25" x14ac:dyDescent="0.2">
      <c r="A332" s="62">
        <v>327</v>
      </c>
      <c r="B332" s="78">
        <v>43495</v>
      </c>
      <c r="C332" s="79">
        <v>376.74627700000002</v>
      </c>
      <c r="D332" s="79">
        <f t="shared" si="51"/>
        <v>22.164368000000024</v>
      </c>
      <c r="E332" s="79">
        <f t="shared" si="52"/>
        <v>142.16436800000002</v>
      </c>
      <c r="F332" s="63">
        <f t="shared" si="53"/>
        <v>0.18470306666666686</v>
      </c>
      <c r="G332" s="63">
        <f t="shared" si="54"/>
        <v>6.0632581283102602E-2</v>
      </c>
      <c r="H332" s="79">
        <f t="shared" si="55"/>
        <v>127.27590975397231</v>
      </c>
      <c r="I332" s="79">
        <f t="shared" si="56"/>
        <v>-7.2759097539723143</v>
      </c>
      <c r="J332" s="63">
        <f t="shared" si="57"/>
        <v>6.2508456966991019E-2</v>
      </c>
      <c r="K332" s="79">
        <f t="shared" si="58"/>
        <v>127.50101483603891</v>
      </c>
      <c r="L332" s="79">
        <f t="shared" si="59"/>
        <v>-7.5010148360389053</v>
      </c>
      <c r="R332" s="80">
        <f t="shared" si="50"/>
        <v>3.8528623733959442E-3</v>
      </c>
    </row>
    <row r="333" spans="1:18" s="69" customFormat="1" ht="14.25" x14ac:dyDescent="0.2">
      <c r="A333" s="62">
        <v>328</v>
      </c>
      <c r="B333" s="78">
        <v>43494</v>
      </c>
      <c r="C333" s="79">
        <v>354.581909</v>
      </c>
      <c r="D333" s="79">
        <f t="shared" si="51"/>
        <v>1.8851319999999987</v>
      </c>
      <c r="E333" s="79">
        <f t="shared" si="52"/>
        <v>121.885132</v>
      </c>
      <c r="F333" s="63">
        <f t="shared" si="53"/>
        <v>1.5709433333333321E-2</v>
      </c>
      <c r="G333" s="63">
        <f t="shared" si="54"/>
        <v>5.3306751675698113E-3</v>
      </c>
      <c r="H333" s="79">
        <f t="shared" si="55"/>
        <v>120.63968102010838</v>
      </c>
      <c r="I333" s="79">
        <f t="shared" si="56"/>
        <v>-0.63968102010838379</v>
      </c>
      <c r="J333" s="63">
        <f t="shared" si="57"/>
        <v>5.3449084962860285E-3</v>
      </c>
      <c r="K333" s="79">
        <f t="shared" si="58"/>
        <v>120.64138901955432</v>
      </c>
      <c r="L333" s="79">
        <f t="shared" si="59"/>
        <v>-0.64138901955432459</v>
      </c>
      <c r="R333" s="80">
        <f t="shared" si="50"/>
        <v>4.582644829489428E-5</v>
      </c>
    </row>
    <row r="334" spans="1:18" s="69" customFormat="1" ht="14.25" x14ac:dyDescent="0.2">
      <c r="A334" s="62">
        <v>329</v>
      </c>
      <c r="B334" s="78">
        <v>43493</v>
      </c>
      <c r="C334" s="79">
        <v>352.696777</v>
      </c>
      <c r="D334" s="79">
        <f t="shared" si="51"/>
        <v>-1.1951910000000225</v>
      </c>
      <c r="E334" s="79">
        <f t="shared" si="52"/>
        <v>118.80480899999998</v>
      </c>
      <c r="F334" s="63">
        <f t="shared" si="53"/>
        <v>-9.959925000000187E-3</v>
      </c>
      <c r="G334" s="63">
        <f t="shared" si="54"/>
        <v>-3.3829922945547313E-3</v>
      </c>
      <c r="H334" s="79">
        <f t="shared" si="55"/>
        <v>119.59404092465343</v>
      </c>
      <c r="I334" s="79">
        <f t="shared" si="56"/>
        <v>0.40595907534657272</v>
      </c>
      <c r="J334" s="63">
        <f t="shared" si="57"/>
        <v>-3.3772764235214924E-3</v>
      </c>
      <c r="K334" s="79">
        <f t="shared" si="58"/>
        <v>119.59472682917742</v>
      </c>
      <c r="L334" s="79">
        <f t="shared" si="59"/>
        <v>0.40527317082258207</v>
      </c>
      <c r="R334" s="80">
        <f t="shared" si="50"/>
        <v>3.7796957805479447E-6</v>
      </c>
    </row>
    <row r="335" spans="1:18" s="69" customFormat="1" ht="14.25" x14ac:dyDescent="0.2">
      <c r="A335" s="62">
        <v>330</v>
      </c>
      <c r="B335" s="78">
        <v>43490</v>
      </c>
      <c r="C335" s="79">
        <v>353.89196800000002</v>
      </c>
      <c r="D335" s="79">
        <f t="shared" si="51"/>
        <v>5.7621460000000297</v>
      </c>
      <c r="E335" s="79">
        <f t="shared" si="52"/>
        <v>125.76214600000003</v>
      </c>
      <c r="F335" s="63">
        <f t="shared" si="53"/>
        <v>4.801788333333358E-2</v>
      </c>
      <c r="G335" s="63">
        <f t="shared" si="54"/>
        <v>1.6416229485003635E-2</v>
      </c>
      <c r="H335" s="79">
        <f t="shared" si="55"/>
        <v>121.96994753820044</v>
      </c>
      <c r="I335" s="79">
        <f t="shared" si="56"/>
        <v>-1.9699475382004437</v>
      </c>
      <c r="J335" s="63">
        <f t="shared" si="57"/>
        <v>1.6551716158347475E-2</v>
      </c>
      <c r="K335" s="79">
        <f t="shared" si="58"/>
        <v>121.98620593900171</v>
      </c>
      <c r="L335" s="79">
        <f t="shared" si="59"/>
        <v>-1.9862059390017066</v>
      </c>
      <c r="R335" s="80">
        <f t="shared" si="50"/>
        <v>3.1880380354441746E-4</v>
      </c>
    </row>
    <row r="336" spans="1:18" s="69" customFormat="1" ht="14.25" x14ac:dyDescent="0.2">
      <c r="A336" s="62">
        <v>331</v>
      </c>
      <c r="B336" s="78">
        <v>43489</v>
      </c>
      <c r="C336" s="79">
        <v>348.12982199999999</v>
      </c>
      <c r="D336" s="79">
        <f t="shared" si="51"/>
        <v>-0.33038299999998344</v>
      </c>
      <c r="E336" s="79">
        <f t="shared" si="52"/>
        <v>119.66961700000002</v>
      </c>
      <c r="F336" s="63">
        <f t="shared" si="53"/>
        <v>-2.7531916666665287E-3</v>
      </c>
      <c r="G336" s="63">
        <f t="shared" si="54"/>
        <v>-9.4857236528570561E-4</v>
      </c>
      <c r="H336" s="79">
        <f t="shared" si="55"/>
        <v>119.88617131616571</v>
      </c>
      <c r="I336" s="79">
        <f t="shared" si="56"/>
        <v>0.11382868383428502</v>
      </c>
      <c r="J336" s="63">
        <f t="shared" si="57"/>
        <v>-9.4812261273847175E-4</v>
      </c>
      <c r="K336" s="79">
        <f t="shared" si="58"/>
        <v>119.88622528647139</v>
      </c>
      <c r="L336" s="79">
        <f t="shared" si="59"/>
        <v>0.11377471352861335</v>
      </c>
      <c r="R336" s="80">
        <f t="shared" si="50"/>
        <v>2.4037051511228935E-7</v>
      </c>
    </row>
    <row r="337" spans="1:18" s="69" customFormat="1" ht="14.25" x14ac:dyDescent="0.2">
      <c r="A337" s="62">
        <v>332</v>
      </c>
      <c r="B337" s="78">
        <v>43488</v>
      </c>
      <c r="C337" s="79">
        <v>348.46020499999997</v>
      </c>
      <c r="D337" s="79">
        <f t="shared" si="51"/>
        <v>0.68987999999995964</v>
      </c>
      <c r="E337" s="79">
        <f t="shared" si="52"/>
        <v>120.68987999999996</v>
      </c>
      <c r="F337" s="63">
        <f t="shared" si="53"/>
        <v>5.7489999999996632E-3</v>
      </c>
      <c r="G337" s="63">
        <f t="shared" si="54"/>
        <v>1.9817580415044207E-3</v>
      </c>
      <c r="H337" s="79">
        <f t="shared" si="55"/>
        <v>120.23781096498054</v>
      </c>
      <c r="I337" s="79">
        <f t="shared" si="56"/>
        <v>-0.23781096498053955</v>
      </c>
      <c r="J337" s="63">
        <f t="shared" si="57"/>
        <v>1.9837230217959502E-3</v>
      </c>
      <c r="K337" s="79">
        <f t="shared" si="58"/>
        <v>120.23804676261553</v>
      </c>
      <c r="L337" s="79">
        <f t="shared" si="59"/>
        <v>-0.23804676261552515</v>
      </c>
      <c r="R337" s="80">
        <f t="shared" si="50"/>
        <v>1.1700547903676264E-5</v>
      </c>
    </row>
    <row r="338" spans="1:18" s="69" customFormat="1" ht="14.25" x14ac:dyDescent="0.2">
      <c r="A338" s="62">
        <v>333</v>
      </c>
      <c r="B338" s="78">
        <v>43487</v>
      </c>
      <c r="C338" s="79">
        <v>347.77032500000001</v>
      </c>
      <c r="D338" s="79">
        <f t="shared" si="51"/>
        <v>-6.6366879999999924</v>
      </c>
      <c r="E338" s="79">
        <f t="shared" si="52"/>
        <v>113.36331200000001</v>
      </c>
      <c r="F338" s="63">
        <f t="shared" si="53"/>
        <v>-5.5305733333333267E-2</v>
      </c>
      <c r="G338" s="63">
        <f t="shared" si="54"/>
        <v>-1.8903730653956511E-2</v>
      </c>
      <c r="H338" s="79">
        <f t="shared" si="55"/>
        <v>117.73155232152521</v>
      </c>
      <c r="I338" s="79">
        <f t="shared" si="56"/>
        <v>2.2684476784747858</v>
      </c>
      <c r="J338" s="63">
        <f t="shared" si="57"/>
        <v>-1.8726175714812936E-2</v>
      </c>
      <c r="K338" s="79">
        <f t="shared" si="58"/>
        <v>117.75285891422244</v>
      </c>
      <c r="L338" s="79">
        <f t="shared" si="59"/>
        <v>2.2471410857775567</v>
      </c>
      <c r="R338" s="80">
        <f t="shared" si="50"/>
        <v>3.0502211481992143E-4</v>
      </c>
    </row>
    <row r="339" spans="1:18" s="69" customFormat="1" ht="14.25" x14ac:dyDescent="0.2">
      <c r="A339" s="62">
        <v>334</v>
      </c>
      <c r="B339" s="78">
        <v>43483</v>
      </c>
      <c r="C339" s="79">
        <v>354.40701300000001</v>
      </c>
      <c r="D339" s="79">
        <f t="shared" si="51"/>
        <v>5.4803770000000327</v>
      </c>
      <c r="E339" s="79">
        <f t="shared" si="52"/>
        <v>125.48037700000003</v>
      </c>
      <c r="F339" s="63">
        <f t="shared" si="53"/>
        <v>4.5669808333333603E-2</v>
      </c>
      <c r="G339" s="63">
        <f t="shared" si="54"/>
        <v>1.5584318839459889E-2</v>
      </c>
      <c r="H339" s="79">
        <f t="shared" si="55"/>
        <v>121.8701182607352</v>
      </c>
      <c r="I339" s="79">
        <f t="shared" si="56"/>
        <v>-1.8701182607351967</v>
      </c>
      <c r="J339" s="63">
        <f t="shared" si="57"/>
        <v>1.5706387631582341E-2</v>
      </c>
      <c r="K339" s="79">
        <f t="shared" si="58"/>
        <v>121.88476651578989</v>
      </c>
      <c r="L339" s="79">
        <f t="shared" si="59"/>
        <v>-1.8847665157898916</v>
      </c>
      <c r="R339" s="80">
        <f t="shared" si="50"/>
        <v>2.8978822025492809E-4</v>
      </c>
    </row>
    <row r="340" spans="1:18" s="69" customFormat="1" ht="14.25" x14ac:dyDescent="0.2">
      <c r="A340" s="62">
        <v>335</v>
      </c>
      <c r="B340" s="78">
        <v>43482</v>
      </c>
      <c r="C340" s="79">
        <v>348.92663599999997</v>
      </c>
      <c r="D340" s="79">
        <f t="shared" si="51"/>
        <v>6.8310849999999732</v>
      </c>
      <c r="E340" s="79">
        <f t="shared" si="52"/>
        <v>126.83108499999997</v>
      </c>
      <c r="F340" s="63">
        <f t="shared" si="53"/>
        <v>5.692570833333311E-2</v>
      </c>
      <c r="G340" s="63">
        <f t="shared" si="54"/>
        <v>1.9771601140710197E-2</v>
      </c>
      <c r="H340" s="79">
        <f t="shared" si="55"/>
        <v>122.37259213688523</v>
      </c>
      <c r="I340" s="79">
        <f t="shared" si="56"/>
        <v>-2.3725921368852312</v>
      </c>
      <c r="J340" s="63">
        <f t="shared" si="57"/>
        <v>1.9968353812353359E-2</v>
      </c>
      <c r="K340" s="79">
        <f t="shared" si="58"/>
        <v>122.3962024574824</v>
      </c>
      <c r="L340" s="79">
        <f t="shared" si="59"/>
        <v>-2.3962024574824028</v>
      </c>
      <c r="R340" s="80">
        <f t="shared" si="50"/>
        <v>4.4988316646989266E-4</v>
      </c>
    </row>
    <row r="341" spans="1:18" s="69" customFormat="1" ht="14.25" x14ac:dyDescent="0.2">
      <c r="A341" s="62">
        <v>336</v>
      </c>
      <c r="B341" s="78">
        <v>43481</v>
      </c>
      <c r="C341" s="79">
        <v>342.095551</v>
      </c>
      <c r="D341" s="79">
        <f t="shared" si="51"/>
        <v>-0.17495700000000625</v>
      </c>
      <c r="E341" s="79">
        <f t="shared" si="52"/>
        <v>119.82504299999999</v>
      </c>
      <c r="F341" s="63">
        <f t="shared" si="53"/>
        <v>-1.4579750000000521E-3</v>
      </c>
      <c r="G341" s="63">
        <f t="shared" si="54"/>
        <v>-5.1129655397335141E-4</v>
      </c>
      <c r="H341" s="79">
        <f t="shared" si="55"/>
        <v>119.93864441352321</v>
      </c>
      <c r="I341" s="79">
        <f t="shared" si="56"/>
        <v>6.1355586476793178E-2</v>
      </c>
      <c r="J341" s="63">
        <f t="shared" si="57"/>
        <v>-5.1116586416497867E-4</v>
      </c>
      <c r="K341" s="79">
        <f t="shared" si="58"/>
        <v>119.9386600963002</v>
      </c>
      <c r="L341" s="79">
        <f t="shared" si="59"/>
        <v>6.1339903699803244E-2</v>
      </c>
      <c r="R341" s="80">
        <f t="shared" si="50"/>
        <v>8.6035228498050678E-7</v>
      </c>
    </row>
    <row r="342" spans="1:18" s="69" customFormat="1" ht="14.25" x14ac:dyDescent="0.2">
      <c r="A342" s="62">
        <v>337</v>
      </c>
      <c r="B342" s="78">
        <v>43480</v>
      </c>
      <c r="C342" s="79">
        <v>342.27050800000001</v>
      </c>
      <c r="D342" s="79">
        <f t="shared" si="51"/>
        <v>1.8268130000000156</v>
      </c>
      <c r="E342" s="79">
        <f t="shared" si="52"/>
        <v>121.82681300000002</v>
      </c>
      <c r="F342" s="63">
        <f t="shared" si="53"/>
        <v>1.5223441666666797E-2</v>
      </c>
      <c r="G342" s="63">
        <f t="shared" si="54"/>
        <v>5.3516313325774377E-3</v>
      </c>
      <c r="H342" s="79">
        <f t="shared" si="55"/>
        <v>120.6421957599093</v>
      </c>
      <c r="I342" s="79">
        <f t="shared" si="56"/>
        <v>-0.64219575990929911</v>
      </c>
      <c r="J342" s="63">
        <f t="shared" si="57"/>
        <v>5.3659768908336384E-3</v>
      </c>
      <c r="K342" s="79">
        <f t="shared" si="58"/>
        <v>120.64391722690003</v>
      </c>
      <c r="L342" s="79">
        <f t="shared" si="59"/>
        <v>-0.6439172269000295</v>
      </c>
      <c r="R342" s="80">
        <f t="shared" si="50"/>
        <v>4.6110613958345952E-5</v>
      </c>
    </row>
    <row r="343" spans="1:18" s="69" customFormat="1" ht="14.25" x14ac:dyDescent="0.2">
      <c r="A343" s="62">
        <v>338</v>
      </c>
      <c r="B343" s="78">
        <v>43479</v>
      </c>
      <c r="C343" s="79">
        <v>340.44369499999999</v>
      </c>
      <c r="D343" s="79">
        <f t="shared" si="51"/>
        <v>-2.4681400000000053</v>
      </c>
      <c r="E343" s="79">
        <f t="shared" si="52"/>
        <v>117.53185999999999</v>
      </c>
      <c r="F343" s="63">
        <f t="shared" si="53"/>
        <v>-2.0567833333333379E-2</v>
      </c>
      <c r="G343" s="63">
        <f t="shared" si="54"/>
        <v>-7.2236211578784286E-3</v>
      </c>
      <c r="H343" s="79">
        <f t="shared" si="55"/>
        <v>119.13316546105459</v>
      </c>
      <c r="I343" s="79">
        <f t="shared" si="56"/>
        <v>0.86683453894541174</v>
      </c>
      <c r="J343" s="63">
        <f t="shared" si="57"/>
        <v>-7.1975935155460741E-3</v>
      </c>
      <c r="K343" s="79">
        <f t="shared" si="58"/>
        <v>119.13628877813447</v>
      </c>
      <c r="L343" s="79">
        <f t="shared" si="59"/>
        <v>0.86371122186552896</v>
      </c>
      <c r="R343" s="80">
        <f t="shared" si="50"/>
        <v>3.3463596746432279E-5</v>
      </c>
    </row>
    <row r="344" spans="1:18" s="69" customFormat="1" ht="14.25" x14ac:dyDescent="0.2">
      <c r="A344" s="62">
        <v>339</v>
      </c>
      <c r="B344" s="78">
        <v>43476</v>
      </c>
      <c r="C344" s="79">
        <v>342.911835</v>
      </c>
      <c r="D344" s="79">
        <f t="shared" si="51"/>
        <v>0.28183000000001357</v>
      </c>
      <c r="E344" s="79">
        <f t="shared" si="52"/>
        <v>120.28183000000001</v>
      </c>
      <c r="F344" s="63">
        <f t="shared" si="53"/>
        <v>2.3485833333334464E-3</v>
      </c>
      <c r="G344" s="63">
        <f t="shared" si="54"/>
        <v>8.2221098533444747E-4</v>
      </c>
      <c r="H344" s="79">
        <f t="shared" si="55"/>
        <v>120.09866531824014</v>
      </c>
      <c r="I344" s="79">
        <f t="shared" si="56"/>
        <v>-9.8665318240136912E-2</v>
      </c>
      <c r="J344" s="63">
        <f t="shared" si="57"/>
        <v>8.225490934456064E-4</v>
      </c>
      <c r="K344" s="79">
        <f t="shared" si="58"/>
        <v>120.09870589121348</v>
      </c>
      <c r="L344" s="79">
        <f t="shared" si="59"/>
        <v>-9.8705891213484165E-2</v>
      </c>
      <c r="R344" s="80">
        <f t="shared" si="50"/>
        <v>5.1123891976488256E-6</v>
      </c>
    </row>
    <row r="345" spans="1:18" s="69" customFormat="1" ht="14.25" x14ac:dyDescent="0.2">
      <c r="A345" s="62">
        <v>340</v>
      </c>
      <c r="B345" s="78">
        <v>43475</v>
      </c>
      <c r="C345" s="79">
        <v>342.63000499999998</v>
      </c>
      <c r="D345" s="79">
        <f t="shared" si="51"/>
        <v>8.5315249999999878</v>
      </c>
      <c r="E345" s="79">
        <f t="shared" si="52"/>
        <v>128.53152499999999</v>
      </c>
      <c r="F345" s="63">
        <f t="shared" si="53"/>
        <v>7.1096041666666568E-2</v>
      </c>
      <c r="G345" s="63">
        <f t="shared" si="54"/>
        <v>2.5215362507331758E-2</v>
      </c>
      <c r="H345" s="79">
        <f t="shared" si="55"/>
        <v>123.0258435008798</v>
      </c>
      <c r="I345" s="79">
        <f t="shared" si="56"/>
        <v>-3.0258435008798017</v>
      </c>
      <c r="J345" s="63">
        <f t="shared" si="57"/>
        <v>2.5535958738872405E-2</v>
      </c>
      <c r="K345" s="79">
        <f t="shared" si="58"/>
        <v>123.06431504866468</v>
      </c>
      <c r="L345" s="79">
        <f t="shared" si="59"/>
        <v>-3.0643150486646817</v>
      </c>
      <c r="R345" s="80">
        <f t="shared" si="50"/>
        <v>7.1044695500950051E-4</v>
      </c>
    </row>
    <row r="346" spans="1:18" s="69" customFormat="1" ht="14.25" x14ac:dyDescent="0.2">
      <c r="A346" s="62">
        <v>341</v>
      </c>
      <c r="B346" s="78">
        <v>43474</v>
      </c>
      <c r="C346" s="79">
        <v>334.09848</v>
      </c>
      <c r="D346" s="79">
        <f t="shared" si="51"/>
        <v>3.2065430000000106</v>
      </c>
      <c r="E346" s="79">
        <f t="shared" si="52"/>
        <v>123.20654300000001</v>
      </c>
      <c r="F346" s="63">
        <f t="shared" si="53"/>
        <v>2.6721191666666755E-2</v>
      </c>
      <c r="G346" s="63">
        <f t="shared" si="54"/>
        <v>9.6439520638163297E-3</v>
      </c>
      <c r="H346" s="79">
        <f t="shared" si="55"/>
        <v>121.15727424765795</v>
      </c>
      <c r="I346" s="79">
        <f t="shared" si="56"/>
        <v>-1.1572742476579521</v>
      </c>
      <c r="J346" s="63">
        <f t="shared" si="57"/>
        <v>9.6906048212350698E-3</v>
      </c>
      <c r="K346" s="79">
        <f t="shared" si="58"/>
        <v>121.1628725785482</v>
      </c>
      <c r="L346" s="79">
        <f t="shared" si="59"/>
        <v>-1.1628725785482033</v>
      </c>
      <c r="R346" s="80">
        <f t="shared" si="50"/>
        <v>1.228284644230497E-4</v>
      </c>
    </row>
    <row r="347" spans="1:18" s="69" customFormat="1" ht="14.25" x14ac:dyDescent="0.2">
      <c r="A347" s="62">
        <v>342</v>
      </c>
      <c r="B347" s="78">
        <v>43473</v>
      </c>
      <c r="C347" s="79">
        <v>330.89193699999998</v>
      </c>
      <c r="D347" s="79">
        <f t="shared" si="51"/>
        <v>12.068541999999979</v>
      </c>
      <c r="E347" s="79">
        <f t="shared" si="52"/>
        <v>132.06854199999998</v>
      </c>
      <c r="F347" s="63">
        <f t="shared" si="53"/>
        <v>0.10057118333333316</v>
      </c>
      <c r="G347" s="63">
        <f t="shared" si="54"/>
        <v>3.7154518961807118E-2</v>
      </c>
      <c r="H347" s="79">
        <f t="shared" si="55"/>
        <v>124.45854227541686</v>
      </c>
      <c r="I347" s="79">
        <f t="shared" si="56"/>
        <v>-4.4585422754168604</v>
      </c>
      <c r="J347" s="63">
        <f t="shared" si="57"/>
        <v>3.785337647508577E-2</v>
      </c>
      <c r="K347" s="79">
        <f t="shared" si="58"/>
        <v>124.54240517701028</v>
      </c>
      <c r="L347" s="79">
        <f t="shared" si="59"/>
        <v>-4.5424051770102807</v>
      </c>
      <c r="R347" s="80">
        <f t="shared" si="50"/>
        <v>1.4894479984114773E-3</v>
      </c>
    </row>
    <row r="348" spans="1:18" s="69" customFormat="1" ht="14.25" x14ac:dyDescent="0.2">
      <c r="A348" s="62">
        <v>343</v>
      </c>
      <c r="B348" s="78">
        <v>43472</v>
      </c>
      <c r="C348" s="79">
        <v>318.823395</v>
      </c>
      <c r="D348" s="79">
        <f t="shared" si="51"/>
        <v>1.0007939999999849</v>
      </c>
      <c r="E348" s="79">
        <f t="shared" si="52"/>
        <v>121.00079399999998</v>
      </c>
      <c r="F348" s="63">
        <f t="shared" si="53"/>
        <v>8.3399499999998739E-3</v>
      </c>
      <c r="G348" s="63">
        <f t="shared" si="54"/>
        <v>3.143960162001855E-3</v>
      </c>
      <c r="H348" s="79">
        <f t="shared" si="55"/>
        <v>120.37727521944022</v>
      </c>
      <c r="I348" s="79">
        <f t="shared" si="56"/>
        <v>-0.37727521944022158</v>
      </c>
      <c r="J348" s="63">
        <f t="shared" si="57"/>
        <v>3.1489075882302807E-3</v>
      </c>
      <c r="K348" s="79">
        <f t="shared" si="58"/>
        <v>120.37786891058764</v>
      </c>
      <c r="L348" s="79">
        <f t="shared" si="59"/>
        <v>-0.37786891058763672</v>
      </c>
      <c r="R348" s="80">
        <f t="shared" si="50"/>
        <v>2.1002133613940414E-5</v>
      </c>
    </row>
    <row r="349" spans="1:18" s="69" customFormat="1" ht="14.25" x14ac:dyDescent="0.2">
      <c r="A349" s="62">
        <v>344</v>
      </c>
      <c r="B349" s="78">
        <v>43469</v>
      </c>
      <c r="C349" s="79">
        <v>317.82260100000002</v>
      </c>
      <c r="D349" s="79">
        <f t="shared" si="51"/>
        <v>15.722046000000034</v>
      </c>
      <c r="E349" s="79">
        <f t="shared" si="52"/>
        <v>135.72204600000003</v>
      </c>
      <c r="F349" s="63">
        <f t="shared" si="53"/>
        <v>0.13101705000000027</v>
      </c>
      <c r="G349" s="63">
        <f t="shared" si="54"/>
        <v>5.0733443097710579E-2</v>
      </c>
      <c r="H349" s="79">
        <f t="shared" si="55"/>
        <v>126.08801317172528</v>
      </c>
      <c r="I349" s="79">
        <f t="shared" si="56"/>
        <v>-6.0880131717252794</v>
      </c>
      <c r="J349" s="63">
        <f t="shared" si="57"/>
        <v>5.2042426734370067E-2</v>
      </c>
      <c r="K349" s="79">
        <f t="shared" si="58"/>
        <v>126.24509120812439</v>
      </c>
      <c r="L349" s="79">
        <f t="shared" si="59"/>
        <v>-6.2450912081243928</v>
      </c>
      <c r="R349" s="80">
        <f t="shared" si="50"/>
        <v>2.7219479921300757E-3</v>
      </c>
    </row>
    <row r="350" spans="1:18" s="69" customFormat="1" ht="14.25" x14ac:dyDescent="0.2">
      <c r="A350" s="62">
        <v>345</v>
      </c>
      <c r="B350" s="78">
        <v>43468</v>
      </c>
      <c r="C350" s="79">
        <v>302.10055499999999</v>
      </c>
      <c r="D350" s="79">
        <f t="shared" si="51"/>
        <v>-12.544587000000035</v>
      </c>
      <c r="E350" s="79">
        <f t="shared" si="52"/>
        <v>107.45541299999996</v>
      </c>
      <c r="F350" s="63">
        <f t="shared" si="53"/>
        <v>-0.10453822500000029</v>
      </c>
      <c r="G350" s="63">
        <f t="shared" si="54"/>
        <v>-4.0685544945710028E-2</v>
      </c>
      <c r="H350" s="79">
        <f t="shared" si="55"/>
        <v>115.1177346065148</v>
      </c>
      <c r="I350" s="79">
        <f t="shared" si="56"/>
        <v>4.8822653934851985</v>
      </c>
      <c r="J350" s="63">
        <f t="shared" si="57"/>
        <v>-3.9868999471156734E-2</v>
      </c>
      <c r="K350" s="79">
        <f t="shared" si="58"/>
        <v>115.21572006346119</v>
      </c>
      <c r="L350" s="79">
        <f t="shared" si="59"/>
        <v>4.7842799365388089</v>
      </c>
      <c r="R350" s="80">
        <f t="shared" si="50"/>
        <v>1.5403031957630492E-3</v>
      </c>
    </row>
    <row r="351" spans="1:18" s="69" customFormat="1" ht="14.25" x14ac:dyDescent="0.2">
      <c r="A351" s="62">
        <v>346</v>
      </c>
      <c r="B351" s="78">
        <v>43467</v>
      </c>
      <c r="C351" s="79">
        <v>314.64514200000002</v>
      </c>
      <c r="D351" s="79">
        <f t="shared" si="51"/>
        <v>1.2729190000000017</v>
      </c>
      <c r="E351" s="79">
        <f t="shared" si="52"/>
        <v>121.272919</v>
      </c>
      <c r="F351" s="63">
        <f t="shared" si="53"/>
        <v>1.0607658333333348E-2</v>
      </c>
      <c r="G351" s="63">
        <f t="shared" si="54"/>
        <v>4.0537756250299288E-3</v>
      </c>
      <c r="H351" s="79">
        <f t="shared" si="55"/>
        <v>120.48645307500358</v>
      </c>
      <c r="I351" s="79">
        <f t="shared" si="56"/>
        <v>-0.48645307500358115</v>
      </c>
      <c r="J351" s="63">
        <f t="shared" si="57"/>
        <v>4.0620032873813503E-3</v>
      </c>
      <c r="K351" s="79">
        <f t="shared" si="58"/>
        <v>120.48744039448576</v>
      </c>
      <c r="L351" s="79">
        <f t="shared" si="59"/>
        <v>-0.48744039448575904</v>
      </c>
      <c r="R351" s="80">
        <f t="shared" si="50"/>
        <v>3.0168917838948883E-5</v>
      </c>
    </row>
    <row r="352" spans="1:18" s="69" customFormat="1" ht="14.25" x14ac:dyDescent="0.2">
      <c r="A352" s="62">
        <v>347</v>
      </c>
      <c r="B352" s="78">
        <v>43465</v>
      </c>
      <c r="C352" s="79">
        <v>313.37222300000002</v>
      </c>
      <c r="D352" s="79">
        <f t="shared" si="51"/>
        <v>5.9467769999999973</v>
      </c>
      <c r="E352" s="79">
        <f t="shared" si="52"/>
        <v>125.946777</v>
      </c>
      <c r="F352" s="63">
        <f t="shared" si="53"/>
        <v>4.9556474999999975E-2</v>
      </c>
      <c r="G352" s="63">
        <f t="shared" si="54"/>
        <v>1.9159089033831921E-2</v>
      </c>
      <c r="H352" s="79">
        <f t="shared" si="55"/>
        <v>122.29909068405985</v>
      </c>
      <c r="I352" s="79">
        <f t="shared" si="56"/>
        <v>-2.2990906840598484</v>
      </c>
      <c r="J352" s="63">
        <f t="shared" si="57"/>
        <v>1.9343802139267278E-2</v>
      </c>
      <c r="K352" s="79">
        <f t="shared" si="58"/>
        <v>122.32125625671208</v>
      </c>
      <c r="L352" s="79">
        <f t="shared" si="59"/>
        <v>-2.3212562567120756</v>
      </c>
      <c r="R352" s="80">
        <f t="shared" si="50"/>
        <v>4.2427502337276119E-4</v>
      </c>
    </row>
    <row r="353" spans="1:18" s="69" customFormat="1" ht="14.25" x14ac:dyDescent="0.2">
      <c r="A353" s="62">
        <v>348</v>
      </c>
      <c r="B353" s="78">
        <v>43462</v>
      </c>
      <c r="C353" s="79">
        <v>307.42544600000002</v>
      </c>
      <c r="D353" s="79">
        <f t="shared" si="51"/>
        <v>-0.73846399999996493</v>
      </c>
      <c r="E353" s="79">
        <f t="shared" si="52"/>
        <v>119.26153600000004</v>
      </c>
      <c r="F353" s="63">
        <f t="shared" si="53"/>
        <v>-6.153866666666374E-3</v>
      </c>
      <c r="G353" s="63">
        <f t="shared" si="54"/>
        <v>-2.3992109253741663E-3</v>
      </c>
      <c r="H353" s="79">
        <f t="shared" si="55"/>
        <v>119.71209468895509</v>
      </c>
      <c r="I353" s="79">
        <f t="shared" si="56"/>
        <v>0.28790531104490924</v>
      </c>
      <c r="J353" s="63">
        <f t="shared" si="57"/>
        <v>-2.3963351191901897E-3</v>
      </c>
      <c r="K353" s="79">
        <f t="shared" si="58"/>
        <v>119.71243978569717</v>
      </c>
      <c r="L353" s="79">
        <f t="shared" si="59"/>
        <v>0.28756021430282885</v>
      </c>
      <c r="R353" s="80">
        <f t="shared" si="50"/>
        <v>9.2229632725609571E-7</v>
      </c>
    </row>
    <row r="354" spans="1:18" s="69" customFormat="1" ht="14.25" x14ac:dyDescent="0.2">
      <c r="A354" s="62">
        <v>349</v>
      </c>
      <c r="B354" s="78">
        <v>43461</v>
      </c>
      <c r="C354" s="79">
        <v>308.16390999999999</v>
      </c>
      <c r="D354" s="79">
        <f t="shared" si="51"/>
        <v>3.1191410000000133</v>
      </c>
      <c r="E354" s="79">
        <f t="shared" si="52"/>
        <v>123.11914100000001</v>
      </c>
      <c r="F354" s="63">
        <f t="shared" si="53"/>
        <v>2.5992841666666777E-2</v>
      </c>
      <c r="G354" s="63">
        <f t="shared" si="54"/>
        <v>1.0173267300871409E-2</v>
      </c>
      <c r="H354" s="79">
        <f t="shared" si="55"/>
        <v>121.22079207610457</v>
      </c>
      <c r="I354" s="79">
        <f t="shared" si="56"/>
        <v>-1.2207920761045727</v>
      </c>
      <c r="J354" s="63">
        <f t="shared" si="57"/>
        <v>1.0225190912878802E-2</v>
      </c>
      <c r="K354" s="79">
        <f t="shared" si="58"/>
        <v>121.22702290954545</v>
      </c>
      <c r="L354" s="79">
        <f t="shared" si="59"/>
        <v>-1.2270229095454539</v>
      </c>
      <c r="R354" s="80">
        <f t="shared" si="50"/>
        <v>1.3484122927162343E-4</v>
      </c>
    </row>
    <row r="355" spans="1:18" s="69" customFormat="1" ht="14.25" x14ac:dyDescent="0.2">
      <c r="A355" s="62">
        <v>350</v>
      </c>
      <c r="B355" s="78">
        <v>43460</v>
      </c>
      <c r="C355" s="79">
        <v>305.04476899999997</v>
      </c>
      <c r="D355" s="79">
        <f t="shared" si="51"/>
        <v>19.210448999999983</v>
      </c>
      <c r="E355" s="79">
        <f t="shared" si="52"/>
        <v>139.21044899999998</v>
      </c>
      <c r="F355" s="63">
        <f t="shared" si="53"/>
        <v>0.16008707499999986</v>
      </c>
      <c r="G355" s="63">
        <f t="shared" si="54"/>
        <v>6.5046207181238089E-2</v>
      </c>
      <c r="H355" s="79">
        <f t="shared" si="55"/>
        <v>127.80554486174857</v>
      </c>
      <c r="I355" s="79">
        <f t="shared" si="56"/>
        <v>-7.8055448617485723</v>
      </c>
      <c r="J355" s="63">
        <f t="shared" si="57"/>
        <v>6.720833593390739E-2</v>
      </c>
      <c r="K355" s="79">
        <f t="shared" si="58"/>
        <v>128.06500031206889</v>
      </c>
      <c r="L355" s="79">
        <f t="shared" si="59"/>
        <v>-8.0650003120688893</v>
      </c>
      <c r="R355" s="80">
        <f t="shared" si="50"/>
        <v>4.4202626054558108E-3</v>
      </c>
    </row>
    <row r="356" spans="1:18" s="69" customFormat="1" ht="14.25" x14ac:dyDescent="0.2">
      <c r="A356" s="62">
        <v>351</v>
      </c>
      <c r="B356" s="78">
        <v>43458</v>
      </c>
      <c r="C356" s="79">
        <v>285.83431999999999</v>
      </c>
      <c r="D356" s="79">
        <f t="shared" si="51"/>
        <v>-10.095947000000024</v>
      </c>
      <c r="E356" s="79">
        <f t="shared" si="52"/>
        <v>109.90405299999998</v>
      </c>
      <c r="F356" s="63">
        <f t="shared" si="53"/>
        <v>-8.4132891666666862E-2</v>
      </c>
      <c r="G356" s="63">
        <f t="shared" si="54"/>
        <v>-3.4711499849151922E-2</v>
      </c>
      <c r="H356" s="79">
        <f t="shared" si="55"/>
        <v>115.83462001810177</v>
      </c>
      <c r="I356" s="79">
        <f t="shared" si="56"/>
        <v>4.1653799818982264</v>
      </c>
      <c r="J356" s="63">
        <f t="shared" si="57"/>
        <v>-3.4115966245521018E-2</v>
      </c>
      <c r="K356" s="79">
        <f t="shared" si="58"/>
        <v>115.90608405053747</v>
      </c>
      <c r="L356" s="79">
        <f t="shared" si="59"/>
        <v>4.0939159494625272</v>
      </c>
      <c r="R356" s="80">
        <f t="shared" si="50"/>
        <v>1.1070693395536198E-3</v>
      </c>
    </row>
    <row r="357" spans="1:18" s="69" customFormat="1" ht="14.25" x14ac:dyDescent="0.2">
      <c r="A357" s="62">
        <v>352</v>
      </c>
      <c r="B357" s="78">
        <v>43455</v>
      </c>
      <c r="C357" s="79">
        <v>295.93026700000001</v>
      </c>
      <c r="D357" s="79">
        <f t="shared" si="51"/>
        <v>-8.259399999999971</v>
      </c>
      <c r="E357" s="79">
        <f t="shared" si="52"/>
        <v>111.74060000000003</v>
      </c>
      <c r="F357" s="63">
        <f t="shared" si="53"/>
        <v>-6.8828333333333089E-2</v>
      </c>
      <c r="G357" s="63">
        <f t="shared" si="54"/>
        <v>-2.7527569353698635E-2</v>
      </c>
      <c r="H357" s="79">
        <f t="shared" si="55"/>
        <v>116.69669167755617</v>
      </c>
      <c r="I357" s="79">
        <f t="shared" si="56"/>
        <v>3.3033083224438258</v>
      </c>
      <c r="J357" s="63">
        <f t="shared" si="57"/>
        <v>-2.715213860305114E-2</v>
      </c>
      <c r="K357" s="79">
        <f t="shared" si="58"/>
        <v>116.74174336763387</v>
      </c>
      <c r="L357" s="79">
        <f t="shared" si="59"/>
        <v>3.2582566323661268</v>
      </c>
      <c r="R357" s="80">
        <f t="shared" si="50"/>
        <v>6.8062136499635244E-4</v>
      </c>
    </row>
    <row r="358" spans="1:18" s="69" customFormat="1" ht="14.25" x14ac:dyDescent="0.2">
      <c r="A358" s="62">
        <v>353</v>
      </c>
      <c r="B358" s="78">
        <v>43454</v>
      </c>
      <c r="C358" s="79">
        <v>304.18966699999999</v>
      </c>
      <c r="D358" s="79">
        <f t="shared" si="51"/>
        <v>-6.3160399999999868</v>
      </c>
      <c r="E358" s="79">
        <f t="shared" si="52"/>
        <v>113.68396000000001</v>
      </c>
      <c r="F358" s="63">
        <f t="shared" si="53"/>
        <v>-5.2633666666666558E-2</v>
      </c>
      <c r="G358" s="63">
        <f t="shared" si="54"/>
        <v>-2.055086977290696E-2</v>
      </c>
      <c r="H358" s="79">
        <f t="shared" si="55"/>
        <v>117.53389562725116</v>
      </c>
      <c r="I358" s="79">
        <f t="shared" si="56"/>
        <v>2.4661043727488448</v>
      </c>
      <c r="J358" s="63">
        <f t="shared" si="57"/>
        <v>-2.034113981679566E-2</v>
      </c>
      <c r="K358" s="79">
        <f t="shared" si="58"/>
        <v>117.55906322198453</v>
      </c>
      <c r="L358" s="79">
        <f t="shared" si="59"/>
        <v>2.4409367780154696</v>
      </c>
      <c r="R358" s="80">
        <f t="shared" si="50"/>
        <v>3.6526936388612565E-4</v>
      </c>
    </row>
    <row r="359" spans="1:18" s="69" customFormat="1" ht="14.25" x14ac:dyDescent="0.2">
      <c r="A359" s="62">
        <v>354</v>
      </c>
      <c r="B359" s="78">
        <v>43453</v>
      </c>
      <c r="C359" s="79">
        <v>310.50570699999997</v>
      </c>
      <c r="D359" s="79">
        <f t="shared" si="51"/>
        <v>-8.2691340000000082</v>
      </c>
      <c r="E359" s="79">
        <f t="shared" si="52"/>
        <v>111.73086599999999</v>
      </c>
      <c r="F359" s="63">
        <f t="shared" si="53"/>
        <v>-6.8909450000000066E-2</v>
      </c>
      <c r="G359" s="63">
        <f t="shared" si="54"/>
        <v>-2.6282744748243384E-2</v>
      </c>
      <c r="H359" s="79">
        <f t="shared" si="55"/>
        <v>116.84607063021079</v>
      </c>
      <c r="I359" s="79">
        <f t="shared" si="56"/>
        <v>3.1539293697892106</v>
      </c>
      <c r="J359" s="63">
        <f t="shared" si="57"/>
        <v>-2.5940359578126206E-2</v>
      </c>
      <c r="K359" s="79">
        <f t="shared" si="58"/>
        <v>116.88715685062485</v>
      </c>
      <c r="L359" s="79">
        <f t="shared" si="59"/>
        <v>3.1128431493751521</v>
      </c>
      <c r="R359" s="80">
        <f t="shared" si="50"/>
        <v>6.1721918956797093E-4</v>
      </c>
    </row>
    <row r="360" spans="1:18" s="69" customFormat="1" ht="14.25" x14ac:dyDescent="0.2">
      <c r="A360" s="62">
        <v>355</v>
      </c>
      <c r="B360" s="78">
        <v>43452</v>
      </c>
      <c r="C360" s="79">
        <v>318.77484099999998</v>
      </c>
      <c r="D360" s="79">
        <f t="shared" si="51"/>
        <v>11.592314999999985</v>
      </c>
      <c r="E360" s="79">
        <f t="shared" si="52"/>
        <v>131.59231499999999</v>
      </c>
      <c r="F360" s="63">
        <f t="shared" si="53"/>
        <v>9.6602624999999873E-2</v>
      </c>
      <c r="G360" s="63">
        <f t="shared" si="54"/>
        <v>3.7042907839786067E-2</v>
      </c>
      <c r="H360" s="79">
        <f t="shared" si="55"/>
        <v>124.44514894077432</v>
      </c>
      <c r="I360" s="79">
        <f t="shared" si="56"/>
        <v>-4.4451489407743168</v>
      </c>
      <c r="J360" s="63">
        <f t="shared" si="57"/>
        <v>3.7737546959295418E-2</v>
      </c>
      <c r="K360" s="79">
        <f t="shared" si="58"/>
        <v>124.52850563511544</v>
      </c>
      <c r="L360" s="79">
        <f t="shared" si="59"/>
        <v>-4.5285056351154367</v>
      </c>
      <c r="R360" s="80">
        <f t="shared" si="50"/>
        <v>1.4808455574034898E-3</v>
      </c>
    </row>
    <row r="361" spans="1:18" s="69" customFormat="1" ht="14.25" x14ac:dyDescent="0.2">
      <c r="A361" s="62">
        <v>356</v>
      </c>
      <c r="B361" s="78">
        <v>43451</v>
      </c>
      <c r="C361" s="79">
        <v>307.182526</v>
      </c>
      <c r="D361" s="79">
        <f t="shared" si="51"/>
        <v>-2.5458370000000059</v>
      </c>
      <c r="E361" s="79">
        <f t="shared" si="52"/>
        <v>117.45416299999999</v>
      </c>
      <c r="F361" s="63">
        <f t="shared" si="53"/>
        <v>-2.1215308333333384E-2</v>
      </c>
      <c r="G361" s="63">
        <f t="shared" si="54"/>
        <v>-8.2535468167793374E-3</v>
      </c>
      <c r="H361" s="79">
        <f t="shared" si="55"/>
        <v>119.00957438198648</v>
      </c>
      <c r="I361" s="79">
        <f t="shared" si="56"/>
        <v>0.99042561801351781</v>
      </c>
      <c r="J361" s="63">
        <f t="shared" si="57"/>
        <v>-8.2195798129085316E-3</v>
      </c>
      <c r="K361" s="79">
        <f t="shared" si="58"/>
        <v>119.01365042245098</v>
      </c>
      <c r="L361" s="79">
        <f t="shared" si="59"/>
        <v>0.98634957754902075</v>
      </c>
      <c r="R361" s="80">
        <f t="shared" si="50"/>
        <v>4.644011555556375E-5</v>
      </c>
    </row>
    <row r="362" spans="1:18" s="69" customFormat="1" ht="14.25" x14ac:dyDescent="0.2">
      <c r="A362" s="62">
        <v>357</v>
      </c>
      <c r="B362" s="78">
        <v>43448</v>
      </c>
      <c r="C362" s="79">
        <v>309.728363</v>
      </c>
      <c r="D362" s="79">
        <f t="shared" si="51"/>
        <v>-6.5298159999999825</v>
      </c>
      <c r="E362" s="79">
        <f t="shared" si="52"/>
        <v>113.47018400000002</v>
      </c>
      <c r="F362" s="63">
        <f t="shared" si="53"/>
        <v>-5.4415133333333185E-2</v>
      </c>
      <c r="G362" s="63">
        <f t="shared" si="54"/>
        <v>-2.0863237195830164E-2</v>
      </c>
      <c r="H362" s="79">
        <f t="shared" si="55"/>
        <v>117.49641153650037</v>
      </c>
      <c r="I362" s="79">
        <f t="shared" si="56"/>
        <v>2.503588463499625</v>
      </c>
      <c r="J362" s="63">
        <f t="shared" si="57"/>
        <v>-2.0647105540944708E-2</v>
      </c>
      <c r="K362" s="79">
        <f t="shared" si="58"/>
        <v>117.52234733508664</v>
      </c>
      <c r="L362" s="79">
        <f t="shared" si="59"/>
        <v>2.4776526649133643</v>
      </c>
      <c r="R362" s="80">
        <f t="shared" si="50"/>
        <v>3.7730688306709563E-4</v>
      </c>
    </row>
    <row r="363" spans="1:18" s="69" customFormat="1" ht="14.25" x14ac:dyDescent="0.2">
      <c r="A363" s="62">
        <v>358</v>
      </c>
      <c r="B363" s="78">
        <v>43447</v>
      </c>
      <c r="C363" s="79">
        <v>316.25817899999998</v>
      </c>
      <c r="D363" s="79">
        <f t="shared" si="51"/>
        <v>-1.1854250000000093</v>
      </c>
      <c r="E363" s="79">
        <f t="shared" si="52"/>
        <v>118.81457499999999</v>
      </c>
      <c r="F363" s="63">
        <f t="shared" si="53"/>
        <v>-9.8785416666667437E-3</v>
      </c>
      <c r="G363" s="63">
        <f t="shared" si="54"/>
        <v>-3.7412752007768609E-3</v>
      </c>
      <c r="H363" s="79">
        <f t="shared" si="55"/>
        <v>119.55104697590679</v>
      </c>
      <c r="I363" s="79">
        <f t="shared" si="56"/>
        <v>0.44895302409321403</v>
      </c>
      <c r="J363" s="63">
        <f t="shared" si="57"/>
        <v>-3.7342853504145866E-3</v>
      </c>
      <c r="K363" s="79">
        <f t="shared" si="58"/>
        <v>119.55188575795026</v>
      </c>
      <c r="L363" s="79">
        <f t="shared" si="59"/>
        <v>0.4481142420497406</v>
      </c>
      <c r="R363" s="80">
        <f t="shared" si="50"/>
        <v>5.3011695256326104E-6</v>
      </c>
    </row>
    <row r="364" spans="1:18" s="69" customFormat="1" ht="14.25" x14ac:dyDescent="0.2">
      <c r="A364" s="62">
        <v>359</v>
      </c>
      <c r="B364" s="78">
        <v>43446</v>
      </c>
      <c r="C364" s="79">
        <v>317.44360399999999</v>
      </c>
      <c r="D364" s="79">
        <f t="shared" si="51"/>
        <v>4.5281069999999772</v>
      </c>
      <c r="E364" s="79">
        <f t="shared" si="52"/>
        <v>124.52810699999998</v>
      </c>
      <c r="F364" s="63">
        <f t="shared" si="53"/>
        <v>3.7734224999999809E-2</v>
      </c>
      <c r="G364" s="63">
        <f t="shared" si="54"/>
        <v>1.436700090482434E-2</v>
      </c>
      <c r="H364" s="79">
        <f t="shared" si="55"/>
        <v>121.7240401085789</v>
      </c>
      <c r="I364" s="79">
        <f t="shared" si="56"/>
        <v>-1.7240401085789046</v>
      </c>
      <c r="J364" s="63">
        <f t="shared" si="57"/>
        <v>1.4470702293149696E-2</v>
      </c>
      <c r="K364" s="79">
        <f t="shared" si="58"/>
        <v>121.73648427517796</v>
      </c>
      <c r="L364" s="79">
        <f t="shared" si="59"/>
        <v>-1.7364842751779577</v>
      </c>
      <c r="R364" s="80">
        <f t="shared" si="50"/>
        <v>2.4982486982559859E-4</v>
      </c>
    </row>
    <row r="365" spans="1:18" s="69" customFormat="1" ht="14.25" x14ac:dyDescent="0.2">
      <c r="A365" s="62">
        <v>360</v>
      </c>
      <c r="B365" s="78">
        <v>43445</v>
      </c>
      <c r="C365" s="79">
        <v>312.91549700000002</v>
      </c>
      <c r="D365" s="79">
        <f t="shared" si="51"/>
        <v>-4.197783999999956</v>
      </c>
      <c r="E365" s="79">
        <f t="shared" si="52"/>
        <v>115.80221600000004</v>
      </c>
      <c r="F365" s="63">
        <f t="shared" si="53"/>
        <v>-3.4981533333332968E-2</v>
      </c>
      <c r="G365" s="63">
        <f t="shared" si="54"/>
        <v>-1.3325886900247925E-2</v>
      </c>
      <c r="H365" s="79">
        <f t="shared" si="55"/>
        <v>118.40089357197024</v>
      </c>
      <c r="I365" s="79">
        <f t="shared" si="56"/>
        <v>1.5991064280297564</v>
      </c>
      <c r="J365" s="63">
        <f t="shared" si="57"/>
        <v>-1.3237490359162713E-2</v>
      </c>
      <c r="K365" s="79">
        <f t="shared" si="58"/>
        <v>118.41150115690048</v>
      </c>
      <c r="L365" s="79">
        <f t="shared" si="59"/>
        <v>1.5884988430995151</v>
      </c>
      <c r="R365" s="80">
        <f t="shared" si="50"/>
        <v>1.4130168612729133E-4</v>
      </c>
    </row>
    <row r="366" spans="1:18" s="69" customFormat="1" ht="14.25" x14ac:dyDescent="0.2">
      <c r="A366" s="62">
        <v>361</v>
      </c>
      <c r="B366" s="78">
        <v>43444</v>
      </c>
      <c r="C366" s="79">
        <v>317.11328099999997</v>
      </c>
      <c r="D366" s="79">
        <f t="shared" si="51"/>
        <v>3.0414429999999584</v>
      </c>
      <c r="E366" s="79">
        <f t="shared" si="52"/>
        <v>123.04144299999996</v>
      </c>
      <c r="F366" s="63">
        <f t="shared" si="53"/>
        <v>2.5345358333332988E-2</v>
      </c>
      <c r="G366" s="63">
        <f t="shared" si="54"/>
        <v>9.6373201732921493E-3</v>
      </c>
      <c r="H366" s="79">
        <f t="shared" si="55"/>
        <v>121.15647842079507</v>
      </c>
      <c r="I366" s="79">
        <f t="shared" si="56"/>
        <v>-1.156478420795068</v>
      </c>
      <c r="J366" s="63">
        <f t="shared" si="57"/>
        <v>9.6839086858846544E-3</v>
      </c>
      <c r="K366" s="79">
        <f t="shared" si="58"/>
        <v>121.16206904230616</v>
      </c>
      <c r="L366" s="79">
        <f t="shared" si="59"/>
        <v>-1.1620690423061575</v>
      </c>
      <c r="R366" s="80">
        <f t="shared" si="50"/>
        <v>1.226815085672828E-4</v>
      </c>
    </row>
    <row r="367" spans="1:18" s="69" customFormat="1" ht="14.25" x14ac:dyDescent="0.2">
      <c r="A367" s="62">
        <v>362</v>
      </c>
      <c r="B367" s="78">
        <v>43441</v>
      </c>
      <c r="C367" s="79">
        <v>314.07183800000001</v>
      </c>
      <c r="D367" s="79">
        <f t="shared" si="51"/>
        <v>-8.4343569999999772</v>
      </c>
      <c r="E367" s="79">
        <f t="shared" si="52"/>
        <v>111.56564300000002</v>
      </c>
      <c r="F367" s="63">
        <f t="shared" si="53"/>
        <v>-7.0286308333333145E-2</v>
      </c>
      <c r="G367" s="63">
        <f t="shared" si="54"/>
        <v>-2.6500602172852668E-2</v>
      </c>
      <c r="H367" s="79">
        <f t="shared" si="55"/>
        <v>116.81992773925768</v>
      </c>
      <c r="I367" s="79">
        <f t="shared" si="56"/>
        <v>3.1800722607423211</v>
      </c>
      <c r="J367" s="63">
        <f t="shared" si="57"/>
        <v>-2.6152542589143062E-2</v>
      </c>
      <c r="K367" s="79">
        <f t="shared" si="58"/>
        <v>116.86169488930284</v>
      </c>
      <c r="L367" s="79">
        <f t="shared" si="59"/>
        <v>3.1383051106971607</v>
      </c>
      <c r="R367" s="80">
        <f t="shared" si="50"/>
        <v>6.2809150601017734E-4</v>
      </c>
    </row>
    <row r="368" spans="1:18" s="69" customFormat="1" ht="14.25" x14ac:dyDescent="0.2">
      <c r="A368" s="62">
        <v>363</v>
      </c>
      <c r="B368" s="78">
        <v>43440</v>
      </c>
      <c r="C368" s="79">
        <v>322.50619499999999</v>
      </c>
      <c r="D368" s="79">
        <f t="shared" si="51"/>
        <v>-10.299957000000006</v>
      </c>
      <c r="E368" s="79">
        <f t="shared" si="52"/>
        <v>109.70004299999999</v>
      </c>
      <c r="F368" s="63">
        <f t="shared" si="53"/>
        <v>-8.5832975000000047E-2</v>
      </c>
      <c r="G368" s="63">
        <f t="shared" si="54"/>
        <v>-3.1437848999463995E-2</v>
      </c>
      <c r="H368" s="79">
        <f t="shared" si="55"/>
        <v>116.22745812006431</v>
      </c>
      <c r="I368" s="79">
        <f t="shared" si="56"/>
        <v>3.7725418799356873</v>
      </c>
      <c r="J368" s="63">
        <f t="shared" si="57"/>
        <v>-3.0948817917284193E-2</v>
      </c>
      <c r="K368" s="79">
        <f t="shared" si="58"/>
        <v>116.2861418499259</v>
      </c>
      <c r="L368" s="79">
        <f t="shared" si="59"/>
        <v>3.7138581500741026</v>
      </c>
      <c r="R368" s="80">
        <f t="shared" si="50"/>
        <v>8.9994004156203529E-4</v>
      </c>
    </row>
    <row r="369" spans="1:18" s="69" customFormat="1" ht="14.25" x14ac:dyDescent="0.2">
      <c r="A369" s="62">
        <v>364</v>
      </c>
      <c r="B369" s="78">
        <v>43438</v>
      </c>
      <c r="C369" s="79">
        <v>332.806152</v>
      </c>
      <c r="D369" s="79">
        <f t="shared" si="51"/>
        <v>-16.965821000000005</v>
      </c>
      <c r="E369" s="79">
        <f t="shared" si="52"/>
        <v>103.03417899999999</v>
      </c>
      <c r="F369" s="63">
        <f t="shared" si="53"/>
        <v>-0.1413818416666667</v>
      </c>
      <c r="G369" s="63">
        <f t="shared" si="54"/>
        <v>-4.9721242093981002E-2</v>
      </c>
      <c r="H369" s="79">
        <f t="shared" si="55"/>
        <v>114.03345094872228</v>
      </c>
      <c r="I369" s="79">
        <f t="shared" si="56"/>
        <v>5.9665490512777239</v>
      </c>
      <c r="J369" s="63">
        <f t="shared" si="57"/>
        <v>-4.8505375815231497E-2</v>
      </c>
      <c r="K369" s="79">
        <f t="shared" si="58"/>
        <v>114.17935490217222</v>
      </c>
      <c r="L369" s="79">
        <f t="shared" si="59"/>
        <v>5.8206450978277786</v>
      </c>
      <c r="R369" s="80">
        <f t="shared" si="50"/>
        <v>2.3311895482167107E-3</v>
      </c>
    </row>
    <row r="370" spans="1:18" s="69" customFormat="1" ht="14.25" x14ac:dyDescent="0.2">
      <c r="A370" s="62">
        <v>365</v>
      </c>
      <c r="B370" s="78">
        <v>43437</v>
      </c>
      <c r="C370" s="79">
        <v>349.771973</v>
      </c>
      <c r="D370" s="79">
        <f t="shared" si="51"/>
        <v>12.826354999999978</v>
      </c>
      <c r="E370" s="79">
        <f t="shared" si="52"/>
        <v>132.82635499999998</v>
      </c>
      <c r="F370" s="63">
        <f t="shared" si="53"/>
        <v>0.10688629166666648</v>
      </c>
      <c r="G370" s="63">
        <f t="shared" si="54"/>
        <v>3.7359890036308727E-2</v>
      </c>
      <c r="H370" s="79">
        <f t="shared" si="55"/>
        <v>124.48318680435706</v>
      </c>
      <c r="I370" s="79">
        <f t="shared" si="56"/>
        <v>-4.4831868043570609</v>
      </c>
      <c r="J370" s="63">
        <f t="shared" si="57"/>
        <v>3.8066543426601193E-2</v>
      </c>
      <c r="K370" s="79">
        <f t="shared" si="58"/>
        <v>124.56798521119214</v>
      </c>
      <c r="L370" s="79">
        <f t="shared" si="59"/>
        <v>-4.5679852111921377</v>
      </c>
      <c r="R370" s="80">
        <f t="shared" si="50"/>
        <v>1.5053420983057188E-3</v>
      </c>
    </row>
    <row r="371" spans="1:18" s="69" customFormat="1" ht="14.25" x14ac:dyDescent="0.2">
      <c r="A371" s="62">
        <v>366</v>
      </c>
      <c r="B371" s="78">
        <v>43434</v>
      </c>
      <c r="C371" s="79">
        <v>336.94561800000002</v>
      </c>
      <c r="D371" s="79">
        <f t="shared" si="51"/>
        <v>4.081147000000044</v>
      </c>
      <c r="E371" s="79">
        <f t="shared" si="52"/>
        <v>124.08114700000004</v>
      </c>
      <c r="F371" s="63">
        <f t="shared" si="53"/>
        <v>3.4009558333333703E-2</v>
      </c>
      <c r="G371" s="63">
        <f t="shared" si="54"/>
        <v>1.2186133268877464E-2</v>
      </c>
      <c r="H371" s="79">
        <f t="shared" si="55"/>
        <v>121.46233599226531</v>
      </c>
      <c r="I371" s="79">
        <f t="shared" si="56"/>
        <v>-1.4623359922653094</v>
      </c>
      <c r="J371" s="63">
        <f t="shared" si="57"/>
        <v>1.2260686722555151E-2</v>
      </c>
      <c r="K371" s="79">
        <f t="shared" si="58"/>
        <v>121.47128240670662</v>
      </c>
      <c r="L371" s="79">
        <f t="shared" si="59"/>
        <v>-1.4712824067066208</v>
      </c>
      <c r="R371" s="80">
        <f t="shared" si="50"/>
        <v>1.8564012339010539E-4</v>
      </c>
    </row>
    <row r="372" spans="1:18" s="69" customFormat="1" ht="14.25" x14ac:dyDescent="0.2">
      <c r="A372" s="62">
        <v>367</v>
      </c>
      <c r="B372" s="78">
        <v>43433</v>
      </c>
      <c r="C372" s="79">
        <v>332.86447099999998</v>
      </c>
      <c r="D372" s="79">
        <f t="shared" si="51"/>
        <v>8.8036189999999692</v>
      </c>
      <c r="E372" s="79">
        <f t="shared" si="52"/>
        <v>128.80361899999997</v>
      </c>
      <c r="F372" s="63">
        <f t="shared" si="53"/>
        <v>7.3363491666666406E-2</v>
      </c>
      <c r="G372" s="63">
        <f t="shared" si="54"/>
        <v>2.6804100169765345E-2</v>
      </c>
      <c r="H372" s="79">
        <f t="shared" si="55"/>
        <v>123.21649202037185</v>
      </c>
      <c r="I372" s="79">
        <f t="shared" si="56"/>
        <v>-3.2164920203718452</v>
      </c>
      <c r="J372" s="63">
        <f t="shared" si="57"/>
        <v>2.716656129756756E-2</v>
      </c>
      <c r="K372" s="79">
        <f t="shared" si="58"/>
        <v>123.25998735570811</v>
      </c>
      <c r="L372" s="79">
        <f t="shared" si="59"/>
        <v>-3.2599873557081054</v>
      </c>
      <c r="R372" s="80">
        <f t="shared" si="50"/>
        <v>7.9766413958801694E-4</v>
      </c>
    </row>
    <row r="373" spans="1:18" s="69" customFormat="1" ht="14.25" x14ac:dyDescent="0.2">
      <c r="A373" s="62">
        <v>368</v>
      </c>
      <c r="B373" s="78">
        <v>43432</v>
      </c>
      <c r="C373" s="79">
        <v>324.06085200000001</v>
      </c>
      <c r="D373" s="79">
        <f t="shared" si="51"/>
        <v>15.032074000000023</v>
      </c>
      <c r="E373" s="79">
        <f t="shared" si="52"/>
        <v>135.03207400000002</v>
      </c>
      <c r="F373" s="63">
        <f t="shared" si="53"/>
        <v>0.12526728333333353</v>
      </c>
      <c r="G373" s="63">
        <f t="shared" si="54"/>
        <v>4.7496907724899791E-2</v>
      </c>
      <c r="H373" s="79">
        <f t="shared" si="55"/>
        <v>125.69962892698798</v>
      </c>
      <c r="I373" s="79">
        <f t="shared" si="56"/>
        <v>-5.6996289269879838</v>
      </c>
      <c r="J373" s="63">
        <f t="shared" si="57"/>
        <v>4.864295842376215E-2</v>
      </c>
      <c r="K373" s="79">
        <f t="shared" si="58"/>
        <v>125.83715501085146</v>
      </c>
      <c r="L373" s="79">
        <f t="shared" si="59"/>
        <v>-5.8371550108514612</v>
      </c>
      <c r="R373" s="80">
        <f t="shared" si="50"/>
        <v>2.3947082200194486E-3</v>
      </c>
    </row>
    <row r="374" spans="1:18" s="69" customFormat="1" ht="14.25" x14ac:dyDescent="0.2">
      <c r="A374" s="62">
        <v>369</v>
      </c>
      <c r="B374" s="78">
        <v>43431</v>
      </c>
      <c r="C374" s="79">
        <v>309.02877799999999</v>
      </c>
      <c r="D374" s="79">
        <f t="shared" si="51"/>
        <v>1.6227719999999977</v>
      </c>
      <c r="E374" s="79">
        <f t="shared" si="52"/>
        <v>121.622772</v>
      </c>
      <c r="F374" s="63">
        <f t="shared" si="53"/>
        <v>1.3523099999999981E-2</v>
      </c>
      <c r="G374" s="63">
        <f t="shared" si="54"/>
        <v>5.2650362724619964E-3</v>
      </c>
      <c r="H374" s="79">
        <f t="shared" si="55"/>
        <v>120.63180435269544</v>
      </c>
      <c r="I374" s="79">
        <f t="shared" si="56"/>
        <v>-0.63180435269543977</v>
      </c>
      <c r="J374" s="63">
        <f t="shared" si="57"/>
        <v>5.278920932989181E-3</v>
      </c>
      <c r="K374" s="79">
        <f t="shared" si="58"/>
        <v>120.63347051195869</v>
      </c>
      <c r="L374" s="79">
        <f t="shared" si="59"/>
        <v>-0.63347051195869142</v>
      </c>
      <c r="R374" s="80">
        <f t="shared" si="50"/>
        <v>4.4942068674736949E-5</v>
      </c>
    </row>
    <row r="375" spans="1:18" s="69" customFormat="1" ht="14.25" x14ac:dyDescent="0.2">
      <c r="A375" s="62">
        <v>370</v>
      </c>
      <c r="B375" s="78">
        <v>43430</v>
      </c>
      <c r="C375" s="79">
        <v>307.40600599999999</v>
      </c>
      <c r="D375" s="79">
        <f t="shared" si="51"/>
        <v>3.9256899999999746</v>
      </c>
      <c r="E375" s="79">
        <f t="shared" si="52"/>
        <v>123.92568999999997</v>
      </c>
      <c r="F375" s="63">
        <f t="shared" si="53"/>
        <v>3.2714083333333123E-2</v>
      </c>
      <c r="G375" s="63">
        <f t="shared" si="54"/>
        <v>1.2852617250678232E-2</v>
      </c>
      <c r="H375" s="79">
        <f t="shared" si="55"/>
        <v>121.54231407008139</v>
      </c>
      <c r="I375" s="79">
        <f t="shared" si="56"/>
        <v>-1.5423140700813889</v>
      </c>
      <c r="J375" s="63">
        <f t="shared" si="57"/>
        <v>1.2935567129170824E-2</v>
      </c>
      <c r="K375" s="79">
        <f t="shared" si="58"/>
        <v>121.55226805550051</v>
      </c>
      <c r="L375" s="79">
        <f t="shared" si="59"/>
        <v>-1.5522680555005053</v>
      </c>
      <c r="R375" s="80">
        <f t="shared" si="50"/>
        <v>2.0424598825527894E-4</v>
      </c>
    </row>
    <row r="376" spans="1:18" s="69" customFormat="1" ht="14.25" x14ac:dyDescent="0.2">
      <c r="A376" s="62">
        <v>371</v>
      </c>
      <c r="B376" s="78">
        <v>43427</v>
      </c>
      <c r="C376" s="79">
        <v>303.48031600000002</v>
      </c>
      <c r="D376" s="79">
        <f t="shared" si="51"/>
        <v>-4.8584899999999607</v>
      </c>
      <c r="E376" s="79">
        <f t="shared" si="52"/>
        <v>115.14151000000004</v>
      </c>
      <c r="F376" s="63">
        <f t="shared" si="53"/>
        <v>-4.0487416666666338E-2</v>
      </c>
      <c r="G376" s="63">
        <f t="shared" si="54"/>
        <v>-1.5882446151879684E-2</v>
      </c>
      <c r="H376" s="79">
        <f t="shared" si="55"/>
        <v>118.09410646177443</v>
      </c>
      <c r="I376" s="79">
        <f t="shared" si="56"/>
        <v>1.9058935382255697</v>
      </c>
      <c r="J376" s="63">
        <f t="shared" si="57"/>
        <v>-1.5756985191153528E-2</v>
      </c>
      <c r="K376" s="79">
        <f t="shared" si="58"/>
        <v>118.10916177706157</v>
      </c>
      <c r="L376" s="79">
        <f t="shared" si="59"/>
        <v>1.8908382229384273</v>
      </c>
      <c r="R376" s="80">
        <f t="shared" si="50"/>
        <v>2.0861751823064503E-4</v>
      </c>
    </row>
    <row r="377" spans="1:18" s="69" customFormat="1" ht="14.25" x14ac:dyDescent="0.2">
      <c r="A377" s="62">
        <v>372</v>
      </c>
      <c r="B377" s="78">
        <v>43425</v>
      </c>
      <c r="C377" s="79">
        <v>308.33880599999998</v>
      </c>
      <c r="D377" s="79">
        <f t="shared" si="51"/>
        <v>-0.3692930000000274</v>
      </c>
      <c r="E377" s="79">
        <f t="shared" si="52"/>
        <v>119.63070699999997</v>
      </c>
      <c r="F377" s="63">
        <f t="shared" si="53"/>
        <v>-3.0774416666668951E-3</v>
      </c>
      <c r="G377" s="63">
        <f t="shared" si="54"/>
        <v>-1.1969691156350978E-3</v>
      </c>
      <c r="H377" s="79">
        <f t="shared" si="55"/>
        <v>119.8563637061238</v>
      </c>
      <c r="I377" s="79">
        <f t="shared" si="56"/>
        <v>0.14363629387619881</v>
      </c>
      <c r="J377" s="63">
        <f t="shared" si="57"/>
        <v>-1.1962530338409665E-3</v>
      </c>
      <c r="K377" s="79">
        <f t="shared" si="58"/>
        <v>119.85644963593909</v>
      </c>
      <c r="L377" s="79">
        <f t="shared" si="59"/>
        <v>0.14355036406091415</v>
      </c>
      <c r="R377" s="80">
        <f t="shared" si="50"/>
        <v>5.8505551152627529E-8</v>
      </c>
    </row>
    <row r="378" spans="1:18" s="69" customFormat="1" ht="14.25" x14ac:dyDescent="0.2">
      <c r="A378" s="62">
        <v>373</v>
      </c>
      <c r="B378" s="78">
        <v>43424</v>
      </c>
      <c r="C378" s="79">
        <v>308.708099</v>
      </c>
      <c r="D378" s="79">
        <f t="shared" si="51"/>
        <v>-3.1482849999999871</v>
      </c>
      <c r="E378" s="79">
        <f t="shared" si="52"/>
        <v>116.85171500000001</v>
      </c>
      <c r="F378" s="63">
        <f t="shared" si="53"/>
        <v>-2.6235708333333226E-2</v>
      </c>
      <c r="G378" s="63">
        <f t="shared" si="54"/>
        <v>-1.0146607151442354E-2</v>
      </c>
      <c r="H378" s="79">
        <f t="shared" si="55"/>
        <v>118.78240714182692</v>
      </c>
      <c r="I378" s="79">
        <f t="shared" si="56"/>
        <v>1.2175928581730773</v>
      </c>
      <c r="J378" s="63">
        <f t="shared" si="57"/>
        <v>-1.0095303997368183E-2</v>
      </c>
      <c r="K378" s="79">
        <f t="shared" si="58"/>
        <v>118.78856352031582</v>
      </c>
      <c r="L378" s="79">
        <f t="shared" si="59"/>
        <v>1.2114364796841812</v>
      </c>
      <c r="R378" s="80">
        <f t="shared" si="50"/>
        <v>7.5825063807218108E-5</v>
      </c>
    </row>
    <row r="379" spans="1:18" s="69" customFormat="1" ht="14.25" x14ac:dyDescent="0.2">
      <c r="A379" s="62">
        <v>374</v>
      </c>
      <c r="B379" s="78">
        <v>43423</v>
      </c>
      <c r="C379" s="79">
        <v>311.85638399999999</v>
      </c>
      <c r="D379" s="79">
        <f t="shared" si="51"/>
        <v>-14.585174999999992</v>
      </c>
      <c r="E379" s="79">
        <f t="shared" si="52"/>
        <v>105.41482500000001</v>
      </c>
      <c r="F379" s="63">
        <f t="shared" si="53"/>
        <v>-0.12154312499999993</v>
      </c>
      <c r="G379" s="63">
        <f t="shared" si="54"/>
        <v>-4.5708166209345202E-2</v>
      </c>
      <c r="H379" s="79">
        <f t="shared" si="55"/>
        <v>114.51502005487856</v>
      </c>
      <c r="I379" s="79">
        <f t="shared" si="56"/>
        <v>5.484979945121438</v>
      </c>
      <c r="J379" s="63">
        <f t="shared" si="57"/>
        <v>-4.4679283620257408E-2</v>
      </c>
      <c r="K379" s="79">
        <f t="shared" si="58"/>
        <v>114.63848596556912</v>
      </c>
      <c r="L379" s="79">
        <f t="shared" si="59"/>
        <v>5.3615140344308827</v>
      </c>
      <c r="R379" s="80">
        <f t="shared" si="50"/>
        <v>1.9597725060862001E-3</v>
      </c>
    </row>
    <row r="380" spans="1:18" s="69" customFormat="1" ht="14.25" x14ac:dyDescent="0.2">
      <c r="A380" s="62">
        <v>375</v>
      </c>
      <c r="B380" s="78">
        <v>43420</v>
      </c>
      <c r="C380" s="79">
        <v>326.44155899999998</v>
      </c>
      <c r="D380" s="79">
        <f t="shared" si="51"/>
        <v>-5.4609070000000202</v>
      </c>
      <c r="E380" s="79">
        <f t="shared" si="52"/>
        <v>114.53909299999998</v>
      </c>
      <c r="F380" s="63">
        <f t="shared" si="53"/>
        <v>-4.5507558333333503E-2</v>
      </c>
      <c r="G380" s="63">
        <f t="shared" si="54"/>
        <v>-1.6590208294694434E-2</v>
      </c>
      <c r="H380" s="79">
        <f t="shared" si="55"/>
        <v>118.00917500463666</v>
      </c>
      <c r="I380" s="79">
        <f t="shared" si="56"/>
        <v>1.9908249953633401</v>
      </c>
      <c r="J380" s="63">
        <f t="shared" si="57"/>
        <v>-1.6453348677439535E-2</v>
      </c>
      <c r="K380" s="79">
        <f t="shared" si="58"/>
        <v>118.02559815870725</v>
      </c>
      <c r="L380" s="79">
        <f t="shared" si="59"/>
        <v>1.974401841292746</v>
      </c>
      <c r="R380" s="80">
        <f t="shared" si="50"/>
        <v>2.2956370897951459E-4</v>
      </c>
    </row>
    <row r="381" spans="1:18" s="69" customFormat="1" ht="14.25" x14ac:dyDescent="0.2">
      <c r="A381" s="62">
        <v>376</v>
      </c>
      <c r="B381" s="78">
        <v>43419</v>
      </c>
      <c r="C381" s="79">
        <v>331.902466</v>
      </c>
      <c r="D381" s="79">
        <f t="shared" si="51"/>
        <v>-3.0608520000000112</v>
      </c>
      <c r="E381" s="79">
        <f t="shared" si="52"/>
        <v>116.93914799999999</v>
      </c>
      <c r="F381" s="63">
        <f t="shared" si="53"/>
        <v>-2.5507100000000095E-2</v>
      </c>
      <c r="G381" s="63">
        <f t="shared" si="54"/>
        <v>-9.1798786750978446E-3</v>
      </c>
      <c r="H381" s="79">
        <f t="shared" si="55"/>
        <v>118.89841455898826</v>
      </c>
      <c r="I381" s="79">
        <f t="shared" si="56"/>
        <v>1.1015854410117356</v>
      </c>
      <c r="J381" s="63">
        <f t="shared" si="57"/>
        <v>-9.1378722251611172E-3</v>
      </c>
      <c r="K381" s="79">
        <f t="shared" si="58"/>
        <v>118.90345533298066</v>
      </c>
      <c r="L381" s="79">
        <f t="shared" si="59"/>
        <v>1.0965446670193444</v>
      </c>
      <c r="R381" s="80">
        <f t="shared" si="50"/>
        <v>5.9923550905790417E-5</v>
      </c>
    </row>
    <row r="382" spans="1:18" s="69" customFormat="1" ht="14.25" x14ac:dyDescent="0.2">
      <c r="A382" s="62">
        <v>377</v>
      </c>
      <c r="B382" s="78">
        <v>43418</v>
      </c>
      <c r="C382" s="79">
        <v>334.96331800000002</v>
      </c>
      <c r="D382" s="79">
        <f t="shared" si="51"/>
        <v>-4.6544189999999617</v>
      </c>
      <c r="E382" s="79">
        <f t="shared" si="52"/>
        <v>115.34558100000004</v>
      </c>
      <c r="F382" s="63">
        <f t="shared" si="53"/>
        <v>-3.8786824999999678E-2</v>
      </c>
      <c r="G382" s="63">
        <f t="shared" si="54"/>
        <v>-1.3799654844146679E-2</v>
      </c>
      <c r="H382" s="79">
        <f t="shared" si="55"/>
        <v>118.3440414187024</v>
      </c>
      <c r="I382" s="79">
        <f t="shared" si="56"/>
        <v>1.6559585812975968</v>
      </c>
      <c r="J382" s="63">
        <f t="shared" si="57"/>
        <v>-1.3704876079543401E-2</v>
      </c>
      <c r="K382" s="79">
        <f t="shared" si="58"/>
        <v>118.35541487045479</v>
      </c>
      <c r="L382" s="79">
        <f t="shared" si="59"/>
        <v>1.6445851295452059</v>
      </c>
      <c r="R382" s="80">
        <f t="shared" si="50"/>
        <v>1.5278953784314707E-4</v>
      </c>
    </row>
    <row r="383" spans="1:18" s="69" customFormat="1" ht="14.25" x14ac:dyDescent="0.2">
      <c r="A383" s="62">
        <v>378</v>
      </c>
      <c r="B383" s="78">
        <v>43417</v>
      </c>
      <c r="C383" s="79">
        <v>339.61773699999998</v>
      </c>
      <c r="D383" s="79">
        <f t="shared" si="51"/>
        <v>-7.3071590000000128</v>
      </c>
      <c r="E383" s="79">
        <f t="shared" si="52"/>
        <v>112.69284099999999</v>
      </c>
      <c r="F383" s="63">
        <f t="shared" si="53"/>
        <v>-6.0892991666666771E-2</v>
      </c>
      <c r="G383" s="63">
        <f t="shared" si="54"/>
        <v>-2.1287636314069207E-2</v>
      </c>
      <c r="H383" s="79">
        <f t="shared" si="55"/>
        <v>117.4454836423117</v>
      </c>
      <c r="I383" s="79">
        <f t="shared" si="56"/>
        <v>2.5545163576882999</v>
      </c>
      <c r="J383" s="63">
        <f t="shared" si="57"/>
        <v>-2.1062653860390617E-2</v>
      </c>
      <c r="K383" s="79">
        <f t="shared" si="58"/>
        <v>117.47248153675312</v>
      </c>
      <c r="L383" s="79">
        <f t="shared" si="59"/>
        <v>2.5275184632468779</v>
      </c>
      <c r="R383" s="80">
        <f t="shared" si="50"/>
        <v>3.9397438469823454E-4</v>
      </c>
    </row>
    <row r="384" spans="1:18" s="69" customFormat="1" ht="14.25" x14ac:dyDescent="0.2">
      <c r="A384" s="62">
        <v>379</v>
      </c>
      <c r="B384" s="78">
        <v>43416</v>
      </c>
      <c r="C384" s="79">
        <v>346.92489599999999</v>
      </c>
      <c r="D384" s="79">
        <f t="shared" si="51"/>
        <v>-11.961579000000029</v>
      </c>
      <c r="E384" s="79">
        <f t="shared" si="52"/>
        <v>108.03842099999997</v>
      </c>
      <c r="F384" s="63">
        <f t="shared" si="53"/>
        <v>-9.9679825000000236E-2</v>
      </c>
      <c r="G384" s="63">
        <f t="shared" si="54"/>
        <v>-3.3897794371250838E-2</v>
      </c>
      <c r="H384" s="79">
        <f t="shared" si="55"/>
        <v>115.9322646754499</v>
      </c>
      <c r="I384" s="79">
        <f t="shared" si="56"/>
        <v>4.0677353245500996</v>
      </c>
      <c r="J384" s="63">
        <f t="shared" si="57"/>
        <v>-3.3329701265560445E-2</v>
      </c>
      <c r="K384" s="79">
        <f t="shared" si="58"/>
        <v>116.00043584813275</v>
      </c>
      <c r="L384" s="79">
        <f t="shared" si="59"/>
        <v>3.9995641518672471</v>
      </c>
      <c r="R384" s="80">
        <f t="shared" si="50"/>
        <v>1.0535831785368013E-3</v>
      </c>
    </row>
    <row r="385" spans="1:18" s="69" customFormat="1" ht="14.25" x14ac:dyDescent="0.2">
      <c r="A385" s="62">
        <v>380</v>
      </c>
      <c r="B385" s="78">
        <v>43413</v>
      </c>
      <c r="C385" s="79">
        <v>358.88647500000002</v>
      </c>
      <c r="D385" s="79">
        <f t="shared" si="51"/>
        <v>-1.389494999999954</v>
      </c>
      <c r="E385" s="79">
        <f t="shared" si="52"/>
        <v>118.61050500000005</v>
      </c>
      <c r="F385" s="63">
        <f t="shared" si="53"/>
        <v>-1.1579124999999616E-2</v>
      </c>
      <c r="G385" s="63">
        <f t="shared" si="54"/>
        <v>-3.8642082568888085E-3</v>
      </c>
      <c r="H385" s="79">
        <f t="shared" si="55"/>
        <v>119.53629500917334</v>
      </c>
      <c r="I385" s="79">
        <f t="shared" si="56"/>
        <v>0.46370499082665617</v>
      </c>
      <c r="J385" s="63">
        <f t="shared" si="57"/>
        <v>-3.8567518116735737E-3</v>
      </c>
      <c r="K385" s="79">
        <f t="shared" si="58"/>
        <v>119.53718978259917</v>
      </c>
      <c r="L385" s="79">
        <f t="shared" si="59"/>
        <v>0.46281021740082906</v>
      </c>
      <c r="R385" s="80">
        <f t="shared" si="50"/>
        <v>5.8823708069362297E-6</v>
      </c>
    </row>
    <row r="386" spans="1:18" s="69" customFormat="1" ht="14.25" x14ac:dyDescent="0.2">
      <c r="A386" s="62">
        <v>381</v>
      </c>
      <c r="B386" s="78">
        <v>43412</v>
      </c>
      <c r="C386" s="79">
        <v>360.27596999999997</v>
      </c>
      <c r="D386" s="79">
        <f t="shared" si="51"/>
        <v>0.44692899999995461</v>
      </c>
      <c r="E386" s="79">
        <f t="shared" si="52"/>
        <v>120.44692899999995</v>
      </c>
      <c r="F386" s="63">
        <f t="shared" si="53"/>
        <v>3.7244083333329552E-3</v>
      </c>
      <c r="G386" s="63">
        <f t="shared" si="54"/>
        <v>1.2412885636357853E-3</v>
      </c>
      <c r="H386" s="79">
        <f t="shared" si="55"/>
        <v>120.14895462763629</v>
      </c>
      <c r="I386" s="79">
        <f t="shared" si="56"/>
        <v>-0.14895462763628586</v>
      </c>
      <c r="J386" s="63">
        <f t="shared" si="57"/>
        <v>1.2420592811461112E-3</v>
      </c>
      <c r="K386" s="79">
        <f t="shared" si="58"/>
        <v>120.14904711373754</v>
      </c>
      <c r="L386" s="79">
        <f t="shared" si="59"/>
        <v>-0.14904711373753798</v>
      </c>
      <c r="R386" s="80">
        <f t="shared" si="50"/>
        <v>7.1831337332903224E-6</v>
      </c>
    </row>
    <row r="387" spans="1:18" s="69" customFormat="1" ht="14.25" x14ac:dyDescent="0.2">
      <c r="A387" s="62">
        <v>382</v>
      </c>
      <c r="B387" s="78">
        <v>43411</v>
      </c>
      <c r="C387" s="79">
        <v>359.82904100000002</v>
      </c>
      <c r="D387" s="79">
        <f t="shared" si="51"/>
        <v>5.3681030000000192</v>
      </c>
      <c r="E387" s="79">
        <f t="shared" si="52"/>
        <v>125.36810300000002</v>
      </c>
      <c r="F387" s="63">
        <f t="shared" si="53"/>
        <v>4.4734191666666825E-2</v>
      </c>
      <c r="G387" s="63">
        <f t="shared" si="54"/>
        <v>1.5030881642585413E-2</v>
      </c>
      <c r="H387" s="79">
        <f t="shared" si="55"/>
        <v>121.80370579711025</v>
      </c>
      <c r="I387" s="79">
        <f t="shared" si="56"/>
        <v>-1.8037057971102541</v>
      </c>
      <c r="J387" s="63">
        <f t="shared" si="57"/>
        <v>1.5144413458613651E-2</v>
      </c>
      <c r="K387" s="79">
        <f t="shared" si="58"/>
        <v>121.81732961503363</v>
      </c>
      <c r="L387" s="79">
        <f t="shared" si="59"/>
        <v>-1.8173296150336284</v>
      </c>
      <c r="R387" s="80">
        <f t="shared" si="50"/>
        <v>2.7125200515272654E-4</v>
      </c>
    </row>
    <row r="388" spans="1:18" s="69" customFormat="1" ht="14.25" x14ac:dyDescent="0.2">
      <c r="A388" s="62">
        <v>383</v>
      </c>
      <c r="B388" s="78">
        <v>43410</v>
      </c>
      <c r="C388" s="79">
        <v>354.460938</v>
      </c>
      <c r="D388" s="79">
        <f t="shared" si="51"/>
        <v>4.3428650000000175</v>
      </c>
      <c r="E388" s="79">
        <f t="shared" si="52"/>
        <v>124.34286500000002</v>
      </c>
      <c r="F388" s="63">
        <f t="shared" si="53"/>
        <v>3.6190541666666812E-2</v>
      </c>
      <c r="G388" s="63">
        <f t="shared" si="54"/>
        <v>1.2327701880506955E-2</v>
      </c>
      <c r="H388" s="79">
        <f t="shared" si="55"/>
        <v>121.47932422566085</v>
      </c>
      <c r="I388" s="79">
        <f t="shared" si="56"/>
        <v>-1.4793242256608465</v>
      </c>
      <c r="J388" s="63">
        <f t="shared" si="57"/>
        <v>1.2404001206758664E-2</v>
      </c>
      <c r="K388" s="79">
        <f t="shared" si="58"/>
        <v>121.48848014481105</v>
      </c>
      <c r="L388" s="79">
        <f t="shared" si="59"/>
        <v>-1.4884801448110494</v>
      </c>
      <c r="R388" s="80">
        <f t="shared" si="50"/>
        <v>1.8951790451689841E-4</v>
      </c>
    </row>
    <row r="389" spans="1:18" s="69" customFormat="1" ht="14.25" x14ac:dyDescent="0.2">
      <c r="A389" s="62">
        <v>384</v>
      </c>
      <c r="B389" s="78">
        <v>43409</v>
      </c>
      <c r="C389" s="79">
        <v>350.11807299999998</v>
      </c>
      <c r="D389" s="79">
        <f t="shared" si="51"/>
        <v>4.0914009999999621</v>
      </c>
      <c r="E389" s="79">
        <f t="shared" si="52"/>
        <v>124.09140099999996</v>
      </c>
      <c r="F389" s="63">
        <f t="shared" si="53"/>
        <v>3.4095008333333017E-2</v>
      </c>
      <c r="G389" s="63">
        <f t="shared" si="54"/>
        <v>1.1754590229932652E-2</v>
      </c>
      <c r="H389" s="79">
        <f t="shared" si="55"/>
        <v>121.41055082759193</v>
      </c>
      <c r="I389" s="79">
        <f t="shared" si="56"/>
        <v>-1.4105508275919334</v>
      </c>
      <c r="J389" s="63">
        <f t="shared" si="57"/>
        <v>1.1823946912392816E-2</v>
      </c>
      <c r="K389" s="79">
        <f t="shared" si="58"/>
        <v>121.41887362948714</v>
      </c>
      <c r="L389" s="79">
        <f t="shared" si="59"/>
        <v>-1.4188736294871376</v>
      </c>
      <c r="R389" s="80">
        <f t="shared" si="50"/>
        <v>1.7406682086076351E-4</v>
      </c>
    </row>
    <row r="390" spans="1:18" s="69" customFormat="1" ht="14.25" x14ac:dyDescent="0.2">
      <c r="A390" s="62">
        <v>385</v>
      </c>
      <c r="B390" s="78">
        <v>43406</v>
      </c>
      <c r="C390" s="79">
        <v>346.02667200000002</v>
      </c>
      <c r="D390" s="79">
        <f t="shared" si="51"/>
        <v>-5.1456909999999993</v>
      </c>
      <c r="E390" s="79">
        <f t="shared" si="52"/>
        <v>114.854309</v>
      </c>
      <c r="F390" s="63">
        <f t="shared" si="53"/>
        <v>-4.2880758333333331E-2</v>
      </c>
      <c r="G390" s="63">
        <f t="shared" si="54"/>
        <v>-1.4761306820209893E-2</v>
      </c>
      <c r="H390" s="79">
        <f t="shared" si="55"/>
        <v>118.22864318157481</v>
      </c>
      <c r="I390" s="79">
        <f t="shared" si="56"/>
        <v>1.7713568184251898</v>
      </c>
      <c r="J390" s="63">
        <f t="shared" si="57"/>
        <v>-1.4652892830293708E-2</v>
      </c>
      <c r="K390" s="79">
        <f t="shared" si="58"/>
        <v>118.24165286036475</v>
      </c>
      <c r="L390" s="79">
        <f t="shared" si="59"/>
        <v>1.7583471396352479</v>
      </c>
      <c r="R390" s="80">
        <f t="shared" ref="R390:R453" si="60">+(G390-$R$2)^2</f>
        <v>1.7748790039902104E-4</v>
      </c>
    </row>
    <row r="391" spans="1:18" s="69" customFormat="1" ht="14.25" x14ac:dyDescent="0.2">
      <c r="A391" s="62">
        <v>386</v>
      </c>
      <c r="B391" s="78">
        <v>43405</v>
      </c>
      <c r="C391" s="79">
        <v>351.17236300000002</v>
      </c>
      <c r="D391" s="79">
        <f t="shared" ref="D391:D454" si="61">+C391-C392</f>
        <v>7.9410400000000436</v>
      </c>
      <c r="E391" s="79">
        <f t="shared" ref="E391:E454" si="62">+$C$6+D391</f>
        <v>127.94104000000004</v>
      </c>
      <c r="F391" s="63">
        <f t="shared" ref="F391:F454" si="63">+(E391-$C$6)/$C$6</f>
        <v>6.6175333333333697E-2</v>
      </c>
      <c r="G391" s="63">
        <f t="shared" ref="G391:G454" si="64">+LN(C391/C392)</f>
        <v>2.2872534680407824E-2</v>
      </c>
      <c r="H391" s="79">
        <f t="shared" ref="H391:H454" si="65">+$C$6*(1+G391)</f>
        <v>122.74470416164893</v>
      </c>
      <c r="I391" s="79">
        <f t="shared" ref="I391:I454" si="66">+$C$6-H391</f>
        <v>-2.7447041616489258</v>
      </c>
      <c r="J391" s="63">
        <f t="shared" ref="J391:J454" si="67">+(C391-C392)/C392</f>
        <v>2.3136116863087242E-2</v>
      </c>
      <c r="K391" s="79">
        <f t="shared" ref="K391:K454" si="68">+$C$6*(1+J391)</f>
        <v>122.77633402357047</v>
      </c>
      <c r="L391" s="79">
        <f t="shared" ref="L391:L454" si="69">+$C$6-K391</f>
        <v>-2.7763340235704703</v>
      </c>
      <c r="R391" s="80">
        <f t="shared" si="60"/>
        <v>5.9104334355820291E-4</v>
      </c>
    </row>
    <row r="392" spans="1:18" s="69" customFormat="1" ht="14.25" x14ac:dyDescent="0.2">
      <c r="A392" s="62">
        <v>387</v>
      </c>
      <c r="B392" s="78">
        <v>43404</v>
      </c>
      <c r="C392" s="79">
        <v>343.23132299999997</v>
      </c>
      <c r="D392" s="79">
        <f t="shared" si="61"/>
        <v>4.78774999999996</v>
      </c>
      <c r="E392" s="79">
        <f t="shared" si="62"/>
        <v>124.78774999999996</v>
      </c>
      <c r="F392" s="63">
        <f t="shared" si="63"/>
        <v>3.9897916666666332E-2</v>
      </c>
      <c r="G392" s="63">
        <f t="shared" si="64"/>
        <v>1.4047249668393786E-2</v>
      </c>
      <c r="H392" s="79">
        <f t="shared" si="65"/>
        <v>121.68566996020726</v>
      </c>
      <c r="I392" s="79">
        <f t="shared" si="66"/>
        <v>-1.6856699602072638</v>
      </c>
      <c r="J392" s="63">
        <f t="shared" si="67"/>
        <v>1.4146375886416847E-2</v>
      </c>
      <c r="K392" s="79">
        <f t="shared" si="68"/>
        <v>121.69756510637002</v>
      </c>
      <c r="L392" s="79">
        <f t="shared" si="69"/>
        <v>-1.6975651063700212</v>
      </c>
      <c r="R392" s="80">
        <f t="shared" si="60"/>
        <v>2.3981923101167328E-4</v>
      </c>
    </row>
    <row r="393" spans="1:18" s="69" customFormat="1" ht="14.25" x14ac:dyDescent="0.2">
      <c r="A393" s="62">
        <v>388</v>
      </c>
      <c r="B393" s="78">
        <v>43403</v>
      </c>
      <c r="C393" s="79">
        <v>338.44357300000001</v>
      </c>
      <c r="D393" s="79">
        <f t="shared" si="61"/>
        <v>13.850739000000033</v>
      </c>
      <c r="E393" s="79">
        <f t="shared" si="62"/>
        <v>133.85073900000003</v>
      </c>
      <c r="F393" s="63">
        <f t="shared" si="63"/>
        <v>0.11542282500000027</v>
      </c>
      <c r="G393" s="63">
        <f t="shared" si="64"/>
        <v>4.1785802828229253E-2</v>
      </c>
      <c r="H393" s="79">
        <f t="shared" si="65"/>
        <v>125.0142963393875</v>
      </c>
      <c r="I393" s="79">
        <f t="shared" si="66"/>
        <v>-5.0142963393874993</v>
      </c>
      <c r="J393" s="63">
        <f t="shared" si="67"/>
        <v>4.2671117625474236E-2</v>
      </c>
      <c r="K393" s="79">
        <f t="shared" si="68"/>
        <v>125.1205341150569</v>
      </c>
      <c r="L393" s="79">
        <f t="shared" si="69"/>
        <v>-5.1205341150568984</v>
      </c>
      <c r="R393" s="80">
        <f t="shared" si="60"/>
        <v>1.8683704671806967E-3</v>
      </c>
    </row>
    <row r="394" spans="1:18" s="69" customFormat="1" ht="14.25" x14ac:dyDescent="0.2">
      <c r="A394" s="62">
        <v>389</v>
      </c>
      <c r="B394" s="78">
        <v>43402</v>
      </c>
      <c r="C394" s="79">
        <v>324.59283399999998</v>
      </c>
      <c r="D394" s="79">
        <f t="shared" si="61"/>
        <v>-22.903992000000017</v>
      </c>
      <c r="E394" s="79">
        <f t="shared" si="62"/>
        <v>97.096007999999983</v>
      </c>
      <c r="F394" s="63">
        <f t="shared" si="63"/>
        <v>-0.19086660000000014</v>
      </c>
      <c r="G394" s="63">
        <f t="shared" si="64"/>
        <v>-6.8183952715105411E-2</v>
      </c>
      <c r="H394" s="79">
        <f t="shared" si="65"/>
        <v>111.81792567418736</v>
      </c>
      <c r="I394" s="79">
        <f t="shared" si="66"/>
        <v>8.1820743258126356</v>
      </c>
      <c r="J394" s="63">
        <f t="shared" si="67"/>
        <v>-6.5911370367451982E-2</v>
      </c>
      <c r="K394" s="79">
        <f t="shared" si="68"/>
        <v>112.09063555590576</v>
      </c>
      <c r="L394" s="79">
        <f t="shared" si="69"/>
        <v>7.909364444094237</v>
      </c>
      <c r="R394" s="80">
        <f t="shared" si="60"/>
        <v>4.4549089602586456E-3</v>
      </c>
    </row>
    <row r="395" spans="1:18" s="69" customFormat="1" ht="14.25" x14ac:dyDescent="0.2">
      <c r="A395" s="62">
        <v>390</v>
      </c>
      <c r="B395" s="78">
        <v>43399</v>
      </c>
      <c r="C395" s="79">
        <v>347.496826</v>
      </c>
      <c r="D395" s="79">
        <f t="shared" si="61"/>
        <v>-4.3525700000000143</v>
      </c>
      <c r="E395" s="79">
        <f t="shared" si="62"/>
        <v>115.64742999999999</v>
      </c>
      <c r="F395" s="63">
        <f t="shared" si="63"/>
        <v>-3.6271416666666785E-2</v>
      </c>
      <c r="G395" s="63">
        <f t="shared" si="64"/>
        <v>-1.2447700620286961E-2</v>
      </c>
      <c r="H395" s="79">
        <f t="shared" si="65"/>
        <v>118.50627592556556</v>
      </c>
      <c r="I395" s="79">
        <f t="shared" si="66"/>
        <v>1.4937240744344393</v>
      </c>
      <c r="J395" s="63">
        <f t="shared" si="67"/>
        <v>-1.2370548449087047E-2</v>
      </c>
      <c r="K395" s="79">
        <f t="shared" si="68"/>
        <v>118.51553418610956</v>
      </c>
      <c r="L395" s="79">
        <f t="shared" si="69"/>
        <v>1.4844658138904379</v>
      </c>
      <c r="R395" s="80">
        <f t="shared" si="60"/>
        <v>1.2119482889450717E-4</v>
      </c>
    </row>
    <row r="396" spans="1:18" s="69" customFormat="1" ht="14.25" x14ac:dyDescent="0.2">
      <c r="A396" s="62">
        <v>391</v>
      </c>
      <c r="B396" s="78">
        <v>43398</v>
      </c>
      <c r="C396" s="79">
        <v>351.84939600000001</v>
      </c>
      <c r="D396" s="79">
        <f t="shared" si="61"/>
        <v>8.8211670000000026</v>
      </c>
      <c r="E396" s="79">
        <f t="shared" si="62"/>
        <v>128.821167</v>
      </c>
      <c r="F396" s="63">
        <f t="shared" si="63"/>
        <v>7.3509725000000026E-2</v>
      </c>
      <c r="G396" s="63">
        <f t="shared" si="64"/>
        <v>2.5390487699468712E-2</v>
      </c>
      <c r="H396" s="79">
        <f t="shared" si="65"/>
        <v>123.04685852393624</v>
      </c>
      <c r="I396" s="79">
        <f t="shared" si="66"/>
        <v>-3.0468585239362369</v>
      </c>
      <c r="J396" s="63">
        <f t="shared" si="67"/>
        <v>2.5715571647603387E-2</v>
      </c>
      <c r="K396" s="79">
        <f t="shared" si="68"/>
        <v>123.08586859771241</v>
      </c>
      <c r="L396" s="79">
        <f t="shared" si="69"/>
        <v>-3.0858685977124054</v>
      </c>
      <c r="R396" s="80">
        <f t="shared" si="60"/>
        <v>7.1981327142840571E-4</v>
      </c>
    </row>
    <row r="397" spans="1:18" s="69" customFormat="1" ht="14.25" x14ac:dyDescent="0.2">
      <c r="A397" s="62">
        <v>392</v>
      </c>
      <c r="B397" s="78">
        <v>43397</v>
      </c>
      <c r="C397" s="79">
        <v>343.02822900000001</v>
      </c>
      <c r="D397" s="79">
        <f t="shared" si="61"/>
        <v>4.4492500000000064</v>
      </c>
      <c r="E397" s="79">
        <f t="shared" si="62"/>
        <v>124.44925000000001</v>
      </c>
      <c r="F397" s="63">
        <f t="shared" si="63"/>
        <v>3.7077083333333385E-2</v>
      </c>
      <c r="G397" s="63">
        <f t="shared" si="64"/>
        <v>1.3055358401916607E-2</v>
      </c>
      <c r="H397" s="79">
        <f t="shared" si="65"/>
        <v>121.56664300822999</v>
      </c>
      <c r="I397" s="79">
        <f t="shared" si="66"/>
        <v>-1.5666430082299883</v>
      </c>
      <c r="J397" s="63">
        <f t="shared" si="67"/>
        <v>1.3140951671426732E-2</v>
      </c>
      <c r="K397" s="79">
        <f t="shared" si="68"/>
        <v>121.57691420057121</v>
      </c>
      <c r="L397" s="79">
        <f t="shared" si="69"/>
        <v>-1.5769142005712098</v>
      </c>
      <c r="R397" s="80">
        <f t="shared" si="60"/>
        <v>2.1008202859643194E-4</v>
      </c>
    </row>
    <row r="398" spans="1:18" s="69" customFormat="1" ht="14.25" x14ac:dyDescent="0.2">
      <c r="A398" s="62">
        <v>393</v>
      </c>
      <c r="B398" s="78">
        <v>43396</v>
      </c>
      <c r="C398" s="79">
        <v>338.578979</v>
      </c>
      <c r="D398" s="79">
        <f t="shared" si="61"/>
        <v>-5.7357180000000199</v>
      </c>
      <c r="E398" s="79">
        <f t="shared" si="62"/>
        <v>114.26428199999998</v>
      </c>
      <c r="F398" s="63">
        <f t="shared" si="63"/>
        <v>-4.7797650000000164E-2</v>
      </c>
      <c r="G398" s="63">
        <f t="shared" si="64"/>
        <v>-1.679867037485944E-2</v>
      </c>
      <c r="H398" s="79">
        <f t="shared" si="65"/>
        <v>117.98415955501686</v>
      </c>
      <c r="I398" s="79">
        <f t="shared" si="66"/>
        <v>2.0158404449831409</v>
      </c>
      <c r="J398" s="63">
        <f t="shared" si="67"/>
        <v>-1.6658359489081058E-2</v>
      </c>
      <c r="K398" s="79">
        <f t="shared" si="68"/>
        <v>118.00099686131028</v>
      </c>
      <c r="L398" s="79">
        <f t="shared" si="69"/>
        <v>1.9990031386897158</v>
      </c>
      <c r="R398" s="80">
        <f t="shared" si="60"/>
        <v>2.3592413345226786E-4</v>
      </c>
    </row>
    <row r="399" spans="1:18" s="69" customFormat="1" ht="14.25" x14ac:dyDescent="0.2">
      <c r="A399" s="62">
        <v>394</v>
      </c>
      <c r="B399" s="78">
        <v>43395</v>
      </c>
      <c r="C399" s="79">
        <v>344.31469700000002</v>
      </c>
      <c r="D399" s="79">
        <f t="shared" si="61"/>
        <v>-0.27078299999999444</v>
      </c>
      <c r="E399" s="79">
        <f t="shared" si="62"/>
        <v>119.72921700000001</v>
      </c>
      <c r="F399" s="63">
        <f t="shared" si="63"/>
        <v>-2.2565249999999537E-3</v>
      </c>
      <c r="G399" s="63">
        <f t="shared" si="64"/>
        <v>-7.8613135251200941E-4</v>
      </c>
      <c r="H399" s="79">
        <f t="shared" si="65"/>
        <v>119.90566423769856</v>
      </c>
      <c r="I399" s="79">
        <f t="shared" si="66"/>
        <v>9.4335762301440695E-2</v>
      </c>
      <c r="J399" s="63">
        <f t="shared" si="67"/>
        <v>-7.8582243221622227E-4</v>
      </c>
      <c r="K399" s="79">
        <f t="shared" si="68"/>
        <v>119.90570130813406</v>
      </c>
      <c r="L399" s="79">
        <f t="shared" si="69"/>
        <v>9.4298691865944306E-2</v>
      </c>
      <c r="R399" s="80">
        <f t="shared" si="60"/>
        <v>4.260394440950458E-7</v>
      </c>
    </row>
    <row r="400" spans="1:18" s="69" customFormat="1" ht="14.25" x14ac:dyDescent="0.2">
      <c r="A400" s="62">
        <v>395</v>
      </c>
      <c r="B400" s="78">
        <v>43392</v>
      </c>
      <c r="C400" s="79">
        <v>344.58548000000002</v>
      </c>
      <c r="D400" s="79">
        <f t="shared" si="61"/>
        <v>-2.9887689999999907</v>
      </c>
      <c r="E400" s="79">
        <f t="shared" si="62"/>
        <v>117.01123100000001</v>
      </c>
      <c r="F400" s="63">
        <f t="shared" si="63"/>
        <v>-2.4906408333333255E-2</v>
      </c>
      <c r="G400" s="63">
        <f t="shared" si="64"/>
        <v>-8.6361209720717032E-3</v>
      </c>
      <c r="H400" s="79">
        <f t="shared" si="65"/>
        <v>118.96366548335141</v>
      </c>
      <c r="I400" s="79">
        <f t="shared" si="66"/>
        <v>1.0363345166485942</v>
      </c>
      <c r="J400" s="63">
        <f t="shared" si="67"/>
        <v>-8.5989367986809371E-3</v>
      </c>
      <c r="K400" s="79">
        <f t="shared" si="68"/>
        <v>118.96812758415828</v>
      </c>
      <c r="L400" s="79">
        <f t="shared" si="69"/>
        <v>1.0318724158417183</v>
      </c>
      <c r="R400" s="80">
        <f t="shared" si="60"/>
        <v>5.1800733579209163E-5</v>
      </c>
    </row>
    <row r="401" spans="1:18" s="69" customFormat="1" ht="14.25" x14ac:dyDescent="0.2">
      <c r="A401" s="62">
        <v>396</v>
      </c>
      <c r="B401" s="78">
        <v>43391</v>
      </c>
      <c r="C401" s="79">
        <v>347.57424900000001</v>
      </c>
      <c r="D401" s="79">
        <f t="shared" si="61"/>
        <v>-5.9484259999999836</v>
      </c>
      <c r="E401" s="79">
        <f t="shared" si="62"/>
        <v>114.05157400000002</v>
      </c>
      <c r="F401" s="63">
        <f t="shared" si="63"/>
        <v>-4.9570216666666528E-2</v>
      </c>
      <c r="G401" s="63">
        <f t="shared" si="64"/>
        <v>-1.6969319182513216E-2</v>
      </c>
      <c r="H401" s="79">
        <f t="shared" si="65"/>
        <v>117.96368169809841</v>
      </c>
      <c r="I401" s="79">
        <f t="shared" si="66"/>
        <v>2.0363183019015878</v>
      </c>
      <c r="J401" s="63">
        <f t="shared" si="67"/>
        <v>-1.6826151250411262E-2</v>
      </c>
      <c r="K401" s="79">
        <f t="shared" si="68"/>
        <v>117.98086184995064</v>
      </c>
      <c r="L401" s="79">
        <f t="shared" si="69"/>
        <v>2.0191381500493577</v>
      </c>
      <c r="R401" s="80">
        <f t="shared" si="60"/>
        <v>2.4119552510553038E-4</v>
      </c>
    </row>
    <row r="402" spans="1:18" s="69" customFormat="1" ht="14.25" x14ac:dyDescent="0.2">
      <c r="A402" s="62">
        <v>397</v>
      </c>
      <c r="B402" s="78">
        <v>43390</v>
      </c>
      <c r="C402" s="79">
        <v>353.52267499999999</v>
      </c>
      <c r="D402" s="79">
        <f t="shared" si="61"/>
        <v>-2.6599120000000198</v>
      </c>
      <c r="E402" s="79">
        <f t="shared" si="62"/>
        <v>117.34008799999998</v>
      </c>
      <c r="F402" s="63">
        <f t="shared" si="63"/>
        <v>-2.2165933333333498E-2</v>
      </c>
      <c r="G402" s="63">
        <f t="shared" si="64"/>
        <v>-7.4958566519786564E-3</v>
      </c>
      <c r="H402" s="79">
        <f t="shared" si="65"/>
        <v>119.10049720176256</v>
      </c>
      <c r="I402" s="79">
        <f t="shared" si="66"/>
        <v>0.89950279823743529</v>
      </c>
      <c r="J402" s="63">
        <f t="shared" si="67"/>
        <v>-7.4678327831899875E-3</v>
      </c>
      <c r="K402" s="79">
        <f t="shared" si="68"/>
        <v>119.10386006601721</v>
      </c>
      <c r="L402" s="79">
        <f t="shared" si="69"/>
        <v>0.8961399339827949</v>
      </c>
      <c r="R402" s="80">
        <f t="shared" si="60"/>
        <v>3.6687349892379789E-5</v>
      </c>
    </row>
    <row r="403" spans="1:18" s="69" customFormat="1" ht="14.25" x14ac:dyDescent="0.2">
      <c r="A403" s="62">
        <v>398</v>
      </c>
      <c r="B403" s="78">
        <v>43389</v>
      </c>
      <c r="C403" s="79">
        <v>356.18258700000001</v>
      </c>
      <c r="D403" s="79">
        <f t="shared" si="61"/>
        <v>9.0628970000000209</v>
      </c>
      <c r="E403" s="79">
        <f t="shared" si="62"/>
        <v>129.06289700000002</v>
      </c>
      <c r="F403" s="63">
        <f t="shared" si="63"/>
        <v>7.5524141666666836E-2</v>
      </c>
      <c r="G403" s="63">
        <f t="shared" si="64"/>
        <v>2.5773835776241583E-2</v>
      </c>
      <c r="H403" s="79">
        <f t="shared" si="65"/>
        <v>123.09286029314899</v>
      </c>
      <c r="I403" s="79">
        <f t="shared" si="66"/>
        <v>-3.0928602931489877</v>
      </c>
      <c r="J403" s="63">
        <f t="shared" si="67"/>
        <v>2.6108853116341573E-2</v>
      </c>
      <c r="K403" s="79">
        <f t="shared" si="68"/>
        <v>123.133062373961</v>
      </c>
      <c r="L403" s="79">
        <f t="shared" si="69"/>
        <v>-3.1330623739609962</v>
      </c>
      <c r="R403" s="80">
        <f t="shared" si="60"/>
        <v>7.4053017590729664E-4</v>
      </c>
    </row>
    <row r="404" spans="1:18" s="69" customFormat="1" ht="14.25" x14ac:dyDescent="0.2">
      <c r="A404" s="62">
        <v>399</v>
      </c>
      <c r="B404" s="78">
        <v>43388</v>
      </c>
      <c r="C404" s="79">
        <v>347.11968999999999</v>
      </c>
      <c r="D404" s="79">
        <f t="shared" si="61"/>
        <v>-1.1896360000000072</v>
      </c>
      <c r="E404" s="79">
        <f t="shared" si="62"/>
        <v>118.81036399999999</v>
      </c>
      <c r="F404" s="63">
        <f t="shared" si="63"/>
        <v>-9.9136333333333937E-3</v>
      </c>
      <c r="G404" s="63">
        <f t="shared" si="64"/>
        <v>-3.4213043547283674E-3</v>
      </c>
      <c r="H404" s="79">
        <f t="shared" si="65"/>
        <v>119.5894434774326</v>
      </c>
      <c r="I404" s="79">
        <f t="shared" si="66"/>
        <v>0.41055652256740416</v>
      </c>
      <c r="J404" s="63">
        <f t="shared" si="67"/>
        <v>-3.4154583618585259E-3</v>
      </c>
      <c r="K404" s="79">
        <f t="shared" si="68"/>
        <v>119.59014499657698</v>
      </c>
      <c r="L404" s="79">
        <f t="shared" si="69"/>
        <v>0.40985500342301862</v>
      </c>
      <c r="R404" s="80">
        <f t="shared" si="60"/>
        <v>3.9301319161202982E-6</v>
      </c>
    </row>
    <row r="405" spans="1:18" s="69" customFormat="1" ht="14.25" x14ac:dyDescent="0.2">
      <c r="A405" s="62">
        <v>400</v>
      </c>
      <c r="B405" s="78">
        <v>43385</v>
      </c>
      <c r="C405" s="79">
        <v>348.309326</v>
      </c>
      <c r="D405" s="79">
        <f t="shared" si="61"/>
        <v>1.9344790000000103</v>
      </c>
      <c r="E405" s="79">
        <f t="shared" si="62"/>
        <v>121.93447900000001</v>
      </c>
      <c r="F405" s="63">
        <f t="shared" si="63"/>
        <v>1.6120658333333419E-2</v>
      </c>
      <c r="G405" s="63">
        <f t="shared" si="64"/>
        <v>5.5693913162536439E-3</v>
      </c>
      <c r="H405" s="79">
        <f t="shared" si="65"/>
        <v>120.66832695795043</v>
      </c>
      <c r="I405" s="79">
        <f t="shared" si="66"/>
        <v>-0.66832695795042696</v>
      </c>
      <c r="J405" s="63">
        <f t="shared" si="67"/>
        <v>5.5849292082112718E-3</v>
      </c>
      <c r="K405" s="79">
        <f t="shared" si="68"/>
        <v>120.67019150498535</v>
      </c>
      <c r="L405" s="79">
        <f t="shared" si="69"/>
        <v>-0.67019150498535396</v>
      </c>
      <c r="R405" s="80">
        <f t="shared" si="60"/>
        <v>4.9115422846918416E-5</v>
      </c>
    </row>
    <row r="406" spans="1:18" s="69" customFormat="1" ht="14.25" x14ac:dyDescent="0.2">
      <c r="A406" s="62">
        <v>401</v>
      </c>
      <c r="B406" s="78">
        <v>43384</v>
      </c>
      <c r="C406" s="79">
        <v>346.37484699999999</v>
      </c>
      <c r="D406" s="79">
        <f t="shared" si="61"/>
        <v>-9.0533149999999978</v>
      </c>
      <c r="E406" s="79">
        <f t="shared" si="62"/>
        <v>110.946685</v>
      </c>
      <c r="F406" s="63">
        <f t="shared" si="63"/>
        <v>-7.5444291666666649E-2</v>
      </c>
      <c r="G406" s="63">
        <f t="shared" si="64"/>
        <v>-2.5801591408579329E-2</v>
      </c>
      <c r="H406" s="79">
        <f t="shared" si="65"/>
        <v>116.90380903097048</v>
      </c>
      <c r="I406" s="79">
        <f t="shared" si="66"/>
        <v>3.0961909690295215</v>
      </c>
      <c r="J406" s="63">
        <f t="shared" si="67"/>
        <v>-2.5471574759458701E-2</v>
      </c>
      <c r="K406" s="79">
        <f t="shared" si="68"/>
        <v>116.94341102886496</v>
      </c>
      <c r="L406" s="79">
        <f t="shared" si="69"/>
        <v>3.0565889711350422</v>
      </c>
      <c r="R406" s="80">
        <f t="shared" si="60"/>
        <v>5.9354325063408551E-4</v>
      </c>
    </row>
    <row r="407" spans="1:18" s="69" customFormat="1" ht="14.25" x14ac:dyDescent="0.2">
      <c r="A407" s="62">
        <v>402</v>
      </c>
      <c r="B407" s="78">
        <v>43383</v>
      </c>
      <c r="C407" s="79">
        <v>355.42816199999999</v>
      </c>
      <c r="D407" s="79">
        <f t="shared" si="61"/>
        <v>-17.381102999999996</v>
      </c>
      <c r="E407" s="79">
        <f t="shared" si="62"/>
        <v>102.618897</v>
      </c>
      <c r="F407" s="63">
        <f t="shared" si="63"/>
        <v>-0.14484252499999997</v>
      </c>
      <c r="G407" s="63">
        <f t="shared" si="64"/>
        <v>-4.7743782096596958E-2</v>
      </c>
      <c r="H407" s="79">
        <f t="shared" si="65"/>
        <v>114.27074614840836</v>
      </c>
      <c r="I407" s="79">
        <f t="shared" si="66"/>
        <v>5.7292538515916362</v>
      </c>
      <c r="J407" s="63">
        <f t="shared" si="67"/>
        <v>-4.6621971693756044E-2</v>
      </c>
      <c r="K407" s="79">
        <f t="shared" si="68"/>
        <v>114.40536339674928</v>
      </c>
      <c r="L407" s="79">
        <f t="shared" si="69"/>
        <v>5.59463660325072</v>
      </c>
      <c r="R407" s="80">
        <f t="shared" si="60"/>
        <v>2.144146891739457E-3</v>
      </c>
    </row>
    <row r="408" spans="1:18" s="69" customFormat="1" ht="14.25" x14ac:dyDescent="0.2">
      <c r="A408" s="62">
        <v>403</v>
      </c>
      <c r="B408" s="78">
        <v>43382</v>
      </c>
      <c r="C408" s="79">
        <v>372.80926499999998</v>
      </c>
      <c r="D408" s="79">
        <f t="shared" si="61"/>
        <v>-0.31921400000004496</v>
      </c>
      <c r="E408" s="79">
        <f t="shared" si="62"/>
        <v>119.68078599999996</v>
      </c>
      <c r="F408" s="63">
        <f t="shared" si="63"/>
        <v>-2.6601166666670411E-3</v>
      </c>
      <c r="G408" s="63">
        <f t="shared" si="64"/>
        <v>-8.5587308606788572E-4</v>
      </c>
      <c r="H408" s="79">
        <f t="shared" si="65"/>
        <v>119.89729522967184</v>
      </c>
      <c r="I408" s="79">
        <f t="shared" si="66"/>
        <v>0.10270477032815961</v>
      </c>
      <c r="J408" s="63">
        <f t="shared" si="67"/>
        <v>-8.555069311663153E-4</v>
      </c>
      <c r="K408" s="79">
        <f t="shared" si="68"/>
        <v>119.89733916826005</v>
      </c>
      <c r="L408" s="79">
        <f t="shared" si="69"/>
        <v>0.10266083173995355</v>
      </c>
      <c r="R408" s="80">
        <f t="shared" si="60"/>
        <v>3.3986012735123413E-7</v>
      </c>
    </row>
    <row r="409" spans="1:18" s="69" customFormat="1" ht="14.25" x14ac:dyDescent="0.2">
      <c r="A409" s="62">
        <v>404</v>
      </c>
      <c r="B409" s="78">
        <v>43381</v>
      </c>
      <c r="C409" s="79">
        <v>373.12847900000003</v>
      </c>
      <c r="D409" s="79">
        <f t="shared" si="61"/>
        <v>-0.67706299999997555</v>
      </c>
      <c r="E409" s="79">
        <f t="shared" si="62"/>
        <v>119.32293700000002</v>
      </c>
      <c r="F409" s="63">
        <f t="shared" si="63"/>
        <v>-5.6421916666664629E-3</v>
      </c>
      <c r="G409" s="63">
        <f t="shared" si="64"/>
        <v>-1.8129129652784618E-3</v>
      </c>
      <c r="H409" s="79">
        <f t="shared" si="65"/>
        <v>119.78245044416659</v>
      </c>
      <c r="I409" s="79">
        <f t="shared" si="66"/>
        <v>0.21754955583341484</v>
      </c>
      <c r="J409" s="63">
        <f t="shared" si="67"/>
        <v>-1.8112706311881688E-3</v>
      </c>
      <c r="K409" s="79">
        <f t="shared" si="68"/>
        <v>119.78264752425743</v>
      </c>
      <c r="L409" s="79">
        <f t="shared" si="69"/>
        <v>0.21735247574257244</v>
      </c>
      <c r="R409" s="80">
        <f t="shared" si="60"/>
        <v>1.3992435629801594E-7</v>
      </c>
    </row>
    <row r="410" spans="1:18" s="69" customFormat="1" ht="14.25" x14ac:dyDescent="0.2">
      <c r="A410" s="62">
        <v>405</v>
      </c>
      <c r="B410" s="78">
        <v>43378</v>
      </c>
      <c r="C410" s="79">
        <v>373.805542</v>
      </c>
      <c r="D410" s="79">
        <f t="shared" si="61"/>
        <v>-3.4046329999999898</v>
      </c>
      <c r="E410" s="79">
        <f t="shared" si="62"/>
        <v>116.59536700000001</v>
      </c>
      <c r="F410" s="63">
        <f t="shared" si="63"/>
        <v>-2.8371941666666581E-2</v>
      </c>
      <c r="G410" s="63">
        <f t="shared" si="64"/>
        <v>-9.0668044532387065E-3</v>
      </c>
      <c r="H410" s="79">
        <f t="shared" si="65"/>
        <v>118.91198346561136</v>
      </c>
      <c r="I410" s="79">
        <f t="shared" si="66"/>
        <v>1.0880165343886432</v>
      </c>
      <c r="J410" s="63">
        <f t="shared" si="67"/>
        <v>-9.0258249263821949E-3</v>
      </c>
      <c r="K410" s="79">
        <f t="shared" si="68"/>
        <v>118.91690100883415</v>
      </c>
      <c r="L410" s="79">
        <f t="shared" si="69"/>
        <v>1.0830989911658548</v>
      </c>
      <c r="R410" s="80">
        <f t="shared" si="60"/>
        <v>5.8185714718628762E-5</v>
      </c>
    </row>
    <row r="411" spans="1:18" s="69" customFormat="1" ht="14.25" x14ac:dyDescent="0.2">
      <c r="A411" s="62">
        <v>406</v>
      </c>
      <c r="B411" s="78">
        <v>43377</v>
      </c>
      <c r="C411" s="79">
        <v>377.21017499999999</v>
      </c>
      <c r="D411" s="79">
        <f t="shared" si="61"/>
        <v>-2.2343139999999835</v>
      </c>
      <c r="E411" s="79">
        <f t="shared" si="62"/>
        <v>117.76568600000002</v>
      </c>
      <c r="F411" s="63">
        <f t="shared" si="63"/>
        <v>-1.8619283333333195E-2</v>
      </c>
      <c r="G411" s="63">
        <f t="shared" si="64"/>
        <v>-5.905786616782452E-3</v>
      </c>
      <c r="H411" s="79">
        <f t="shared" si="65"/>
        <v>119.29130560598611</v>
      </c>
      <c r="I411" s="79">
        <f t="shared" si="66"/>
        <v>0.70869439401388945</v>
      </c>
      <c r="J411" s="63">
        <f t="shared" si="67"/>
        <v>-5.8883817390216033E-3</v>
      </c>
      <c r="K411" s="79">
        <f t="shared" si="68"/>
        <v>119.2933941913174</v>
      </c>
      <c r="L411" s="79">
        <f t="shared" si="69"/>
        <v>0.70660580868259615</v>
      </c>
      <c r="R411" s="80">
        <f t="shared" si="60"/>
        <v>1.995353771681911E-5</v>
      </c>
    </row>
    <row r="412" spans="1:18" s="69" customFormat="1" ht="14.25" x14ac:dyDescent="0.2">
      <c r="A412" s="62">
        <v>407</v>
      </c>
      <c r="B412" s="78">
        <v>43376</v>
      </c>
      <c r="C412" s="79">
        <v>379.44448899999998</v>
      </c>
      <c r="D412" s="79">
        <f t="shared" si="61"/>
        <v>5.7356879999999819</v>
      </c>
      <c r="E412" s="79">
        <f t="shared" si="62"/>
        <v>125.73568799999998</v>
      </c>
      <c r="F412" s="63">
        <f t="shared" si="63"/>
        <v>4.7797399999999851E-2</v>
      </c>
      <c r="G412" s="63">
        <f t="shared" si="64"/>
        <v>1.5231424900959838E-2</v>
      </c>
      <c r="H412" s="79">
        <f t="shared" si="65"/>
        <v>121.82777098811516</v>
      </c>
      <c r="I412" s="79">
        <f t="shared" si="66"/>
        <v>-1.8277709881151623</v>
      </c>
      <c r="J412" s="63">
        <f t="shared" si="67"/>
        <v>1.5348014241708967E-2</v>
      </c>
      <c r="K412" s="79">
        <f t="shared" si="68"/>
        <v>121.84176170900508</v>
      </c>
      <c r="L412" s="79">
        <f t="shared" si="69"/>
        <v>-1.841761709005084</v>
      </c>
      <c r="R412" s="80">
        <f t="shared" si="60"/>
        <v>2.7789800937506019E-4</v>
      </c>
    </row>
    <row r="413" spans="1:18" s="69" customFormat="1" ht="14.25" x14ac:dyDescent="0.2">
      <c r="A413" s="62">
        <v>408</v>
      </c>
      <c r="B413" s="78">
        <v>43375</v>
      </c>
      <c r="C413" s="79">
        <v>373.70880099999999</v>
      </c>
      <c r="D413" s="79">
        <f t="shared" si="61"/>
        <v>3.9462889999999788</v>
      </c>
      <c r="E413" s="79">
        <f t="shared" si="62"/>
        <v>123.94628899999998</v>
      </c>
      <c r="F413" s="63">
        <f t="shared" si="63"/>
        <v>3.2885741666666489E-2</v>
      </c>
      <c r="G413" s="63">
        <f t="shared" si="64"/>
        <v>1.0615947091997474E-2</v>
      </c>
      <c r="H413" s="79">
        <f t="shared" si="65"/>
        <v>121.27391365103971</v>
      </c>
      <c r="I413" s="79">
        <f t="shared" si="66"/>
        <v>-1.273913651039706</v>
      </c>
      <c r="J413" s="63">
        <f t="shared" si="67"/>
        <v>1.0672496188580573E-2</v>
      </c>
      <c r="K413" s="79">
        <f t="shared" si="68"/>
        <v>121.28069954262968</v>
      </c>
      <c r="L413" s="79">
        <f t="shared" si="69"/>
        <v>-1.2806995426296766</v>
      </c>
      <c r="R413" s="80">
        <f t="shared" si="60"/>
        <v>1.4531809250726993E-4</v>
      </c>
    </row>
    <row r="414" spans="1:18" s="69" customFormat="1" ht="14.25" x14ac:dyDescent="0.2">
      <c r="A414" s="62">
        <v>409</v>
      </c>
      <c r="B414" s="78">
        <v>43374</v>
      </c>
      <c r="C414" s="79">
        <v>369.76251200000002</v>
      </c>
      <c r="D414" s="79">
        <f t="shared" si="61"/>
        <v>10.049560000000042</v>
      </c>
      <c r="E414" s="79">
        <f t="shared" si="62"/>
        <v>130.04956000000004</v>
      </c>
      <c r="F414" s="63">
        <f t="shared" si="63"/>
        <v>8.3746333333333686E-2</v>
      </c>
      <c r="G414" s="63">
        <f t="shared" si="64"/>
        <v>2.7554582261262093E-2</v>
      </c>
      <c r="H414" s="79">
        <f t="shared" si="65"/>
        <v>123.30654987135146</v>
      </c>
      <c r="I414" s="79">
        <f t="shared" si="66"/>
        <v>-3.3065498713514643</v>
      </c>
      <c r="J414" s="63">
        <f t="shared" si="67"/>
        <v>2.7937720741287191E-2</v>
      </c>
      <c r="K414" s="79">
        <f t="shared" si="68"/>
        <v>123.35252648895447</v>
      </c>
      <c r="L414" s="79">
        <f t="shared" si="69"/>
        <v>-3.3525264889544673</v>
      </c>
      <c r="R414" s="80">
        <f t="shared" si="60"/>
        <v>8.4061901706805684E-4</v>
      </c>
    </row>
    <row r="415" spans="1:18" s="69" customFormat="1" ht="14.25" x14ac:dyDescent="0.2">
      <c r="A415" s="62">
        <v>410</v>
      </c>
      <c r="B415" s="78">
        <v>43371</v>
      </c>
      <c r="C415" s="79">
        <v>359.71295199999997</v>
      </c>
      <c r="D415" s="79">
        <f t="shared" si="61"/>
        <v>4.3621829999999591</v>
      </c>
      <c r="E415" s="79">
        <f t="shared" si="62"/>
        <v>124.36218299999996</v>
      </c>
      <c r="F415" s="63">
        <f t="shared" si="63"/>
        <v>3.6351524999999656E-2</v>
      </c>
      <c r="G415" s="63">
        <f t="shared" si="64"/>
        <v>1.220097450341626E-2</v>
      </c>
      <c r="H415" s="79">
        <f t="shared" si="65"/>
        <v>121.46411694040994</v>
      </c>
      <c r="I415" s="79">
        <f t="shared" si="66"/>
        <v>-1.4641169404099372</v>
      </c>
      <c r="J415" s="63">
        <f t="shared" si="67"/>
        <v>1.2275710032303206E-2</v>
      </c>
      <c r="K415" s="79">
        <f t="shared" si="68"/>
        <v>121.47308520387638</v>
      </c>
      <c r="L415" s="79">
        <f t="shared" si="69"/>
        <v>-1.47308520387638</v>
      </c>
      <c r="R415" s="80">
        <f t="shared" si="60"/>
        <v>1.8604476674714379E-4</v>
      </c>
    </row>
    <row r="416" spans="1:18" s="69" customFormat="1" ht="14.25" x14ac:dyDescent="0.2">
      <c r="A416" s="62">
        <v>411</v>
      </c>
      <c r="B416" s="78">
        <v>43370</v>
      </c>
      <c r="C416" s="79">
        <v>355.35076900000001</v>
      </c>
      <c r="D416" s="79">
        <f t="shared" si="61"/>
        <v>2.2826540000000364</v>
      </c>
      <c r="E416" s="79">
        <f t="shared" si="62"/>
        <v>122.28265400000004</v>
      </c>
      <c r="F416" s="63">
        <f t="shared" si="63"/>
        <v>1.902211666666697E-2</v>
      </c>
      <c r="G416" s="63">
        <f t="shared" si="64"/>
        <v>6.4443846753737795E-3</v>
      </c>
      <c r="H416" s="79">
        <f t="shared" si="65"/>
        <v>120.77332616104484</v>
      </c>
      <c r="I416" s="79">
        <f t="shared" si="66"/>
        <v>-0.7733261610448352</v>
      </c>
      <c r="J416" s="63">
        <f t="shared" si="67"/>
        <v>6.4651944002364434E-3</v>
      </c>
      <c r="K416" s="79">
        <f t="shared" si="68"/>
        <v>120.77582332802838</v>
      </c>
      <c r="L416" s="79">
        <f t="shared" si="69"/>
        <v>-0.77582332802838039</v>
      </c>
      <c r="R416" s="80">
        <f t="shared" si="60"/>
        <v>6.2145362513074811E-5</v>
      </c>
    </row>
    <row r="417" spans="1:18" s="69" customFormat="1" ht="14.25" x14ac:dyDescent="0.2">
      <c r="A417" s="62">
        <v>412</v>
      </c>
      <c r="B417" s="78">
        <v>43369</v>
      </c>
      <c r="C417" s="79">
        <v>353.06811499999998</v>
      </c>
      <c r="D417" s="79">
        <f t="shared" si="61"/>
        <v>-2.1278990000000135</v>
      </c>
      <c r="E417" s="79">
        <f t="shared" si="62"/>
        <v>117.87210099999999</v>
      </c>
      <c r="F417" s="63">
        <f t="shared" si="63"/>
        <v>-1.773249166666678E-2</v>
      </c>
      <c r="G417" s="63">
        <f t="shared" si="64"/>
        <v>-6.0087905494146015E-3</v>
      </c>
      <c r="H417" s="79">
        <f t="shared" si="65"/>
        <v>119.27894513407024</v>
      </c>
      <c r="I417" s="79">
        <f t="shared" si="66"/>
        <v>0.72105486592975865</v>
      </c>
      <c r="J417" s="63">
        <f t="shared" si="67"/>
        <v>-5.9907738716910644E-3</v>
      </c>
      <c r="K417" s="79">
        <f t="shared" si="68"/>
        <v>119.28110713539706</v>
      </c>
      <c r="L417" s="79">
        <f t="shared" si="69"/>
        <v>0.71889286460293533</v>
      </c>
      <c r="R417" s="80">
        <f t="shared" si="60"/>
        <v>2.0884371949042314E-5</v>
      </c>
    </row>
    <row r="418" spans="1:18" s="69" customFormat="1" ht="14.25" x14ac:dyDescent="0.2">
      <c r="A418" s="62">
        <v>413</v>
      </c>
      <c r="B418" s="78">
        <v>43368</v>
      </c>
      <c r="C418" s="79">
        <v>355.19601399999999</v>
      </c>
      <c r="D418" s="79">
        <f t="shared" si="61"/>
        <v>-0.73510800000002519</v>
      </c>
      <c r="E418" s="79">
        <f t="shared" si="62"/>
        <v>119.26489199999997</v>
      </c>
      <c r="F418" s="63">
        <f t="shared" si="63"/>
        <v>-6.12590000000021E-3</v>
      </c>
      <c r="G418" s="63">
        <f t="shared" si="64"/>
        <v>-2.0674453965464573E-3</v>
      </c>
      <c r="H418" s="79">
        <f t="shared" si="65"/>
        <v>119.75190655241443</v>
      </c>
      <c r="I418" s="79">
        <f t="shared" si="66"/>
        <v>0.24809344758557472</v>
      </c>
      <c r="J418" s="63">
        <f t="shared" si="67"/>
        <v>-2.0653097033757704E-3</v>
      </c>
      <c r="K418" s="79">
        <f t="shared" si="68"/>
        <v>119.7521628355949</v>
      </c>
      <c r="L418" s="79">
        <f t="shared" si="69"/>
        <v>0.24783716440509806</v>
      </c>
      <c r="R418" s="80">
        <f t="shared" si="60"/>
        <v>3.9513428035880488E-7</v>
      </c>
    </row>
    <row r="419" spans="1:18" s="69" customFormat="1" ht="14.25" x14ac:dyDescent="0.2">
      <c r="A419" s="62">
        <v>414</v>
      </c>
      <c r="B419" s="78">
        <v>43367</v>
      </c>
      <c r="C419" s="79">
        <v>355.93112200000002</v>
      </c>
      <c r="D419" s="79">
        <f t="shared" si="61"/>
        <v>-4.1011049999999614</v>
      </c>
      <c r="E419" s="79">
        <f t="shared" si="62"/>
        <v>115.89889500000004</v>
      </c>
      <c r="F419" s="63">
        <f t="shared" si="63"/>
        <v>-3.4175874999999675E-2</v>
      </c>
      <c r="G419" s="63">
        <f t="shared" si="64"/>
        <v>-1.1456312283224582E-2</v>
      </c>
      <c r="H419" s="79">
        <f t="shared" si="65"/>
        <v>118.62524252601304</v>
      </c>
      <c r="I419" s="79">
        <f t="shared" si="66"/>
        <v>1.3747574739869606</v>
      </c>
      <c r="J419" s="63">
        <f t="shared" si="67"/>
        <v>-1.139093862283601E-2</v>
      </c>
      <c r="K419" s="79">
        <f t="shared" si="68"/>
        <v>118.63308736525968</v>
      </c>
      <c r="L419" s="79">
        <f t="shared" si="69"/>
        <v>1.3669126347403164</v>
      </c>
      <c r="R419" s="80">
        <f t="shared" si="60"/>
        <v>1.003495841862332E-4</v>
      </c>
    </row>
    <row r="420" spans="1:18" s="69" customFormat="1" ht="14.25" x14ac:dyDescent="0.2">
      <c r="A420" s="62">
        <v>415</v>
      </c>
      <c r="B420" s="78">
        <v>43364</v>
      </c>
      <c r="C420" s="79">
        <v>360.03222699999998</v>
      </c>
      <c r="D420" s="79">
        <f t="shared" si="61"/>
        <v>4.6137389999999527</v>
      </c>
      <c r="E420" s="79">
        <f t="shared" si="62"/>
        <v>124.61373899999995</v>
      </c>
      <c r="F420" s="63">
        <f t="shared" si="63"/>
        <v>3.8447824999999609E-2</v>
      </c>
      <c r="G420" s="63">
        <f t="shared" si="64"/>
        <v>1.2897612261566197E-2</v>
      </c>
      <c r="H420" s="79">
        <f t="shared" si="65"/>
        <v>121.54771347138795</v>
      </c>
      <c r="I420" s="79">
        <f t="shared" si="66"/>
        <v>-1.5477134713879508</v>
      </c>
      <c r="J420" s="63">
        <f t="shared" si="67"/>
        <v>1.2981145201427879E-2</v>
      </c>
      <c r="K420" s="79">
        <f t="shared" si="68"/>
        <v>121.55773742417135</v>
      </c>
      <c r="L420" s="79">
        <f t="shared" si="69"/>
        <v>-1.55773742417135</v>
      </c>
      <c r="R420" s="80">
        <f t="shared" si="60"/>
        <v>2.0553410210450571E-4</v>
      </c>
    </row>
    <row r="421" spans="1:18" s="69" customFormat="1" ht="14.25" x14ac:dyDescent="0.2">
      <c r="A421" s="62">
        <v>416</v>
      </c>
      <c r="B421" s="78">
        <v>43363</v>
      </c>
      <c r="C421" s="79">
        <v>355.41848800000002</v>
      </c>
      <c r="D421" s="79">
        <f t="shared" si="61"/>
        <v>2.1666260000000079</v>
      </c>
      <c r="E421" s="79">
        <f t="shared" si="62"/>
        <v>122.16662600000001</v>
      </c>
      <c r="F421" s="63">
        <f t="shared" si="63"/>
        <v>1.8055216666666731E-2</v>
      </c>
      <c r="G421" s="63">
        <f t="shared" si="64"/>
        <v>6.114642021168573E-3</v>
      </c>
      <c r="H421" s="79">
        <f t="shared" si="65"/>
        <v>120.73375704254023</v>
      </c>
      <c r="I421" s="79">
        <f t="shared" si="66"/>
        <v>-0.73375704254023333</v>
      </c>
      <c r="J421" s="63">
        <f t="shared" si="67"/>
        <v>6.1333746062462594E-3</v>
      </c>
      <c r="K421" s="79">
        <f t="shared" si="68"/>
        <v>120.73600495274954</v>
      </c>
      <c r="L421" s="79">
        <f t="shared" si="69"/>
        <v>-0.73600495274953914</v>
      </c>
      <c r="R421" s="80">
        <f t="shared" si="60"/>
        <v>5.7055216385604667E-5</v>
      </c>
    </row>
    <row r="422" spans="1:18" s="69" customFormat="1" ht="14.25" x14ac:dyDescent="0.2">
      <c r="A422" s="62">
        <v>417</v>
      </c>
      <c r="B422" s="78">
        <v>43362</v>
      </c>
      <c r="C422" s="79">
        <v>353.25186200000002</v>
      </c>
      <c r="D422" s="79">
        <f t="shared" si="61"/>
        <v>1.5862430000000245</v>
      </c>
      <c r="E422" s="79">
        <f t="shared" si="62"/>
        <v>121.58624300000002</v>
      </c>
      <c r="F422" s="63">
        <f t="shared" si="63"/>
        <v>1.321869166666687E-2</v>
      </c>
      <c r="G422" s="63">
        <f t="shared" si="64"/>
        <v>4.5005145145389164E-3</v>
      </c>
      <c r="H422" s="79">
        <f t="shared" si="65"/>
        <v>120.54006174174467</v>
      </c>
      <c r="I422" s="79">
        <f t="shared" si="66"/>
        <v>-0.54006174174466537</v>
      </c>
      <c r="J422" s="63">
        <f t="shared" si="67"/>
        <v>4.5106570398058292E-3</v>
      </c>
      <c r="K422" s="79">
        <f t="shared" si="68"/>
        <v>120.54127884477671</v>
      </c>
      <c r="L422" s="79">
        <f t="shared" si="69"/>
        <v>-0.54127884477671273</v>
      </c>
      <c r="R422" s="80">
        <f t="shared" si="60"/>
        <v>3.5276030920779465E-5</v>
      </c>
    </row>
    <row r="423" spans="1:18" s="69" customFormat="1" ht="14.25" x14ac:dyDescent="0.2">
      <c r="A423" s="62">
        <v>418</v>
      </c>
      <c r="B423" s="78">
        <v>43361</v>
      </c>
      <c r="C423" s="79">
        <v>351.66561899999999</v>
      </c>
      <c r="D423" s="79">
        <f t="shared" si="61"/>
        <v>7.3702999999999861</v>
      </c>
      <c r="E423" s="79">
        <f t="shared" si="62"/>
        <v>127.37029999999999</v>
      </c>
      <c r="F423" s="63">
        <f t="shared" si="63"/>
        <v>6.1419166666666553E-2</v>
      </c>
      <c r="G423" s="63">
        <f t="shared" si="64"/>
        <v>2.1181003540067588E-2</v>
      </c>
      <c r="H423" s="79">
        <f t="shared" si="65"/>
        <v>122.54172042480812</v>
      </c>
      <c r="I423" s="79">
        <f t="shared" si="66"/>
        <v>-2.5417204248081191</v>
      </c>
      <c r="J423" s="63">
        <f t="shared" si="67"/>
        <v>2.1406913173861612E-2</v>
      </c>
      <c r="K423" s="79">
        <f t="shared" si="68"/>
        <v>122.56882958086339</v>
      </c>
      <c r="L423" s="79">
        <f t="shared" si="69"/>
        <v>-2.5688295808633939</v>
      </c>
      <c r="R423" s="80">
        <f t="shared" si="60"/>
        <v>5.1165769832555948E-4</v>
      </c>
    </row>
    <row r="424" spans="1:18" s="69" customFormat="1" ht="14.25" x14ac:dyDescent="0.2">
      <c r="A424" s="62">
        <v>419</v>
      </c>
      <c r="B424" s="78">
        <v>43360</v>
      </c>
      <c r="C424" s="79">
        <v>344.29531900000001</v>
      </c>
      <c r="D424" s="79">
        <f t="shared" si="61"/>
        <v>-3.7141409999999837</v>
      </c>
      <c r="E424" s="79">
        <f t="shared" si="62"/>
        <v>116.28585900000002</v>
      </c>
      <c r="F424" s="63">
        <f t="shared" si="63"/>
        <v>-3.0951174999999866E-2</v>
      </c>
      <c r="G424" s="63">
        <f t="shared" si="64"/>
        <v>-1.0729888762412003E-2</v>
      </c>
      <c r="H424" s="79">
        <f t="shared" si="65"/>
        <v>118.71241334851057</v>
      </c>
      <c r="I424" s="79">
        <f t="shared" si="66"/>
        <v>1.2875866514894341</v>
      </c>
      <c r="J424" s="63">
        <f t="shared" si="67"/>
        <v>-1.0672528844474468E-2</v>
      </c>
      <c r="K424" s="79">
        <f t="shared" si="68"/>
        <v>118.71929653866306</v>
      </c>
      <c r="L424" s="79">
        <f t="shared" si="69"/>
        <v>1.280703461336941</v>
      </c>
      <c r="R424" s="80">
        <f t="shared" si="60"/>
        <v>8.6323432439216129E-5</v>
      </c>
    </row>
    <row r="425" spans="1:18" s="69" customFormat="1" ht="14.25" x14ac:dyDescent="0.2">
      <c r="A425" s="62">
        <v>420</v>
      </c>
      <c r="B425" s="78">
        <v>43357</v>
      </c>
      <c r="C425" s="79">
        <v>348.00945999999999</v>
      </c>
      <c r="D425" s="79">
        <f t="shared" si="61"/>
        <v>4.1977229999999963</v>
      </c>
      <c r="E425" s="79">
        <f t="shared" si="62"/>
        <v>124.197723</v>
      </c>
      <c r="F425" s="63">
        <f t="shared" si="63"/>
        <v>3.4981024999999971E-2</v>
      </c>
      <c r="G425" s="63">
        <f t="shared" si="64"/>
        <v>1.2135431912696934E-2</v>
      </c>
      <c r="H425" s="79">
        <f t="shared" si="65"/>
        <v>121.45625182952364</v>
      </c>
      <c r="I425" s="79">
        <f t="shared" si="66"/>
        <v>-1.4562518295236373</v>
      </c>
      <c r="J425" s="63">
        <f t="shared" si="67"/>
        <v>1.2209365033980782E-2</v>
      </c>
      <c r="K425" s="79">
        <f t="shared" si="68"/>
        <v>121.46512380407769</v>
      </c>
      <c r="L425" s="79">
        <f t="shared" si="69"/>
        <v>-1.4651238040776917</v>
      </c>
      <c r="R425" s="80">
        <f t="shared" si="60"/>
        <v>1.8426108392829673E-4</v>
      </c>
    </row>
    <row r="426" spans="1:18" s="69" customFormat="1" ht="14.25" x14ac:dyDescent="0.2">
      <c r="A426" s="62">
        <v>421</v>
      </c>
      <c r="B426" s="78">
        <v>43356</v>
      </c>
      <c r="C426" s="79">
        <v>343.81173699999999</v>
      </c>
      <c r="D426" s="79">
        <f t="shared" si="61"/>
        <v>1.9828489999999874</v>
      </c>
      <c r="E426" s="79">
        <f t="shared" si="62"/>
        <v>121.98284899999999</v>
      </c>
      <c r="F426" s="63">
        <f t="shared" si="63"/>
        <v>1.652374166666656E-2</v>
      </c>
      <c r="G426" s="63">
        <f t="shared" si="64"/>
        <v>5.783947028683129E-3</v>
      </c>
      <c r="H426" s="79">
        <f t="shared" si="65"/>
        <v>120.69407364344198</v>
      </c>
      <c r="I426" s="79">
        <f t="shared" si="66"/>
        <v>-0.69407364344198186</v>
      </c>
      <c r="J426" s="63">
        <f t="shared" si="67"/>
        <v>5.8007063463869305E-3</v>
      </c>
      <c r="K426" s="79">
        <f t="shared" si="68"/>
        <v>120.69608476156644</v>
      </c>
      <c r="L426" s="79">
        <f t="shared" si="69"/>
        <v>-0.69608476156643917</v>
      </c>
      <c r="R426" s="80">
        <f t="shared" si="60"/>
        <v>5.2168772698182666E-5</v>
      </c>
    </row>
    <row r="427" spans="1:18" s="69" customFormat="1" ht="14.25" x14ac:dyDescent="0.2">
      <c r="A427" s="62">
        <v>422</v>
      </c>
      <c r="B427" s="78">
        <v>43355</v>
      </c>
      <c r="C427" s="79">
        <v>341.82888800000001</v>
      </c>
      <c r="D427" s="79">
        <f t="shared" si="61"/>
        <v>7.8926089999999931</v>
      </c>
      <c r="E427" s="79">
        <f t="shared" si="62"/>
        <v>127.89260899999999</v>
      </c>
      <c r="F427" s="63">
        <f t="shared" si="63"/>
        <v>6.5771741666666605E-2</v>
      </c>
      <c r="G427" s="63">
        <f t="shared" si="64"/>
        <v>2.336009103318307E-2</v>
      </c>
      <c r="H427" s="79">
        <f t="shared" si="65"/>
        <v>122.80321092398196</v>
      </c>
      <c r="I427" s="79">
        <f t="shared" si="66"/>
        <v>-2.8032109239819647</v>
      </c>
      <c r="J427" s="63">
        <f t="shared" si="67"/>
        <v>2.3635075001838878E-2</v>
      </c>
      <c r="K427" s="79">
        <f t="shared" si="68"/>
        <v>122.83620900022066</v>
      </c>
      <c r="L427" s="79">
        <f t="shared" si="69"/>
        <v>-2.8362090002206628</v>
      </c>
      <c r="R427" s="80">
        <f t="shared" si="60"/>
        <v>6.1498739321185901E-4</v>
      </c>
    </row>
    <row r="428" spans="1:18" s="69" customFormat="1" ht="14.25" x14ac:dyDescent="0.2">
      <c r="A428" s="62">
        <v>423</v>
      </c>
      <c r="B428" s="78">
        <v>43354</v>
      </c>
      <c r="C428" s="79">
        <v>333.93627900000001</v>
      </c>
      <c r="D428" s="79">
        <f t="shared" si="61"/>
        <v>3.278961000000038</v>
      </c>
      <c r="E428" s="79">
        <f t="shared" si="62"/>
        <v>123.27896100000004</v>
      </c>
      <c r="F428" s="63">
        <f t="shared" si="63"/>
        <v>2.7324675000000315E-2</v>
      </c>
      <c r="G428" s="63">
        <f t="shared" si="64"/>
        <v>9.8676472988031786E-3</v>
      </c>
      <c r="H428" s="79">
        <f t="shared" si="65"/>
        <v>121.18411767585637</v>
      </c>
      <c r="I428" s="79">
        <f t="shared" si="66"/>
        <v>-1.1841176758563705</v>
      </c>
      <c r="J428" s="63">
        <f t="shared" si="67"/>
        <v>9.9164930624642579E-3</v>
      </c>
      <c r="K428" s="79">
        <f t="shared" si="68"/>
        <v>121.18997916749571</v>
      </c>
      <c r="L428" s="79">
        <f t="shared" si="69"/>
        <v>-1.1899791674957072</v>
      </c>
      <c r="R428" s="80">
        <f t="shared" si="60"/>
        <v>1.278368432550703E-4</v>
      </c>
    </row>
    <row r="429" spans="1:18" s="69" customFormat="1" ht="14.25" x14ac:dyDescent="0.2">
      <c r="A429" s="62">
        <v>424</v>
      </c>
      <c r="B429" s="78">
        <v>43353</v>
      </c>
      <c r="C429" s="79">
        <v>330.65731799999998</v>
      </c>
      <c r="D429" s="79">
        <f t="shared" si="61"/>
        <v>-7.1769110000000182</v>
      </c>
      <c r="E429" s="79">
        <f t="shared" si="62"/>
        <v>112.82308899999998</v>
      </c>
      <c r="F429" s="63">
        <f t="shared" si="63"/>
        <v>-5.9807591666666819E-2</v>
      </c>
      <c r="G429" s="63">
        <f t="shared" si="64"/>
        <v>-2.1472782389435195E-2</v>
      </c>
      <c r="H429" s="79">
        <f t="shared" si="65"/>
        <v>117.42326611326777</v>
      </c>
      <c r="I429" s="79">
        <f t="shared" si="66"/>
        <v>2.576733886732228</v>
      </c>
      <c r="J429" s="63">
        <f t="shared" si="67"/>
        <v>-2.1243883490562523E-2</v>
      </c>
      <c r="K429" s="79">
        <f t="shared" si="68"/>
        <v>117.4507339811325</v>
      </c>
      <c r="L429" s="79">
        <f t="shared" si="69"/>
        <v>2.5492660188674989</v>
      </c>
      <c r="R429" s="80">
        <f t="shared" si="60"/>
        <v>4.013585141619431E-4</v>
      </c>
    </row>
    <row r="430" spans="1:18" s="69" customFormat="1" ht="14.25" x14ac:dyDescent="0.2">
      <c r="A430" s="62">
        <v>425</v>
      </c>
      <c r="B430" s="78">
        <v>43350</v>
      </c>
      <c r="C430" s="79">
        <v>337.83422899999999</v>
      </c>
      <c r="D430" s="79">
        <f t="shared" si="61"/>
        <v>-1.9247740000000135</v>
      </c>
      <c r="E430" s="79">
        <f t="shared" si="62"/>
        <v>118.07522599999999</v>
      </c>
      <c r="F430" s="63">
        <f t="shared" si="63"/>
        <v>-1.6039783333333446E-2</v>
      </c>
      <c r="G430" s="63">
        <f t="shared" si="64"/>
        <v>-5.6812231472974876E-3</v>
      </c>
      <c r="H430" s="79">
        <f t="shared" si="65"/>
        <v>119.3182532223243</v>
      </c>
      <c r="I430" s="79">
        <f t="shared" si="66"/>
        <v>0.68174677767569847</v>
      </c>
      <c r="J430" s="63">
        <f t="shared" si="67"/>
        <v>-5.6651155171891458E-3</v>
      </c>
      <c r="K430" s="79">
        <f t="shared" si="68"/>
        <v>119.3201861379373</v>
      </c>
      <c r="L430" s="79">
        <f t="shared" si="69"/>
        <v>0.67981386206270145</v>
      </c>
      <c r="R430" s="80">
        <f t="shared" si="60"/>
        <v>1.7997744146375207E-5</v>
      </c>
    </row>
    <row r="431" spans="1:18" s="69" customFormat="1" ht="14.25" x14ac:dyDescent="0.2">
      <c r="A431" s="62">
        <v>426</v>
      </c>
      <c r="B431" s="78">
        <v>43349</v>
      </c>
      <c r="C431" s="79">
        <v>339.75900300000001</v>
      </c>
      <c r="D431" s="79">
        <f t="shared" si="61"/>
        <v>4.4396060000000261</v>
      </c>
      <c r="E431" s="79">
        <f t="shared" si="62"/>
        <v>124.43960600000003</v>
      </c>
      <c r="F431" s="63">
        <f t="shared" si="63"/>
        <v>3.6996716666666887E-2</v>
      </c>
      <c r="G431" s="63">
        <f t="shared" si="64"/>
        <v>1.3153050090608905E-2</v>
      </c>
      <c r="H431" s="79">
        <f t="shared" si="65"/>
        <v>121.57836601087308</v>
      </c>
      <c r="I431" s="79">
        <f t="shared" si="66"/>
        <v>-1.5783660108730828</v>
      </c>
      <c r="J431" s="63">
        <f t="shared" si="67"/>
        <v>1.3239931956575798E-2</v>
      </c>
      <c r="K431" s="79">
        <f t="shared" si="68"/>
        <v>121.58879183478908</v>
      </c>
      <c r="L431" s="79">
        <f t="shared" si="69"/>
        <v>-1.5887918347890775</v>
      </c>
      <c r="R431" s="80">
        <f t="shared" si="60"/>
        <v>2.1292349932497585E-4</v>
      </c>
    </row>
    <row r="432" spans="1:18" s="69" customFormat="1" ht="14.25" x14ac:dyDescent="0.2">
      <c r="A432" s="62">
        <v>427</v>
      </c>
      <c r="B432" s="78">
        <v>43348</v>
      </c>
      <c r="C432" s="79">
        <v>335.31939699999998</v>
      </c>
      <c r="D432" s="79">
        <f t="shared" si="61"/>
        <v>0.41589399999998022</v>
      </c>
      <c r="E432" s="79">
        <f t="shared" si="62"/>
        <v>120.41589399999998</v>
      </c>
      <c r="F432" s="63">
        <f t="shared" si="63"/>
        <v>3.4657833333331684E-3</v>
      </c>
      <c r="G432" s="63">
        <f t="shared" si="64"/>
        <v>1.2410619015887005E-3</v>
      </c>
      <c r="H432" s="79">
        <f t="shared" si="65"/>
        <v>120.14892742819066</v>
      </c>
      <c r="I432" s="79">
        <f t="shared" si="66"/>
        <v>-0.14892742819066029</v>
      </c>
      <c r="J432" s="63">
        <f t="shared" si="67"/>
        <v>1.241832337597198E-3</v>
      </c>
      <c r="K432" s="79">
        <f t="shared" si="68"/>
        <v>120.14901988051166</v>
      </c>
      <c r="L432" s="79">
        <f t="shared" si="69"/>
        <v>-0.14901988051165915</v>
      </c>
      <c r="R432" s="80">
        <f t="shared" si="60"/>
        <v>7.1819188140394358E-6</v>
      </c>
    </row>
    <row r="433" spans="1:18" s="69" customFormat="1" ht="14.25" x14ac:dyDescent="0.2">
      <c r="A433" s="62">
        <v>428</v>
      </c>
      <c r="B433" s="78">
        <v>43347</v>
      </c>
      <c r="C433" s="79">
        <v>334.903503</v>
      </c>
      <c r="D433" s="79">
        <f t="shared" si="61"/>
        <v>3.346587999999997</v>
      </c>
      <c r="E433" s="79">
        <f t="shared" si="62"/>
        <v>123.346588</v>
      </c>
      <c r="F433" s="63">
        <f t="shared" si="63"/>
        <v>2.7888233333333307E-2</v>
      </c>
      <c r="G433" s="63">
        <f t="shared" si="64"/>
        <v>1.0042955404114271E-2</v>
      </c>
      <c r="H433" s="79">
        <f t="shared" si="65"/>
        <v>121.20515464849373</v>
      </c>
      <c r="I433" s="79">
        <f t="shared" si="66"/>
        <v>-1.2051546484937319</v>
      </c>
      <c r="J433" s="63">
        <f t="shared" si="67"/>
        <v>1.0093555129139734E-2</v>
      </c>
      <c r="K433" s="79">
        <f t="shared" si="68"/>
        <v>121.21122661549676</v>
      </c>
      <c r="L433" s="79">
        <f t="shared" si="69"/>
        <v>-1.2112266154967557</v>
      </c>
      <c r="R433" s="80">
        <f t="shared" si="60"/>
        <v>1.3183181683733392E-4</v>
      </c>
    </row>
    <row r="434" spans="1:18" s="69" customFormat="1" ht="14.25" x14ac:dyDescent="0.2">
      <c r="A434" s="62">
        <v>429</v>
      </c>
      <c r="B434" s="78">
        <v>43343</v>
      </c>
      <c r="C434" s="79">
        <v>331.556915</v>
      </c>
      <c r="D434" s="79">
        <f t="shared" si="61"/>
        <v>-3.975311999999974</v>
      </c>
      <c r="E434" s="79">
        <f t="shared" si="62"/>
        <v>116.02468800000003</v>
      </c>
      <c r="F434" s="63">
        <f t="shared" si="63"/>
        <v>-3.3127599999999785E-2</v>
      </c>
      <c r="G434" s="63">
        <f t="shared" si="64"/>
        <v>-1.1918524250387585E-2</v>
      </c>
      <c r="H434" s="79">
        <f t="shared" si="65"/>
        <v>118.56977708995348</v>
      </c>
      <c r="I434" s="79">
        <f t="shared" si="66"/>
        <v>1.430222910046524</v>
      </c>
      <c r="J434" s="63">
        <f t="shared" si="67"/>
        <v>-1.184777997494701E-2</v>
      </c>
      <c r="K434" s="79">
        <f t="shared" si="68"/>
        <v>118.57826640300635</v>
      </c>
      <c r="L434" s="79">
        <f t="shared" si="69"/>
        <v>1.4217335969936471</v>
      </c>
      <c r="R434" s="80">
        <f t="shared" si="60"/>
        <v>1.0982360753452493E-4</v>
      </c>
    </row>
    <row r="435" spans="1:18" s="69" customFormat="1" ht="14.25" x14ac:dyDescent="0.2">
      <c r="A435" s="62">
        <v>430</v>
      </c>
      <c r="B435" s="78">
        <v>43342</v>
      </c>
      <c r="C435" s="79">
        <v>335.53222699999998</v>
      </c>
      <c r="D435" s="79">
        <f t="shared" si="61"/>
        <v>-3.1821900000000483</v>
      </c>
      <c r="E435" s="79">
        <f t="shared" si="62"/>
        <v>116.81780999999995</v>
      </c>
      <c r="F435" s="63">
        <f t="shared" si="63"/>
        <v>-2.6518250000000403E-2</v>
      </c>
      <c r="G435" s="63">
        <f t="shared" si="64"/>
        <v>-9.43931617969959E-3</v>
      </c>
      <c r="H435" s="79">
        <f t="shared" si="65"/>
        <v>118.86728205843605</v>
      </c>
      <c r="I435" s="79">
        <f t="shared" si="66"/>
        <v>1.1327179415639534</v>
      </c>
      <c r="J435" s="63">
        <f t="shared" si="67"/>
        <v>-9.3949056794947351E-3</v>
      </c>
      <c r="K435" s="79">
        <f t="shared" si="68"/>
        <v>118.87261131846063</v>
      </c>
      <c r="L435" s="79">
        <f t="shared" si="69"/>
        <v>1.1273886815393723</v>
      </c>
      <c r="R435" s="80">
        <f t="shared" si="60"/>
        <v>6.4007485919562196E-5</v>
      </c>
    </row>
    <row r="436" spans="1:18" s="69" customFormat="1" ht="14.25" x14ac:dyDescent="0.2">
      <c r="A436" s="62">
        <v>431</v>
      </c>
      <c r="B436" s="78">
        <v>43341</v>
      </c>
      <c r="C436" s="79">
        <v>338.71441700000003</v>
      </c>
      <c r="D436" s="79">
        <f t="shared" si="61"/>
        <v>-0.98654099999998834</v>
      </c>
      <c r="E436" s="79">
        <f t="shared" si="62"/>
        <v>119.01345900000001</v>
      </c>
      <c r="F436" s="63">
        <f t="shared" si="63"/>
        <v>-8.2211749999999036E-3</v>
      </c>
      <c r="G436" s="63">
        <f t="shared" si="64"/>
        <v>-2.908370687789489E-3</v>
      </c>
      <c r="H436" s="79">
        <f t="shared" si="65"/>
        <v>119.65099551746526</v>
      </c>
      <c r="I436" s="79">
        <f t="shared" si="66"/>
        <v>0.34900448253473826</v>
      </c>
      <c r="J436" s="63">
        <f t="shared" si="67"/>
        <v>-2.9041454749149935E-3</v>
      </c>
      <c r="K436" s="79">
        <f t="shared" si="68"/>
        <v>119.6515025430102</v>
      </c>
      <c r="L436" s="79">
        <f t="shared" si="69"/>
        <v>0.34849745698980428</v>
      </c>
      <c r="R436" s="80">
        <f t="shared" si="60"/>
        <v>2.1594959794186936E-6</v>
      </c>
    </row>
    <row r="437" spans="1:18" s="69" customFormat="1" ht="14.25" x14ac:dyDescent="0.2">
      <c r="A437" s="62">
        <v>432</v>
      </c>
      <c r="B437" s="78">
        <v>43340</v>
      </c>
      <c r="C437" s="79">
        <v>339.70095800000001</v>
      </c>
      <c r="D437" s="79">
        <f t="shared" si="61"/>
        <v>-2.4471130000000016</v>
      </c>
      <c r="E437" s="79">
        <f t="shared" si="62"/>
        <v>117.552887</v>
      </c>
      <c r="F437" s="63">
        <f t="shared" si="63"/>
        <v>-2.0392608333333347E-2</v>
      </c>
      <c r="G437" s="63">
        <f t="shared" si="64"/>
        <v>-7.1779042065149446E-3</v>
      </c>
      <c r="H437" s="79">
        <f t="shared" si="65"/>
        <v>119.1386514952182</v>
      </c>
      <c r="I437" s="79">
        <f t="shared" si="66"/>
        <v>0.86134850478180169</v>
      </c>
      <c r="J437" s="63">
        <f t="shared" si="67"/>
        <v>-7.1522045787012533E-3</v>
      </c>
      <c r="K437" s="79">
        <f t="shared" si="68"/>
        <v>119.14173545055586</v>
      </c>
      <c r="L437" s="79">
        <f t="shared" si="69"/>
        <v>0.85826454944414365</v>
      </c>
      <c r="R437" s="80">
        <f t="shared" si="60"/>
        <v>3.2936762429429633E-5</v>
      </c>
    </row>
    <row r="438" spans="1:18" s="69" customFormat="1" ht="14.25" x14ac:dyDescent="0.2">
      <c r="A438" s="62">
        <v>433</v>
      </c>
      <c r="B438" s="78">
        <v>43339</v>
      </c>
      <c r="C438" s="79">
        <v>342.14807100000002</v>
      </c>
      <c r="D438" s="79">
        <f t="shared" si="61"/>
        <v>4.2171020000000112</v>
      </c>
      <c r="E438" s="79">
        <f t="shared" si="62"/>
        <v>124.21710200000001</v>
      </c>
      <c r="F438" s="63">
        <f t="shared" si="63"/>
        <v>3.5142516666666762E-2</v>
      </c>
      <c r="G438" s="63">
        <f t="shared" si="64"/>
        <v>1.2401958607829895E-2</v>
      </c>
      <c r="H438" s="79">
        <f t="shared" si="65"/>
        <v>121.48823503293958</v>
      </c>
      <c r="I438" s="79">
        <f t="shared" si="66"/>
        <v>-1.4882350329395848</v>
      </c>
      <c r="J438" s="63">
        <f t="shared" si="67"/>
        <v>1.2479181805914957E-2</v>
      </c>
      <c r="K438" s="79">
        <f t="shared" si="68"/>
        <v>121.49750181670979</v>
      </c>
      <c r="L438" s="79">
        <f t="shared" si="69"/>
        <v>-1.4975018167097858</v>
      </c>
      <c r="R438" s="80">
        <f t="shared" si="60"/>
        <v>1.9156793650779042E-4</v>
      </c>
    </row>
    <row r="439" spans="1:18" s="69" customFormat="1" ht="14.25" x14ac:dyDescent="0.2">
      <c r="A439" s="62">
        <v>434</v>
      </c>
      <c r="B439" s="78">
        <v>43336</v>
      </c>
      <c r="C439" s="79">
        <v>337.930969</v>
      </c>
      <c r="D439" s="79">
        <f t="shared" si="61"/>
        <v>1.8377679999999827</v>
      </c>
      <c r="E439" s="79">
        <f t="shared" si="62"/>
        <v>121.83776799999998</v>
      </c>
      <c r="F439" s="63">
        <f t="shared" si="63"/>
        <v>1.531473333333319E-2</v>
      </c>
      <c r="G439" s="63">
        <f t="shared" si="64"/>
        <v>5.4531354686937431E-3</v>
      </c>
      <c r="H439" s="79">
        <f t="shared" si="65"/>
        <v>120.65437625624325</v>
      </c>
      <c r="I439" s="79">
        <f t="shared" si="66"/>
        <v>-0.65437625624325335</v>
      </c>
      <c r="J439" s="63">
        <f t="shared" si="67"/>
        <v>5.4680308751618653E-3</v>
      </c>
      <c r="K439" s="79">
        <f t="shared" si="68"/>
        <v>120.65616370501941</v>
      </c>
      <c r="L439" s="79">
        <f t="shared" si="69"/>
        <v>-0.65616370501940935</v>
      </c>
      <c r="R439" s="80">
        <f t="shared" si="60"/>
        <v>4.7499440590586876E-5</v>
      </c>
    </row>
    <row r="440" spans="1:18" s="69" customFormat="1" ht="14.25" x14ac:dyDescent="0.2">
      <c r="A440" s="62">
        <v>435</v>
      </c>
      <c r="B440" s="78">
        <v>43335</v>
      </c>
      <c r="C440" s="79">
        <v>336.09320100000002</v>
      </c>
      <c r="D440" s="79">
        <f t="shared" si="61"/>
        <v>-2.4664300000000026</v>
      </c>
      <c r="E440" s="79">
        <f t="shared" si="62"/>
        <v>117.53357</v>
      </c>
      <c r="F440" s="63">
        <f t="shared" si="63"/>
        <v>-2.0553583333333354E-2</v>
      </c>
      <c r="G440" s="63">
        <f t="shared" si="64"/>
        <v>-7.3117338911115265E-3</v>
      </c>
      <c r="H440" s="79">
        <f t="shared" si="65"/>
        <v>119.12259193306662</v>
      </c>
      <c r="I440" s="79">
        <f t="shared" si="66"/>
        <v>0.87740806693338413</v>
      </c>
      <c r="J440" s="63">
        <f t="shared" si="67"/>
        <v>-7.2850681952686862E-3</v>
      </c>
      <c r="K440" s="79">
        <f t="shared" si="68"/>
        <v>119.12579181656777</v>
      </c>
      <c r="L440" s="79">
        <f t="shared" si="69"/>
        <v>0.87420818343223061</v>
      </c>
      <c r="R440" s="80">
        <f t="shared" si="60"/>
        <v>3.4490784891345694E-5</v>
      </c>
    </row>
    <row r="441" spans="1:18" s="69" customFormat="1" ht="14.25" x14ac:dyDescent="0.2">
      <c r="A441" s="62">
        <v>436</v>
      </c>
      <c r="B441" s="78">
        <v>43334</v>
      </c>
      <c r="C441" s="79">
        <v>338.55963100000002</v>
      </c>
      <c r="D441" s="79">
        <f t="shared" si="61"/>
        <v>-3.6174629999999866</v>
      </c>
      <c r="E441" s="79">
        <f t="shared" si="62"/>
        <v>116.38253700000001</v>
      </c>
      <c r="F441" s="63">
        <f t="shared" si="63"/>
        <v>-3.0145524999999888E-2</v>
      </c>
      <c r="G441" s="63">
        <f t="shared" si="64"/>
        <v>-1.0628182435131389E-2</v>
      </c>
      <c r="H441" s="79">
        <f t="shared" si="65"/>
        <v>118.72461810778422</v>
      </c>
      <c r="I441" s="79">
        <f t="shared" si="66"/>
        <v>1.2753818922157762</v>
      </c>
      <c r="J441" s="63">
        <f t="shared" si="67"/>
        <v>-1.057190286384274E-2</v>
      </c>
      <c r="K441" s="79">
        <f t="shared" si="68"/>
        <v>118.73137165633888</v>
      </c>
      <c r="L441" s="79">
        <f t="shared" si="69"/>
        <v>1.2686283436611205</v>
      </c>
      <c r="R441" s="80">
        <f t="shared" si="60"/>
        <v>8.4443861416891422E-5</v>
      </c>
    </row>
    <row r="442" spans="1:18" s="69" customFormat="1" ht="14.25" x14ac:dyDescent="0.2">
      <c r="A442" s="62">
        <v>437</v>
      </c>
      <c r="B442" s="78">
        <v>43333</v>
      </c>
      <c r="C442" s="79">
        <v>342.17709400000001</v>
      </c>
      <c r="D442" s="79">
        <f t="shared" si="61"/>
        <v>2.9307560000000308</v>
      </c>
      <c r="E442" s="79">
        <f t="shared" si="62"/>
        <v>122.93075600000003</v>
      </c>
      <c r="F442" s="63">
        <f t="shared" si="63"/>
        <v>2.4422966666666924E-2</v>
      </c>
      <c r="G442" s="63">
        <f t="shared" si="64"/>
        <v>8.601917496901439E-3</v>
      </c>
      <c r="H442" s="79">
        <f t="shared" si="65"/>
        <v>121.03223009962817</v>
      </c>
      <c r="I442" s="79">
        <f t="shared" si="66"/>
        <v>-1.0322300996281655</v>
      </c>
      <c r="J442" s="63">
        <f t="shared" si="67"/>
        <v>8.6390202979878036E-3</v>
      </c>
      <c r="K442" s="79">
        <f t="shared" si="68"/>
        <v>121.03668243575854</v>
      </c>
      <c r="L442" s="79">
        <f t="shared" si="69"/>
        <v>-1.0366824357585358</v>
      </c>
      <c r="R442" s="80">
        <f t="shared" si="60"/>
        <v>1.0081697825828517E-4</v>
      </c>
    </row>
    <row r="443" spans="1:18" s="69" customFormat="1" ht="14.25" x14ac:dyDescent="0.2">
      <c r="A443" s="62">
        <v>438</v>
      </c>
      <c r="B443" s="78">
        <v>43332</v>
      </c>
      <c r="C443" s="79">
        <v>339.24633799999998</v>
      </c>
      <c r="D443" s="79">
        <f t="shared" si="61"/>
        <v>4.1977539999999749</v>
      </c>
      <c r="E443" s="79">
        <f t="shared" si="62"/>
        <v>124.19775399999997</v>
      </c>
      <c r="F443" s="63">
        <f t="shared" si="63"/>
        <v>3.4981283333333127E-2</v>
      </c>
      <c r="G443" s="63">
        <f t="shared" si="64"/>
        <v>1.245095608194916E-2</v>
      </c>
      <c r="H443" s="79">
        <f t="shared" si="65"/>
        <v>121.49411472983391</v>
      </c>
      <c r="I443" s="79">
        <f t="shared" si="66"/>
        <v>-1.4941147298339104</v>
      </c>
      <c r="J443" s="63">
        <f t="shared" si="67"/>
        <v>1.2528791943797545E-2</v>
      </c>
      <c r="K443" s="79">
        <f t="shared" si="68"/>
        <v>121.5034550332557</v>
      </c>
      <c r="L443" s="79">
        <f t="shared" si="69"/>
        <v>-1.5034550332557046</v>
      </c>
      <c r="R443" s="80">
        <f t="shared" si="60"/>
        <v>1.9292666641906658E-4</v>
      </c>
    </row>
    <row r="444" spans="1:18" s="69" customFormat="1" ht="14.25" x14ac:dyDescent="0.2">
      <c r="A444" s="62">
        <v>439</v>
      </c>
      <c r="B444" s="78">
        <v>43329</v>
      </c>
      <c r="C444" s="79">
        <v>335.04858400000001</v>
      </c>
      <c r="D444" s="79">
        <f t="shared" si="61"/>
        <v>0.40621900000002142</v>
      </c>
      <c r="E444" s="79">
        <f t="shared" si="62"/>
        <v>120.40621900000002</v>
      </c>
      <c r="F444" s="63">
        <f t="shared" si="63"/>
        <v>3.3851583333335119E-3</v>
      </c>
      <c r="G444" s="63">
        <f t="shared" si="64"/>
        <v>1.2131537701902458E-3</v>
      </c>
      <c r="H444" s="79">
        <f t="shared" si="65"/>
        <v>120.14557845242282</v>
      </c>
      <c r="I444" s="79">
        <f t="shared" si="66"/>
        <v>-0.14557845242282497</v>
      </c>
      <c r="J444" s="63">
        <f t="shared" si="67"/>
        <v>1.2138899388904971E-3</v>
      </c>
      <c r="K444" s="79">
        <f t="shared" si="68"/>
        <v>120.14566679266686</v>
      </c>
      <c r="L444" s="79">
        <f t="shared" si="69"/>
        <v>-0.14566679266685867</v>
      </c>
      <c r="R444" s="80">
        <f t="shared" si="60"/>
        <v>7.0331151044470735E-6</v>
      </c>
    </row>
    <row r="445" spans="1:18" s="69" customFormat="1" ht="14.25" x14ac:dyDescent="0.2">
      <c r="A445" s="62">
        <v>440</v>
      </c>
      <c r="B445" s="78">
        <v>43328</v>
      </c>
      <c r="C445" s="79">
        <v>334.64236499999998</v>
      </c>
      <c r="D445" s="79">
        <f t="shared" si="61"/>
        <v>13.753997999999967</v>
      </c>
      <c r="E445" s="79">
        <f t="shared" si="62"/>
        <v>133.75399799999997</v>
      </c>
      <c r="F445" s="63">
        <f t="shared" si="63"/>
        <v>0.11461664999999972</v>
      </c>
      <c r="G445" s="63">
        <f t="shared" si="64"/>
        <v>4.1969098115035214E-2</v>
      </c>
      <c r="H445" s="79">
        <f t="shared" si="65"/>
        <v>125.03629177380421</v>
      </c>
      <c r="I445" s="79">
        <f t="shared" si="66"/>
        <v>-5.0362917738042086</v>
      </c>
      <c r="J445" s="63">
        <f t="shared" si="67"/>
        <v>4.286225184348913E-2</v>
      </c>
      <c r="K445" s="79">
        <f t="shared" si="68"/>
        <v>125.14347022121869</v>
      </c>
      <c r="L445" s="79">
        <f t="shared" si="69"/>
        <v>-5.143470221218692</v>
      </c>
      <c r="R445" s="80">
        <f t="shared" si="60"/>
        <v>1.8842498140027152E-3</v>
      </c>
    </row>
    <row r="446" spans="1:18" s="69" customFormat="1" ht="14.25" x14ac:dyDescent="0.2">
      <c r="A446" s="62">
        <v>441</v>
      </c>
      <c r="B446" s="78">
        <v>43327</v>
      </c>
      <c r="C446" s="79">
        <v>320.88836700000002</v>
      </c>
      <c r="D446" s="79">
        <f t="shared" si="61"/>
        <v>-7.1381220000000098</v>
      </c>
      <c r="E446" s="79">
        <f t="shared" si="62"/>
        <v>112.86187799999999</v>
      </c>
      <c r="F446" s="63">
        <f t="shared" si="63"/>
        <v>-5.9484350000000082E-2</v>
      </c>
      <c r="G446" s="63">
        <f t="shared" si="64"/>
        <v>-2.2001067979507582E-2</v>
      </c>
      <c r="H446" s="79">
        <f t="shared" si="65"/>
        <v>117.35987184245909</v>
      </c>
      <c r="I446" s="79">
        <f t="shared" si="66"/>
        <v>2.6401281575409143</v>
      </c>
      <c r="J446" s="63">
        <f t="shared" si="67"/>
        <v>-2.1760809688756596E-2</v>
      </c>
      <c r="K446" s="79">
        <f t="shared" si="68"/>
        <v>117.38870283734921</v>
      </c>
      <c r="L446" s="79">
        <f t="shared" si="69"/>
        <v>2.6112971626507857</v>
      </c>
      <c r="R446" s="80">
        <f t="shared" si="60"/>
        <v>4.2280487718570665E-4</v>
      </c>
    </row>
    <row r="447" spans="1:18" s="69" customFormat="1" ht="14.25" x14ac:dyDescent="0.2">
      <c r="A447" s="62">
        <v>442</v>
      </c>
      <c r="B447" s="78">
        <v>43326</v>
      </c>
      <c r="C447" s="79">
        <v>328.02648900000003</v>
      </c>
      <c r="D447" s="79">
        <f t="shared" si="61"/>
        <v>0.75439400000004753</v>
      </c>
      <c r="E447" s="79">
        <f t="shared" si="62"/>
        <v>120.75439400000005</v>
      </c>
      <c r="F447" s="63">
        <f t="shared" si="63"/>
        <v>6.2866166666670628E-3</v>
      </c>
      <c r="G447" s="63">
        <f t="shared" si="64"/>
        <v>2.3024445701207751E-3</v>
      </c>
      <c r="H447" s="79">
        <f t="shared" si="65"/>
        <v>120.27629334841448</v>
      </c>
      <c r="I447" s="79">
        <f t="shared" si="66"/>
        <v>-0.27629334841448383</v>
      </c>
      <c r="J447" s="63">
        <f t="shared" si="67"/>
        <v>2.3050972310977125E-3</v>
      </c>
      <c r="K447" s="79">
        <f t="shared" si="68"/>
        <v>120.27661166773171</v>
      </c>
      <c r="L447" s="79">
        <f t="shared" si="69"/>
        <v>-0.27661166773171431</v>
      </c>
      <c r="R447" s="80">
        <f t="shared" si="60"/>
        <v>1.3997272515165524E-5</v>
      </c>
    </row>
    <row r="448" spans="1:18" s="69" customFormat="1" ht="14.25" x14ac:dyDescent="0.2">
      <c r="A448" s="62">
        <v>443</v>
      </c>
      <c r="B448" s="78">
        <v>43325</v>
      </c>
      <c r="C448" s="79">
        <v>327.27209499999998</v>
      </c>
      <c r="D448" s="79">
        <f t="shared" si="61"/>
        <v>-1.0155640000000403</v>
      </c>
      <c r="E448" s="79">
        <f t="shared" si="62"/>
        <v>118.98443599999996</v>
      </c>
      <c r="F448" s="63">
        <f t="shared" si="63"/>
        <v>-8.4630333333336697E-3</v>
      </c>
      <c r="G448" s="63">
        <f t="shared" si="64"/>
        <v>-3.0983134831450319E-3</v>
      </c>
      <c r="H448" s="79">
        <f t="shared" si="65"/>
        <v>119.62820238202259</v>
      </c>
      <c r="I448" s="79">
        <f t="shared" si="66"/>
        <v>0.37179761797740696</v>
      </c>
      <c r="J448" s="63">
        <f t="shared" si="67"/>
        <v>-3.0935186631552308E-3</v>
      </c>
      <c r="K448" s="79">
        <f t="shared" si="68"/>
        <v>119.62877776042137</v>
      </c>
      <c r="L448" s="79">
        <f t="shared" si="69"/>
        <v>0.37122223957862843</v>
      </c>
      <c r="R448" s="80">
        <f t="shared" si="60"/>
        <v>2.7538246163825571E-6</v>
      </c>
    </row>
    <row r="449" spans="1:18" s="69" customFormat="1" ht="14.25" x14ac:dyDescent="0.2">
      <c r="A449" s="62">
        <v>444</v>
      </c>
      <c r="B449" s="78">
        <v>43322</v>
      </c>
      <c r="C449" s="79">
        <v>328.28765900000002</v>
      </c>
      <c r="D449" s="79">
        <f t="shared" si="61"/>
        <v>-4.1687619999999583</v>
      </c>
      <c r="E449" s="79">
        <f t="shared" si="62"/>
        <v>115.83123800000004</v>
      </c>
      <c r="F449" s="63">
        <f t="shared" si="63"/>
        <v>-3.4739683333332987E-2</v>
      </c>
      <c r="G449" s="63">
        <f t="shared" si="64"/>
        <v>-1.261855366186611E-2</v>
      </c>
      <c r="H449" s="79">
        <f t="shared" si="65"/>
        <v>118.48577356057606</v>
      </c>
      <c r="I449" s="79">
        <f t="shared" si="66"/>
        <v>1.5142264394239362</v>
      </c>
      <c r="J449" s="63">
        <f t="shared" si="67"/>
        <v>-1.2539273530830553E-2</v>
      </c>
      <c r="K449" s="79">
        <f t="shared" si="68"/>
        <v>118.49528717630034</v>
      </c>
      <c r="L449" s="79">
        <f t="shared" si="69"/>
        <v>1.5047128236996627</v>
      </c>
      <c r="R449" s="80">
        <f t="shared" si="60"/>
        <v>1.2498581145475889E-4</v>
      </c>
    </row>
    <row r="450" spans="1:18" s="69" customFormat="1" ht="14.25" x14ac:dyDescent="0.2">
      <c r="A450" s="62">
        <v>445</v>
      </c>
      <c r="B450" s="78">
        <v>43321</v>
      </c>
      <c r="C450" s="79">
        <v>332.45642099999998</v>
      </c>
      <c r="D450" s="79">
        <f t="shared" si="61"/>
        <v>-2.2730099999999993</v>
      </c>
      <c r="E450" s="79">
        <f t="shared" si="62"/>
        <v>117.72699</v>
      </c>
      <c r="F450" s="63">
        <f t="shared" si="63"/>
        <v>-1.8941749999999993E-2</v>
      </c>
      <c r="G450" s="63">
        <f t="shared" si="64"/>
        <v>-6.8137499837608905E-3</v>
      </c>
      <c r="H450" s="79">
        <f t="shared" si="65"/>
        <v>119.18235000194869</v>
      </c>
      <c r="I450" s="79">
        <f t="shared" si="66"/>
        <v>0.81764999805130856</v>
      </c>
      <c r="J450" s="63">
        <f t="shared" si="67"/>
        <v>-6.7905890235268841E-3</v>
      </c>
      <c r="K450" s="79">
        <f t="shared" si="68"/>
        <v>119.18512931717677</v>
      </c>
      <c r="L450" s="79">
        <f t="shared" si="69"/>
        <v>0.81487068282322639</v>
      </c>
      <c r="R450" s="80">
        <f t="shared" si="60"/>
        <v>2.888956785846913E-5</v>
      </c>
    </row>
    <row r="451" spans="1:18" s="69" customFormat="1" ht="14.25" x14ac:dyDescent="0.2">
      <c r="A451" s="62">
        <v>446</v>
      </c>
      <c r="B451" s="78">
        <v>43320</v>
      </c>
      <c r="C451" s="79">
        <v>334.72943099999998</v>
      </c>
      <c r="D451" s="79">
        <f t="shared" si="61"/>
        <v>-2.8681339999999977</v>
      </c>
      <c r="E451" s="79">
        <f t="shared" si="62"/>
        <v>117.131866</v>
      </c>
      <c r="F451" s="63">
        <f t="shared" si="63"/>
        <v>-2.3901116666666649E-2</v>
      </c>
      <c r="G451" s="63">
        <f t="shared" si="64"/>
        <v>-8.5320131897732281E-3</v>
      </c>
      <c r="H451" s="79">
        <f t="shared" si="65"/>
        <v>118.97615841722721</v>
      </c>
      <c r="I451" s="79">
        <f t="shared" si="66"/>
        <v>1.0238415827727891</v>
      </c>
      <c r="J451" s="63">
        <f t="shared" si="67"/>
        <v>-8.4957188598205613E-3</v>
      </c>
      <c r="K451" s="79">
        <f t="shared" si="68"/>
        <v>118.98051373682154</v>
      </c>
      <c r="L451" s="79">
        <f t="shared" si="69"/>
        <v>1.0194862631784645</v>
      </c>
      <c r="R451" s="80">
        <f t="shared" si="60"/>
        <v>5.0312987821444477E-5</v>
      </c>
    </row>
    <row r="452" spans="1:18" s="69" customFormat="1" ht="14.25" x14ac:dyDescent="0.2">
      <c r="A452" s="62">
        <v>447</v>
      </c>
      <c r="B452" s="78">
        <v>43319</v>
      </c>
      <c r="C452" s="79">
        <v>337.59756499999997</v>
      </c>
      <c r="D452" s="79">
        <f t="shared" si="61"/>
        <v>4.0327759999999557</v>
      </c>
      <c r="E452" s="79">
        <f t="shared" si="62"/>
        <v>124.03277599999996</v>
      </c>
      <c r="F452" s="63">
        <f t="shared" si="63"/>
        <v>3.36064666666663E-2</v>
      </c>
      <c r="G452" s="63">
        <f t="shared" si="64"/>
        <v>1.2017433665266008E-2</v>
      </c>
      <c r="H452" s="79">
        <f t="shared" si="65"/>
        <v>121.44209203983193</v>
      </c>
      <c r="I452" s="79">
        <f t="shared" si="66"/>
        <v>-1.4420920398319339</v>
      </c>
      <c r="J452" s="63">
        <f t="shared" si="67"/>
        <v>1.2089933149388724E-2</v>
      </c>
      <c r="K452" s="79">
        <f t="shared" si="68"/>
        <v>121.45079197792664</v>
      </c>
      <c r="L452" s="79">
        <f t="shared" si="69"/>
        <v>-1.4507919779266416</v>
      </c>
      <c r="R452" s="80">
        <f t="shared" si="60"/>
        <v>1.8107152495870033E-4</v>
      </c>
    </row>
    <row r="453" spans="1:18" s="69" customFormat="1" ht="14.25" x14ac:dyDescent="0.2">
      <c r="A453" s="62">
        <v>448</v>
      </c>
      <c r="B453" s="78">
        <v>43318</v>
      </c>
      <c r="C453" s="79">
        <v>333.56478900000002</v>
      </c>
      <c r="D453" s="79">
        <f t="shared" si="61"/>
        <v>-1.7998660000000086</v>
      </c>
      <c r="E453" s="79">
        <f t="shared" si="62"/>
        <v>118.20013399999999</v>
      </c>
      <c r="F453" s="63">
        <f t="shared" si="63"/>
        <v>-1.4998883333333405E-2</v>
      </c>
      <c r="G453" s="63">
        <f t="shared" si="64"/>
        <v>-5.3813458494046968E-3</v>
      </c>
      <c r="H453" s="79">
        <f t="shared" si="65"/>
        <v>119.35423849807142</v>
      </c>
      <c r="I453" s="79">
        <f t="shared" si="66"/>
        <v>0.6457615019285754</v>
      </c>
      <c r="J453" s="63">
        <f t="shared" si="67"/>
        <v>-5.3668923458854321E-3</v>
      </c>
      <c r="K453" s="79">
        <f t="shared" si="68"/>
        <v>119.35597291849375</v>
      </c>
      <c r="L453" s="79">
        <f t="shared" si="69"/>
        <v>0.64402708150625187</v>
      </c>
      <c r="R453" s="80">
        <f t="shared" si="60"/>
        <v>1.5543286742493648E-5</v>
      </c>
    </row>
    <row r="454" spans="1:18" s="69" customFormat="1" ht="14.25" x14ac:dyDescent="0.2">
      <c r="A454" s="62">
        <v>449</v>
      </c>
      <c r="B454" s="78">
        <v>43315</v>
      </c>
      <c r="C454" s="79">
        <v>335.36465500000003</v>
      </c>
      <c r="D454" s="79">
        <f t="shared" si="61"/>
        <v>-1.2415769999999497</v>
      </c>
      <c r="E454" s="79">
        <f t="shared" si="62"/>
        <v>118.75842300000005</v>
      </c>
      <c r="F454" s="63">
        <f t="shared" si="63"/>
        <v>-1.0346474999999581E-2</v>
      </c>
      <c r="G454" s="63">
        <f t="shared" si="64"/>
        <v>-3.695333940447357E-3</v>
      </c>
      <c r="H454" s="79">
        <f t="shared" si="65"/>
        <v>119.55655992714631</v>
      </c>
      <c r="I454" s="79">
        <f t="shared" si="66"/>
        <v>0.44344007285369003</v>
      </c>
      <c r="J454" s="63">
        <f t="shared" si="67"/>
        <v>-3.6885145964853966E-3</v>
      </c>
      <c r="K454" s="79">
        <f t="shared" si="68"/>
        <v>119.55737824842174</v>
      </c>
      <c r="L454" s="79">
        <f t="shared" si="69"/>
        <v>0.44262175157825823</v>
      </c>
      <c r="R454" s="80">
        <f t="shared" ref="R454:R517" si="70">+(G454-$R$2)^2</f>
        <v>5.0917273399075332E-6</v>
      </c>
    </row>
    <row r="455" spans="1:18" s="69" customFormat="1" ht="14.25" x14ac:dyDescent="0.2">
      <c r="A455" s="62">
        <v>450</v>
      </c>
      <c r="B455" s="78">
        <v>43314</v>
      </c>
      <c r="C455" s="79">
        <v>336.60623199999998</v>
      </c>
      <c r="D455" s="79">
        <f t="shared" ref="D455:D505" si="71">+C455-C456</f>
        <v>-2.9163510000000201</v>
      </c>
      <c r="E455" s="79">
        <f t="shared" ref="E455:E505" si="72">+$C$6+D455</f>
        <v>117.08364899999998</v>
      </c>
      <c r="F455" s="63">
        <f t="shared" ref="F455:F505" si="73">+(E455-$C$6)/$C$6</f>
        <v>-2.4302925000000166E-2</v>
      </c>
      <c r="G455" s="63">
        <f t="shared" ref="G455:G505" si="74">+LN(C455/C456)</f>
        <v>-8.6266670532738395E-3</v>
      </c>
      <c r="H455" s="79">
        <f t="shared" ref="H455:H505" si="75">+$C$6*(1+G455)</f>
        <v>118.96479995360714</v>
      </c>
      <c r="I455" s="79">
        <f t="shared" ref="I455:I505" si="76">+$C$6-H455</f>
        <v>1.035200046392859</v>
      </c>
      <c r="J455" s="63">
        <f t="shared" ref="J455:J505" si="77">+(C455-C456)/C456</f>
        <v>-8.5895641292291301E-3</v>
      </c>
      <c r="K455" s="79">
        <f t="shared" ref="K455:K505" si="78">+$C$6*(1+J455)</f>
        <v>118.9692523044925</v>
      </c>
      <c r="L455" s="79">
        <f t="shared" ref="L455:L505" si="79">+$C$6-K455</f>
        <v>1.0307476955075003</v>
      </c>
      <c r="R455" s="80">
        <f t="shared" si="70"/>
        <v>5.1664738093416686E-5</v>
      </c>
    </row>
    <row r="456" spans="1:18" s="69" customFormat="1" ht="14.25" x14ac:dyDescent="0.2">
      <c r="A456" s="62">
        <v>451</v>
      </c>
      <c r="B456" s="78">
        <v>43313</v>
      </c>
      <c r="C456" s="79">
        <v>339.522583</v>
      </c>
      <c r="D456" s="79">
        <f t="shared" si="71"/>
        <v>-3.4071050000000014</v>
      </c>
      <c r="E456" s="79">
        <f t="shared" si="72"/>
        <v>116.592895</v>
      </c>
      <c r="F456" s="63">
        <f t="shared" si="73"/>
        <v>-2.8392541666666677E-2</v>
      </c>
      <c r="G456" s="63">
        <f t="shared" si="74"/>
        <v>-9.9849717027916153E-3</v>
      </c>
      <c r="H456" s="79">
        <f t="shared" si="75"/>
        <v>118.801803395665</v>
      </c>
      <c r="I456" s="79">
        <f t="shared" si="76"/>
        <v>1.1981966043349956</v>
      </c>
      <c r="J456" s="63">
        <f t="shared" si="77"/>
        <v>-9.935287375877476E-3</v>
      </c>
      <c r="K456" s="79">
        <f t="shared" si="78"/>
        <v>118.80776551489471</v>
      </c>
      <c r="L456" s="79">
        <f t="shared" si="79"/>
        <v>1.1922344851052884</v>
      </c>
      <c r="R456" s="80">
        <f t="shared" si="70"/>
        <v>7.3036224815654967E-5</v>
      </c>
    </row>
    <row r="457" spans="1:18" s="69" customFormat="1" ht="14.25" x14ac:dyDescent="0.2">
      <c r="A457" s="62">
        <v>452</v>
      </c>
      <c r="B457" s="78">
        <v>43312</v>
      </c>
      <c r="C457" s="79">
        <v>342.929688</v>
      </c>
      <c r="D457" s="79">
        <f t="shared" si="71"/>
        <v>5.0433659999999918</v>
      </c>
      <c r="E457" s="79">
        <f t="shared" si="72"/>
        <v>125.04336599999999</v>
      </c>
      <c r="F457" s="63">
        <f t="shared" si="73"/>
        <v>4.2028049999999935E-2</v>
      </c>
      <c r="G457" s="63">
        <f t="shared" si="74"/>
        <v>1.4815921429571277E-2</v>
      </c>
      <c r="H457" s="79">
        <f t="shared" si="75"/>
        <v>121.77791057154856</v>
      </c>
      <c r="I457" s="79">
        <f t="shared" si="76"/>
        <v>-1.7779105715485599</v>
      </c>
      <c r="J457" s="63">
        <f t="shared" si="77"/>
        <v>1.4926221251418374E-2</v>
      </c>
      <c r="K457" s="79">
        <f t="shared" si="78"/>
        <v>121.7911465501702</v>
      </c>
      <c r="L457" s="79">
        <f t="shared" si="79"/>
        <v>-1.7911465501701969</v>
      </c>
      <c r="R457" s="80">
        <f t="shared" si="70"/>
        <v>2.6421753972235526E-4</v>
      </c>
    </row>
    <row r="458" spans="1:18" s="69" customFormat="1" ht="14.25" x14ac:dyDescent="0.2">
      <c r="A458" s="62">
        <v>453</v>
      </c>
      <c r="B458" s="78">
        <v>43311</v>
      </c>
      <c r="C458" s="79">
        <v>337.88632200000001</v>
      </c>
      <c r="D458" s="79">
        <f t="shared" si="71"/>
        <v>-9.2301329999999666</v>
      </c>
      <c r="E458" s="79">
        <f t="shared" si="72"/>
        <v>110.76986700000003</v>
      </c>
      <c r="F458" s="63">
        <f t="shared" si="73"/>
        <v>-7.6917774999999716E-2</v>
      </c>
      <c r="G458" s="63">
        <f t="shared" si="74"/>
        <v>-2.695081536220939E-2</v>
      </c>
      <c r="H458" s="79">
        <f t="shared" si="75"/>
        <v>116.76590215653488</v>
      </c>
      <c r="I458" s="79">
        <f t="shared" si="76"/>
        <v>3.234097843465122</v>
      </c>
      <c r="J458" s="63">
        <f t="shared" si="77"/>
        <v>-2.6590882878197081E-2</v>
      </c>
      <c r="K458" s="79">
        <f t="shared" si="78"/>
        <v>116.80909405461635</v>
      </c>
      <c r="L458" s="79">
        <f t="shared" si="79"/>
        <v>3.1909059453836477</v>
      </c>
      <c r="R458" s="80">
        <f t="shared" si="70"/>
        <v>6.5086046218891167E-4</v>
      </c>
    </row>
    <row r="459" spans="1:18" s="69" customFormat="1" ht="14.25" x14ac:dyDescent="0.2">
      <c r="A459" s="62">
        <v>454</v>
      </c>
      <c r="B459" s="78">
        <v>43308</v>
      </c>
      <c r="C459" s="79">
        <v>347.11645499999997</v>
      </c>
      <c r="D459" s="79">
        <f t="shared" si="71"/>
        <v>1.2801209999999514</v>
      </c>
      <c r="E459" s="79">
        <f t="shared" si="72"/>
        <v>121.28012099999995</v>
      </c>
      <c r="F459" s="63">
        <f t="shared" si="73"/>
        <v>1.0667674999999596E-2</v>
      </c>
      <c r="G459" s="63">
        <f t="shared" si="74"/>
        <v>3.6946888057466576E-3</v>
      </c>
      <c r="H459" s="79">
        <f t="shared" si="75"/>
        <v>120.44336265668962</v>
      </c>
      <c r="I459" s="79">
        <f t="shared" si="76"/>
        <v>-0.44336265668961516</v>
      </c>
      <c r="J459" s="63">
        <f t="shared" si="77"/>
        <v>3.701522582066092E-3</v>
      </c>
      <c r="K459" s="79">
        <f t="shared" si="78"/>
        <v>120.44418270984792</v>
      </c>
      <c r="L459" s="79">
        <f t="shared" si="79"/>
        <v>-0.4441827098479223</v>
      </c>
      <c r="R459" s="80">
        <f t="shared" si="70"/>
        <v>2.635320345640479E-5</v>
      </c>
    </row>
    <row r="460" spans="1:18" s="69" customFormat="1" ht="14.25" x14ac:dyDescent="0.2">
      <c r="A460" s="62">
        <v>455</v>
      </c>
      <c r="B460" s="78">
        <v>43307</v>
      </c>
      <c r="C460" s="79">
        <v>345.83633400000002</v>
      </c>
      <c r="D460" s="79">
        <f t="shared" si="71"/>
        <v>3.2724000000000046</v>
      </c>
      <c r="E460" s="79">
        <f t="shared" si="72"/>
        <v>123.2724</v>
      </c>
      <c r="F460" s="63">
        <f t="shared" si="73"/>
        <v>2.7270000000000037E-2</v>
      </c>
      <c r="G460" s="63">
        <f t="shared" si="74"/>
        <v>9.5073311306069341E-3</v>
      </c>
      <c r="H460" s="79">
        <f t="shared" si="75"/>
        <v>121.14087973567283</v>
      </c>
      <c r="I460" s="79">
        <f t="shared" si="76"/>
        <v>-1.1408797356728257</v>
      </c>
      <c r="J460" s="63">
        <f t="shared" si="77"/>
        <v>9.5526693712012448E-3</v>
      </c>
      <c r="K460" s="79">
        <f t="shared" si="78"/>
        <v>121.14632032454413</v>
      </c>
      <c r="L460" s="79">
        <f t="shared" si="79"/>
        <v>-1.1463203245441349</v>
      </c>
      <c r="R460" s="80">
        <f t="shared" si="70"/>
        <v>1.1981884463948876E-4</v>
      </c>
    </row>
    <row r="461" spans="1:18" s="69" customFormat="1" ht="14.25" x14ac:dyDescent="0.2">
      <c r="A461" s="62">
        <v>456</v>
      </c>
      <c r="B461" s="78">
        <v>43306</v>
      </c>
      <c r="C461" s="79">
        <v>342.56393400000002</v>
      </c>
      <c r="D461" s="79">
        <f t="shared" si="71"/>
        <v>-2.261810999999966</v>
      </c>
      <c r="E461" s="79">
        <f t="shared" si="72"/>
        <v>117.73818900000003</v>
      </c>
      <c r="F461" s="63">
        <f t="shared" si="73"/>
        <v>-1.8848424999999717E-2</v>
      </c>
      <c r="G461" s="63">
        <f t="shared" si="74"/>
        <v>-6.5808935804524604E-3</v>
      </c>
      <c r="H461" s="79">
        <f t="shared" si="75"/>
        <v>119.2102927703457</v>
      </c>
      <c r="I461" s="79">
        <f t="shared" si="76"/>
        <v>0.78970722965429729</v>
      </c>
      <c r="J461" s="63">
        <f t="shared" si="77"/>
        <v>-6.5592869233124292E-3</v>
      </c>
      <c r="K461" s="79">
        <f t="shared" si="78"/>
        <v>119.21288556920251</v>
      </c>
      <c r="L461" s="79">
        <f t="shared" si="79"/>
        <v>0.78711443079748733</v>
      </c>
      <c r="R461" s="80">
        <f t="shared" si="70"/>
        <v>2.6440629425498092E-5</v>
      </c>
    </row>
    <row r="462" spans="1:18" s="69" customFormat="1" ht="14.25" x14ac:dyDescent="0.2">
      <c r="A462" s="62">
        <v>457</v>
      </c>
      <c r="B462" s="78">
        <v>43305</v>
      </c>
      <c r="C462" s="79">
        <v>344.82574499999998</v>
      </c>
      <c r="D462" s="79">
        <f t="shared" si="71"/>
        <v>4.812377999999967</v>
      </c>
      <c r="E462" s="79">
        <f t="shared" si="72"/>
        <v>124.81237799999997</v>
      </c>
      <c r="F462" s="63">
        <f t="shared" si="73"/>
        <v>4.0103149999999727E-2</v>
      </c>
      <c r="G462" s="63">
        <f t="shared" si="74"/>
        <v>1.4054270932166808E-2</v>
      </c>
      <c r="H462" s="79">
        <f t="shared" si="75"/>
        <v>121.68651251186</v>
      </c>
      <c r="I462" s="79">
        <f t="shared" si="76"/>
        <v>-1.686512511860002</v>
      </c>
      <c r="J462" s="63">
        <f t="shared" si="77"/>
        <v>1.4153496500624243E-2</v>
      </c>
      <c r="K462" s="79">
        <f t="shared" si="78"/>
        <v>121.69841958007491</v>
      </c>
      <c r="L462" s="79">
        <f t="shared" si="79"/>
        <v>-1.698419580074912</v>
      </c>
      <c r="R462" s="80">
        <f t="shared" si="70"/>
        <v>2.4003674426744884E-4</v>
      </c>
    </row>
    <row r="463" spans="1:18" s="69" customFormat="1" ht="14.25" x14ac:dyDescent="0.2">
      <c r="A463" s="62">
        <v>458</v>
      </c>
      <c r="B463" s="78">
        <v>43304</v>
      </c>
      <c r="C463" s="79">
        <v>340.01336700000002</v>
      </c>
      <c r="D463" s="79">
        <f t="shared" si="71"/>
        <v>-1.5688470000000052</v>
      </c>
      <c r="E463" s="79">
        <f t="shared" si="72"/>
        <v>118.43115299999999</v>
      </c>
      <c r="F463" s="63">
        <f t="shared" si="73"/>
        <v>-1.3073725000000043E-2</v>
      </c>
      <c r="G463" s="63">
        <f t="shared" si="74"/>
        <v>-4.6034622708774663E-3</v>
      </c>
      <c r="H463" s="79">
        <f t="shared" si="75"/>
        <v>119.4475845274947</v>
      </c>
      <c r="I463" s="79">
        <f t="shared" si="76"/>
        <v>0.55241547250530232</v>
      </c>
      <c r="J463" s="63">
        <f t="shared" si="77"/>
        <v>-4.592882579067788E-3</v>
      </c>
      <c r="K463" s="79">
        <f t="shared" si="78"/>
        <v>119.44885409051187</v>
      </c>
      <c r="L463" s="79">
        <f t="shared" si="79"/>
        <v>0.55114590948812747</v>
      </c>
      <c r="R463" s="80">
        <f t="shared" si="70"/>
        <v>1.0014781436521146E-5</v>
      </c>
    </row>
    <row r="464" spans="1:18" s="69" customFormat="1" ht="14.25" x14ac:dyDescent="0.2">
      <c r="A464" s="62">
        <v>459</v>
      </c>
      <c r="B464" s="78">
        <v>43301</v>
      </c>
      <c r="C464" s="79">
        <v>341.58221400000002</v>
      </c>
      <c r="D464" s="79">
        <f t="shared" si="71"/>
        <v>-0.41388000000000602</v>
      </c>
      <c r="E464" s="79">
        <f t="shared" si="72"/>
        <v>119.58611999999999</v>
      </c>
      <c r="F464" s="63">
        <f t="shared" si="73"/>
        <v>-3.4490000000000501E-3</v>
      </c>
      <c r="G464" s="63">
        <f t="shared" si="74"/>
        <v>-1.2109221305887682E-3</v>
      </c>
      <c r="H464" s="79">
        <f t="shared" si="75"/>
        <v>119.85468934432934</v>
      </c>
      <c r="I464" s="79">
        <f t="shared" si="76"/>
        <v>0.14531065567065582</v>
      </c>
      <c r="J464" s="63">
        <f t="shared" si="77"/>
        <v>-1.2101892602317441E-3</v>
      </c>
      <c r="K464" s="79">
        <f t="shared" si="78"/>
        <v>119.85477728877218</v>
      </c>
      <c r="L464" s="79">
        <f t="shared" si="79"/>
        <v>0.1452227112278166</v>
      </c>
      <c r="R464" s="80">
        <f t="shared" si="70"/>
        <v>5.1950349372863024E-8</v>
      </c>
    </row>
    <row r="465" spans="1:18" s="69" customFormat="1" ht="14.25" x14ac:dyDescent="0.2">
      <c r="A465" s="62">
        <v>460</v>
      </c>
      <c r="B465" s="78">
        <v>43300</v>
      </c>
      <c r="C465" s="79">
        <v>341.99609400000003</v>
      </c>
      <c r="D465" s="79">
        <f t="shared" si="71"/>
        <v>-4.7161559999999554</v>
      </c>
      <c r="E465" s="79">
        <f t="shared" si="72"/>
        <v>115.28384400000004</v>
      </c>
      <c r="F465" s="63">
        <f t="shared" si="73"/>
        <v>-3.930129999999963E-2</v>
      </c>
      <c r="G465" s="63">
        <f t="shared" si="74"/>
        <v>-1.3695869263068164E-2</v>
      </c>
      <c r="H465" s="79">
        <f t="shared" si="75"/>
        <v>118.35649568843182</v>
      </c>
      <c r="I465" s="79">
        <f t="shared" si="76"/>
        <v>1.6435043115681793</v>
      </c>
      <c r="J465" s="63">
        <f t="shared" si="77"/>
        <v>-1.3602507554895898E-2</v>
      </c>
      <c r="K465" s="79">
        <f t="shared" si="78"/>
        <v>118.3676990934125</v>
      </c>
      <c r="L465" s="79">
        <f t="shared" si="79"/>
        <v>1.6323009065875027</v>
      </c>
      <c r="R465" s="80">
        <f t="shared" si="70"/>
        <v>1.5023456231527883E-4</v>
      </c>
    </row>
    <row r="466" spans="1:18" s="69" customFormat="1" ht="14.25" x14ac:dyDescent="0.2">
      <c r="A466" s="62">
        <v>461</v>
      </c>
      <c r="B466" s="78">
        <v>43299</v>
      </c>
      <c r="C466" s="79">
        <v>346.71224999999998</v>
      </c>
      <c r="D466" s="79">
        <f t="shared" si="71"/>
        <v>3.224303999999961</v>
      </c>
      <c r="E466" s="79">
        <f t="shared" si="72"/>
        <v>123.22430399999996</v>
      </c>
      <c r="F466" s="63">
        <f t="shared" si="73"/>
        <v>2.6869199999999673E-2</v>
      </c>
      <c r="G466" s="63">
        <f t="shared" si="74"/>
        <v>9.3431658642020073E-3</v>
      </c>
      <c r="H466" s="79">
        <f t="shared" si="75"/>
        <v>121.12117990370425</v>
      </c>
      <c r="I466" s="79">
        <f t="shared" si="76"/>
        <v>-1.1211799037042454</v>
      </c>
      <c r="J466" s="63">
        <f t="shared" si="77"/>
        <v>9.386949491380291E-3</v>
      </c>
      <c r="K466" s="79">
        <f t="shared" si="78"/>
        <v>121.12643393896563</v>
      </c>
      <c r="L466" s="79">
        <f t="shared" si="79"/>
        <v>-1.1264339389656328</v>
      </c>
      <c r="R466" s="80">
        <f t="shared" si="70"/>
        <v>1.1625182994181371E-4</v>
      </c>
    </row>
    <row r="467" spans="1:18" s="69" customFormat="1" ht="14.25" x14ac:dyDescent="0.2">
      <c r="A467" s="62">
        <v>462</v>
      </c>
      <c r="B467" s="78">
        <v>43298</v>
      </c>
      <c r="C467" s="79">
        <v>343.48794600000002</v>
      </c>
      <c r="D467" s="79">
        <f t="shared" si="71"/>
        <v>0.75076300000000629</v>
      </c>
      <c r="E467" s="79">
        <f t="shared" si="72"/>
        <v>120.75076300000001</v>
      </c>
      <c r="F467" s="63">
        <f t="shared" si="73"/>
        <v>6.2563583333333861E-3</v>
      </c>
      <c r="G467" s="63">
        <f t="shared" si="74"/>
        <v>2.1880962028707758E-3</v>
      </c>
      <c r="H467" s="79">
        <f t="shared" si="75"/>
        <v>120.2625715443445</v>
      </c>
      <c r="I467" s="79">
        <f t="shared" si="76"/>
        <v>-0.26257154434449603</v>
      </c>
      <c r="J467" s="63">
        <f t="shared" si="77"/>
        <v>2.1904918323379179E-3</v>
      </c>
      <c r="K467" s="79">
        <f t="shared" si="78"/>
        <v>120.26285901988055</v>
      </c>
      <c r="L467" s="79">
        <f t="shared" si="79"/>
        <v>-0.26285901988055116</v>
      </c>
      <c r="R467" s="80">
        <f t="shared" si="70"/>
        <v>1.3154726596700285E-5</v>
      </c>
    </row>
    <row r="468" spans="1:18" s="69" customFormat="1" ht="14.25" x14ac:dyDescent="0.2">
      <c r="A468" s="62">
        <v>463</v>
      </c>
      <c r="B468" s="78">
        <v>43297</v>
      </c>
      <c r="C468" s="79">
        <v>342.73718300000002</v>
      </c>
      <c r="D468" s="79">
        <f t="shared" si="71"/>
        <v>5.1107180000000199</v>
      </c>
      <c r="E468" s="79">
        <f t="shared" si="72"/>
        <v>125.11071800000002</v>
      </c>
      <c r="F468" s="63">
        <f t="shared" si="73"/>
        <v>4.2589316666666835E-2</v>
      </c>
      <c r="G468" s="63">
        <f t="shared" si="74"/>
        <v>1.5023771903728523E-2</v>
      </c>
      <c r="H468" s="79">
        <f t="shared" si="75"/>
        <v>121.80285262844743</v>
      </c>
      <c r="I468" s="79">
        <f t="shared" si="76"/>
        <v>-1.8028526284474253</v>
      </c>
      <c r="J468" s="63">
        <f t="shared" si="77"/>
        <v>1.5137196072588741E-2</v>
      </c>
      <c r="K468" s="79">
        <f t="shared" si="78"/>
        <v>121.81646352871066</v>
      </c>
      <c r="L468" s="79">
        <f t="shared" si="79"/>
        <v>-1.8164635287106563</v>
      </c>
      <c r="R468" s="80">
        <f t="shared" si="70"/>
        <v>2.7101786474290968E-4</v>
      </c>
    </row>
    <row r="469" spans="1:18" s="69" customFormat="1" ht="14.25" x14ac:dyDescent="0.2">
      <c r="A469" s="62">
        <v>464</v>
      </c>
      <c r="B469" s="78">
        <v>43294</v>
      </c>
      <c r="C469" s="79">
        <v>337.626465</v>
      </c>
      <c r="D469" s="79">
        <f t="shared" si="71"/>
        <v>4.5813909999999964</v>
      </c>
      <c r="E469" s="79">
        <f t="shared" si="72"/>
        <v>124.581391</v>
      </c>
      <c r="F469" s="63">
        <f t="shared" si="73"/>
        <v>3.8178258333333305E-2</v>
      </c>
      <c r="G469" s="63">
        <f t="shared" si="74"/>
        <v>1.3662313059199105E-2</v>
      </c>
      <c r="H469" s="79">
        <f t="shared" si="75"/>
        <v>121.63947756710388</v>
      </c>
      <c r="I469" s="79">
        <f t="shared" si="76"/>
        <v>-1.6394775671038815</v>
      </c>
      <c r="J469" s="63">
        <f t="shared" si="77"/>
        <v>1.3756068945790793E-2</v>
      </c>
      <c r="K469" s="79">
        <f t="shared" si="78"/>
        <v>121.65072827349489</v>
      </c>
      <c r="L469" s="79">
        <f t="shared" si="79"/>
        <v>-1.6507282734948916</v>
      </c>
      <c r="R469" s="80">
        <f t="shared" si="70"/>
        <v>2.2804507510353043E-4</v>
      </c>
    </row>
    <row r="470" spans="1:18" s="69" customFormat="1" ht="14.25" x14ac:dyDescent="0.2">
      <c r="A470" s="62">
        <v>465</v>
      </c>
      <c r="B470" s="78">
        <v>43293</v>
      </c>
      <c r="C470" s="79">
        <v>333.045074</v>
      </c>
      <c r="D470" s="79">
        <f t="shared" si="71"/>
        <v>5.2262259999999969</v>
      </c>
      <c r="E470" s="79">
        <f t="shared" si="72"/>
        <v>125.226226</v>
      </c>
      <c r="F470" s="63">
        <f t="shared" si="73"/>
        <v>4.3551883333333305E-2</v>
      </c>
      <c r="G470" s="63">
        <f t="shared" si="74"/>
        <v>1.5816675046385512E-2</v>
      </c>
      <c r="H470" s="79">
        <f t="shared" si="75"/>
        <v>121.89800100556626</v>
      </c>
      <c r="I470" s="79">
        <f t="shared" si="76"/>
        <v>-1.8980010055662575</v>
      </c>
      <c r="J470" s="63">
        <f t="shared" si="77"/>
        <v>1.5942420735979148E-2</v>
      </c>
      <c r="K470" s="79">
        <f t="shared" si="78"/>
        <v>121.91309048831749</v>
      </c>
      <c r="L470" s="79">
        <f t="shared" si="79"/>
        <v>-1.9130904883174935</v>
      </c>
      <c r="R470" s="80">
        <f t="shared" si="70"/>
        <v>2.9775308676547441E-4</v>
      </c>
    </row>
    <row r="471" spans="1:18" s="69" customFormat="1" ht="14.25" x14ac:dyDescent="0.2">
      <c r="A471" s="62">
        <v>466</v>
      </c>
      <c r="B471" s="78">
        <v>43292</v>
      </c>
      <c r="C471" s="79">
        <v>327.818848</v>
      </c>
      <c r="D471" s="79">
        <f t="shared" si="71"/>
        <v>-6.3137810000000059</v>
      </c>
      <c r="E471" s="79">
        <f t="shared" si="72"/>
        <v>113.68621899999999</v>
      </c>
      <c r="F471" s="63">
        <f t="shared" si="73"/>
        <v>-5.2614841666666717E-2</v>
      </c>
      <c r="G471" s="63">
        <f t="shared" si="74"/>
        <v>-1.9076843839150367E-2</v>
      </c>
      <c r="H471" s="79">
        <f t="shared" si="75"/>
        <v>117.71077873930196</v>
      </c>
      <c r="I471" s="79">
        <f t="shared" si="76"/>
        <v>2.2892212606980422</v>
      </c>
      <c r="J471" s="63">
        <f t="shared" si="77"/>
        <v>-1.8896032449437931E-2</v>
      </c>
      <c r="K471" s="79">
        <f t="shared" si="78"/>
        <v>117.73247610606745</v>
      </c>
      <c r="L471" s="79">
        <f t="shared" si="79"/>
        <v>2.2675238939325482</v>
      </c>
      <c r="R471" s="80">
        <f t="shared" si="70"/>
        <v>3.1109888581336384E-4</v>
      </c>
    </row>
    <row r="472" spans="1:18" s="69" customFormat="1" ht="14.25" x14ac:dyDescent="0.2">
      <c r="A472" s="62">
        <v>467</v>
      </c>
      <c r="B472" s="78">
        <v>43291</v>
      </c>
      <c r="C472" s="79">
        <v>334.13262900000001</v>
      </c>
      <c r="D472" s="79">
        <f t="shared" si="71"/>
        <v>5.0432739999999967</v>
      </c>
      <c r="E472" s="79">
        <f t="shared" si="72"/>
        <v>125.043274</v>
      </c>
      <c r="F472" s="63">
        <f t="shared" si="73"/>
        <v>4.2027283333333304E-2</v>
      </c>
      <c r="G472" s="63">
        <f t="shared" si="74"/>
        <v>1.5208697335980161E-2</v>
      </c>
      <c r="H472" s="79">
        <f t="shared" si="75"/>
        <v>121.82504368031762</v>
      </c>
      <c r="I472" s="79">
        <f t="shared" si="76"/>
        <v>-1.82504368031762</v>
      </c>
      <c r="J472" s="63">
        <f t="shared" si="77"/>
        <v>1.5324938115971562E-2</v>
      </c>
      <c r="K472" s="79">
        <f t="shared" si="78"/>
        <v>121.83899257391657</v>
      </c>
      <c r="L472" s="79">
        <f t="shared" si="79"/>
        <v>-1.8389925739165704</v>
      </c>
      <c r="R472" s="80">
        <f t="shared" si="70"/>
        <v>2.7714077648139849E-4</v>
      </c>
    </row>
    <row r="473" spans="1:18" s="69" customFormat="1" ht="14.25" x14ac:dyDescent="0.2">
      <c r="A473" s="62">
        <v>468</v>
      </c>
      <c r="B473" s="78">
        <v>43290</v>
      </c>
      <c r="C473" s="79">
        <v>329.08935500000001</v>
      </c>
      <c r="D473" s="79">
        <f t="shared" si="71"/>
        <v>7.0067740000000072</v>
      </c>
      <c r="E473" s="79">
        <f t="shared" si="72"/>
        <v>127.00677400000001</v>
      </c>
      <c r="F473" s="63">
        <f t="shared" si="73"/>
        <v>5.8389783333333396E-2</v>
      </c>
      <c r="G473" s="63">
        <f t="shared" si="74"/>
        <v>2.1521334238222507E-2</v>
      </c>
      <c r="H473" s="79">
        <f t="shared" si="75"/>
        <v>122.5825601085867</v>
      </c>
      <c r="I473" s="79">
        <f t="shared" si="76"/>
        <v>-2.5825601085867049</v>
      </c>
      <c r="J473" s="63">
        <f t="shared" si="77"/>
        <v>2.1754588460653222E-2</v>
      </c>
      <c r="K473" s="79">
        <f t="shared" si="78"/>
        <v>122.61055061527838</v>
      </c>
      <c r="L473" s="79">
        <f t="shared" si="79"/>
        <v>-2.6105506152783846</v>
      </c>
      <c r="R473" s="80">
        <f t="shared" si="70"/>
        <v>5.2716998326338084E-4</v>
      </c>
    </row>
    <row r="474" spans="1:18" s="69" customFormat="1" ht="14.25" x14ac:dyDescent="0.2">
      <c r="A474" s="62">
        <v>469</v>
      </c>
      <c r="B474" s="78">
        <v>43287</v>
      </c>
      <c r="C474" s="79">
        <v>322.082581</v>
      </c>
      <c r="D474" s="79">
        <f t="shared" si="71"/>
        <v>1.4052740000000199</v>
      </c>
      <c r="E474" s="79">
        <f t="shared" si="72"/>
        <v>121.40527400000002</v>
      </c>
      <c r="F474" s="63">
        <f t="shared" si="73"/>
        <v>1.1710616666666833E-2</v>
      </c>
      <c r="G474" s="63">
        <f t="shared" si="74"/>
        <v>4.3726320366114062E-3</v>
      </c>
      <c r="H474" s="79">
        <f t="shared" si="75"/>
        <v>120.52471584439336</v>
      </c>
      <c r="I474" s="79">
        <f t="shared" si="76"/>
        <v>-0.52471584439335572</v>
      </c>
      <c r="J474" s="63">
        <f t="shared" si="77"/>
        <v>4.3822059413765125E-3</v>
      </c>
      <c r="K474" s="79">
        <f t="shared" si="78"/>
        <v>120.52586471296519</v>
      </c>
      <c r="L474" s="79">
        <f t="shared" si="79"/>
        <v>-0.52586471296518766</v>
      </c>
      <c r="R474" s="80">
        <f t="shared" si="70"/>
        <v>3.3773303974886017E-5</v>
      </c>
    </row>
    <row r="475" spans="1:18" s="69" customFormat="1" ht="14.25" x14ac:dyDescent="0.2">
      <c r="A475" s="62">
        <v>470</v>
      </c>
      <c r="B475" s="78">
        <v>43286</v>
      </c>
      <c r="C475" s="79">
        <v>320.67730699999998</v>
      </c>
      <c r="D475" s="79">
        <f t="shared" si="71"/>
        <v>0.24063100000000759</v>
      </c>
      <c r="E475" s="79">
        <f t="shared" si="72"/>
        <v>120.24063100000001</v>
      </c>
      <c r="F475" s="63">
        <f t="shared" si="73"/>
        <v>2.0052583333333967E-3</v>
      </c>
      <c r="G475" s="63">
        <f t="shared" si="74"/>
        <v>7.5066530345688828E-4</v>
      </c>
      <c r="H475" s="79">
        <f t="shared" si="75"/>
        <v>120.09007983641482</v>
      </c>
      <c r="I475" s="79">
        <f t="shared" si="76"/>
        <v>-9.0079836414815873E-2</v>
      </c>
      <c r="J475" s="63">
        <f t="shared" si="77"/>
        <v>7.5094712316890841E-4</v>
      </c>
      <c r="K475" s="79">
        <f t="shared" si="78"/>
        <v>120.09011365478025</v>
      </c>
      <c r="L475" s="79">
        <f t="shared" si="79"/>
        <v>-9.0113654780253682E-2</v>
      </c>
      <c r="R475" s="80">
        <f t="shared" si="70"/>
        <v>4.7939699222250525E-6</v>
      </c>
    </row>
    <row r="476" spans="1:18" s="69" customFormat="1" ht="14.25" x14ac:dyDescent="0.2">
      <c r="A476" s="62">
        <v>471</v>
      </c>
      <c r="B476" s="78">
        <v>43284</v>
      </c>
      <c r="C476" s="79">
        <v>320.43667599999998</v>
      </c>
      <c r="D476" s="79">
        <f t="shared" si="71"/>
        <v>-3.031799000000035</v>
      </c>
      <c r="E476" s="79">
        <f t="shared" si="72"/>
        <v>116.96820099999997</v>
      </c>
      <c r="F476" s="63">
        <f t="shared" si="73"/>
        <v>-2.5264991666666958E-2</v>
      </c>
      <c r="G476" s="63">
        <f t="shared" si="74"/>
        <v>-9.4169813679431964E-3</v>
      </c>
      <c r="H476" s="79">
        <f t="shared" si="75"/>
        <v>118.86996223584681</v>
      </c>
      <c r="I476" s="79">
        <f t="shared" si="76"/>
        <v>1.1300377641531867</v>
      </c>
      <c r="J476" s="63">
        <f t="shared" si="77"/>
        <v>-9.3727804541077295E-3</v>
      </c>
      <c r="K476" s="79">
        <f t="shared" si="78"/>
        <v>118.87526634550707</v>
      </c>
      <c r="L476" s="79">
        <f t="shared" si="79"/>
        <v>1.1247336544929283</v>
      </c>
      <c r="R476" s="80">
        <f t="shared" si="70"/>
        <v>6.3650606876311671E-5</v>
      </c>
    </row>
    <row r="477" spans="1:18" s="69" customFormat="1" ht="14.25" x14ac:dyDescent="0.2">
      <c r="A477" s="62">
        <v>472</v>
      </c>
      <c r="B477" s="78">
        <v>43283</v>
      </c>
      <c r="C477" s="79">
        <v>323.46847500000001</v>
      </c>
      <c r="D477" s="79">
        <f t="shared" si="71"/>
        <v>0.54864500000002181</v>
      </c>
      <c r="E477" s="79">
        <f t="shared" si="72"/>
        <v>120.54864500000002</v>
      </c>
      <c r="F477" s="63">
        <f t="shared" si="73"/>
        <v>4.5720416666668482E-3</v>
      </c>
      <c r="G477" s="63">
        <f t="shared" si="74"/>
        <v>1.697571343759833E-3</v>
      </c>
      <c r="H477" s="79">
        <f t="shared" si="75"/>
        <v>120.20370856125119</v>
      </c>
      <c r="I477" s="79">
        <f t="shared" si="76"/>
        <v>-0.20370856125119019</v>
      </c>
      <c r="J477" s="63">
        <f t="shared" si="77"/>
        <v>1.6990130336685171E-3</v>
      </c>
      <c r="K477" s="79">
        <f t="shared" si="78"/>
        <v>120.20388156404022</v>
      </c>
      <c r="L477" s="79">
        <f t="shared" si="79"/>
        <v>-0.20388156404021629</v>
      </c>
      <c r="R477" s="80">
        <f t="shared" si="70"/>
        <v>9.837128328594339E-6</v>
      </c>
    </row>
    <row r="478" spans="1:18" s="69" customFormat="1" ht="14.25" x14ac:dyDescent="0.2">
      <c r="A478" s="62">
        <v>473</v>
      </c>
      <c r="B478" s="78">
        <v>43280</v>
      </c>
      <c r="C478" s="79">
        <v>322.91982999999999</v>
      </c>
      <c r="D478" s="79">
        <f t="shared" si="71"/>
        <v>0.82769700000000057</v>
      </c>
      <c r="E478" s="79">
        <f t="shared" si="72"/>
        <v>120.827697</v>
      </c>
      <c r="F478" s="63">
        <f t="shared" si="73"/>
        <v>6.8974750000000045E-3</v>
      </c>
      <c r="G478" s="63">
        <f t="shared" si="74"/>
        <v>2.5664561335143271E-3</v>
      </c>
      <c r="H478" s="79">
        <f t="shared" si="75"/>
        <v>120.30797473602172</v>
      </c>
      <c r="I478" s="79">
        <f t="shared" si="76"/>
        <v>-0.30797473602171976</v>
      </c>
      <c r="J478" s="63">
        <f t="shared" si="77"/>
        <v>2.5697523012771025E-3</v>
      </c>
      <c r="K478" s="79">
        <f t="shared" si="78"/>
        <v>120.30837027615325</v>
      </c>
      <c r="L478" s="79">
        <f t="shared" si="79"/>
        <v>-0.30837027615325496</v>
      </c>
      <c r="R478" s="80">
        <f t="shared" si="70"/>
        <v>1.6042463792638226E-5</v>
      </c>
    </row>
    <row r="479" spans="1:18" s="69" customFormat="1" ht="14.25" x14ac:dyDescent="0.2">
      <c r="A479" s="62">
        <v>474</v>
      </c>
      <c r="B479" s="78">
        <v>43279</v>
      </c>
      <c r="C479" s="79">
        <v>322.09213299999999</v>
      </c>
      <c r="D479" s="79">
        <f t="shared" si="71"/>
        <v>4.6487129999999866</v>
      </c>
      <c r="E479" s="79">
        <f t="shared" si="72"/>
        <v>124.64871299999999</v>
      </c>
      <c r="F479" s="63">
        <f t="shared" si="73"/>
        <v>3.8739274999999886E-2</v>
      </c>
      <c r="G479" s="63">
        <f t="shared" si="74"/>
        <v>1.4538034218994788E-2</v>
      </c>
      <c r="H479" s="79">
        <f t="shared" si="75"/>
        <v>121.74456410627937</v>
      </c>
      <c r="I479" s="79">
        <f t="shared" si="76"/>
        <v>-1.7445641062793698</v>
      </c>
      <c r="J479" s="63">
        <f t="shared" si="77"/>
        <v>1.4644225418186291E-2</v>
      </c>
      <c r="K479" s="79">
        <f t="shared" si="78"/>
        <v>121.75730705018235</v>
      </c>
      <c r="L479" s="79">
        <f t="shared" si="79"/>
        <v>-1.757307050182348</v>
      </c>
      <c r="R479" s="80">
        <f t="shared" si="70"/>
        <v>2.5526077577372054E-4</v>
      </c>
    </row>
    <row r="480" spans="1:18" s="69" customFormat="1" ht="14.25" x14ac:dyDescent="0.2">
      <c r="A480" s="62">
        <v>475</v>
      </c>
      <c r="B480" s="78">
        <v>43278</v>
      </c>
      <c r="C480" s="79">
        <v>317.44342</v>
      </c>
      <c r="D480" s="79">
        <f t="shared" si="71"/>
        <v>-1.4244390000000067</v>
      </c>
      <c r="E480" s="79">
        <f t="shared" si="72"/>
        <v>118.57556099999999</v>
      </c>
      <c r="F480" s="63">
        <f t="shared" si="73"/>
        <v>-1.1870325000000055E-2</v>
      </c>
      <c r="G480" s="63">
        <f t="shared" si="74"/>
        <v>-4.477184128074985E-3</v>
      </c>
      <c r="H480" s="79">
        <f t="shared" si="75"/>
        <v>119.462737904631</v>
      </c>
      <c r="I480" s="79">
        <f t="shared" si="76"/>
        <v>0.53726209536900171</v>
      </c>
      <c r="J480" s="63">
        <f t="shared" si="77"/>
        <v>-4.4671764801481814E-3</v>
      </c>
      <c r="K480" s="79">
        <f t="shared" si="78"/>
        <v>119.46393882238222</v>
      </c>
      <c r="L480" s="79">
        <f t="shared" si="79"/>
        <v>0.53606117761778194</v>
      </c>
      <c r="R480" s="80">
        <f t="shared" si="70"/>
        <v>9.2314844619241298E-6</v>
      </c>
    </row>
    <row r="481" spans="1:18" s="69" customFormat="1" ht="14.25" x14ac:dyDescent="0.2">
      <c r="A481" s="62">
        <v>476</v>
      </c>
      <c r="B481" s="78">
        <v>43277</v>
      </c>
      <c r="C481" s="79">
        <v>318.86785900000001</v>
      </c>
      <c r="D481" s="79">
        <f t="shared" si="71"/>
        <v>9.6252999999990152E-2</v>
      </c>
      <c r="E481" s="79">
        <f t="shared" si="72"/>
        <v>120.09625299999999</v>
      </c>
      <c r="F481" s="63">
        <f t="shared" si="73"/>
        <v>8.0210833333325124E-4</v>
      </c>
      <c r="G481" s="63">
        <f t="shared" si="74"/>
        <v>3.0190415121526847E-4</v>
      </c>
      <c r="H481" s="79">
        <f t="shared" si="75"/>
        <v>120.03622849814585</v>
      </c>
      <c r="I481" s="79">
        <f t="shared" si="76"/>
        <v>-3.6228498145845833E-2</v>
      </c>
      <c r="J481" s="63">
        <f t="shared" si="77"/>
        <v>3.019497288600734E-4</v>
      </c>
      <c r="K481" s="79">
        <f t="shared" si="78"/>
        <v>120.03623396746322</v>
      </c>
      <c r="L481" s="79">
        <f t="shared" si="79"/>
        <v>-3.6233967463218164E-2</v>
      </c>
      <c r="R481" s="80">
        <f t="shared" si="70"/>
        <v>3.0302191779054556E-6</v>
      </c>
    </row>
    <row r="482" spans="1:18" s="69" customFormat="1" ht="14.25" x14ac:dyDescent="0.2">
      <c r="A482" s="62">
        <v>477</v>
      </c>
      <c r="B482" s="78">
        <v>43276</v>
      </c>
      <c r="C482" s="79">
        <v>318.77160600000002</v>
      </c>
      <c r="D482" s="79">
        <f t="shared" si="71"/>
        <v>-7.4206549999999538</v>
      </c>
      <c r="E482" s="79">
        <f t="shared" si="72"/>
        <v>112.57934500000005</v>
      </c>
      <c r="F482" s="63">
        <f t="shared" si="73"/>
        <v>-6.1838791666666282E-2</v>
      </c>
      <c r="G482" s="63">
        <f t="shared" si="74"/>
        <v>-2.3012087491862274E-2</v>
      </c>
      <c r="H482" s="79">
        <f t="shared" si="75"/>
        <v>117.23854950097653</v>
      </c>
      <c r="I482" s="79">
        <f t="shared" si="76"/>
        <v>2.7614504990234678</v>
      </c>
      <c r="J482" s="63">
        <f t="shared" si="77"/>
        <v>-2.2749328807650512E-2</v>
      </c>
      <c r="K482" s="79">
        <f t="shared" si="78"/>
        <v>117.27008054308195</v>
      </c>
      <c r="L482" s="79">
        <f t="shared" si="79"/>
        <v>2.7299194569180543</v>
      </c>
      <c r="R482" s="80">
        <f t="shared" si="70"/>
        <v>4.6540464821934917E-4</v>
      </c>
    </row>
    <row r="483" spans="1:18" s="69" customFormat="1" ht="14.25" x14ac:dyDescent="0.2">
      <c r="A483" s="62">
        <v>478</v>
      </c>
      <c r="B483" s="78">
        <v>43273</v>
      </c>
      <c r="C483" s="79">
        <v>326.19226099999997</v>
      </c>
      <c r="D483" s="79">
        <f t="shared" si="71"/>
        <v>1.2030949999999621</v>
      </c>
      <c r="E483" s="79">
        <f t="shared" si="72"/>
        <v>121.20309499999996</v>
      </c>
      <c r="F483" s="63">
        <f t="shared" si="73"/>
        <v>1.002579166666635E-2</v>
      </c>
      <c r="G483" s="63">
        <f t="shared" si="74"/>
        <v>3.6951188072246156E-3</v>
      </c>
      <c r="H483" s="79">
        <f t="shared" si="75"/>
        <v>120.44341425686694</v>
      </c>
      <c r="I483" s="79">
        <f t="shared" si="76"/>
        <v>-0.44341425686694436</v>
      </c>
      <c r="J483" s="63">
        <f t="shared" si="77"/>
        <v>3.7019541752969145E-3</v>
      </c>
      <c r="K483" s="79">
        <f t="shared" si="78"/>
        <v>120.44423450103564</v>
      </c>
      <c r="L483" s="79">
        <f t="shared" si="79"/>
        <v>-0.44423450103563766</v>
      </c>
      <c r="R483" s="80">
        <f t="shared" si="70"/>
        <v>2.6357618498411441E-5</v>
      </c>
    </row>
    <row r="484" spans="1:18" s="69" customFormat="1" ht="14.25" x14ac:dyDescent="0.2">
      <c r="A484" s="62">
        <v>479</v>
      </c>
      <c r="B484" s="78">
        <v>43272</v>
      </c>
      <c r="C484" s="79">
        <v>324.98916600000001</v>
      </c>
      <c r="D484" s="79">
        <f t="shared" si="71"/>
        <v>-4.8412169999999719</v>
      </c>
      <c r="E484" s="79">
        <f t="shared" si="72"/>
        <v>115.15878300000003</v>
      </c>
      <c r="F484" s="63">
        <f t="shared" si="73"/>
        <v>-4.0343474999999768E-2</v>
      </c>
      <c r="G484" s="63">
        <f t="shared" si="74"/>
        <v>-1.4786685023341167E-2</v>
      </c>
      <c r="H484" s="79">
        <f t="shared" si="75"/>
        <v>118.22559779719907</v>
      </c>
      <c r="I484" s="79">
        <f t="shared" si="76"/>
        <v>1.7744022028009283</v>
      </c>
      <c r="J484" s="63">
        <f t="shared" si="77"/>
        <v>-1.467789885202896E-2</v>
      </c>
      <c r="K484" s="79">
        <f t="shared" si="78"/>
        <v>118.23865213775652</v>
      </c>
      <c r="L484" s="79">
        <f t="shared" si="79"/>
        <v>1.7613478622434826</v>
      </c>
      <c r="R484" s="80">
        <f t="shared" si="70"/>
        <v>1.7816474456809484E-4</v>
      </c>
    </row>
    <row r="485" spans="1:18" s="69" customFormat="1" ht="14.25" x14ac:dyDescent="0.2">
      <c r="A485" s="62">
        <v>480</v>
      </c>
      <c r="B485" s="78">
        <v>43271</v>
      </c>
      <c r="C485" s="79">
        <v>329.83038299999998</v>
      </c>
      <c r="D485" s="79">
        <f t="shared" si="71"/>
        <v>1.5110469999999623</v>
      </c>
      <c r="E485" s="79">
        <f t="shared" si="72"/>
        <v>121.51104699999996</v>
      </c>
      <c r="F485" s="63">
        <f t="shared" si="73"/>
        <v>1.2592058333333019E-2</v>
      </c>
      <c r="G485" s="63">
        <f t="shared" si="74"/>
        <v>4.5918112896761037E-3</v>
      </c>
      <c r="H485" s="79">
        <f t="shared" si="75"/>
        <v>120.55101735476113</v>
      </c>
      <c r="I485" s="79">
        <f t="shared" si="76"/>
        <v>-0.55101735476112879</v>
      </c>
      <c r="J485" s="63">
        <f t="shared" si="77"/>
        <v>4.6023698098608548E-3</v>
      </c>
      <c r="K485" s="79">
        <f t="shared" si="78"/>
        <v>120.55228437718331</v>
      </c>
      <c r="L485" s="79">
        <f t="shared" si="79"/>
        <v>-0.55228437718331236</v>
      </c>
      <c r="R485" s="80">
        <f t="shared" si="70"/>
        <v>3.6368855368878248E-5</v>
      </c>
    </row>
    <row r="486" spans="1:18" s="69" customFormat="1" ht="14.25" x14ac:dyDescent="0.2">
      <c r="A486" s="62">
        <v>481</v>
      </c>
      <c r="B486" s="78">
        <v>43270</v>
      </c>
      <c r="C486" s="79">
        <v>328.31933600000002</v>
      </c>
      <c r="D486" s="79">
        <f t="shared" si="71"/>
        <v>-13.108856000000003</v>
      </c>
      <c r="E486" s="79">
        <f t="shared" si="72"/>
        <v>106.891144</v>
      </c>
      <c r="F486" s="63">
        <f t="shared" si="73"/>
        <v>-0.10924046666666669</v>
      </c>
      <c r="G486" s="63">
        <f t="shared" si="74"/>
        <v>-3.915066444940344E-2</v>
      </c>
      <c r="H486" s="79">
        <f t="shared" si="75"/>
        <v>115.30192026607159</v>
      </c>
      <c r="I486" s="79">
        <f t="shared" si="76"/>
        <v>4.6980797339284095</v>
      </c>
      <c r="J486" s="63">
        <f t="shared" si="77"/>
        <v>-3.8394181579475432E-2</v>
      </c>
      <c r="K486" s="79">
        <f t="shared" si="78"/>
        <v>115.39269821046295</v>
      </c>
      <c r="L486" s="79">
        <f t="shared" si="79"/>
        <v>4.6073017895370469</v>
      </c>
      <c r="R486" s="80">
        <f t="shared" si="70"/>
        <v>1.4221810755209237E-3</v>
      </c>
    </row>
    <row r="487" spans="1:18" s="69" customFormat="1" ht="14.25" x14ac:dyDescent="0.2">
      <c r="A487" s="62">
        <v>482</v>
      </c>
      <c r="B487" s="78">
        <v>43269</v>
      </c>
      <c r="C487" s="79">
        <v>341.42819200000002</v>
      </c>
      <c r="D487" s="79">
        <f t="shared" si="71"/>
        <v>-3.0222169999999551</v>
      </c>
      <c r="E487" s="79">
        <f t="shared" si="72"/>
        <v>116.97778300000004</v>
      </c>
      <c r="F487" s="63">
        <f t="shared" si="73"/>
        <v>-2.5185141666666293E-2</v>
      </c>
      <c r="G487" s="63">
        <f t="shared" si="74"/>
        <v>-8.8127448661485565E-3</v>
      </c>
      <c r="H487" s="79">
        <f t="shared" si="75"/>
        <v>118.94247061606217</v>
      </c>
      <c r="I487" s="79">
        <f t="shared" si="76"/>
        <v>1.0575293839378332</v>
      </c>
      <c r="J487" s="63">
        <f t="shared" si="77"/>
        <v>-8.774026452092137E-3</v>
      </c>
      <c r="K487" s="79">
        <f t="shared" si="78"/>
        <v>118.94711682574895</v>
      </c>
      <c r="L487" s="79">
        <f t="shared" si="79"/>
        <v>1.0528831742510505</v>
      </c>
      <c r="R487" s="80">
        <f t="shared" si="70"/>
        <v>5.4374350223047813E-5</v>
      </c>
    </row>
    <row r="488" spans="1:18" s="69" customFormat="1" ht="14.25" x14ac:dyDescent="0.2">
      <c r="A488" s="62">
        <v>483</v>
      </c>
      <c r="B488" s="78">
        <v>43266</v>
      </c>
      <c r="C488" s="79">
        <v>344.45040899999998</v>
      </c>
      <c r="D488" s="79">
        <f t="shared" si="71"/>
        <v>-4.3696900000000483</v>
      </c>
      <c r="E488" s="79">
        <f t="shared" si="72"/>
        <v>115.63030999999995</v>
      </c>
      <c r="F488" s="63">
        <f t="shared" si="73"/>
        <v>-3.6414083333333735E-2</v>
      </c>
      <c r="G488" s="63">
        <f t="shared" si="74"/>
        <v>-1.2606184215780742E-2</v>
      </c>
      <c r="H488" s="79">
        <f t="shared" si="75"/>
        <v>118.48725789410631</v>
      </c>
      <c r="I488" s="79">
        <f t="shared" si="76"/>
        <v>1.5127421058936932</v>
      </c>
      <c r="J488" s="63">
        <f t="shared" si="77"/>
        <v>-1.252705911307034E-2</v>
      </c>
      <c r="K488" s="79">
        <f t="shared" si="78"/>
        <v>118.49675290643155</v>
      </c>
      <c r="L488" s="79">
        <f t="shared" si="79"/>
        <v>1.5032470935684472</v>
      </c>
      <c r="R488" s="80">
        <f t="shared" si="70"/>
        <v>1.2470939093308663E-4</v>
      </c>
    </row>
    <row r="489" spans="1:18" s="69" customFormat="1" ht="14.25" x14ac:dyDescent="0.2">
      <c r="A489" s="62">
        <v>484</v>
      </c>
      <c r="B489" s="78">
        <v>43265</v>
      </c>
      <c r="C489" s="79">
        <v>348.82009900000003</v>
      </c>
      <c r="D489" s="79">
        <f t="shared" si="71"/>
        <v>-1.3762819999999465</v>
      </c>
      <c r="E489" s="79">
        <f t="shared" si="72"/>
        <v>118.62371800000005</v>
      </c>
      <c r="F489" s="63">
        <f t="shared" si="73"/>
        <v>-1.1469016666666221E-2</v>
      </c>
      <c r="G489" s="63">
        <f t="shared" si="74"/>
        <v>-3.9377720490675391E-3</v>
      </c>
      <c r="H489" s="79">
        <f t="shared" si="75"/>
        <v>119.52746735411189</v>
      </c>
      <c r="I489" s="79">
        <f t="shared" si="76"/>
        <v>0.4725326458881085</v>
      </c>
      <c r="J489" s="63">
        <f t="shared" si="77"/>
        <v>-3.9300291912495421E-3</v>
      </c>
      <c r="K489" s="79">
        <f t="shared" si="78"/>
        <v>119.52839649705005</v>
      </c>
      <c r="L489" s="79">
        <f t="shared" si="79"/>
        <v>0.47160350294994657</v>
      </c>
      <c r="R489" s="80">
        <f t="shared" si="70"/>
        <v>6.2446197866664166E-6</v>
      </c>
    </row>
    <row r="490" spans="1:18" s="69" customFormat="1" ht="14.25" x14ac:dyDescent="0.2">
      <c r="A490" s="62">
        <v>485</v>
      </c>
      <c r="B490" s="78">
        <v>43264</v>
      </c>
      <c r="C490" s="79">
        <v>350.19638099999997</v>
      </c>
      <c r="D490" s="79">
        <f t="shared" si="71"/>
        <v>-6.5159600000000069</v>
      </c>
      <c r="E490" s="79">
        <f t="shared" si="72"/>
        <v>113.48403999999999</v>
      </c>
      <c r="F490" s="63">
        <f t="shared" si="73"/>
        <v>-5.4299666666666725E-2</v>
      </c>
      <c r="G490" s="63">
        <f t="shared" si="74"/>
        <v>-1.8435603763957271E-2</v>
      </c>
      <c r="H490" s="79">
        <f t="shared" si="75"/>
        <v>117.78772754832514</v>
      </c>
      <c r="I490" s="79">
        <f t="shared" si="76"/>
        <v>2.2122724516748633</v>
      </c>
      <c r="J490" s="63">
        <f t="shared" si="77"/>
        <v>-1.8266707514893652E-2</v>
      </c>
      <c r="K490" s="79">
        <f t="shared" si="78"/>
        <v>117.80799509821276</v>
      </c>
      <c r="L490" s="79">
        <f t="shared" si="79"/>
        <v>2.1920049017872429</v>
      </c>
      <c r="R490" s="80">
        <f t="shared" si="70"/>
        <v>2.8888969550585665E-4</v>
      </c>
    </row>
    <row r="491" spans="1:18" s="69" customFormat="1" ht="14.25" x14ac:dyDescent="0.2">
      <c r="A491" s="62">
        <v>486</v>
      </c>
      <c r="B491" s="78">
        <v>43263</v>
      </c>
      <c r="C491" s="79">
        <v>356.71234099999998</v>
      </c>
      <c r="D491" s="79">
        <f t="shared" si="71"/>
        <v>-0.30798400000003312</v>
      </c>
      <c r="E491" s="79">
        <f t="shared" si="72"/>
        <v>119.69201599999997</v>
      </c>
      <c r="F491" s="63">
        <f t="shared" si="73"/>
        <v>-2.5665333333336092E-3</v>
      </c>
      <c r="G491" s="63">
        <f t="shared" si="74"/>
        <v>-8.6302346463104195E-4</v>
      </c>
      <c r="H491" s="79">
        <f t="shared" si="75"/>
        <v>119.89643718424428</v>
      </c>
      <c r="I491" s="79">
        <f t="shared" si="76"/>
        <v>0.10356281575572268</v>
      </c>
      <c r="J491" s="63">
        <f t="shared" si="77"/>
        <v>-8.6265116698897493E-4</v>
      </c>
      <c r="K491" s="79">
        <f t="shared" si="78"/>
        <v>119.89648185996131</v>
      </c>
      <c r="L491" s="79">
        <f t="shared" si="79"/>
        <v>0.10351814003868753</v>
      </c>
      <c r="R491" s="80">
        <f t="shared" si="70"/>
        <v>3.3157426798498176E-7</v>
      </c>
    </row>
    <row r="492" spans="1:18" s="69" customFormat="1" ht="14.25" x14ac:dyDescent="0.2">
      <c r="A492" s="62">
        <v>487</v>
      </c>
      <c r="B492" s="78">
        <v>43262</v>
      </c>
      <c r="C492" s="79">
        <v>357.02032500000001</v>
      </c>
      <c r="D492" s="79">
        <f t="shared" si="71"/>
        <v>1.386017000000038</v>
      </c>
      <c r="E492" s="79">
        <f t="shared" si="72"/>
        <v>121.38601700000004</v>
      </c>
      <c r="F492" s="63">
        <f t="shared" si="73"/>
        <v>1.1550141666666984E-2</v>
      </c>
      <c r="G492" s="63">
        <f t="shared" si="74"/>
        <v>3.8897347561065369E-3</v>
      </c>
      <c r="H492" s="79">
        <f t="shared" si="75"/>
        <v>120.46676817073278</v>
      </c>
      <c r="I492" s="79">
        <f t="shared" si="76"/>
        <v>-0.46676817073277732</v>
      </c>
      <c r="J492" s="63">
        <f t="shared" si="77"/>
        <v>3.8973095925268213E-3</v>
      </c>
      <c r="K492" s="79">
        <f t="shared" si="78"/>
        <v>120.46767715110322</v>
      </c>
      <c r="L492" s="79">
        <f t="shared" si="79"/>
        <v>-0.46767715110321717</v>
      </c>
      <c r="R492" s="80">
        <f t="shared" si="70"/>
        <v>2.8393797635283802E-5</v>
      </c>
    </row>
    <row r="493" spans="1:18" s="69" customFormat="1" ht="14.25" x14ac:dyDescent="0.2">
      <c r="A493" s="62">
        <v>488</v>
      </c>
      <c r="B493" s="78">
        <v>43259</v>
      </c>
      <c r="C493" s="79">
        <v>355.63430799999998</v>
      </c>
      <c r="D493" s="79">
        <f t="shared" si="71"/>
        <v>0.93353299999995443</v>
      </c>
      <c r="E493" s="79">
        <f t="shared" si="72"/>
        <v>120.93353299999995</v>
      </c>
      <c r="F493" s="63">
        <f t="shared" si="73"/>
        <v>7.7794416666662871E-3</v>
      </c>
      <c r="G493" s="63">
        <f t="shared" si="74"/>
        <v>2.6284314538196764E-3</v>
      </c>
      <c r="H493" s="79">
        <f t="shared" si="75"/>
        <v>120.31541177445835</v>
      </c>
      <c r="I493" s="79">
        <f t="shared" si="76"/>
        <v>-0.31541177445835444</v>
      </c>
      <c r="J493" s="63">
        <f t="shared" si="77"/>
        <v>2.6318888082495855E-3</v>
      </c>
      <c r="K493" s="79">
        <f t="shared" si="78"/>
        <v>120.31582665698994</v>
      </c>
      <c r="L493" s="79">
        <f t="shared" si="79"/>
        <v>-0.31582665698994106</v>
      </c>
      <c r="R493" s="80">
        <f t="shared" si="70"/>
        <v>1.6542764786241533E-5</v>
      </c>
    </row>
    <row r="494" spans="1:18" s="69" customFormat="1" ht="14.25" x14ac:dyDescent="0.2">
      <c r="A494" s="62">
        <v>489</v>
      </c>
      <c r="B494" s="78">
        <v>43258</v>
      </c>
      <c r="C494" s="79">
        <v>354.70077500000002</v>
      </c>
      <c r="D494" s="79">
        <f t="shared" si="71"/>
        <v>-2.9162599999999657</v>
      </c>
      <c r="E494" s="79">
        <f t="shared" si="72"/>
        <v>117.08374000000003</v>
      </c>
      <c r="F494" s="63">
        <f t="shared" si="73"/>
        <v>-2.4302166666666382E-2</v>
      </c>
      <c r="G494" s="63">
        <f t="shared" si="74"/>
        <v>-8.1881324671473146E-3</v>
      </c>
      <c r="H494" s="79">
        <f t="shared" si="75"/>
        <v>119.01742410394232</v>
      </c>
      <c r="I494" s="79">
        <f t="shared" si="76"/>
        <v>0.98257589605768203</v>
      </c>
      <c r="J494" s="63">
        <f t="shared" si="77"/>
        <v>-8.1547010197653633E-3</v>
      </c>
      <c r="K494" s="79">
        <f t="shared" si="78"/>
        <v>119.02143587762816</v>
      </c>
      <c r="L494" s="79">
        <f t="shared" si="79"/>
        <v>0.97856412237183577</v>
      </c>
      <c r="R494" s="80">
        <f t="shared" si="70"/>
        <v>4.5552836452937052E-5</v>
      </c>
    </row>
    <row r="495" spans="1:18" s="69" customFormat="1" ht="14.25" x14ac:dyDescent="0.2">
      <c r="A495" s="62">
        <v>490</v>
      </c>
      <c r="B495" s="78">
        <v>43257</v>
      </c>
      <c r="C495" s="79">
        <v>357.61703499999999</v>
      </c>
      <c r="D495" s="79">
        <f t="shared" si="71"/>
        <v>11.029937999999959</v>
      </c>
      <c r="E495" s="79">
        <f t="shared" si="72"/>
        <v>131.02993799999996</v>
      </c>
      <c r="F495" s="63">
        <f t="shared" si="73"/>
        <v>9.1916149999999655E-2</v>
      </c>
      <c r="G495" s="63">
        <f t="shared" si="74"/>
        <v>3.1328529952223447E-2</v>
      </c>
      <c r="H495" s="79">
        <f t="shared" si="75"/>
        <v>123.75942359426682</v>
      </c>
      <c r="I495" s="79">
        <f t="shared" si="76"/>
        <v>-3.7594235942668206</v>
      </c>
      <c r="J495" s="63">
        <f t="shared" si="77"/>
        <v>3.182443344104053E-2</v>
      </c>
      <c r="K495" s="79">
        <f t="shared" si="78"/>
        <v>123.81893201292486</v>
      </c>
      <c r="L495" s="79">
        <f t="shared" si="79"/>
        <v>-3.8189320129248614</v>
      </c>
      <c r="R495" s="80">
        <f t="shared" si="70"/>
        <v>1.0737010790582938E-3</v>
      </c>
    </row>
    <row r="496" spans="1:18" s="69" customFormat="1" ht="14.25" x14ac:dyDescent="0.2">
      <c r="A496" s="62">
        <v>491</v>
      </c>
      <c r="B496" s="78">
        <v>43256</v>
      </c>
      <c r="C496" s="79">
        <v>346.58709700000003</v>
      </c>
      <c r="D496" s="79">
        <f t="shared" si="71"/>
        <v>-0.60638399999999137</v>
      </c>
      <c r="E496" s="79">
        <f t="shared" si="72"/>
        <v>119.39361600000001</v>
      </c>
      <c r="F496" s="63">
        <f t="shared" si="73"/>
        <v>-5.0531999999999279E-3</v>
      </c>
      <c r="G496" s="63">
        <f t="shared" si="74"/>
        <v>-1.7480574511293001E-3</v>
      </c>
      <c r="H496" s="79">
        <f t="shared" si="75"/>
        <v>119.79023310586449</v>
      </c>
      <c r="I496" s="79">
        <f t="shared" si="76"/>
        <v>0.20976689413551242</v>
      </c>
      <c r="J496" s="63">
        <f t="shared" si="77"/>
        <v>-1.7465304885721381E-3</v>
      </c>
      <c r="K496" s="79">
        <f t="shared" si="78"/>
        <v>119.79041634137135</v>
      </c>
      <c r="L496" s="79">
        <f t="shared" si="79"/>
        <v>0.20958365862864525</v>
      </c>
      <c r="R496" s="80">
        <f t="shared" si="70"/>
        <v>9.5610284666447526E-8</v>
      </c>
    </row>
    <row r="497" spans="1:18" s="69" customFormat="1" ht="14.25" x14ac:dyDescent="0.2">
      <c r="A497" s="62">
        <v>492</v>
      </c>
      <c r="B497" s="78">
        <v>43255</v>
      </c>
      <c r="C497" s="79">
        <v>347.19348100000002</v>
      </c>
      <c r="D497" s="79">
        <f t="shared" si="71"/>
        <v>3.8595579999999927</v>
      </c>
      <c r="E497" s="79">
        <f t="shared" si="72"/>
        <v>123.85955799999999</v>
      </c>
      <c r="F497" s="63">
        <f t="shared" si="73"/>
        <v>3.216298333333327E-2</v>
      </c>
      <c r="G497" s="63">
        <f t="shared" si="74"/>
        <v>1.1178696658441187E-2</v>
      </c>
      <c r="H497" s="79">
        <f t="shared" si="75"/>
        <v>121.34144359901296</v>
      </c>
      <c r="I497" s="79">
        <f t="shared" si="76"/>
        <v>-1.3414435990129618</v>
      </c>
      <c r="J497" s="63">
        <f t="shared" si="77"/>
        <v>1.1241411761109293E-2</v>
      </c>
      <c r="K497" s="79">
        <f t="shared" si="78"/>
        <v>121.34896941133312</v>
      </c>
      <c r="L497" s="79">
        <f t="shared" si="79"/>
        <v>-1.3489694113331154</v>
      </c>
      <c r="R497" s="80">
        <f t="shared" si="70"/>
        <v>1.5920244136897617E-4</v>
      </c>
    </row>
    <row r="498" spans="1:18" s="69" customFormat="1" ht="14.25" x14ac:dyDescent="0.2">
      <c r="A498" s="62">
        <v>493</v>
      </c>
      <c r="B498" s="78">
        <v>43252</v>
      </c>
      <c r="C498" s="79">
        <v>343.33392300000003</v>
      </c>
      <c r="D498" s="79">
        <f t="shared" si="71"/>
        <v>4.3888850000000161</v>
      </c>
      <c r="E498" s="79">
        <f t="shared" si="72"/>
        <v>124.38888500000002</v>
      </c>
      <c r="F498" s="63">
        <f t="shared" si="73"/>
        <v>3.65740416666668E-2</v>
      </c>
      <c r="G498" s="63">
        <f t="shared" si="74"/>
        <v>1.2865545587340845E-2</v>
      </c>
      <c r="H498" s="79">
        <f t="shared" si="75"/>
        <v>121.5438654704809</v>
      </c>
      <c r="I498" s="79">
        <f t="shared" si="76"/>
        <v>-1.5438654704808954</v>
      </c>
      <c r="J498" s="63">
        <f t="shared" si="77"/>
        <v>1.294866278585266E-2</v>
      </c>
      <c r="K498" s="79">
        <f t="shared" si="78"/>
        <v>121.55383953430231</v>
      </c>
      <c r="L498" s="79">
        <f t="shared" si="79"/>
        <v>-1.5538395343023126</v>
      </c>
      <c r="R498" s="80">
        <f t="shared" si="70"/>
        <v>2.0461568515385567E-4</v>
      </c>
    </row>
    <row r="499" spans="1:18" s="69" customFormat="1" ht="14.25" x14ac:dyDescent="0.2">
      <c r="A499" s="62">
        <v>494</v>
      </c>
      <c r="B499" s="78">
        <v>43251</v>
      </c>
      <c r="C499" s="79">
        <v>338.94503800000001</v>
      </c>
      <c r="D499" s="79">
        <f t="shared" si="71"/>
        <v>-5.8037410000000023</v>
      </c>
      <c r="E499" s="79">
        <f t="shared" si="72"/>
        <v>114.196259</v>
      </c>
      <c r="F499" s="63">
        <f t="shared" si="73"/>
        <v>-4.8364508333333354E-2</v>
      </c>
      <c r="G499" s="63">
        <f t="shared" si="74"/>
        <v>-1.69780105277734E-2</v>
      </c>
      <c r="H499" s="79">
        <f t="shared" si="75"/>
        <v>117.9626387366672</v>
      </c>
      <c r="I499" s="79">
        <f t="shared" si="76"/>
        <v>2.037361263332798</v>
      </c>
      <c r="J499" s="63">
        <f t="shared" si="77"/>
        <v>-1.6834696316647441E-2</v>
      </c>
      <c r="K499" s="79">
        <f t="shared" si="78"/>
        <v>117.97983644200231</v>
      </c>
      <c r="L499" s="79">
        <f t="shared" si="79"/>
        <v>2.0201635579976909</v>
      </c>
      <c r="R499" s="80">
        <f t="shared" si="70"/>
        <v>2.4146556201359222E-4</v>
      </c>
    </row>
    <row r="500" spans="1:18" s="69" customFormat="1" ht="14.25" x14ac:dyDescent="0.2">
      <c r="A500" s="62">
        <v>495</v>
      </c>
      <c r="B500" s="78">
        <v>43250</v>
      </c>
      <c r="C500" s="79">
        <v>344.74877900000001</v>
      </c>
      <c r="D500" s="79">
        <f t="shared" si="71"/>
        <v>5.4957580000000235</v>
      </c>
      <c r="E500" s="79">
        <f t="shared" si="72"/>
        <v>125.49575800000002</v>
      </c>
      <c r="F500" s="63">
        <f t="shared" si="73"/>
        <v>4.5797983333333528E-2</v>
      </c>
      <c r="G500" s="63">
        <f t="shared" si="74"/>
        <v>1.6069771357565939E-2</v>
      </c>
      <c r="H500" s="79">
        <f t="shared" si="75"/>
        <v>121.92837256290791</v>
      </c>
      <c r="I500" s="79">
        <f t="shared" si="76"/>
        <v>-1.92837256290791</v>
      </c>
      <c r="J500" s="63">
        <f t="shared" si="77"/>
        <v>1.6199584557273623E-2</v>
      </c>
      <c r="K500" s="79">
        <f t="shared" si="78"/>
        <v>121.94395014687282</v>
      </c>
      <c r="L500" s="79">
        <f t="shared" si="79"/>
        <v>-1.9439501468728224</v>
      </c>
      <c r="R500" s="80">
        <f t="shared" si="70"/>
        <v>3.0655176313297208E-4</v>
      </c>
    </row>
    <row r="501" spans="1:18" s="69" customFormat="1" ht="14.25" x14ac:dyDescent="0.2">
      <c r="A501" s="62">
        <v>496</v>
      </c>
      <c r="B501" s="78">
        <v>43249</v>
      </c>
      <c r="C501" s="79">
        <v>339.25302099999999</v>
      </c>
      <c r="D501" s="79">
        <f t="shared" si="71"/>
        <v>-7.324463000000037</v>
      </c>
      <c r="E501" s="79">
        <f t="shared" si="72"/>
        <v>112.67553699999996</v>
      </c>
      <c r="F501" s="63">
        <f t="shared" si="73"/>
        <v>-6.1037191666666976E-2</v>
      </c>
      <c r="G501" s="63">
        <f t="shared" si="74"/>
        <v>-2.1360209065872975E-2</v>
      </c>
      <c r="H501" s="79">
        <f t="shared" si="75"/>
        <v>117.43677491209525</v>
      </c>
      <c r="I501" s="79">
        <f t="shared" si="76"/>
        <v>2.5632250879047547</v>
      </c>
      <c r="J501" s="63">
        <f t="shared" si="77"/>
        <v>-2.1133695459570122E-2</v>
      </c>
      <c r="K501" s="79">
        <f t="shared" si="78"/>
        <v>117.46395654485158</v>
      </c>
      <c r="L501" s="79">
        <f t="shared" si="79"/>
        <v>2.5360434551484161</v>
      </c>
      <c r="R501" s="80">
        <f t="shared" si="70"/>
        <v>3.9686061383144273E-4</v>
      </c>
    </row>
    <row r="502" spans="1:18" s="69" customFormat="1" ht="14.25" x14ac:dyDescent="0.2">
      <c r="A502" s="62">
        <v>497</v>
      </c>
      <c r="B502" s="78">
        <v>43245</v>
      </c>
      <c r="C502" s="79">
        <v>346.57748400000003</v>
      </c>
      <c r="D502" s="79">
        <f t="shared" si="71"/>
        <v>1.0491030000000023</v>
      </c>
      <c r="E502" s="79">
        <f t="shared" si="72"/>
        <v>121.049103</v>
      </c>
      <c r="F502" s="63">
        <f t="shared" si="73"/>
        <v>8.7425250000000201E-3</v>
      </c>
      <c r="G502" s="63">
        <f t="shared" si="74"/>
        <v>3.0316281267323245E-3</v>
      </c>
      <c r="H502" s="79">
        <f t="shared" si="75"/>
        <v>120.36379537520789</v>
      </c>
      <c r="I502" s="79">
        <f t="shared" si="76"/>
        <v>-0.36379537520788574</v>
      </c>
      <c r="J502" s="63">
        <f t="shared" si="77"/>
        <v>3.0362281586356933E-3</v>
      </c>
      <c r="K502" s="79">
        <f t="shared" si="78"/>
        <v>120.3643473790363</v>
      </c>
      <c r="L502" s="79">
        <f t="shared" si="79"/>
        <v>-0.36434737903630321</v>
      </c>
      <c r="R502" s="80">
        <f t="shared" si="70"/>
        <v>1.998515969125518E-5</v>
      </c>
    </row>
    <row r="503" spans="1:18" s="69" customFormat="1" ht="14.25" x14ac:dyDescent="0.2">
      <c r="A503" s="62">
        <v>498</v>
      </c>
      <c r="B503" s="78">
        <v>43244</v>
      </c>
      <c r="C503" s="79">
        <v>345.52838100000002</v>
      </c>
      <c r="D503" s="79">
        <f t="shared" si="71"/>
        <v>-0.20211799999998448</v>
      </c>
      <c r="E503" s="79">
        <f t="shared" si="72"/>
        <v>119.79788200000002</v>
      </c>
      <c r="F503" s="63">
        <f t="shared" si="73"/>
        <v>-1.6843166666665372E-3</v>
      </c>
      <c r="G503" s="63">
        <f t="shared" si="74"/>
        <v>-5.8478237779700511E-4</v>
      </c>
      <c r="H503" s="79">
        <f t="shared" si="75"/>
        <v>119.92982611466435</v>
      </c>
      <c r="I503" s="79">
        <f t="shared" si="76"/>
        <v>7.0173885335648833E-2</v>
      </c>
      <c r="J503" s="63">
        <f t="shared" si="77"/>
        <v>-5.846114259071615E-4</v>
      </c>
      <c r="K503" s="79">
        <f t="shared" si="78"/>
        <v>119.92984662889114</v>
      </c>
      <c r="L503" s="79">
        <f t="shared" si="79"/>
        <v>7.0153371108858664E-2</v>
      </c>
      <c r="R503" s="80">
        <f t="shared" si="70"/>
        <v>7.2942863945162873E-7</v>
      </c>
    </row>
    <row r="504" spans="1:18" s="69" customFormat="1" ht="14.25" x14ac:dyDescent="0.2">
      <c r="A504" s="62">
        <v>499</v>
      </c>
      <c r="B504" s="78">
        <v>43243</v>
      </c>
      <c r="C504" s="79">
        <v>345.73049900000001</v>
      </c>
      <c r="D504" s="79">
        <f t="shared" si="71"/>
        <v>4.032745000000034</v>
      </c>
      <c r="E504" s="79">
        <f t="shared" si="72"/>
        <v>124.03274500000003</v>
      </c>
      <c r="F504" s="63">
        <f t="shared" si="73"/>
        <v>3.3606208333333616E-2</v>
      </c>
      <c r="G504" s="63">
        <f t="shared" si="74"/>
        <v>1.1732980847252194E-2</v>
      </c>
      <c r="H504" s="79">
        <f t="shared" si="75"/>
        <v>121.40795770167026</v>
      </c>
      <c r="I504" s="79">
        <f t="shared" si="76"/>
        <v>-1.4079577016702558</v>
      </c>
      <c r="J504" s="63">
        <f t="shared" si="77"/>
        <v>1.1802082257760565E-2</v>
      </c>
      <c r="K504" s="79">
        <f t="shared" si="78"/>
        <v>121.41624987093125</v>
      </c>
      <c r="L504" s="79">
        <f t="shared" si="79"/>
        <v>-1.416249870931253</v>
      </c>
      <c r="R504" s="80">
        <f t="shared" si="70"/>
        <v>1.7349708370104289E-4</v>
      </c>
    </row>
    <row r="505" spans="1:18" s="69" customFormat="1" ht="14.25" x14ac:dyDescent="0.2">
      <c r="A505" s="62">
        <v>500</v>
      </c>
      <c r="B505" s="78">
        <v>43242</v>
      </c>
      <c r="C505" s="79">
        <v>341.69775399999997</v>
      </c>
      <c r="D505" s="79">
        <f t="shared" si="71"/>
        <v>-8.5660400000000436</v>
      </c>
      <c r="E505" s="79">
        <f t="shared" si="72"/>
        <v>111.43395999999996</v>
      </c>
      <c r="F505" s="63">
        <f t="shared" si="73"/>
        <v>-7.1383666666667026E-2</v>
      </c>
      <c r="G505" s="63">
        <f t="shared" si="74"/>
        <v>-2.4759981656882226E-2</v>
      </c>
      <c r="H505" s="79">
        <f t="shared" si="75"/>
        <v>117.02880220117413</v>
      </c>
      <c r="I505" s="79">
        <f t="shared" si="76"/>
        <v>2.9711977988258695</v>
      </c>
      <c r="J505" s="63">
        <f t="shared" si="77"/>
        <v>-2.4455967607088853E-2</v>
      </c>
      <c r="K505" s="79">
        <f t="shared" si="78"/>
        <v>117.06528388714933</v>
      </c>
      <c r="L505" s="79">
        <f t="shared" si="79"/>
        <v>2.9347161128506656</v>
      </c>
      <c r="R505" s="80">
        <f t="shared" si="70"/>
        <v>5.4387525995770378E-4</v>
      </c>
    </row>
    <row r="506" spans="1:18" s="69" customFormat="1" ht="14.25" x14ac:dyDescent="0.2">
      <c r="A506" s="62">
        <v>501</v>
      </c>
      <c r="B506" s="78">
        <v>43241</v>
      </c>
      <c r="C506" s="79">
        <v>350.26379400000002</v>
      </c>
      <c r="D506" s="79">
        <f t="shared" ref="D506:D569" si="80">+C506-C507</f>
        <v>12.213866999999993</v>
      </c>
      <c r="E506" s="79">
        <f t="shared" ref="E506:E569" si="81">+$C$6+D506</f>
        <v>132.21386699999999</v>
      </c>
      <c r="F506" s="63">
        <f t="shared" ref="F506:F569" si="82">+(E506-$C$6)/$C$6</f>
        <v>0.10178222499999995</v>
      </c>
      <c r="G506" s="63">
        <f t="shared" ref="G506:G569" si="83">+LN(C506/C507)</f>
        <v>3.5492970146982515E-2</v>
      </c>
      <c r="H506" s="79">
        <f t="shared" ref="H506:H569" si="84">+$C$6*(1+G506)</f>
        <v>124.25915641763791</v>
      </c>
      <c r="I506" s="79">
        <f t="shared" ref="I506:I569" si="85">+$C$6-H506</f>
        <v>-4.2591564176379109</v>
      </c>
      <c r="J506" s="63">
        <f t="shared" ref="J506:J569" si="86">+(C506-C507)/C507</f>
        <v>3.6130364258294877E-2</v>
      </c>
      <c r="K506" s="79">
        <f t="shared" ref="K506:K569" si="87">+$C$6*(1+J506)</f>
        <v>124.33564371099538</v>
      </c>
      <c r="L506" s="79">
        <f t="shared" ref="L506:L569" si="88">+$C$6-K506</f>
        <v>-4.3356437109953845</v>
      </c>
      <c r="R506" s="80">
        <f t="shared" si="70"/>
        <v>1.3639592155298447E-3</v>
      </c>
    </row>
    <row r="507" spans="1:18" ht="14.25" x14ac:dyDescent="0.2">
      <c r="A507" s="62">
        <v>502</v>
      </c>
      <c r="B507" s="78">
        <v>43238</v>
      </c>
      <c r="C507" s="79">
        <v>338.04992700000003</v>
      </c>
      <c r="D507" s="79">
        <f t="shared" si="80"/>
        <v>6.82394400000004</v>
      </c>
      <c r="E507" s="79">
        <f t="shared" si="81"/>
        <v>126.82394400000004</v>
      </c>
      <c r="F507" s="63">
        <f t="shared" si="82"/>
        <v>5.6866200000000332E-2</v>
      </c>
      <c r="G507" s="63">
        <f t="shared" si="83"/>
        <v>2.0392727071341123E-2</v>
      </c>
      <c r="H507" s="79">
        <f t="shared" si="84"/>
        <v>122.44712724856093</v>
      </c>
      <c r="I507" s="79">
        <f t="shared" si="85"/>
        <v>-2.4471272485609319</v>
      </c>
      <c r="J507" s="63">
        <f t="shared" si="86"/>
        <v>2.0602079396651804E-2</v>
      </c>
      <c r="K507" s="79">
        <f t="shared" si="87"/>
        <v>122.47224952759821</v>
      </c>
      <c r="L507" s="79">
        <f t="shared" si="88"/>
        <v>-2.4722495275982084</v>
      </c>
      <c r="R507" s="80">
        <f t="shared" si="70"/>
        <v>4.7661768421659558E-4</v>
      </c>
    </row>
    <row r="508" spans="1:18" ht="14.25" x14ac:dyDescent="0.2">
      <c r="A508" s="62">
        <v>503</v>
      </c>
      <c r="B508" s="78">
        <v>43237</v>
      </c>
      <c r="C508" s="79">
        <v>331.22598299999999</v>
      </c>
      <c r="D508" s="79">
        <f t="shared" si="80"/>
        <v>3.0510259999999789</v>
      </c>
      <c r="E508" s="79">
        <f t="shared" si="81"/>
        <v>123.05102599999998</v>
      </c>
      <c r="F508" s="63">
        <f t="shared" si="82"/>
        <v>2.542521666666649E-2</v>
      </c>
      <c r="G508" s="63">
        <f t="shared" si="83"/>
        <v>9.2539988591258393E-3</v>
      </c>
      <c r="H508" s="79">
        <f t="shared" si="84"/>
        <v>121.11047986309509</v>
      </c>
      <c r="I508" s="79">
        <f t="shared" si="85"/>
        <v>-1.1104798630950938</v>
      </c>
      <c r="J508" s="63">
        <f t="shared" si="86"/>
        <v>9.2969494927060466E-3</v>
      </c>
      <c r="K508" s="79">
        <f t="shared" si="87"/>
        <v>121.11563393912472</v>
      </c>
      <c r="L508" s="79">
        <f t="shared" si="88"/>
        <v>-1.1156339391247201</v>
      </c>
      <c r="R508" s="80">
        <f t="shared" si="70"/>
        <v>1.1433698086901218E-4</v>
      </c>
    </row>
    <row r="509" spans="1:18" ht="14.25" x14ac:dyDescent="0.2">
      <c r="A509" s="62">
        <v>504</v>
      </c>
      <c r="B509" s="78">
        <v>43236</v>
      </c>
      <c r="C509" s="79">
        <v>328.17495700000001</v>
      </c>
      <c r="D509" s="79">
        <f t="shared" si="80"/>
        <v>-1.1068730000000073</v>
      </c>
      <c r="E509" s="79">
        <f t="shared" si="81"/>
        <v>118.89312699999999</v>
      </c>
      <c r="F509" s="63">
        <f t="shared" si="82"/>
        <v>-9.2239416666667282E-3</v>
      </c>
      <c r="G509" s="63">
        <f t="shared" si="83"/>
        <v>-3.3671385486068951E-3</v>
      </c>
      <c r="H509" s="79">
        <f t="shared" si="84"/>
        <v>119.59594337416716</v>
      </c>
      <c r="I509" s="79">
        <f t="shared" si="85"/>
        <v>0.40405662583283686</v>
      </c>
      <c r="J509" s="63">
        <f t="shared" si="86"/>
        <v>-3.3614760948091405E-3</v>
      </c>
      <c r="K509" s="79">
        <f t="shared" si="87"/>
        <v>119.5966228686229</v>
      </c>
      <c r="L509" s="79">
        <f t="shared" si="88"/>
        <v>0.40337713137709841</v>
      </c>
      <c r="R509" s="80">
        <f t="shared" si="70"/>
        <v>3.7183031925993535E-6</v>
      </c>
    </row>
    <row r="510" spans="1:18" ht="14.25" x14ac:dyDescent="0.2">
      <c r="A510" s="62">
        <v>505</v>
      </c>
      <c r="B510" s="78">
        <v>43235</v>
      </c>
      <c r="C510" s="79">
        <v>329.28183000000001</v>
      </c>
      <c r="D510" s="79">
        <f t="shared" si="80"/>
        <v>-2.377319</v>
      </c>
      <c r="E510" s="79">
        <f t="shared" si="81"/>
        <v>117.622681</v>
      </c>
      <c r="F510" s="63">
        <f t="shared" si="82"/>
        <v>-1.9810991666666666E-2</v>
      </c>
      <c r="G510" s="63">
        <f t="shared" si="83"/>
        <v>-7.1937716915232118E-3</v>
      </c>
      <c r="H510" s="79">
        <f t="shared" si="84"/>
        <v>119.13674739701722</v>
      </c>
      <c r="I510" s="79">
        <f t="shared" si="85"/>
        <v>0.86325260298278295</v>
      </c>
      <c r="J510" s="63">
        <f t="shared" si="86"/>
        <v>-7.1679584512230653E-3</v>
      </c>
      <c r="K510" s="79">
        <f t="shared" si="87"/>
        <v>119.13984498585323</v>
      </c>
      <c r="L510" s="79">
        <f t="shared" si="88"/>
        <v>0.86015501414676976</v>
      </c>
      <c r="R510" s="80">
        <f t="shared" si="70"/>
        <v>3.3119142972883748E-5</v>
      </c>
    </row>
    <row r="511" spans="1:18" ht="14.25" x14ac:dyDescent="0.2">
      <c r="A511" s="62">
        <v>506</v>
      </c>
      <c r="B511" s="78">
        <v>43234</v>
      </c>
      <c r="C511" s="79">
        <v>331.65914900000001</v>
      </c>
      <c r="D511" s="79">
        <f t="shared" si="80"/>
        <v>2.0500790000000393</v>
      </c>
      <c r="E511" s="79">
        <f t="shared" si="81"/>
        <v>122.05007900000004</v>
      </c>
      <c r="F511" s="63">
        <f t="shared" si="82"/>
        <v>1.7083991666666996E-2</v>
      </c>
      <c r="G511" s="63">
        <f t="shared" si="83"/>
        <v>6.2004660413584193E-3</v>
      </c>
      <c r="H511" s="79">
        <f t="shared" si="84"/>
        <v>120.74405592496301</v>
      </c>
      <c r="I511" s="79">
        <f t="shared" si="85"/>
        <v>-0.74405592496300699</v>
      </c>
      <c r="J511" s="63">
        <f t="shared" si="86"/>
        <v>6.2197287228778E-3</v>
      </c>
      <c r="K511" s="79">
        <f t="shared" si="87"/>
        <v>120.74636744674534</v>
      </c>
      <c r="L511" s="79">
        <f t="shared" si="88"/>
        <v>-0.74636744674533873</v>
      </c>
      <c r="R511" s="80">
        <f t="shared" si="70"/>
        <v>5.8359123963719635E-5</v>
      </c>
    </row>
    <row r="512" spans="1:18" ht="14.25" x14ac:dyDescent="0.2">
      <c r="A512" s="62">
        <v>507</v>
      </c>
      <c r="B512" s="78">
        <v>43231</v>
      </c>
      <c r="C512" s="79">
        <v>329.60906999999997</v>
      </c>
      <c r="D512" s="79">
        <f t="shared" si="80"/>
        <v>-1.5495910000000208</v>
      </c>
      <c r="E512" s="79">
        <f t="shared" si="81"/>
        <v>118.45040899999998</v>
      </c>
      <c r="F512" s="63">
        <f t="shared" si="82"/>
        <v>-1.2913258333333507E-2</v>
      </c>
      <c r="G512" s="63">
        <f t="shared" si="83"/>
        <v>-4.6902830391244597E-3</v>
      </c>
      <c r="H512" s="79">
        <f t="shared" si="84"/>
        <v>119.43716603530507</v>
      </c>
      <c r="I512" s="79">
        <f t="shared" si="85"/>
        <v>0.56283396469493141</v>
      </c>
      <c r="J512" s="63">
        <f t="shared" si="86"/>
        <v>-4.6793008382167026E-3</v>
      </c>
      <c r="K512" s="79">
        <f t="shared" si="87"/>
        <v>119.438483899414</v>
      </c>
      <c r="L512" s="79">
        <f t="shared" si="88"/>
        <v>0.56151610058600454</v>
      </c>
      <c r="R512" s="80">
        <f t="shared" si="70"/>
        <v>1.0571827710569122E-5</v>
      </c>
    </row>
    <row r="513" spans="1:18" ht="14.25" x14ac:dyDescent="0.2">
      <c r="A513" s="62">
        <v>508</v>
      </c>
      <c r="B513" s="78">
        <v>43230</v>
      </c>
      <c r="C513" s="79">
        <v>331.158661</v>
      </c>
      <c r="D513" s="79">
        <f t="shared" si="80"/>
        <v>1.2319949999999835</v>
      </c>
      <c r="E513" s="79">
        <f t="shared" si="81"/>
        <v>121.23199499999998</v>
      </c>
      <c r="F513" s="63">
        <f t="shared" si="82"/>
        <v>1.0266624999999863E-2</v>
      </c>
      <c r="G513" s="63">
        <f t="shared" si="83"/>
        <v>3.7271933770697068E-3</v>
      </c>
      <c r="H513" s="79">
        <f t="shared" si="84"/>
        <v>120.44726320524836</v>
      </c>
      <c r="I513" s="79">
        <f t="shared" si="85"/>
        <v>-0.44726320524836183</v>
      </c>
      <c r="J513" s="63">
        <f t="shared" si="86"/>
        <v>3.734148000028538E-3</v>
      </c>
      <c r="K513" s="79">
        <f t="shared" si="87"/>
        <v>120.44809776000344</v>
      </c>
      <c r="L513" s="79">
        <f t="shared" si="88"/>
        <v>-0.44809776000343504</v>
      </c>
      <c r="R513" s="80">
        <f t="shared" si="70"/>
        <v>2.6687986851069917E-5</v>
      </c>
    </row>
    <row r="514" spans="1:18" ht="14.25" x14ac:dyDescent="0.2">
      <c r="A514" s="62">
        <v>509</v>
      </c>
      <c r="B514" s="78">
        <v>43229</v>
      </c>
      <c r="C514" s="79">
        <v>329.92666600000001</v>
      </c>
      <c r="D514" s="79">
        <f t="shared" si="80"/>
        <v>5.8706660000000284</v>
      </c>
      <c r="E514" s="79">
        <f t="shared" si="81"/>
        <v>125.87066600000003</v>
      </c>
      <c r="F514" s="63">
        <f t="shared" si="82"/>
        <v>4.89222166666669E-2</v>
      </c>
      <c r="G514" s="63">
        <f t="shared" si="83"/>
        <v>1.795406515916036E-2</v>
      </c>
      <c r="H514" s="79">
        <f t="shared" si="84"/>
        <v>122.15448781909924</v>
      </c>
      <c r="I514" s="79">
        <f t="shared" si="85"/>
        <v>-2.1544878190992449</v>
      </c>
      <c r="J514" s="63">
        <f t="shared" si="86"/>
        <v>1.8116208309674961E-2</v>
      </c>
      <c r="K514" s="79">
        <f t="shared" si="87"/>
        <v>122.17394499716099</v>
      </c>
      <c r="L514" s="79">
        <f t="shared" si="88"/>
        <v>-2.1739449971609872</v>
      </c>
      <c r="R514" s="80">
        <f t="shared" si="70"/>
        <v>3.7608509334236413E-4</v>
      </c>
    </row>
    <row r="515" spans="1:18" ht="14.25" x14ac:dyDescent="0.2">
      <c r="A515" s="62">
        <v>510</v>
      </c>
      <c r="B515" s="78">
        <v>43228</v>
      </c>
      <c r="C515" s="79">
        <v>324.05599999999998</v>
      </c>
      <c r="D515" s="79">
        <f t="shared" si="80"/>
        <v>-1.9728390000000218</v>
      </c>
      <c r="E515" s="79">
        <f t="shared" si="81"/>
        <v>118.02716099999998</v>
      </c>
      <c r="F515" s="63">
        <f t="shared" si="82"/>
        <v>-1.6440325000000183E-2</v>
      </c>
      <c r="G515" s="63">
        <f t="shared" si="83"/>
        <v>-6.0695002807788379E-3</v>
      </c>
      <c r="H515" s="79">
        <f t="shared" si="84"/>
        <v>119.27165996630654</v>
      </c>
      <c r="I515" s="79">
        <f t="shared" si="85"/>
        <v>0.72834003369345623</v>
      </c>
      <c r="J515" s="63">
        <f t="shared" si="86"/>
        <v>-6.0511180730242753E-3</v>
      </c>
      <c r="K515" s="79">
        <f t="shared" si="87"/>
        <v>119.27386583123709</v>
      </c>
      <c r="L515" s="79">
        <f t="shared" si="88"/>
        <v>0.72613416876291126</v>
      </c>
      <c r="R515" s="80">
        <f t="shared" si="70"/>
        <v>2.1442937550306571E-5</v>
      </c>
    </row>
    <row r="516" spans="1:18" ht="14.25" x14ac:dyDescent="0.2">
      <c r="A516" s="62">
        <v>511</v>
      </c>
      <c r="B516" s="78">
        <v>43227</v>
      </c>
      <c r="C516" s="79">
        <v>326.028839</v>
      </c>
      <c r="D516" s="79">
        <f t="shared" si="80"/>
        <v>5.7461850000000254</v>
      </c>
      <c r="E516" s="79">
        <f t="shared" si="81"/>
        <v>125.74618500000003</v>
      </c>
      <c r="F516" s="63">
        <f t="shared" si="82"/>
        <v>4.7884875000000209E-2</v>
      </c>
      <c r="G516" s="63">
        <f t="shared" si="83"/>
        <v>1.778194097484128E-2</v>
      </c>
      <c r="H516" s="79">
        <f t="shared" si="84"/>
        <v>122.13383291698095</v>
      </c>
      <c r="I516" s="79">
        <f t="shared" si="85"/>
        <v>-2.1338329169809498</v>
      </c>
      <c r="J516" s="63">
        <f t="shared" si="86"/>
        <v>1.794098096864161E-2</v>
      </c>
      <c r="K516" s="79">
        <f t="shared" si="87"/>
        <v>122.152917716237</v>
      </c>
      <c r="L516" s="79">
        <f t="shared" si="88"/>
        <v>-2.152917716236999</v>
      </c>
      <c r="R516" s="80">
        <f t="shared" si="70"/>
        <v>3.6943874124767661E-4</v>
      </c>
    </row>
    <row r="517" spans="1:18" ht="14.25" x14ac:dyDescent="0.2">
      <c r="A517" s="62">
        <v>512</v>
      </c>
      <c r="B517" s="78">
        <v>43224</v>
      </c>
      <c r="C517" s="79">
        <v>320.28265399999998</v>
      </c>
      <c r="D517" s="79">
        <f t="shared" si="80"/>
        <v>3.581786999999963</v>
      </c>
      <c r="E517" s="79">
        <f t="shared" si="81"/>
        <v>123.58178699999996</v>
      </c>
      <c r="F517" s="63">
        <f t="shared" si="82"/>
        <v>2.984822499999969E-2</v>
      </c>
      <c r="G517" s="63">
        <f t="shared" si="83"/>
        <v>1.1246208521998568E-2</v>
      </c>
      <c r="H517" s="79">
        <f t="shared" si="84"/>
        <v>121.34954502263983</v>
      </c>
      <c r="I517" s="79">
        <f t="shared" si="85"/>
        <v>-1.3495450226398304</v>
      </c>
      <c r="J517" s="63">
        <f t="shared" si="86"/>
        <v>1.1309684857919769E-2</v>
      </c>
      <c r="K517" s="79">
        <f t="shared" si="87"/>
        <v>121.35716218295036</v>
      </c>
      <c r="L517" s="79">
        <f t="shared" si="88"/>
        <v>-1.3571621829503613</v>
      </c>
      <c r="R517" s="80">
        <f t="shared" si="70"/>
        <v>1.6091066717118454E-4</v>
      </c>
    </row>
    <row r="518" spans="1:18" ht="14.25" x14ac:dyDescent="0.2">
      <c r="A518" s="62">
        <v>513</v>
      </c>
      <c r="B518" s="78">
        <v>43223</v>
      </c>
      <c r="C518" s="79">
        <v>316.70086700000002</v>
      </c>
      <c r="D518" s="79">
        <f t="shared" si="80"/>
        <v>6.2250060000000076</v>
      </c>
      <c r="E518" s="79">
        <f t="shared" si="81"/>
        <v>126.22500600000001</v>
      </c>
      <c r="F518" s="63">
        <f t="shared" si="82"/>
        <v>5.1875050000000061E-2</v>
      </c>
      <c r="G518" s="63">
        <f t="shared" si="83"/>
        <v>1.9851535147021062E-2</v>
      </c>
      <c r="H518" s="79">
        <f t="shared" si="84"/>
        <v>122.38218421764252</v>
      </c>
      <c r="I518" s="79">
        <f t="shared" si="85"/>
        <v>-2.3821842176425179</v>
      </c>
      <c r="J518" s="63">
        <f t="shared" si="86"/>
        <v>2.0049887227786792E-2</v>
      </c>
      <c r="K518" s="79">
        <f t="shared" si="87"/>
        <v>122.40598646733442</v>
      </c>
      <c r="L518" s="79">
        <f t="shared" si="88"/>
        <v>-2.4059864673344151</v>
      </c>
      <c r="R518" s="80">
        <f t="shared" ref="R518:R581" si="89">+(G518-$R$2)^2</f>
        <v>4.5328042831789973E-4</v>
      </c>
    </row>
    <row r="519" spans="1:18" ht="14.25" x14ac:dyDescent="0.2">
      <c r="A519" s="62">
        <v>514</v>
      </c>
      <c r="B519" s="78">
        <v>43222</v>
      </c>
      <c r="C519" s="79">
        <v>310.47586100000001</v>
      </c>
      <c r="D519" s="79">
        <f t="shared" si="80"/>
        <v>-5.1236870000000181</v>
      </c>
      <c r="E519" s="79">
        <f t="shared" si="81"/>
        <v>114.87631299999998</v>
      </c>
      <c r="F519" s="63">
        <f t="shared" si="82"/>
        <v>-4.269739166666682E-2</v>
      </c>
      <c r="G519" s="63">
        <f t="shared" si="83"/>
        <v>-1.6368000777651177E-2</v>
      </c>
      <c r="H519" s="79">
        <f t="shared" si="84"/>
        <v>118.03583990668186</v>
      </c>
      <c r="I519" s="79">
        <f t="shared" si="85"/>
        <v>1.9641600933181422</v>
      </c>
      <c r="J519" s="63">
        <f t="shared" si="86"/>
        <v>-1.6234772934465728E-2</v>
      </c>
      <c r="K519" s="79">
        <f t="shared" si="87"/>
        <v>118.05182724786411</v>
      </c>
      <c r="L519" s="79">
        <f t="shared" si="88"/>
        <v>1.9481727521358891</v>
      </c>
      <c r="R519" s="80">
        <f t="shared" si="89"/>
        <v>2.2287959300204861E-4</v>
      </c>
    </row>
    <row r="520" spans="1:18" ht="14.25" x14ac:dyDescent="0.2">
      <c r="A520" s="62">
        <v>515</v>
      </c>
      <c r="B520" s="78">
        <v>43221</v>
      </c>
      <c r="C520" s="79">
        <v>315.59954800000003</v>
      </c>
      <c r="D520" s="79">
        <f t="shared" si="80"/>
        <v>-3.8499149999999531</v>
      </c>
      <c r="E520" s="79">
        <f t="shared" si="81"/>
        <v>116.15008500000005</v>
      </c>
      <c r="F520" s="63">
        <f t="shared" si="82"/>
        <v>-3.2082624999999608E-2</v>
      </c>
      <c r="G520" s="63">
        <f t="shared" si="83"/>
        <v>-1.2124929254651324E-2</v>
      </c>
      <c r="H520" s="79">
        <f t="shared" si="84"/>
        <v>118.54500848944184</v>
      </c>
      <c r="I520" s="79">
        <f t="shared" si="85"/>
        <v>1.454991510558159</v>
      </c>
      <c r="J520" s="63">
        <f t="shared" si="86"/>
        <v>-1.2051718490445399E-2</v>
      </c>
      <c r="K520" s="79">
        <f t="shared" si="87"/>
        <v>118.55379378114655</v>
      </c>
      <c r="L520" s="79">
        <f t="shared" si="88"/>
        <v>1.4462062188534475</v>
      </c>
      <c r="R520" s="80">
        <f t="shared" si="89"/>
        <v>1.1419232566909187E-4</v>
      </c>
    </row>
    <row r="521" spans="1:18" ht="14.25" x14ac:dyDescent="0.2">
      <c r="A521" s="62">
        <v>516</v>
      </c>
      <c r="B521" s="78">
        <v>43220</v>
      </c>
      <c r="C521" s="79">
        <v>319.44946299999998</v>
      </c>
      <c r="D521" s="79">
        <f t="shared" si="80"/>
        <v>-7.0103450000000294</v>
      </c>
      <c r="E521" s="79">
        <f t="shared" si="81"/>
        <v>112.98965499999997</v>
      </c>
      <c r="F521" s="63">
        <f t="shared" si="82"/>
        <v>-5.8419541666666915E-2</v>
      </c>
      <c r="G521" s="63">
        <f t="shared" si="83"/>
        <v>-2.1707755565837497E-2</v>
      </c>
      <c r="H521" s="79">
        <f t="shared" si="84"/>
        <v>117.3950693320995</v>
      </c>
      <c r="I521" s="79">
        <f t="shared" si="85"/>
        <v>2.6049306679005042</v>
      </c>
      <c r="J521" s="63">
        <f t="shared" si="86"/>
        <v>-2.1473837906564073E-2</v>
      </c>
      <c r="K521" s="79">
        <f t="shared" si="87"/>
        <v>117.42313945121231</v>
      </c>
      <c r="L521" s="79">
        <f t="shared" si="88"/>
        <v>2.5768605487876926</v>
      </c>
      <c r="R521" s="80">
        <f t="shared" si="89"/>
        <v>4.1082860080222927E-4</v>
      </c>
    </row>
    <row r="522" spans="1:18" ht="14.25" x14ac:dyDescent="0.2">
      <c r="A522" s="62">
        <v>517</v>
      </c>
      <c r="B522" s="78">
        <v>43217</v>
      </c>
      <c r="C522" s="79">
        <v>326.45980800000001</v>
      </c>
      <c r="D522" s="79">
        <f t="shared" si="80"/>
        <v>-1.8292240000000106</v>
      </c>
      <c r="E522" s="79">
        <f t="shared" si="81"/>
        <v>118.17077599999999</v>
      </c>
      <c r="F522" s="63">
        <f t="shared" si="82"/>
        <v>-1.5243533333333422E-2</v>
      </c>
      <c r="G522" s="63">
        <f t="shared" si="83"/>
        <v>-5.5875738830734401E-3</v>
      </c>
      <c r="H522" s="79">
        <f t="shared" si="84"/>
        <v>119.32949113403119</v>
      </c>
      <c r="I522" s="79">
        <f t="shared" si="85"/>
        <v>0.67050886596881298</v>
      </c>
      <c r="J522" s="63">
        <f t="shared" si="86"/>
        <v>-5.5719924264786601E-3</v>
      </c>
      <c r="K522" s="79">
        <f t="shared" si="87"/>
        <v>119.33136090882256</v>
      </c>
      <c r="L522" s="79">
        <f t="shared" si="88"/>
        <v>0.66863909117743958</v>
      </c>
      <c r="R522" s="80">
        <f t="shared" si="89"/>
        <v>1.7211923769425078E-5</v>
      </c>
    </row>
    <row r="523" spans="1:18" ht="14.25" x14ac:dyDescent="0.2">
      <c r="A523" s="62">
        <v>518</v>
      </c>
      <c r="B523" s="78">
        <v>43216</v>
      </c>
      <c r="C523" s="79">
        <v>328.28903200000002</v>
      </c>
      <c r="D523" s="79">
        <f t="shared" si="80"/>
        <v>-6.6985999999985779E-2</v>
      </c>
      <c r="E523" s="79">
        <f t="shared" si="81"/>
        <v>119.93301400000001</v>
      </c>
      <c r="F523" s="63">
        <f t="shared" si="82"/>
        <v>-5.5821666666654819E-4</v>
      </c>
      <c r="G523" s="63">
        <f t="shared" si="83"/>
        <v>-2.0402499107347068E-4</v>
      </c>
      <c r="H523" s="79">
        <f t="shared" si="84"/>
        <v>119.97551700107118</v>
      </c>
      <c r="I523" s="79">
        <f t="shared" si="85"/>
        <v>2.4482998928817779E-2</v>
      </c>
      <c r="J523" s="63">
        <f t="shared" si="86"/>
        <v>-2.0400417939038894E-4</v>
      </c>
      <c r="K523" s="79">
        <f t="shared" si="87"/>
        <v>119.97551949847316</v>
      </c>
      <c r="L523" s="79">
        <f t="shared" si="88"/>
        <v>2.4480501526838339E-2</v>
      </c>
      <c r="R523" s="80">
        <f t="shared" si="89"/>
        <v>1.5247886620766323E-6</v>
      </c>
    </row>
    <row r="524" spans="1:18" ht="14.25" x14ac:dyDescent="0.2">
      <c r="A524" s="62">
        <v>519</v>
      </c>
      <c r="B524" s="78">
        <v>43215</v>
      </c>
      <c r="C524" s="79">
        <v>328.35601800000001</v>
      </c>
      <c r="D524" s="79">
        <f t="shared" si="80"/>
        <v>13.216217000000029</v>
      </c>
      <c r="E524" s="79">
        <f t="shared" si="81"/>
        <v>133.21621700000003</v>
      </c>
      <c r="F524" s="63">
        <f t="shared" si="82"/>
        <v>0.11013514166666691</v>
      </c>
      <c r="G524" s="63">
        <f t="shared" si="83"/>
        <v>4.1082087404360826E-2</v>
      </c>
      <c r="H524" s="79">
        <f t="shared" si="84"/>
        <v>124.92985048852331</v>
      </c>
      <c r="I524" s="79">
        <f t="shared" si="85"/>
        <v>-4.9298504885233143</v>
      </c>
      <c r="J524" s="63">
        <f t="shared" si="86"/>
        <v>4.1937631990825654E-2</v>
      </c>
      <c r="K524" s="79">
        <f t="shared" si="87"/>
        <v>125.03251583889907</v>
      </c>
      <c r="L524" s="79">
        <f t="shared" si="88"/>
        <v>-5.0325158388990729</v>
      </c>
      <c r="R524" s="80">
        <f t="shared" si="89"/>
        <v>1.8080299751650085E-3</v>
      </c>
    </row>
    <row r="525" spans="1:18" ht="14.25" x14ac:dyDescent="0.2">
      <c r="A525" s="62">
        <v>520</v>
      </c>
      <c r="B525" s="78">
        <v>43214</v>
      </c>
      <c r="C525" s="79">
        <v>315.13980099999998</v>
      </c>
      <c r="D525" s="79">
        <f t="shared" si="80"/>
        <v>-9.3663030000000163</v>
      </c>
      <c r="E525" s="79">
        <f t="shared" si="81"/>
        <v>110.63369699999998</v>
      </c>
      <c r="F525" s="63">
        <f t="shared" si="82"/>
        <v>-7.8052525000000136E-2</v>
      </c>
      <c r="G525" s="63">
        <f t="shared" si="83"/>
        <v>-2.9287993376568185E-2</v>
      </c>
      <c r="H525" s="79">
        <f t="shared" si="84"/>
        <v>116.48544079481182</v>
      </c>
      <c r="I525" s="79">
        <f t="shared" si="85"/>
        <v>3.5145592051881778</v>
      </c>
      <c r="J525" s="63">
        <f t="shared" si="86"/>
        <v>-2.8863256760187219E-2</v>
      </c>
      <c r="K525" s="79">
        <f t="shared" si="87"/>
        <v>116.53640918877754</v>
      </c>
      <c r="L525" s="79">
        <f t="shared" si="88"/>
        <v>3.4635908112224598</v>
      </c>
      <c r="R525" s="80">
        <f t="shared" si="89"/>
        <v>7.755748801919816E-4</v>
      </c>
    </row>
    <row r="526" spans="1:18" ht="14.25" x14ac:dyDescent="0.2">
      <c r="A526" s="62">
        <v>521</v>
      </c>
      <c r="B526" s="78">
        <v>43213</v>
      </c>
      <c r="C526" s="79">
        <v>324.50610399999999</v>
      </c>
      <c r="D526" s="79">
        <f t="shared" si="80"/>
        <v>0.16281199999997398</v>
      </c>
      <c r="E526" s="79">
        <f t="shared" si="81"/>
        <v>120.16281199999997</v>
      </c>
      <c r="F526" s="63">
        <f t="shared" si="82"/>
        <v>1.3567666666664498E-3</v>
      </c>
      <c r="G526" s="63">
        <f t="shared" si="83"/>
        <v>5.0184836241107614E-4</v>
      </c>
      <c r="H526" s="79">
        <f t="shared" si="84"/>
        <v>120.06022180348933</v>
      </c>
      <c r="I526" s="79">
        <f t="shared" si="85"/>
        <v>-6.0221803489326931E-2</v>
      </c>
      <c r="J526" s="63">
        <f t="shared" si="86"/>
        <v>5.0197430936840207E-4</v>
      </c>
      <c r="K526" s="79">
        <f t="shared" si="87"/>
        <v>120.0602369171242</v>
      </c>
      <c r="L526" s="79">
        <f t="shared" si="88"/>
        <v>-6.0236917124200318E-2</v>
      </c>
      <c r="R526" s="80">
        <f t="shared" si="89"/>
        <v>3.7663036263473865E-6</v>
      </c>
    </row>
    <row r="527" spans="1:18" ht="14.25" x14ac:dyDescent="0.2">
      <c r="A527" s="62">
        <v>522</v>
      </c>
      <c r="B527" s="78">
        <v>43210</v>
      </c>
      <c r="C527" s="79">
        <v>324.34329200000002</v>
      </c>
      <c r="D527" s="79">
        <f t="shared" si="80"/>
        <v>-1.8867189999999709</v>
      </c>
      <c r="E527" s="79">
        <f t="shared" si="81"/>
        <v>118.11328100000003</v>
      </c>
      <c r="F527" s="63">
        <f t="shared" si="82"/>
        <v>-1.5722658333333091E-2</v>
      </c>
      <c r="G527" s="63">
        <f t="shared" si="83"/>
        <v>-5.8001897118895264E-3</v>
      </c>
      <c r="H527" s="79">
        <f t="shared" si="84"/>
        <v>119.30397723457325</v>
      </c>
      <c r="I527" s="79">
        <f t="shared" si="85"/>
        <v>0.69602276542674701</v>
      </c>
      <c r="J527" s="63">
        <f t="shared" si="86"/>
        <v>-5.7834010862966587E-3</v>
      </c>
      <c r="K527" s="79">
        <f t="shared" si="87"/>
        <v>119.3059918696444</v>
      </c>
      <c r="L527" s="79">
        <f t="shared" si="88"/>
        <v>0.6940081303555985</v>
      </c>
      <c r="R527" s="80">
        <f t="shared" si="89"/>
        <v>1.902129870688592E-5</v>
      </c>
    </row>
    <row r="528" spans="1:18" ht="14.25" x14ac:dyDescent="0.2">
      <c r="A528" s="62">
        <v>523</v>
      </c>
      <c r="B528" s="78">
        <v>43209</v>
      </c>
      <c r="C528" s="79">
        <v>326.23001099999999</v>
      </c>
      <c r="D528" s="79">
        <f t="shared" si="80"/>
        <v>-0.34475700000001552</v>
      </c>
      <c r="E528" s="79">
        <f t="shared" si="81"/>
        <v>119.65524299999998</v>
      </c>
      <c r="F528" s="63">
        <f t="shared" si="82"/>
        <v>-2.8729750000001295E-3</v>
      </c>
      <c r="G528" s="63">
        <f t="shared" si="83"/>
        <v>-1.056233174578942E-3</v>
      </c>
      <c r="H528" s="79">
        <f t="shared" si="84"/>
        <v>119.87325201905053</v>
      </c>
      <c r="I528" s="79">
        <f t="shared" si="85"/>
        <v>0.12674798094947448</v>
      </c>
      <c r="J528" s="63">
        <f t="shared" si="86"/>
        <v>-1.0556755566615468E-3</v>
      </c>
      <c r="K528" s="79">
        <f t="shared" si="87"/>
        <v>119.87331893320062</v>
      </c>
      <c r="L528" s="79">
        <f t="shared" si="88"/>
        <v>0.12668106679937807</v>
      </c>
      <c r="R528" s="80">
        <f t="shared" si="89"/>
        <v>1.4639435211313542E-7</v>
      </c>
    </row>
    <row r="529" spans="1:18" ht="14.25" x14ac:dyDescent="0.2">
      <c r="A529" s="62">
        <v>524</v>
      </c>
      <c r="B529" s="78">
        <v>43208</v>
      </c>
      <c r="C529" s="79">
        <v>326.57476800000001</v>
      </c>
      <c r="D529" s="79">
        <f t="shared" si="80"/>
        <v>4.0989680000000135</v>
      </c>
      <c r="E529" s="79">
        <f t="shared" si="81"/>
        <v>124.09896800000001</v>
      </c>
      <c r="F529" s="63">
        <f t="shared" si="82"/>
        <v>3.4158066666666778E-2</v>
      </c>
      <c r="G529" s="63">
        <f t="shared" si="83"/>
        <v>1.2630826308356416E-2</v>
      </c>
      <c r="H529" s="79">
        <f t="shared" si="84"/>
        <v>121.51569915700276</v>
      </c>
      <c r="I529" s="79">
        <f t="shared" si="85"/>
        <v>-1.5156991570027571</v>
      </c>
      <c r="J529" s="63">
        <f t="shared" si="86"/>
        <v>1.2710932107153509E-2</v>
      </c>
      <c r="K529" s="79">
        <f t="shared" si="87"/>
        <v>121.52531185285841</v>
      </c>
      <c r="L529" s="79">
        <f t="shared" si="88"/>
        <v>-1.5253118528584082</v>
      </c>
      <c r="R529" s="80">
        <f t="shared" si="89"/>
        <v>1.979557442437024E-4</v>
      </c>
    </row>
    <row r="530" spans="1:18" ht="14.25" x14ac:dyDescent="0.2">
      <c r="A530" s="62">
        <v>525</v>
      </c>
      <c r="B530" s="78">
        <v>43207</v>
      </c>
      <c r="C530" s="79">
        <v>322.47579999999999</v>
      </c>
      <c r="D530" s="79">
        <f t="shared" si="80"/>
        <v>4.7406320000000051</v>
      </c>
      <c r="E530" s="79">
        <f t="shared" si="81"/>
        <v>124.74063200000001</v>
      </c>
      <c r="F530" s="63">
        <f t="shared" si="82"/>
        <v>3.9505266666666712E-2</v>
      </c>
      <c r="G530" s="63">
        <f t="shared" si="83"/>
        <v>1.4809863886623515E-2</v>
      </c>
      <c r="H530" s="79">
        <f t="shared" si="84"/>
        <v>121.77718366639481</v>
      </c>
      <c r="I530" s="79">
        <f t="shared" si="85"/>
        <v>-1.7771836663948051</v>
      </c>
      <c r="J530" s="63">
        <f t="shared" si="86"/>
        <v>1.4920073310864994E-2</v>
      </c>
      <c r="K530" s="79">
        <f t="shared" si="87"/>
        <v>121.7904087973038</v>
      </c>
      <c r="L530" s="79">
        <f t="shared" si="88"/>
        <v>-1.7904087973037974</v>
      </c>
      <c r="R530" s="80">
        <f t="shared" si="89"/>
        <v>2.6402064848441245E-4</v>
      </c>
    </row>
    <row r="531" spans="1:18" ht="14.25" x14ac:dyDescent="0.2">
      <c r="A531" s="62">
        <v>526</v>
      </c>
      <c r="B531" s="78">
        <v>43206</v>
      </c>
      <c r="C531" s="79">
        <v>317.73516799999999</v>
      </c>
      <c r="D531" s="79">
        <f t="shared" si="80"/>
        <v>2.3846429999999827</v>
      </c>
      <c r="E531" s="79">
        <f t="shared" si="81"/>
        <v>122.38464299999998</v>
      </c>
      <c r="F531" s="63">
        <f t="shared" si="82"/>
        <v>1.9872024999999856E-2</v>
      </c>
      <c r="G531" s="63">
        <f t="shared" si="83"/>
        <v>7.5334328488205924E-3</v>
      </c>
      <c r="H531" s="79">
        <f t="shared" si="84"/>
        <v>120.90401194185847</v>
      </c>
      <c r="I531" s="79">
        <f t="shared" si="85"/>
        <v>-0.90401194185847089</v>
      </c>
      <c r="J531" s="63">
        <f t="shared" si="86"/>
        <v>7.5618805454659788E-3</v>
      </c>
      <c r="K531" s="79">
        <f t="shared" si="87"/>
        <v>120.90742566545592</v>
      </c>
      <c r="L531" s="79">
        <f t="shared" si="88"/>
        <v>-0.90742566545591785</v>
      </c>
      <c r="R531" s="80">
        <f t="shared" si="89"/>
        <v>8.0501829433519568E-5</v>
      </c>
    </row>
    <row r="532" spans="1:18" ht="14.25" x14ac:dyDescent="0.2">
      <c r="A532" s="62">
        <v>527</v>
      </c>
      <c r="B532" s="78">
        <v>43203</v>
      </c>
      <c r="C532" s="79">
        <v>315.350525</v>
      </c>
      <c r="D532" s="79">
        <f t="shared" si="80"/>
        <v>-7.8531189999999924</v>
      </c>
      <c r="E532" s="79">
        <f t="shared" si="81"/>
        <v>112.14688100000001</v>
      </c>
      <c r="F532" s="63">
        <f t="shared" si="82"/>
        <v>-6.5442658333333265E-2</v>
      </c>
      <c r="G532" s="63">
        <f t="shared" si="83"/>
        <v>-2.4597803410711404E-2</v>
      </c>
      <c r="H532" s="79">
        <f t="shared" si="84"/>
        <v>117.04826359071464</v>
      </c>
      <c r="I532" s="79">
        <f t="shared" si="85"/>
        <v>2.9517364092853597</v>
      </c>
      <c r="J532" s="63">
        <f t="shared" si="86"/>
        <v>-2.4297742756885479E-2</v>
      </c>
      <c r="K532" s="79">
        <f t="shared" si="87"/>
        <v>117.08427086917375</v>
      </c>
      <c r="L532" s="79">
        <f t="shared" si="88"/>
        <v>2.9157291308262501</v>
      </c>
      <c r="R532" s="80">
        <f t="shared" si="89"/>
        <v>5.3633720073575724E-4</v>
      </c>
    </row>
    <row r="533" spans="1:18" ht="14.25" x14ac:dyDescent="0.2">
      <c r="A533" s="62">
        <v>528</v>
      </c>
      <c r="B533" s="78">
        <v>43202</v>
      </c>
      <c r="C533" s="79">
        <v>323.203644</v>
      </c>
      <c r="D533" s="79">
        <f t="shared" si="80"/>
        <v>9.6918949999999882</v>
      </c>
      <c r="E533" s="79">
        <f t="shared" si="81"/>
        <v>129.69189499999999</v>
      </c>
      <c r="F533" s="63">
        <f t="shared" si="82"/>
        <v>8.0765791666666573E-2</v>
      </c>
      <c r="G533" s="63">
        <f t="shared" si="83"/>
        <v>3.0445765091117825E-2</v>
      </c>
      <c r="H533" s="79">
        <f t="shared" si="84"/>
        <v>123.65349181093414</v>
      </c>
      <c r="I533" s="79">
        <f t="shared" si="85"/>
        <v>-3.6534918109341419</v>
      </c>
      <c r="J533" s="63">
        <f t="shared" si="86"/>
        <v>3.0913977006966933E-2</v>
      </c>
      <c r="K533" s="79">
        <f t="shared" si="87"/>
        <v>123.70967724083602</v>
      </c>
      <c r="L533" s="79">
        <f t="shared" si="88"/>
        <v>-3.7096772408360152</v>
      </c>
      <c r="R533" s="80">
        <f t="shared" si="89"/>
        <v>1.0166285725937312E-3</v>
      </c>
    </row>
    <row r="534" spans="1:18" ht="14.25" x14ac:dyDescent="0.2">
      <c r="A534" s="62">
        <v>529</v>
      </c>
      <c r="B534" s="78">
        <v>43201</v>
      </c>
      <c r="C534" s="79">
        <v>313.51174900000001</v>
      </c>
      <c r="D534" s="79">
        <f t="shared" si="80"/>
        <v>-7.1539920000000166</v>
      </c>
      <c r="E534" s="79">
        <f t="shared" si="81"/>
        <v>112.84600799999998</v>
      </c>
      <c r="F534" s="63">
        <f t="shared" si="82"/>
        <v>-5.9616600000000138E-2</v>
      </c>
      <c r="G534" s="63">
        <f t="shared" si="83"/>
        <v>-2.2562439054305578E-2</v>
      </c>
      <c r="H534" s="79">
        <f t="shared" si="84"/>
        <v>117.29250731348333</v>
      </c>
      <c r="I534" s="79">
        <f t="shared" si="85"/>
        <v>2.7074926865166731</v>
      </c>
      <c r="J534" s="63">
        <f t="shared" si="86"/>
        <v>-2.2309810763351909E-2</v>
      </c>
      <c r="K534" s="79">
        <f t="shared" si="87"/>
        <v>117.32282270839777</v>
      </c>
      <c r="L534" s="79">
        <f t="shared" si="88"/>
        <v>2.6771772916022343</v>
      </c>
      <c r="R534" s="80">
        <f t="shared" si="89"/>
        <v>4.4620608536648118E-4</v>
      </c>
    </row>
    <row r="535" spans="1:18" ht="14.25" x14ac:dyDescent="0.2">
      <c r="A535" s="62">
        <v>530</v>
      </c>
      <c r="B535" s="78">
        <v>43200</v>
      </c>
      <c r="C535" s="79">
        <v>320.66574100000003</v>
      </c>
      <c r="D535" s="79">
        <f t="shared" si="80"/>
        <v>11.827576000000022</v>
      </c>
      <c r="E535" s="79">
        <f t="shared" si="81"/>
        <v>131.82757600000002</v>
      </c>
      <c r="F535" s="63">
        <f t="shared" si="82"/>
        <v>9.8563133333333511E-2</v>
      </c>
      <c r="G535" s="63">
        <f t="shared" si="83"/>
        <v>3.7581873463957145E-2</v>
      </c>
      <c r="H535" s="79">
        <f t="shared" si="84"/>
        <v>124.50982481567488</v>
      </c>
      <c r="I535" s="79">
        <f t="shared" si="85"/>
        <v>-4.5098248156748753</v>
      </c>
      <c r="J535" s="63">
        <f t="shared" si="86"/>
        <v>3.8297002574147601E-2</v>
      </c>
      <c r="K535" s="79">
        <f t="shared" si="87"/>
        <v>124.59564030889771</v>
      </c>
      <c r="L535" s="79">
        <f t="shared" si="88"/>
        <v>-4.595640308897714</v>
      </c>
      <c r="R535" s="80">
        <f t="shared" si="89"/>
        <v>1.5226167288069179E-3</v>
      </c>
    </row>
    <row r="536" spans="1:18" ht="14.25" x14ac:dyDescent="0.2">
      <c r="A536" s="62">
        <v>531</v>
      </c>
      <c r="B536" s="78">
        <v>43199</v>
      </c>
      <c r="C536" s="79">
        <v>308.838165</v>
      </c>
      <c r="D536" s="79">
        <f t="shared" si="80"/>
        <v>-3.4860540000000242</v>
      </c>
      <c r="E536" s="79">
        <f t="shared" si="81"/>
        <v>116.51394599999998</v>
      </c>
      <c r="F536" s="63">
        <f t="shared" si="82"/>
        <v>-2.9050450000000203E-2</v>
      </c>
      <c r="G536" s="63">
        <f t="shared" si="83"/>
        <v>-1.1224409879343748E-2</v>
      </c>
      <c r="H536" s="79">
        <f t="shared" si="84"/>
        <v>118.65307081447875</v>
      </c>
      <c r="I536" s="79">
        <f t="shared" si="85"/>
        <v>1.3469291855212475</v>
      </c>
      <c r="J536" s="63">
        <f t="shared" si="86"/>
        <v>-1.1161651219881939E-2</v>
      </c>
      <c r="K536" s="79">
        <f t="shared" si="87"/>
        <v>118.66060185361417</v>
      </c>
      <c r="L536" s="79">
        <f t="shared" si="88"/>
        <v>1.3393981463858324</v>
      </c>
      <c r="R536" s="80">
        <f t="shared" si="89"/>
        <v>9.5757214965016529E-5</v>
      </c>
    </row>
    <row r="537" spans="1:18" ht="14.25" x14ac:dyDescent="0.2">
      <c r="A537" s="62">
        <v>532</v>
      </c>
      <c r="B537" s="78">
        <v>43196</v>
      </c>
      <c r="C537" s="79">
        <v>312.32421900000003</v>
      </c>
      <c r="D537" s="79">
        <f t="shared" si="80"/>
        <v>-9.845092999999963</v>
      </c>
      <c r="E537" s="79">
        <f t="shared" si="81"/>
        <v>110.15490700000004</v>
      </c>
      <c r="F537" s="63">
        <f t="shared" si="82"/>
        <v>-8.2042441666666355E-2</v>
      </c>
      <c r="G537" s="63">
        <f t="shared" si="83"/>
        <v>-3.1035409303009163E-2</v>
      </c>
      <c r="H537" s="79">
        <f t="shared" si="84"/>
        <v>116.27575088363889</v>
      </c>
      <c r="I537" s="79">
        <f t="shared" si="85"/>
        <v>3.7242491163611078</v>
      </c>
      <c r="J537" s="63">
        <f t="shared" si="86"/>
        <v>-3.0558754770534952E-2</v>
      </c>
      <c r="K537" s="79">
        <f t="shared" si="87"/>
        <v>116.33294942753581</v>
      </c>
      <c r="L537" s="79">
        <f t="shared" si="88"/>
        <v>3.6670505724641913</v>
      </c>
      <c r="R537" s="80">
        <f t="shared" si="89"/>
        <v>8.7595642181927699E-4</v>
      </c>
    </row>
    <row r="538" spans="1:18" ht="14.25" x14ac:dyDescent="0.2">
      <c r="A538" s="62">
        <v>533</v>
      </c>
      <c r="B538" s="78">
        <v>43195</v>
      </c>
      <c r="C538" s="79">
        <v>322.16931199999999</v>
      </c>
      <c r="D538" s="79">
        <f t="shared" si="80"/>
        <v>8.5809330000000159</v>
      </c>
      <c r="E538" s="79">
        <f t="shared" si="81"/>
        <v>128.58093300000002</v>
      </c>
      <c r="F538" s="63">
        <f t="shared" si="82"/>
        <v>7.1507775000000134E-2</v>
      </c>
      <c r="G538" s="63">
        <f t="shared" si="83"/>
        <v>2.6995989988009554E-2</v>
      </c>
      <c r="H538" s="79">
        <f t="shared" si="84"/>
        <v>123.23951879856114</v>
      </c>
      <c r="I538" s="79">
        <f t="shared" si="85"/>
        <v>-3.2395187985611358</v>
      </c>
      <c r="J538" s="63">
        <f t="shared" si="86"/>
        <v>2.7363683014541864E-2</v>
      </c>
      <c r="K538" s="79">
        <f t="shared" si="87"/>
        <v>123.28364196174502</v>
      </c>
      <c r="L538" s="79">
        <f t="shared" si="88"/>
        <v>-3.283641961745019</v>
      </c>
      <c r="R538" s="80">
        <f t="shared" si="89"/>
        <v>8.0854002979643372E-4</v>
      </c>
    </row>
    <row r="539" spans="1:18" ht="14.25" x14ac:dyDescent="0.2">
      <c r="A539" s="62">
        <v>534</v>
      </c>
      <c r="B539" s="78">
        <v>43194</v>
      </c>
      <c r="C539" s="79">
        <v>313.58837899999997</v>
      </c>
      <c r="D539" s="79">
        <f t="shared" si="80"/>
        <v>-3.2370300000000043</v>
      </c>
      <c r="E539" s="79">
        <f t="shared" si="81"/>
        <v>116.76297</v>
      </c>
      <c r="F539" s="63">
        <f t="shared" si="82"/>
        <v>-2.6975250000000037E-2</v>
      </c>
      <c r="G539" s="63">
        <f t="shared" si="83"/>
        <v>-1.0269630871345319E-2</v>
      </c>
      <c r="H539" s="79">
        <f t="shared" si="84"/>
        <v>118.76764429543856</v>
      </c>
      <c r="I539" s="79">
        <f t="shared" si="85"/>
        <v>1.2323557045614422</v>
      </c>
      <c r="J539" s="63">
        <f t="shared" si="86"/>
        <v>-1.0217078264704471E-2</v>
      </c>
      <c r="K539" s="79">
        <f t="shared" si="87"/>
        <v>118.77395060823547</v>
      </c>
      <c r="L539" s="79">
        <f t="shared" si="88"/>
        <v>1.2260493917645334</v>
      </c>
      <c r="R539" s="80">
        <f t="shared" si="89"/>
        <v>7.7982720408962329E-5</v>
      </c>
    </row>
    <row r="540" spans="1:18" ht="14.25" x14ac:dyDescent="0.2">
      <c r="A540" s="62">
        <v>535</v>
      </c>
      <c r="B540" s="78">
        <v>43193</v>
      </c>
      <c r="C540" s="79">
        <v>316.82540899999998</v>
      </c>
      <c r="D540" s="79">
        <f t="shared" si="80"/>
        <v>8.0255429999999706</v>
      </c>
      <c r="E540" s="79">
        <f t="shared" si="81"/>
        <v>128.02554299999997</v>
      </c>
      <c r="F540" s="63">
        <f t="shared" si="82"/>
        <v>6.6879524999999759E-2</v>
      </c>
      <c r="G540" s="63">
        <f t="shared" si="83"/>
        <v>2.5657477688072139E-2</v>
      </c>
      <c r="H540" s="79">
        <f t="shared" si="84"/>
        <v>123.07889732256865</v>
      </c>
      <c r="I540" s="79">
        <f t="shared" si="85"/>
        <v>-3.0788973225686505</v>
      </c>
      <c r="J540" s="63">
        <f t="shared" si="86"/>
        <v>2.5989463998018606E-2</v>
      </c>
      <c r="K540" s="79">
        <f t="shared" si="87"/>
        <v>123.11873567976224</v>
      </c>
      <c r="L540" s="79">
        <f t="shared" si="88"/>
        <v>-3.1187356797622385</v>
      </c>
      <c r="R540" s="80">
        <f t="shared" si="89"/>
        <v>7.3421088332039058E-4</v>
      </c>
    </row>
    <row r="541" spans="1:18" ht="14.25" x14ac:dyDescent="0.2">
      <c r="A541" s="62">
        <v>536</v>
      </c>
      <c r="B541" s="78">
        <v>43192</v>
      </c>
      <c r="C541" s="79">
        <v>308.79986600000001</v>
      </c>
      <c r="D541" s="79">
        <f t="shared" si="80"/>
        <v>-5.2099000000000046</v>
      </c>
      <c r="E541" s="79">
        <f t="shared" si="81"/>
        <v>114.7901</v>
      </c>
      <c r="F541" s="63">
        <f t="shared" si="82"/>
        <v>-4.3415833333333369E-2</v>
      </c>
      <c r="G541" s="63">
        <f t="shared" si="83"/>
        <v>-1.6730703122723865E-2</v>
      </c>
      <c r="H541" s="79">
        <f t="shared" si="84"/>
        <v>117.99231562527314</v>
      </c>
      <c r="I541" s="79">
        <f t="shared" si="85"/>
        <v>2.007684374726864</v>
      </c>
      <c r="J541" s="63">
        <f t="shared" si="86"/>
        <v>-1.6591522188516915E-2</v>
      </c>
      <c r="K541" s="79">
        <f t="shared" si="87"/>
        <v>118.00901733737797</v>
      </c>
      <c r="L541" s="79">
        <f t="shared" si="88"/>
        <v>1.9909826626220308</v>
      </c>
      <c r="R541" s="80">
        <f t="shared" si="89"/>
        <v>2.3384082320337352E-4</v>
      </c>
    </row>
    <row r="542" spans="1:18" ht="14.25" x14ac:dyDescent="0.2">
      <c r="A542" s="62">
        <v>537</v>
      </c>
      <c r="B542" s="78">
        <v>43188</v>
      </c>
      <c r="C542" s="79">
        <v>314.00976600000001</v>
      </c>
      <c r="D542" s="79">
        <f t="shared" si="80"/>
        <v>7.5275579999999991</v>
      </c>
      <c r="E542" s="79">
        <f t="shared" si="81"/>
        <v>127.527558</v>
      </c>
      <c r="F542" s="63">
        <f t="shared" si="82"/>
        <v>6.2729649999999998E-2</v>
      </c>
      <c r="G542" s="63">
        <f t="shared" si="83"/>
        <v>2.4264382583706886E-2</v>
      </c>
      <c r="H542" s="79">
        <f t="shared" si="84"/>
        <v>122.91172591004481</v>
      </c>
      <c r="I542" s="79">
        <f t="shared" si="85"/>
        <v>-2.9117259100448081</v>
      </c>
      <c r="J542" s="63">
        <f t="shared" si="86"/>
        <v>2.4561158212485858E-2</v>
      </c>
      <c r="K542" s="79">
        <f t="shared" si="87"/>
        <v>122.94733898549831</v>
      </c>
      <c r="L542" s="79">
        <f t="shared" si="88"/>
        <v>-2.9473389854983054</v>
      </c>
      <c r="R542" s="80">
        <f t="shared" si="89"/>
        <v>6.6065607906444263E-4</v>
      </c>
    </row>
    <row r="543" spans="1:18" ht="14.25" x14ac:dyDescent="0.2">
      <c r="A543" s="62">
        <v>538</v>
      </c>
      <c r="B543" s="78">
        <v>43187</v>
      </c>
      <c r="C543" s="79">
        <v>306.48220800000001</v>
      </c>
      <c r="D543" s="79">
        <f t="shared" si="80"/>
        <v>-1.0535279999999716</v>
      </c>
      <c r="E543" s="79">
        <f t="shared" si="81"/>
        <v>118.94647200000003</v>
      </c>
      <c r="F543" s="63">
        <f t="shared" si="82"/>
        <v>-8.7793999999997638E-3</v>
      </c>
      <c r="G543" s="63">
        <f t="shared" si="83"/>
        <v>-3.4315903766012979E-3</v>
      </c>
      <c r="H543" s="79">
        <f t="shared" si="84"/>
        <v>119.58820915480784</v>
      </c>
      <c r="I543" s="79">
        <f t="shared" si="85"/>
        <v>0.41179084519215792</v>
      </c>
      <c r="J543" s="63">
        <f t="shared" si="86"/>
        <v>-3.4257091995317634E-3</v>
      </c>
      <c r="K543" s="79">
        <f t="shared" si="87"/>
        <v>119.58891489605618</v>
      </c>
      <c r="L543" s="79">
        <f t="shared" si="88"/>
        <v>0.41108510394381881</v>
      </c>
      <c r="R543" s="80">
        <f t="shared" si="89"/>
        <v>3.9710208905668471E-6</v>
      </c>
    </row>
    <row r="544" spans="1:18" ht="14.25" x14ac:dyDescent="0.2">
      <c r="A544" s="62">
        <v>539</v>
      </c>
      <c r="B544" s="78">
        <v>43186</v>
      </c>
      <c r="C544" s="79">
        <v>307.53573599999999</v>
      </c>
      <c r="D544" s="79">
        <f t="shared" si="80"/>
        <v>-7.5178830000000403</v>
      </c>
      <c r="E544" s="79">
        <f t="shared" si="81"/>
        <v>112.48211699999996</v>
      </c>
      <c r="F544" s="63">
        <f t="shared" si="82"/>
        <v>-6.264902500000033E-2</v>
      </c>
      <c r="G544" s="63">
        <f t="shared" si="83"/>
        <v>-2.4151548259312448E-2</v>
      </c>
      <c r="H544" s="79">
        <f t="shared" si="84"/>
        <v>117.1018142088825</v>
      </c>
      <c r="I544" s="79">
        <f t="shared" si="85"/>
        <v>2.8981857911174984</v>
      </c>
      <c r="J544" s="63">
        <f t="shared" si="86"/>
        <v>-2.3862233431446601E-2</v>
      </c>
      <c r="K544" s="79">
        <f t="shared" si="87"/>
        <v>117.13653198822641</v>
      </c>
      <c r="L544" s="79">
        <f t="shared" si="88"/>
        <v>2.8634680117735911</v>
      </c>
      <c r="R544" s="80">
        <f t="shared" si="89"/>
        <v>5.1586673837845454E-4</v>
      </c>
    </row>
    <row r="545" spans="1:18" ht="14.25" x14ac:dyDescent="0.2">
      <c r="A545" s="62">
        <v>540</v>
      </c>
      <c r="B545" s="78">
        <v>43185</v>
      </c>
      <c r="C545" s="79">
        <v>315.05361900000003</v>
      </c>
      <c r="D545" s="79">
        <f t="shared" si="80"/>
        <v>7.6328430000000367</v>
      </c>
      <c r="E545" s="79">
        <f t="shared" si="81"/>
        <v>127.63284300000004</v>
      </c>
      <c r="F545" s="63">
        <f t="shared" si="82"/>
        <v>6.3607025000000303E-2</v>
      </c>
      <c r="G545" s="63">
        <f t="shared" si="83"/>
        <v>2.4525428360086594E-2</v>
      </c>
      <c r="H545" s="79">
        <f t="shared" si="84"/>
        <v>122.9430514032104</v>
      </c>
      <c r="I545" s="79">
        <f t="shared" si="85"/>
        <v>-2.9430514032104043</v>
      </c>
      <c r="J545" s="63">
        <f t="shared" si="86"/>
        <v>2.4828650487825316E-2</v>
      </c>
      <c r="K545" s="79">
        <f t="shared" si="87"/>
        <v>122.97943805853903</v>
      </c>
      <c r="L545" s="79">
        <f t="shared" si="88"/>
        <v>-2.9794380585390314</v>
      </c>
      <c r="R545" s="80">
        <f t="shared" si="89"/>
        <v>6.7414366369703753E-4</v>
      </c>
    </row>
    <row r="546" spans="1:18" ht="14.25" x14ac:dyDescent="0.2">
      <c r="A546" s="62">
        <v>541</v>
      </c>
      <c r="B546" s="78">
        <v>43182</v>
      </c>
      <c r="C546" s="79">
        <v>307.42077599999999</v>
      </c>
      <c r="D546" s="79">
        <f t="shared" si="80"/>
        <v>1.3312369999999873</v>
      </c>
      <c r="E546" s="79">
        <f t="shared" si="81"/>
        <v>121.33123699999999</v>
      </c>
      <c r="F546" s="63">
        <f t="shared" si="82"/>
        <v>1.1093641666666562E-2</v>
      </c>
      <c r="G546" s="63">
        <f t="shared" si="83"/>
        <v>4.3397447663371148E-3</v>
      </c>
      <c r="H546" s="79">
        <f t="shared" si="84"/>
        <v>120.52076937196045</v>
      </c>
      <c r="I546" s="79">
        <f t="shared" si="85"/>
        <v>-0.52076937196045492</v>
      </c>
      <c r="J546" s="63">
        <f t="shared" si="86"/>
        <v>4.3491750954611592E-3</v>
      </c>
      <c r="K546" s="79">
        <f t="shared" si="87"/>
        <v>120.52190101145534</v>
      </c>
      <c r="L546" s="79">
        <f t="shared" si="88"/>
        <v>-0.52190101145534129</v>
      </c>
      <c r="R546" s="80">
        <f t="shared" si="89"/>
        <v>3.3392138096844752E-5</v>
      </c>
    </row>
    <row r="547" spans="1:18" ht="14.25" x14ac:dyDescent="0.2">
      <c r="A547" s="62">
        <v>542</v>
      </c>
      <c r="B547" s="78">
        <v>43181</v>
      </c>
      <c r="C547" s="79">
        <v>306.089539</v>
      </c>
      <c r="D547" s="79">
        <f t="shared" si="80"/>
        <v>-16.750182999999993</v>
      </c>
      <c r="E547" s="79">
        <f t="shared" si="81"/>
        <v>103.24981700000001</v>
      </c>
      <c r="F547" s="63">
        <f t="shared" si="82"/>
        <v>-0.13958485833333328</v>
      </c>
      <c r="G547" s="63">
        <f t="shared" si="83"/>
        <v>-5.327831308692129E-2</v>
      </c>
      <c r="H547" s="79">
        <f t="shared" si="84"/>
        <v>113.60660242956943</v>
      </c>
      <c r="I547" s="79">
        <f t="shared" si="85"/>
        <v>6.3933975704305652</v>
      </c>
      <c r="J547" s="63">
        <f t="shared" si="86"/>
        <v>-5.1883897360065233E-2</v>
      </c>
      <c r="K547" s="79">
        <f t="shared" si="87"/>
        <v>113.77393231679217</v>
      </c>
      <c r="L547" s="79">
        <f t="shared" si="88"/>
        <v>6.2260676832078303</v>
      </c>
      <c r="R547" s="80">
        <f t="shared" si="89"/>
        <v>2.6873301069675827E-3</v>
      </c>
    </row>
    <row r="548" spans="1:18" ht="14.25" x14ac:dyDescent="0.2">
      <c r="A548" s="62">
        <v>543</v>
      </c>
      <c r="B548" s="78">
        <v>43180</v>
      </c>
      <c r="C548" s="79">
        <v>322.83972199999999</v>
      </c>
      <c r="D548" s="79">
        <f t="shared" si="80"/>
        <v>-0.50756799999999203</v>
      </c>
      <c r="E548" s="79">
        <f t="shared" si="81"/>
        <v>119.49243200000001</v>
      </c>
      <c r="F548" s="63">
        <f t="shared" si="82"/>
        <v>-4.2297333333332666E-3</v>
      </c>
      <c r="G548" s="63">
        <f t="shared" si="83"/>
        <v>-1.5709634980614197E-3</v>
      </c>
      <c r="H548" s="79">
        <f t="shared" si="84"/>
        <v>119.81148438023263</v>
      </c>
      <c r="I548" s="79">
        <f t="shared" si="85"/>
        <v>0.1885156197673723</v>
      </c>
      <c r="J548" s="63">
        <f t="shared" si="86"/>
        <v>-1.569730180821964E-3</v>
      </c>
      <c r="K548" s="79">
        <f t="shared" si="87"/>
        <v>119.81163237830137</v>
      </c>
      <c r="L548" s="79">
        <f t="shared" si="88"/>
        <v>0.18836762169863164</v>
      </c>
      <c r="R548" s="80">
        <f t="shared" si="89"/>
        <v>1.7454419373823337E-8</v>
      </c>
    </row>
    <row r="549" spans="1:18" ht="14.25" x14ac:dyDescent="0.2">
      <c r="A549" s="62">
        <v>544</v>
      </c>
      <c r="B549" s="78">
        <v>43179</v>
      </c>
      <c r="C549" s="79">
        <v>323.34728999999999</v>
      </c>
      <c r="D549" s="79">
        <f t="shared" si="80"/>
        <v>5.6216739999999845</v>
      </c>
      <c r="E549" s="79">
        <f t="shared" si="81"/>
        <v>125.62167399999998</v>
      </c>
      <c r="F549" s="63">
        <f t="shared" si="82"/>
        <v>4.6847283333333205E-2</v>
      </c>
      <c r="G549" s="63">
        <f t="shared" si="83"/>
        <v>1.7538779296398875E-2</v>
      </c>
      <c r="H549" s="79">
        <f t="shared" si="84"/>
        <v>122.10465351556786</v>
      </c>
      <c r="I549" s="79">
        <f t="shared" si="85"/>
        <v>-2.1046535155678612</v>
      </c>
      <c r="J549" s="63">
        <f t="shared" si="86"/>
        <v>1.7693486822919512E-2</v>
      </c>
      <c r="K549" s="79">
        <f t="shared" si="87"/>
        <v>122.12321841875034</v>
      </c>
      <c r="L549" s="79">
        <f t="shared" si="88"/>
        <v>-2.1232184187503407</v>
      </c>
      <c r="R549" s="80">
        <f t="shared" si="89"/>
        <v>3.6015035007603955E-4</v>
      </c>
    </row>
    <row r="550" spans="1:18" ht="14.25" x14ac:dyDescent="0.2">
      <c r="A550" s="62">
        <v>545</v>
      </c>
      <c r="B550" s="78">
        <v>43178</v>
      </c>
      <c r="C550" s="79">
        <v>317.725616</v>
      </c>
      <c r="D550" s="79">
        <f t="shared" si="80"/>
        <v>1.2354429999999752</v>
      </c>
      <c r="E550" s="79">
        <f t="shared" si="81"/>
        <v>121.23544299999998</v>
      </c>
      <c r="F550" s="63">
        <f t="shared" si="82"/>
        <v>1.0295358333333126E-2</v>
      </c>
      <c r="G550" s="63">
        <f t="shared" si="83"/>
        <v>3.8959754207359763E-3</v>
      </c>
      <c r="H550" s="79">
        <f t="shared" si="84"/>
        <v>120.46751705048831</v>
      </c>
      <c r="I550" s="79">
        <f t="shared" si="85"/>
        <v>-0.46751705048831127</v>
      </c>
      <c r="J550" s="63">
        <f t="shared" si="86"/>
        <v>3.9035745985072814E-3</v>
      </c>
      <c r="K550" s="79">
        <f t="shared" si="87"/>
        <v>120.46842895182087</v>
      </c>
      <c r="L550" s="79">
        <f t="shared" si="88"/>
        <v>-0.46842895182086863</v>
      </c>
      <c r="R550" s="80">
        <f t="shared" si="89"/>
        <v>2.8460344381077524E-5</v>
      </c>
    </row>
    <row r="551" spans="1:18" ht="14.25" x14ac:dyDescent="0.2">
      <c r="A551" s="62">
        <v>546</v>
      </c>
      <c r="B551" s="78">
        <v>43175</v>
      </c>
      <c r="C551" s="79">
        <v>316.49017300000003</v>
      </c>
      <c r="D551" s="79">
        <f t="shared" si="80"/>
        <v>0.46923800000001847</v>
      </c>
      <c r="E551" s="79">
        <f t="shared" si="81"/>
        <v>120.46923800000002</v>
      </c>
      <c r="F551" s="63">
        <f t="shared" si="82"/>
        <v>3.9103166666668203E-3</v>
      </c>
      <c r="G551" s="63">
        <f t="shared" si="83"/>
        <v>1.4837307365801391E-3</v>
      </c>
      <c r="H551" s="79">
        <f t="shared" si="84"/>
        <v>120.1780476883896</v>
      </c>
      <c r="I551" s="79">
        <f t="shared" si="85"/>
        <v>-0.17804768838959717</v>
      </c>
      <c r="J551" s="63">
        <f t="shared" si="86"/>
        <v>1.4848320096262561E-3</v>
      </c>
      <c r="K551" s="79">
        <f t="shared" si="87"/>
        <v>120.17817984115516</v>
      </c>
      <c r="L551" s="79">
        <f t="shared" si="88"/>
        <v>-0.17817984115515628</v>
      </c>
      <c r="R551" s="80">
        <f t="shared" si="89"/>
        <v>8.5414683618785047E-6</v>
      </c>
    </row>
    <row r="552" spans="1:18" ht="14.25" x14ac:dyDescent="0.2">
      <c r="A552" s="62">
        <v>547</v>
      </c>
      <c r="B552" s="78">
        <v>43174</v>
      </c>
      <c r="C552" s="79">
        <v>316.02093500000001</v>
      </c>
      <c r="D552" s="79">
        <f t="shared" si="80"/>
        <v>-0.26812799999999015</v>
      </c>
      <c r="E552" s="79">
        <f t="shared" si="81"/>
        <v>119.73187200000001</v>
      </c>
      <c r="F552" s="63">
        <f t="shared" si="82"/>
        <v>-2.2343999999999181E-3</v>
      </c>
      <c r="G552" s="63">
        <f t="shared" si="83"/>
        <v>-8.480903889521639E-4</v>
      </c>
      <c r="H552" s="79">
        <f t="shared" si="84"/>
        <v>119.89822915332574</v>
      </c>
      <c r="I552" s="79">
        <f t="shared" si="85"/>
        <v>0.10177084667425618</v>
      </c>
      <c r="J552" s="63">
        <f t="shared" si="86"/>
        <v>-8.4773086194254576E-4</v>
      </c>
      <c r="K552" s="79">
        <f t="shared" si="87"/>
        <v>119.89827229656689</v>
      </c>
      <c r="L552" s="79">
        <f t="shared" si="88"/>
        <v>0.10172770343311299</v>
      </c>
      <c r="R552" s="80">
        <f t="shared" si="89"/>
        <v>3.4899493712199045E-7</v>
      </c>
    </row>
    <row r="553" spans="1:18" ht="14.25" x14ac:dyDescent="0.2">
      <c r="A553" s="62">
        <v>548</v>
      </c>
      <c r="B553" s="78">
        <v>43173</v>
      </c>
      <c r="C553" s="79">
        <v>316.289063</v>
      </c>
      <c r="D553" s="79">
        <f t="shared" si="80"/>
        <v>-8.0542290000000207</v>
      </c>
      <c r="E553" s="79">
        <f t="shared" si="81"/>
        <v>111.94577099999998</v>
      </c>
      <c r="F553" s="63">
        <f t="shared" si="82"/>
        <v>-6.7118575000000166E-2</v>
      </c>
      <c r="G553" s="63">
        <f t="shared" si="83"/>
        <v>-2.5145946301046676E-2</v>
      </c>
      <c r="H553" s="79">
        <f t="shared" si="84"/>
        <v>116.98248644387439</v>
      </c>
      <c r="I553" s="79">
        <f t="shared" si="85"/>
        <v>3.017513556125607</v>
      </c>
      <c r="J553" s="63">
        <f t="shared" si="86"/>
        <v>-2.4832420458999412E-2</v>
      </c>
      <c r="K553" s="79">
        <f t="shared" si="87"/>
        <v>117.02010954492007</v>
      </c>
      <c r="L553" s="79">
        <f t="shared" si="88"/>
        <v>2.979890455079925</v>
      </c>
      <c r="R553" s="80">
        <f t="shared" si="89"/>
        <v>5.6202649452138129E-4</v>
      </c>
    </row>
    <row r="554" spans="1:18" ht="14.25" x14ac:dyDescent="0.2">
      <c r="A554" s="62">
        <v>549</v>
      </c>
      <c r="B554" s="78">
        <v>43172</v>
      </c>
      <c r="C554" s="79">
        <v>324.34329200000002</v>
      </c>
      <c r="D554" s="79">
        <f t="shared" si="80"/>
        <v>-5.2865299999999706</v>
      </c>
      <c r="E554" s="79">
        <f t="shared" si="81"/>
        <v>114.71347000000003</v>
      </c>
      <c r="F554" s="63">
        <f t="shared" si="82"/>
        <v>-4.4054416666666422E-2</v>
      </c>
      <c r="G554" s="63">
        <f t="shared" si="83"/>
        <v>-1.6167775228760766E-2</v>
      </c>
      <c r="H554" s="79">
        <f t="shared" si="84"/>
        <v>118.0598669725487</v>
      </c>
      <c r="I554" s="79">
        <f t="shared" si="85"/>
        <v>1.9401330274512958</v>
      </c>
      <c r="J554" s="63">
        <f t="shared" si="86"/>
        <v>-1.6037778280874024E-2</v>
      </c>
      <c r="K554" s="79">
        <f t="shared" si="87"/>
        <v>118.07546660629511</v>
      </c>
      <c r="L554" s="79">
        <f t="shared" si="88"/>
        <v>1.9245333937048912</v>
      </c>
      <c r="R554" s="80">
        <f t="shared" si="89"/>
        <v>2.1694128778323795E-4</v>
      </c>
    </row>
    <row r="555" spans="1:18" ht="14.25" x14ac:dyDescent="0.2">
      <c r="A555" s="62">
        <v>550</v>
      </c>
      <c r="B555" s="78">
        <v>43171</v>
      </c>
      <c r="C555" s="79">
        <v>329.62982199999999</v>
      </c>
      <c r="D555" s="79">
        <f t="shared" si="80"/>
        <v>-9.8930050000000165</v>
      </c>
      <c r="E555" s="79">
        <f t="shared" si="81"/>
        <v>110.10699499999998</v>
      </c>
      <c r="F555" s="63">
        <f t="shared" si="82"/>
        <v>-8.2441708333333474E-2</v>
      </c>
      <c r="G555" s="63">
        <f t="shared" si="83"/>
        <v>-2.9570908540602129E-2</v>
      </c>
      <c r="H555" s="79">
        <f t="shared" si="84"/>
        <v>116.45149097512774</v>
      </c>
      <c r="I555" s="79">
        <f t="shared" si="85"/>
        <v>3.5485090248722599</v>
      </c>
      <c r="J555" s="63">
        <f t="shared" si="86"/>
        <v>-2.9137967209491973E-2</v>
      </c>
      <c r="K555" s="79">
        <f t="shared" si="87"/>
        <v>116.50344393486095</v>
      </c>
      <c r="L555" s="79">
        <f t="shared" si="88"/>
        <v>3.4965560651390462</v>
      </c>
      <c r="R555" s="80">
        <f t="shared" si="89"/>
        <v>7.9141281206386203E-4</v>
      </c>
    </row>
    <row r="556" spans="1:18" ht="14.25" x14ac:dyDescent="0.2">
      <c r="A556" s="62">
        <v>551</v>
      </c>
      <c r="B556" s="78">
        <v>43168</v>
      </c>
      <c r="C556" s="79">
        <v>339.52282700000001</v>
      </c>
      <c r="D556" s="79">
        <f t="shared" si="80"/>
        <v>5.5450739999999996</v>
      </c>
      <c r="E556" s="79">
        <f t="shared" si="81"/>
        <v>125.545074</v>
      </c>
      <c r="F556" s="63">
        <f t="shared" si="82"/>
        <v>4.6208949999999999E-2</v>
      </c>
      <c r="G556" s="63">
        <f t="shared" si="83"/>
        <v>1.6466798877967159E-2</v>
      </c>
      <c r="H556" s="79">
        <f t="shared" si="84"/>
        <v>121.97601586535606</v>
      </c>
      <c r="I556" s="79">
        <f t="shared" si="85"/>
        <v>-1.9760158653560609</v>
      </c>
      <c r="J556" s="63">
        <f t="shared" si="86"/>
        <v>1.6603123861366895E-2</v>
      </c>
      <c r="K556" s="79">
        <f t="shared" si="87"/>
        <v>121.99237486336402</v>
      </c>
      <c r="L556" s="79">
        <f t="shared" si="88"/>
        <v>-1.9923748633640201</v>
      </c>
      <c r="R556" s="80">
        <f t="shared" si="89"/>
        <v>3.2061220170009783E-4</v>
      </c>
    </row>
    <row r="557" spans="1:18" ht="14.25" x14ac:dyDescent="0.2">
      <c r="A557" s="62">
        <v>552</v>
      </c>
      <c r="B557" s="78">
        <v>43167</v>
      </c>
      <c r="C557" s="79">
        <v>333.97775300000001</v>
      </c>
      <c r="D557" s="79">
        <f t="shared" si="80"/>
        <v>1.6185310000000186</v>
      </c>
      <c r="E557" s="79">
        <f t="shared" si="81"/>
        <v>121.61853100000002</v>
      </c>
      <c r="F557" s="63">
        <f t="shared" si="82"/>
        <v>1.3487758333333488E-2</v>
      </c>
      <c r="G557" s="63">
        <f t="shared" si="83"/>
        <v>4.8580050150703689E-3</v>
      </c>
      <c r="H557" s="79">
        <f t="shared" si="84"/>
        <v>120.58296060180845</v>
      </c>
      <c r="I557" s="79">
        <f t="shared" si="85"/>
        <v>-0.58296060180845188</v>
      </c>
      <c r="J557" s="63">
        <f t="shared" si="86"/>
        <v>4.8698242529885893E-3</v>
      </c>
      <c r="K557" s="79">
        <f t="shared" si="87"/>
        <v>120.58437891035862</v>
      </c>
      <c r="L557" s="79">
        <f t="shared" si="88"/>
        <v>-0.58437891035862322</v>
      </c>
      <c r="R557" s="80">
        <f t="shared" si="89"/>
        <v>3.9650361966300474E-5</v>
      </c>
    </row>
    <row r="558" spans="1:18" ht="14.25" x14ac:dyDescent="0.2">
      <c r="A558" s="62">
        <v>553</v>
      </c>
      <c r="B558" s="78">
        <v>43166</v>
      </c>
      <c r="C558" s="79">
        <v>332.35922199999999</v>
      </c>
      <c r="D558" s="79">
        <f t="shared" si="80"/>
        <v>-1.8004760000000033</v>
      </c>
      <c r="E558" s="79">
        <f t="shared" si="81"/>
        <v>118.199524</v>
      </c>
      <c r="F558" s="63">
        <f t="shared" si="82"/>
        <v>-1.5003966666666695E-2</v>
      </c>
      <c r="G558" s="63">
        <f t="shared" si="83"/>
        <v>-5.4026384710310921E-3</v>
      </c>
      <c r="H558" s="79">
        <f t="shared" si="84"/>
        <v>119.35168338347627</v>
      </c>
      <c r="I558" s="79">
        <f t="shared" si="85"/>
        <v>0.64831661652372929</v>
      </c>
      <c r="J558" s="63">
        <f t="shared" si="86"/>
        <v>-5.3880704668341044E-3</v>
      </c>
      <c r="K558" s="79">
        <f t="shared" si="87"/>
        <v>119.35343154397991</v>
      </c>
      <c r="L558" s="79">
        <f t="shared" si="88"/>
        <v>0.64656845602009128</v>
      </c>
      <c r="R558" s="80">
        <f t="shared" si="89"/>
        <v>1.5711632334397489E-5</v>
      </c>
    </row>
    <row r="559" spans="1:18" ht="14.25" x14ac:dyDescent="0.2">
      <c r="A559" s="62">
        <v>554</v>
      </c>
      <c r="B559" s="78">
        <v>43165</v>
      </c>
      <c r="C559" s="79">
        <v>334.15969799999999</v>
      </c>
      <c r="D559" s="79">
        <f t="shared" si="80"/>
        <v>-3.6679389999999898</v>
      </c>
      <c r="E559" s="79">
        <f t="shared" si="81"/>
        <v>116.33206100000001</v>
      </c>
      <c r="F559" s="63">
        <f t="shared" si="82"/>
        <v>-3.0566158333333249E-2</v>
      </c>
      <c r="G559" s="63">
        <f t="shared" si="83"/>
        <v>-1.0916799280472511E-2</v>
      </c>
      <c r="H559" s="79">
        <f t="shared" si="84"/>
        <v>118.6899840863433</v>
      </c>
      <c r="I559" s="79">
        <f t="shared" si="85"/>
        <v>1.3100159136566987</v>
      </c>
      <c r="J559" s="63">
        <f t="shared" si="86"/>
        <v>-1.0857427274370657E-2</v>
      </c>
      <c r="K559" s="79">
        <f t="shared" si="87"/>
        <v>118.69710872707552</v>
      </c>
      <c r="L559" s="79">
        <f t="shared" si="88"/>
        <v>1.3028912729244837</v>
      </c>
      <c r="R559" s="80">
        <f t="shared" si="89"/>
        <v>8.9831554344528669E-5</v>
      </c>
    </row>
    <row r="560" spans="1:18" ht="14.25" x14ac:dyDescent="0.2">
      <c r="A560" s="62">
        <v>555</v>
      </c>
      <c r="B560" s="78">
        <v>43164</v>
      </c>
      <c r="C560" s="79">
        <v>337.82763699999998</v>
      </c>
      <c r="D560" s="79">
        <f t="shared" si="80"/>
        <v>7.7381289999999581</v>
      </c>
      <c r="E560" s="79">
        <f t="shared" si="81"/>
        <v>127.73812899999996</v>
      </c>
      <c r="F560" s="63">
        <f t="shared" si="82"/>
        <v>6.4484408333332979E-2</v>
      </c>
      <c r="G560" s="63">
        <f t="shared" si="83"/>
        <v>2.3171961664075379E-2</v>
      </c>
      <c r="H560" s="79">
        <f t="shared" si="84"/>
        <v>122.78063539968903</v>
      </c>
      <c r="I560" s="79">
        <f t="shared" si="85"/>
        <v>-2.7806353996890323</v>
      </c>
      <c r="J560" s="63">
        <f t="shared" si="86"/>
        <v>2.3442517294430205E-2</v>
      </c>
      <c r="K560" s="79">
        <f t="shared" si="87"/>
        <v>122.81310207533161</v>
      </c>
      <c r="L560" s="79">
        <f t="shared" si="88"/>
        <v>-2.8131020753316136</v>
      </c>
      <c r="R560" s="80">
        <f t="shared" si="89"/>
        <v>6.0569196823998938E-4</v>
      </c>
    </row>
    <row r="561" spans="1:18" ht="14.25" x14ac:dyDescent="0.2">
      <c r="A561" s="62">
        <v>556</v>
      </c>
      <c r="B561" s="78">
        <v>43161</v>
      </c>
      <c r="C561" s="79">
        <v>330.08950800000002</v>
      </c>
      <c r="D561" s="79">
        <f t="shared" si="80"/>
        <v>-4.8076169999999934</v>
      </c>
      <c r="E561" s="79">
        <f t="shared" si="81"/>
        <v>115.19238300000001</v>
      </c>
      <c r="F561" s="63">
        <f t="shared" si="82"/>
        <v>-4.0063474999999946E-2</v>
      </c>
      <c r="G561" s="63">
        <f t="shared" si="83"/>
        <v>-1.4459541064945585E-2</v>
      </c>
      <c r="H561" s="79">
        <f t="shared" si="84"/>
        <v>118.26485507220653</v>
      </c>
      <c r="I561" s="79">
        <f t="shared" si="85"/>
        <v>1.7351449277934705</v>
      </c>
      <c r="J561" s="63">
        <f t="shared" si="86"/>
        <v>-1.435550394766749E-2</v>
      </c>
      <c r="K561" s="79">
        <f t="shared" si="87"/>
        <v>118.2773395262799</v>
      </c>
      <c r="L561" s="79">
        <f t="shared" si="88"/>
        <v>1.7226604737200972</v>
      </c>
      <c r="R561" s="80">
        <f t="shared" si="89"/>
        <v>1.6953843946954135E-4</v>
      </c>
    </row>
    <row r="562" spans="1:18" ht="14.25" x14ac:dyDescent="0.2">
      <c r="A562" s="62">
        <v>557</v>
      </c>
      <c r="B562" s="78">
        <v>43160</v>
      </c>
      <c r="C562" s="79">
        <v>334.89712500000002</v>
      </c>
      <c r="D562" s="79">
        <f t="shared" si="80"/>
        <v>-11.990325999999982</v>
      </c>
      <c r="E562" s="79">
        <f t="shared" si="81"/>
        <v>108.00967400000002</v>
      </c>
      <c r="F562" s="63">
        <f t="shared" si="82"/>
        <v>-9.9919383333333181E-2</v>
      </c>
      <c r="G562" s="63">
        <f t="shared" si="83"/>
        <v>-3.5176983520096079E-2</v>
      </c>
      <c r="H562" s="79">
        <f t="shared" si="84"/>
        <v>115.77876197758846</v>
      </c>
      <c r="I562" s="79">
        <f t="shared" si="85"/>
        <v>4.2212380224115407</v>
      </c>
      <c r="J562" s="63">
        <f t="shared" si="86"/>
        <v>-3.4565464866009185E-2</v>
      </c>
      <c r="K562" s="79">
        <f t="shared" si="87"/>
        <v>115.8521442160789</v>
      </c>
      <c r="L562" s="79">
        <f t="shared" si="88"/>
        <v>4.1478557839211021</v>
      </c>
      <c r="R562" s="80">
        <f t="shared" si="89"/>
        <v>1.1382617665500333E-3</v>
      </c>
    </row>
    <row r="563" spans="1:18" ht="14.25" x14ac:dyDescent="0.2">
      <c r="A563" s="62">
        <v>558</v>
      </c>
      <c r="B563" s="78">
        <v>43159</v>
      </c>
      <c r="C563" s="79">
        <v>346.887451</v>
      </c>
      <c r="D563" s="79">
        <f t="shared" si="80"/>
        <v>-2.3272400000000175</v>
      </c>
      <c r="E563" s="79">
        <f t="shared" si="81"/>
        <v>117.67275999999998</v>
      </c>
      <c r="F563" s="63">
        <f t="shared" si="82"/>
        <v>-1.9393666666666812E-2</v>
      </c>
      <c r="G563" s="63">
        <f t="shared" si="83"/>
        <v>-6.6865148959744372E-3</v>
      </c>
      <c r="H563" s="79">
        <f t="shared" si="84"/>
        <v>119.19761821248308</v>
      </c>
      <c r="I563" s="79">
        <f t="shared" si="85"/>
        <v>0.80238178751692146</v>
      </c>
      <c r="J563" s="63">
        <f t="shared" si="86"/>
        <v>-6.6642098971718732E-3</v>
      </c>
      <c r="K563" s="79">
        <f t="shared" si="87"/>
        <v>119.20029481233938</v>
      </c>
      <c r="L563" s="79">
        <f t="shared" si="88"/>
        <v>0.79970518766062071</v>
      </c>
      <c r="R563" s="80">
        <f t="shared" si="89"/>
        <v>2.7538004456835935E-5</v>
      </c>
    </row>
    <row r="564" spans="1:18" ht="14.25" x14ac:dyDescent="0.2">
      <c r="A564" s="62">
        <v>559</v>
      </c>
      <c r="B564" s="78">
        <v>43158</v>
      </c>
      <c r="C564" s="79">
        <v>349.21469100000002</v>
      </c>
      <c r="D564" s="79">
        <f t="shared" si="80"/>
        <v>1.1109309999999937</v>
      </c>
      <c r="E564" s="79">
        <f t="shared" si="81"/>
        <v>121.11093099999999</v>
      </c>
      <c r="F564" s="63">
        <f t="shared" si="82"/>
        <v>9.2577583333332807E-3</v>
      </c>
      <c r="G564" s="63">
        <f t="shared" si="83"/>
        <v>3.1862972743650583E-3</v>
      </c>
      <c r="H564" s="79">
        <f t="shared" si="84"/>
        <v>120.38235567292381</v>
      </c>
      <c r="I564" s="79">
        <f t="shared" si="85"/>
        <v>-0.38235567292380779</v>
      </c>
      <c r="J564" s="63">
        <f t="shared" si="86"/>
        <v>3.1913789152981098E-3</v>
      </c>
      <c r="K564" s="79">
        <f t="shared" si="87"/>
        <v>120.38296546983578</v>
      </c>
      <c r="L564" s="79">
        <f t="shared" si="88"/>
        <v>-0.38296546983578139</v>
      </c>
      <c r="R564" s="80">
        <f t="shared" si="89"/>
        <v>2.1391971800595303E-5</v>
      </c>
    </row>
    <row r="565" spans="1:18" ht="14.25" x14ac:dyDescent="0.2">
      <c r="A565" s="62">
        <v>560</v>
      </c>
      <c r="B565" s="78">
        <v>43157</v>
      </c>
      <c r="C565" s="79">
        <v>348.10376000000002</v>
      </c>
      <c r="D565" s="79">
        <f t="shared" si="80"/>
        <v>6.5314640000000281</v>
      </c>
      <c r="E565" s="79">
        <f t="shared" si="81"/>
        <v>126.53146400000003</v>
      </c>
      <c r="F565" s="63">
        <f t="shared" si="82"/>
        <v>5.4428866666666902E-2</v>
      </c>
      <c r="G565" s="63">
        <f t="shared" si="83"/>
        <v>1.8941238329882391E-2</v>
      </c>
      <c r="H565" s="79">
        <f t="shared" si="84"/>
        <v>122.27294859958589</v>
      </c>
      <c r="I565" s="79">
        <f t="shared" si="85"/>
        <v>-2.272948599585888</v>
      </c>
      <c r="J565" s="63">
        <f t="shared" si="86"/>
        <v>1.9121761561130907E-2</v>
      </c>
      <c r="K565" s="79">
        <f t="shared" si="87"/>
        <v>122.29461138733572</v>
      </c>
      <c r="L565" s="79">
        <f t="shared" si="88"/>
        <v>-2.2946113873357206</v>
      </c>
      <c r="R565" s="80">
        <f t="shared" si="89"/>
        <v>4.1534793199560666E-4</v>
      </c>
    </row>
    <row r="566" spans="1:18" ht="14.25" x14ac:dyDescent="0.2">
      <c r="A566" s="62">
        <v>561</v>
      </c>
      <c r="B566" s="78">
        <v>43154</v>
      </c>
      <c r="C566" s="79">
        <v>341.57229599999999</v>
      </c>
      <c r="D566" s="79">
        <f t="shared" si="80"/>
        <v>0.7087099999999964</v>
      </c>
      <c r="E566" s="79">
        <f t="shared" si="81"/>
        <v>120.70871</v>
      </c>
      <c r="F566" s="63">
        <f t="shared" si="82"/>
        <v>5.9059166666666366E-3</v>
      </c>
      <c r="G566" s="63">
        <f t="shared" si="83"/>
        <v>2.0770017329699983E-3</v>
      </c>
      <c r="H566" s="79">
        <f t="shared" si="84"/>
        <v>120.2492402079564</v>
      </c>
      <c r="I566" s="79">
        <f t="shared" si="85"/>
        <v>-0.24924020795640445</v>
      </c>
      <c r="J566" s="63">
        <f t="shared" si="86"/>
        <v>2.0791601951872804E-3</v>
      </c>
      <c r="K566" s="79">
        <f t="shared" si="87"/>
        <v>120.24949922342248</v>
      </c>
      <c r="L566" s="79">
        <f t="shared" si="88"/>
        <v>-0.24949922342247532</v>
      </c>
      <c r="R566" s="80">
        <f t="shared" si="89"/>
        <v>1.2361201618929987E-5</v>
      </c>
    </row>
    <row r="567" spans="1:18" ht="14.25" x14ac:dyDescent="0.2">
      <c r="A567" s="62">
        <v>562</v>
      </c>
      <c r="B567" s="78">
        <v>43153</v>
      </c>
      <c r="C567" s="79">
        <v>340.863586</v>
      </c>
      <c r="D567" s="79">
        <f t="shared" si="80"/>
        <v>3.3998409999999808</v>
      </c>
      <c r="E567" s="79">
        <f t="shared" si="81"/>
        <v>123.39984099999998</v>
      </c>
      <c r="F567" s="63">
        <f t="shared" si="82"/>
        <v>2.8332008333333172E-2</v>
      </c>
      <c r="G567" s="63">
        <f t="shared" si="83"/>
        <v>1.0024273869846761E-2</v>
      </c>
      <c r="H567" s="79">
        <f t="shared" si="84"/>
        <v>121.20291286438162</v>
      </c>
      <c r="I567" s="79">
        <f t="shared" si="85"/>
        <v>-1.2029128643816165</v>
      </c>
      <c r="J567" s="63">
        <f t="shared" si="86"/>
        <v>1.0074685208036142E-2</v>
      </c>
      <c r="K567" s="79">
        <f t="shared" si="87"/>
        <v>121.20896222496435</v>
      </c>
      <c r="L567" s="79">
        <f t="shared" si="88"/>
        <v>-1.2089622249643526</v>
      </c>
      <c r="R567" s="80">
        <f t="shared" si="89"/>
        <v>1.3140317041747946E-4</v>
      </c>
    </row>
    <row r="568" spans="1:18" ht="14.25" x14ac:dyDescent="0.2">
      <c r="A568" s="62">
        <v>563</v>
      </c>
      <c r="B568" s="78">
        <v>43152</v>
      </c>
      <c r="C568" s="79">
        <v>337.46374500000002</v>
      </c>
      <c r="D568" s="79">
        <f t="shared" si="80"/>
        <v>-0.9385679999999752</v>
      </c>
      <c r="E568" s="79">
        <f t="shared" si="81"/>
        <v>119.06143200000002</v>
      </c>
      <c r="F568" s="63">
        <f t="shared" si="82"/>
        <v>-7.8213999999997928E-3</v>
      </c>
      <c r="G568" s="63">
        <f t="shared" si="83"/>
        <v>-2.7773804949097879E-3</v>
      </c>
      <c r="H568" s="79">
        <f t="shared" si="84"/>
        <v>119.66671434061082</v>
      </c>
      <c r="I568" s="79">
        <f t="shared" si="85"/>
        <v>0.3332856593891762</v>
      </c>
      <c r="J568" s="63">
        <f t="shared" si="86"/>
        <v>-2.7735271419376357E-3</v>
      </c>
      <c r="K568" s="79">
        <f t="shared" si="87"/>
        <v>119.66717674296748</v>
      </c>
      <c r="L568" s="79">
        <f t="shared" si="88"/>
        <v>0.33282325703251558</v>
      </c>
      <c r="R568" s="80">
        <f t="shared" si="89"/>
        <v>1.7916683741465051E-6</v>
      </c>
    </row>
    <row r="569" spans="1:18" ht="14.25" x14ac:dyDescent="0.2">
      <c r="A569" s="62">
        <v>564</v>
      </c>
      <c r="B569" s="78">
        <v>43151</v>
      </c>
      <c r="C569" s="79">
        <v>338.40231299999999</v>
      </c>
      <c r="D569" s="79">
        <f t="shared" si="80"/>
        <v>-1.6184999999999832</v>
      </c>
      <c r="E569" s="79">
        <f t="shared" si="81"/>
        <v>118.38150000000002</v>
      </c>
      <c r="F569" s="63">
        <f t="shared" si="82"/>
        <v>-1.3487499999999859E-2</v>
      </c>
      <c r="G569" s="63">
        <f t="shared" si="83"/>
        <v>-4.7713676274538175E-3</v>
      </c>
      <c r="H569" s="79">
        <f t="shared" si="84"/>
        <v>119.42743588470555</v>
      </c>
      <c r="I569" s="79">
        <f t="shared" si="85"/>
        <v>0.57256411529445472</v>
      </c>
      <c r="J569" s="63">
        <f t="shared" si="86"/>
        <v>-4.7600027354795585E-3</v>
      </c>
      <c r="K569" s="79">
        <f t="shared" si="87"/>
        <v>119.42879967174245</v>
      </c>
      <c r="L569" s="79">
        <f t="shared" si="88"/>
        <v>0.57120032825754663</v>
      </c>
      <c r="R569" s="80">
        <f t="shared" si="89"/>
        <v>1.1105684911841041E-5</v>
      </c>
    </row>
    <row r="570" spans="1:18" ht="14.25" x14ac:dyDescent="0.2">
      <c r="A570" s="62">
        <v>565</v>
      </c>
      <c r="B570" s="78">
        <v>43147</v>
      </c>
      <c r="C570" s="79">
        <v>340.02081299999998</v>
      </c>
      <c r="D570" s="79">
        <f t="shared" ref="D570:D601" si="90">+C570-C571</f>
        <v>-1.3599850000000515</v>
      </c>
      <c r="E570" s="79">
        <f t="shared" ref="E570:E601" si="91">+$C$6+D570</f>
        <v>118.64001499999995</v>
      </c>
      <c r="F570" s="63">
        <f t="shared" ref="F570:F601" si="92">+(E570-$C$6)/$C$6</f>
        <v>-1.1333208333333762E-2</v>
      </c>
      <c r="G570" s="63">
        <f t="shared" ref="G570:G601" si="93">+LN(C570/C571)</f>
        <v>-3.9917334619442918E-3</v>
      </c>
      <c r="H570" s="79">
        <f t="shared" ref="H570:H601" si="94">+$C$6*(1+G570)</f>
        <v>119.52099198456669</v>
      </c>
      <c r="I570" s="79">
        <f t="shared" ref="I570:I601" si="95">+$C$6-H570</f>
        <v>0.47900801543330829</v>
      </c>
      <c r="J570" s="63">
        <f t="shared" ref="J570:J601" si="96">+(C570-C571)/C571</f>
        <v>-3.9837770840293468E-3</v>
      </c>
      <c r="K570" s="79">
        <f t="shared" ref="K570:K601" si="97">+$C$6*(1+J570)</f>
        <v>119.52194674991648</v>
      </c>
      <c r="L570" s="79">
        <f t="shared" ref="L570:L601" si="98">+$C$6-K570</f>
        <v>0.47805325008351929</v>
      </c>
      <c r="R570" s="80">
        <f t="shared" si="89"/>
        <v>6.5172225305617754E-6</v>
      </c>
    </row>
    <row r="571" spans="1:18" ht="14.25" x14ac:dyDescent="0.2">
      <c r="A571" s="62">
        <v>566</v>
      </c>
      <c r="B571" s="78">
        <v>43146</v>
      </c>
      <c r="C571" s="79">
        <v>341.38079800000003</v>
      </c>
      <c r="D571" s="79">
        <f t="shared" si="90"/>
        <v>11.118957000000023</v>
      </c>
      <c r="E571" s="79">
        <f t="shared" si="91"/>
        <v>131.11895700000002</v>
      </c>
      <c r="F571" s="63">
        <f t="shared" si="92"/>
        <v>9.2657975000000198E-2</v>
      </c>
      <c r="G571" s="63">
        <f t="shared" si="93"/>
        <v>3.3112766489254097E-2</v>
      </c>
      <c r="H571" s="79">
        <f t="shared" si="94"/>
        <v>123.9735319787105</v>
      </c>
      <c r="I571" s="79">
        <f t="shared" si="95"/>
        <v>-3.973531978710497</v>
      </c>
      <c r="J571" s="63">
        <f t="shared" si="96"/>
        <v>3.3667095678789068E-2</v>
      </c>
      <c r="K571" s="79">
        <f t="shared" si="97"/>
        <v>124.04005148145468</v>
      </c>
      <c r="L571" s="79">
        <f t="shared" si="98"/>
        <v>-4.0400514814546824</v>
      </c>
      <c r="R571" s="80">
        <f t="shared" si="89"/>
        <v>1.1938140861625392E-3</v>
      </c>
    </row>
    <row r="572" spans="1:18" ht="14.25" x14ac:dyDescent="0.2">
      <c r="A572" s="62">
        <v>567</v>
      </c>
      <c r="B572" s="78">
        <v>43145</v>
      </c>
      <c r="C572" s="79">
        <v>330.261841</v>
      </c>
      <c r="D572" s="79">
        <f t="shared" si="90"/>
        <v>1.6184999999999832</v>
      </c>
      <c r="E572" s="79">
        <f t="shared" si="91"/>
        <v>121.61849999999998</v>
      </c>
      <c r="F572" s="63">
        <f t="shared" si="92"/>
        <v>1.3487499999999859E-2</v>
      </c>
      <c r="G572" s="63">
        <f t="shared" si="93"/>
        <v>4.9127045874766606E-3</v>
      </c>
      <c r="H572" s="79">
        <f t="shared" si="94"/>
        <v>120.58952455049719</v>
      </c>
      <c r="I572" s="79">
        <f t="shared" si="95"/>
        <v>-0.58952455049718822</v>
      </c>
      <c r="J572" s="63">
        <f t="shared" si="96"/>
        <v>4.924791706033633E-3</v>
      </c>
      <c r="K572" s="79">
        <f t="shared" si="97"/>
        <v>120.59097500472403</v>
      </c>
      <c r="L572" s="79">
        <f t="shared" si="98"/>
        <v>-0.59097500472402942</v>
      </c>
      <c r="R572" s="80">
        <f t="shared" si="89"/>
        <v>4.0342224379761645E-5</v>
      </c>
    </row>
    <row r="573" spans="1:18" ht="14.25" x14ac:dyDescent="0.2">
      <c r="A573" s="62">
        <v>568</v>
      </c>
      <c r="B573" s="78">
        <v>43144</v>
      </c>
      <c r="C573" s="79">
        <v>328.64334100000002</v>
      </c>
      <c r="D573" s="79">
        <f t="shared" si="90"/>
        <v>-0.61288500000000568</v>
      </c>
      <c r="E573" s="79">
        <f t="shared" si="91"/>
        <v>119.38711499999999</v>
      </c>
      <c r="F573" s="63">
        <f t="shared" si="92"/>
        <v>-5.1073750000000476E-3</v>
      </c>
      <c r="G573" s="63">
        <f t="shared" si="93"/>
        <v>-1.8631572599746248E-3</v>
      </c>
      <c r="H573" s="79">
        <f t="shared" si="94"/>
        <v>119.77642112880304</v>
      </c>
      <c r="I573" s="79">
        <f t="shared" si="95"/>
        <v>0.22357887119696329</v>
      </c>
      <c r="J573" s="63">
        <f t="shared" si="96"/>
        <v>-1.8614226599317385E-3</v>
      </c>
      <c r="K573" s="79">
        <f t="shared" si="97"/>
        <v>119.77662928080819</v>
      </c>
      <c r="L573" s="79">
        <f t="shared" si="98"/>
        <v>0.22337071919180573</v>
      </c>
      <c r="R573" s="80">
        <f t="shared" si="89"/>
        <v>1.8003807365068461E-7</v>
      </c>
    </row>
    <row r="574" spans="1:18" ht="14.25" x14ac:dyDescent="0.2">
      <c r="A574" s="62">
        <v>569</v>
      </c>
      <c r="B574" s="78">
        <v>43143</v>
      </c>
      <c r="C574" s="79">
        <v>329.25622600000003</v>
      </c>
      <c r="D574" s="79">
        <f t="shared" si="90"/>
        <v>10.505921000000001</v>
      </c>
      <c r="E574" s="79">
        <f t="shared" si="91"/>
        <v>130.505921</v>
      </c>
      <c r="F574" s="63">
        <f t="shared" si="92"/>
        <v>8.7549341666666669E-2</v>
      </c>
      <c r="G574" s="63">
        <f t="shared" si="93"/>
        <v>3.2428196752810536E-2</v>
      </c>
      <c r="H574" s="79">
        <f t="shared" si="94"/>
        <v>123.89138361033727</v>
      </c>
      <c r="I574" s="79">
        <f t="shared" si="95"/>
        <v>-3.8913836103372716</v>
      </c>
      <c r="J574" s="63">
        <f t="shared" si="96"/>
        <v>3.2959720618933992E-2</v>
      </c>
      <c r="K574" s="79">
        <f t="shared" si="97"/>
        <v>123.95516647427209</v>
      </c>
      <c r="L574" s="79">
        <f t="shared" si="98"/>
        <v>-3.9551664742720902</v>
      </c>
      <c r="R574" s="80">
        <f t="shared" si="89"/>
        <v>1.1469767421945878E-3</v>
      </c>
    </row>
    <row r="575" spans="1:18" ht="14.25" x14ac:dyDescent="0.2">
      <c r="A575" s="62">
        <v>570</v>
      </c>
      <c r="B575" s="78">
        <v>43140</v>
      </c>
      <c r="C575" s="79">
        <v>318.75030500000003</v>
      </c>
      <c r="D575" s="79">
        <f t="shared" si="90"/>
        <v>3.0358270000000402</v>
      </c>
      <c r="E575" s="79">
        <f t="shared" si="91"/>
        <v>123.03582700000004</v>
      </c>
      <c r="F575" s="63">
        <f t="shared" si="92"/>
        <v>2.5298558333333668E-2</v>
      </c>
      <c r="G575" s="63">
        <f t="shared" si="93"/>
        <v>9.5697988288498924E-3</v>
      </c>
      <c r="H575" s="79">
        <f t="shared" si="94"/>
        <v>121.14837585946199</v>
      </c>
      <c r="I575" s="79">
        <f t="shared" si="95"/>
        <v>-1.1483758594619928</v>
      </c>
      <c r="J575" s="63">
        <f t="shared" si="96"/>
        <v>9.6157357724977067E-3</v>
      </c>
      <c r="K575" s="79">
        <f t="shared" si="97"/>
        <v>121.15388829269973</v>
      </c>
      <c r="L575" s="79">
        <f t="shared" si="98"/>
        <v>-1.1538882926997331</v>
      </c>
      <c r="R575" s="80">
        <f t="shared" si="89"/>
        <v>1.2119031212290582E-4</v>
      </c>
    </row>
    <row r="576" spans="1:18" ht="14.25" x14ac:dyDescent="0.2">
      <c r="A576" s="62">
        <v>571</v>
      </c>
      <c r="B576" s="78">
        <v>43139</v>
      </c>
      <c r="C576" s="79">
        <v>315.71447799999999</v>
      </c>
      <c r="D576" s="79">
        <f t="shared" si="90"/>
        <v>-16.041412000000037</v>
      </c>
      <c r="E576" s="79">
        <f t="shared" si="91"/>
        <v>103.95858799999996</v>
      </c>
      <c r="F576" s="63">
        <f t="shared" si="92"/>
        <v>-0.13367843333333365</v>
      </c>
      <c r="G576" s="63">
        <f t="shared" si="93"/>
        <v>-4.9561172881719316E-2</v>
      </c>
      <c r="H576" s="79">
        <f t="shared" si="94"/>
        <v>114.05265925419369</v>
      </c>
      <c r="I576" s="79">
        <f t="shared" si="95"/>
        <v>5.947340745806315</v>
      </c>
      <c r="J576" s="63">
        <f t="shared" si="96"/>
        <v>-4.8353058629946363E-2</v>
      </c>
      <c r="K576" s="79">
        <f t="shared" si="97"/>
        <v>114.19763296440644</v>
      </c>
      <c r="L576" s="79">
        <f t="shared" si="98"/>
        <v>5.8023670355935622</v>
      </c>
      <c r="R576" s="80">
        <f t="shared" si="89"/>
        <v>2.3157581208954957E-3</v>
      </c>
    </row>
    <row r="577" spans="1:18" ht="14.25" x14ac:dyDescent="0.2">
      <c r="A577" s="62">
        <v>572</v>
      </c>
      <c r="B577" s="78">
        <v>43138</v>
      </c>
      <c r="C577" s="79">
        <v>331.75589000000002</v>
      </c>
      <c r="D577" s="79">
        <f t="shared" si="90"/>
        <v>6.8710940000000278</v>
      </c>
      <c r="E577" s="79">
        <f t="shared" si="91"/>
        <v>126.87109400000003</v>
      </c>
      <c r="F577" s="63">
        <f t="shared" si="92"/>
        <v>5.7259116666666901E-2</v>
      </c>
      <c r="G577" s="63">
        <f t="shared" si="93"/>
        <v>2.0928781744913725E-2</v>
      </c>
      <c r="H577" s="79">
        <f t="shared" si="94"/>
        <v>122.51145380938965</v>
      </c>
      <c r="I577" s="79">
        <f t="shared" si="95"/>
        <v>-2.5114538093896499</v>
      </c>
      <c r="J577" s="63">
        <f t="shared" si="96"/>
        <v>2.1149324574733341E-2</v>
      </c>
      <c r="K577" s="79">
        <f t="shared" si="97"/>
        <v>122.53791894896801</v>
      </c>
      <c r="L577" s="79">
        <f t="shared" si="98"/>
        <v>-2.537918948968013</v>
      </c>
      <c r="R577" s="80">
        <f t="shared" si="89"/>
        <v>5.0031087487326987E-4</v>
      </c>
    </row>
    <row r="578" spans="1:18" ht="14.25" x14ac:dyDescent="0.2">
      <c r="A578" s="62">
        <v>573</v>
      </c>
      <c r="B578" s="78">
        <v>43137</v>
      </c>
      <c r="C578" s="79">
        <v>324.88479599999999</v>
      </c>
      <c r="D578" s="79">
        <f t="shared" si="90"/>
        <v>11.464476999999988</v>
      </c>
      <c r="E578" s="79">
        <f t="shared" si="91"/>
        <v>131.46447699999999</v>
      </c>
      <c r="F578" s="63">
        <f t="shared" si="92"/>
        <v>9.5537308333333237E-2</v>
      </c>
      <c r="G578" s="63">
        <f t="shared" si="93"/>
        <v>3.5925483744740951E-2</v>
      </c>
      <c r="H578" s="79">
        <f t="shared" si="94"/>
        <v>124.31105804936891</v>
      </c>
      <c r="I578" s="79">
        <f t="shared" si="95"/>
        <v>-4.3110580493689099</v>
      </c>
      <c r="J578" s="63">
        <f t="shared" si="96"/>
        <v>3.6578601657284347E-2</v>
      </c>
      <c r="K578" s="79">
        <f t="shared" si="97"/>
        <v>124.38943219887413</v>
      </c>
      <c r="L578" s="79">
        <f t="shared" si="98"/>
        <v>-4.3894321988741325</v>
      </c>
      <c r="R578" s="80">
        <f t="shared" si="89"/>
        <v>1.3960933108988704E-3</v>
      </c>
    </row>
    <row r="579" spans="1:18" ht="14.25" x14ac:dyDescent="0.2">
      <c r="A579" s="62">
        <v>574</v>
      </c>
      <c r="B579" s="78">
        <v>43136</v>
      </c>
      <c r="C579" s="79">
        <v>313.42031900000001</v>
      </c>
      <c r="D579" s="79">
        <f t="shared" si="90"/>
        <v>-19.088409000000013</v>
      </c>
      <c r="E579" s="79">
        <f t="shared" si="91"/>
        <v>100.91159099999999</v>
      </c>
      <c r="F579" s="63">
        <f t="shared" si="92"/>
        <v>-0.15907007500000012</v>
      </c>
      <c r="G579" s="63">
        <f t="shared" si="93"/>
        <v>-5.9120947477315423E-2</v>
      </c>
      <c r="H579" s="79">
        <f t="shared" si="94"/>
        <v>112.90548630272215</v>
      </c>
      <c r="I579" s="79">
        <f t="shared" si="95"/>
        <v>7.0945136972778471</v>
      </c>
      <c r="J579" s="63">
        <f t="shared" si="96"/>
        <v>-5.740724195366087E-2</v>
      </c>
      <c r="K579" s="79">
        <f t="shared" si="97"/>
        <v>113.11113096556069</v>
      </c>
      <c r="L579" s="79">
        <f t="shared" si="98"/>
        <v>6.8888690344393098</v>
      </c>
      <c r="R579" s="80">
        <f t="shared" si="89"/>
        <v>3.3272245628012593E-3</v>
      </c>
    </row>
    <row r="580" spans="1:18" ht="14.25" x14ac:dyDescent="0.2">
      <c r="A580" s="62">
        <v>575</v>
      </c>
      <c r="B580" s="78">
        <v>43133</v>
      </c>
      <c r="C580" s="79">
        <v>332.50872800000002</v>
      </c>
      <c r="D580" s="79">
        <f t="shared" si="90"/>
        <v>-7.6525570000000016</v>
      </c>
      <c r="E580" s="79">
        <f t="shared" si="91"/>
        <v>112.347443</v>
      </c>
      <c r="F580" s="63">
        <f t="shared" si="92"/>
        <v>-6.3771308333333346E-2</v>
      </c>
      <c r="G580" s="63">
        <f t="shared" si="93"/>
        <v>-2.2753763405048776E-2</v>
      </c>
      <c r="H580" s="79">
        <f t="shared" si="94"/>
        <v>117.26954839139415</v>
      </c>
      <c r="I580" s="79">
        <f t="shared" si="95"/>
        <v>2.730451608605847</v>
      </c>
      <c r="J580" s="63">
        <f t="shared" si="96"/>
        <v>-2.2496848810998588E-2</v>
      </c>
      <c r="K580" s="79">
        <f t="shared" si="97"/>
        <v>117.30037814268017</v>
      </c>
      <c r="L580" s="79">
        <f t="shared" si="98"/>
        <v>2.6996218573198263</v>
      </c>
      <c r="R580" s="80">
        <f t="shared" si="89"/>
        <v>4.543256049375767E-4</v>
      </c>
    </row>
    <row r="581" spans="1:18" ht="14.25" x14ac:dyDescent="0.2">
      <c r="A581" s="62">
        <v>576</v>
      </c>
      <c r="B581" s="78">
        <v>43132</v>
      </c>
      <c r="C581" s="79">
        <v>340.16128500000002</v>
      </c>
      <c r="D581" s="79">
        <f t="shared" si="90"/>
        <v>2.4491879999999924</v>
      </c>
      <c r="E581" s="79">
        <f t="shared" si="91"/>
        <v>122.44918799999999</v>
      </c>
      <c r="F581" s="63">
        <f t="shared" si="92"/>
        <v>2.0409899999999936E-2</v>
      </c>
      <c r="G581" s="63">
        <f t="shared" si="93"/>
        <v>7.2261242952954153E-3</v>
      </c>
      <c r="H581" s="79">
        <f t="shared" si="94"/>
        <v>120.86713491543544</v>
      </c>
      <c r="I581" s="79">
        <f t="shared" si="95"/>
        <v>-0.86713491543544308</v>
      </c>
      <c r="J581" s="63">
        <f t="shared" si="96"/>
        <v>7.2522957328353928E-3</v>
      </c>
      <c r="K581" s="79">
        <f t="shared" si="97"/>
        <v>120.87027548794025</v>
      </c>
      <c r="L581" s="79">
        <f t="shared" si="98"/>
        <v>-0.87027548794024767</v>
      </c>
      <c r="R581" s="80">
        <f t="shared" si="89"/>
        <v>7.5081750482872063E-5</v>
      </c>
    </row>
    <row r="582" spans="1:18" ht="14.25" x14ac:dyDescent="0.2">
      <c r="A582" s="62">
        <v>577</v>
      </c>
      <c r="B582" s="78">
        <v>43131</v>
      </c>
      <c r="C582" s="79">
        <v>337.71209700000003</v>
      </c>
      <c r="D582" s="79">
        <f t="shared" si="90"/>
        <v>15.876861000000019</v>
      </c>
      <c r="E582" s="79">
        <f t="shared" si="91"/>
        <v>135.87686100000002</v>
      </c>
      <c r="F582" s="63">
        <f t="shared" si="92"/>
        <v>0.13230717500000017</v>
      </c>
      <c r="G582" s="63">
        <f t="shared" si="93"/>
        <v>4.815402333950964E-2</v>
      </c>
      <c r="H582" s="79">
        <f t="shared" si="94"/>
        <v>125.77848280074116</v>
      </c>
      <c r="I582" s="79">
        <f t="shared" si="95"/>
        <v>-5.7784828007411591</v>
      </c>
      <c r="J582" s="63">
        <f t="shared" si="96"/>
        <v>4.9332264537994899E-2</v>
      </c>
      <c r="K582" s="79">
        <f t="shared" si="97"/>
        <v>125.9198717445594</v>
      </c>
      <c r="L582" s="79">
        <f t="shared" si="98"/>
        <v>-5.9198717445594013</v>
      </c>
      <c r="R582" s="80">
        <f t="shared" ref="R582:R601" si="99">+(G582-$R$2)^2</f>
        <v>2.4594529197745746E-3</v>
      </c>
    </row>
    <row r="583" spans="1:18" ht="14.25" x14ac:dyDescent="0.2">
      <c r="A583" s="62">
        <v>578</v>
      </c>
      <c r="B583" s="78">
        <v>43130</v>
      </c>
      <c r="C583" s="79">
        <v>321.83523600000001</v>
      </c>
      <c r="D583" s="79">
        <f t="shared" si="90"/>
        <v>-2.9638059999999768</v>
      </c>
      <c r="E583" s="79">
        <f t="shared" si="91"/>
        <v>117.03619400000002</v>
      </c>
      <c r="F583" s="63">
        <f t="shared" si="92"/>
        <v>-2.469838333333314E-2</v>
      </c>
      <c r="G583" s="63">
        <f t="shared" si="93"/>
        <v>-9.166933630086322E-3</v>
      </c>
      <c r="H583" s="79">
        <f t="shared" si="94"/>
        <v>118.89996796438963</v>
      </c>
      <c r="I583" s="79">
        <f t="shared" si="95"/>
        <v>1.1000320356103686</v>
      </c>
      <c r="J583" s="63">
        <f t="shared" si="96"/>
        <v>-9.12504538729513E-3</v>
      </c>
      <c r="K583" s="79">
        <f t="shared" si="97"/>
        <v>118.90499455352459</v>
      </c>
      <c r="L583" s="79">
        <f t="shared" si="98"/>
        <v>1.0950054464754118</v>
      </c>
      <c r="R583" s="80">
        <f t="shared" si="99"/>
        <v>5.972330250730438E-5</v>
      </c>
    </row>
    <row r="584" spans="1:18" ht="14.25" x14ac:dyDescent="0.2">
      <c r="A584" s="62">
        <v>579</v>
      </c>
      <c r="B584" s="78">
        <v>43129</v>
      </c>
      <c r="C584" s="79">
        <v>324.79904199999999</v>
      </c>
      <c r="D584" s="79">
        <f t="shared" si="90"/>
        <v>-2.2871700000000033</v>
      </c>
      <c r="E584" s="79">
        <f t="shared" si="91"/>
        <v>117.71283</v>
      </c>
      <c r="F584" s="63">
        <f t="shared" si="92"/>
        <v>-1.9059750000000028E-2</v>
      </c>
      <c r="G584" s="63">
        <f t="shared" si="93"/>
        <v>-7.0171226331040958E-3</v>
      </c>
      <c r="H584" s="79">
        <f t="shared" si="94"/>
        <v>119.15794528402752</v>
      </c>
      <c r="I584" s="79">
        <f t="shared" si="95"/>
        <v>0.84205471597248049</v>
      </c>
      <c r="J584" s="63">
        <f t="shared" si="96"/>
        <v>-6.9925601143957829E-3</v>
      </c>
      <c r="K584" s="79">
        <f t="shared" si="97"/>
        <v>119.16089278627251</v>
      </c>
      <c r="L584" s="79">
        <f t="shared" si="98"/>
        <v>0.83910721372748753</v>
      </c>
      <c r="R584" s="80">
        <f t="shared" si="99"/>
        <v>3.1117144274220514E-5</v>
      </c>
    </row>
    <row r="585" spans="1:18" ht="14.25" x14ac:dyDescent="0.2">
      <c r="A585" s="62">
        <v>580</v>
      </c>
      <c r="B585" s="78">
        <v>43126</v>
      </c>
      <c r="C585" s="79">
        <v>327.08621199999999</v>
      </c>
      <c r="D585" s="79">
        <f t="shared" si="90"/>
        <v>0.10479699999996228</v>
      </c>
      <c r="E585" s="79">
        <f t="shared" si="91"/>
        <v>120.10479699999996</v>
      </c>
      <c r="F585" s="63">
        <f t="shared" si="92"/>
        <v>8.73308333333019E-4</v>
      </c>
      <c r="G585" s="63">
        <f t="shared" si="93"/>
        <v>3.2044698918177078E-4</v>
      </c>
      <c r="H585" s="79">
        <f t="shared" si="94"/>
        <v>120.03845363870181</v>
      </c>
      <c r="I585" s="79">
        <f t="shared" si="95"/>
        <v>-3.8453638701810178E-2</v>
      </c>
      <c r="J585" s="63">
        <f t="shared" si="96"/>
        <v>3.2049833780296741E-4</v>
      </c>
      <c r="K585" s="79">
        <f t="shared" si="97"/>
        <v>120.03845980053634</v>
      </c>
      <c r="L585" s="79">
        <f t="shared" si="98"/>
        <v>-3.8459800536344346E-2</v>
      </c>
      <c r="R585" s="80">
        <f t="shared" si="99"/>
        <v>3.0951199968987447E-6</v>
      </c>
    </row>
    <row r="586" spans="1:18" ht="14.25" x14ac:dyDescent="0.2">
      <c r="A586" s="62">
        <v>581</v>
      </c>
      <c r="B586" s="78">
        <v>43125</v>
      </c>
      <c r="C586" s="79">
        <v>326.98141500000003</v>
      </c>
      <c r="D586" s="79">
        <f t="shared" si="90"/>
        <v>8.024231000000043</v>
      </c>
      <c r="E586" s="79">
        <f t="shared" si="91"/>
        <v>128.02423100000004</v>
      </c>
      <c r="F586" s="63">
        <f t="shared" si="92"/>
        <v>6.6868591666667018E-2</v>
      </c>
      <c r="G586" s="63">
        <f t="shared" si="93"/>
        <v>2.4846460078832865E-2</v>
      </c>
      <c r="H586" s="79">
        <f t="shared" si="94"/>
        <v>122.98157520945995</v>
      </c>
      <c r="I586" s="79">
        <f t="shared" si="95"/>
        <v>-2.9815752094599475</v>
      </c>
      <c r="J586" s="63">
        <f t="shared" si="96"/>
        <v>2.5157705806682956E-2</v>
      </c>
      <c r="K586" s="79">
        <f t="shared" si="97"/>
        <v>123.01892469680196</v>
      </c>
      <c r="L586" s="79">
        <f t="shared" si="98"/>
        <v>-3.0189246968019603</v>
      </c>
      <c r="R586" s="80">
        <f t="shared" si="99"/>
        <v>6.9091743780089036E-4</v>
      </c>
    </row>
    <row r="587" spans="1:18" ht="14.25" x14ac:dyDescent="0.2">
      <c r="A587" s="62">
        <v>582</v>
      </c>
      <c r="B587" s="78">
        <v>43124</v>
      </c>
      <c r="C587" s="79">
        <v>318.95718399999998</v>
      </c>
      <c r="D587" s="79">
        <f t="shared" si="90"/>
        <v>-0.85766599999999471</v>
      </c>
      <c r="E587" s="79">
        <f t="shared" si="91"/>
        <v>119.14233400000001</v>
      </c>
      <c r="F587" s="63">
        <f t="shared" si="92"/>
        <v>-7.1472166666666226E-3</v>
      </c>
      <c r="G587" s="63">
        <f t="shared" si="93"/>
        <v>-2.6853602529416484E-3</v>
      </c>
      <c r="H587" s="79">
        <f t="shared" si="94"/>
        <v>119.677756769647</v>
      </c>
      <c r="I587" s="79">
        <f t="shared" si="95"/>
        <v>0.32224323035299562</v>
      </c>
      <c r="J587" s="63">
        <f t="shared" si="96"/>
        <v>-2.6817578983589874E-3</v>
      </c>
      <c r="K587" s="79">
        <f t="shared" si="97"/>
        <v>119.67818905219691</v>
      </c>
      <c r="L587" s="79">
        <f t="shared" si="98"/>
        <v>0.32181094780308683</v>
      </c>
      <c r="R587" s="80">
        <f t="shared" si="99"/>
        <v>1.5537919904708292E-6</v>
      </c>
    </row>
    <row r="588" spans="1:18" ht="14.25" x14ac:dyDescent="0.2">
      <c r="A588" s="62">
        <v>583</v>
      </c>
      <c r="B588" s="78">
        <v>43123</v>
      </c>
      <c r="C588" s="79">
        <v>319.81484999999998</v>
      </c>
      <c r="D588" s="79">
        <f t="shared" si="90"/>
        <v>-2.2967220000000452</v>
      </c>
      <c r="E588" s="79">
        <f t="shared" si="91"/>
        <v>117.70327799999995</v>
      </c>
      <c r="F588" s="63">
        <f t="shared" si="92"/>
        <v>-1.9139350000000378E-2</v>
      </c>
      <c r="G588" s="63">
        <f t="shared" si="93"/>
        <v>-7.1557478288177094E-3</v>
      </c>
      <c r="H588" s="79">
        <f t="shared" si="94"/>
        <v>119.14131026054189</v>
      </c>
      <c r="I588" s="79">
        <f t="shared" si="95"/>
        <v>0.85868973945811433</v>
      </c>
      <c r="J588" s="63">
        <f t="shared" si="96"/>
        <v>-7.1302064242511759E-3</v>
      </c>
      <c r="K588" s="79">
        <f t="shared" si="97"/>
        <v>119.14437522908986</v>
      </c>
      <c r="L588" s="79">
        <f t="shared" si="98"/>
        <v>0.85562477091013989</v>
      </c>
      <c r="R588" s="80">
        <f t="shared" si="99"/>
        <v>3.2682939954958963E-5</v>
      </c>
    </row>
    <row r="589" spans="1:18" ht="14.25" x14ac:dyDescent="0.2">
      <c r="A589" s="62">
        <v>584</v>
      </c>
      <c r="B589" s="78">
        <v>43122</v>
      </c>
      <c r="C589" s="79">
        <v>322.11157200000002</v>
      </c>
      <c r="D589" s="79">
        <f t="shared" si="90"/>
        <v>0.25726300000002311</v>
      </c>
      <c r="E589" s="79">
        <f t="shared" si="91"/>
        <v>120.25726300000002</v>
      </c>
      <c r="F589" s="63">
        <f t="shared" si="92"/>
        <v>2.1438583333335259E-3</v>
      </c>
      <c r="G589" s="63">
        <f t="shared" si="93"/>
        <v>7.9899578930121102E-4</v>
      </c>
      <c r="H589" s="79">
        <f t="shared" si="94"/>
        <v>120.09587949471616</v>
      </c>
      <c r="I589" s="79">
        <f t="shared" si="95"/>
        <v>-9.5879494716157865E-2</v>
      </c>
      <c r="J589" s="63">
        <f t="shared" si="96"/>
        <v>7.9931507146614928E-4</v>
      </c>
      <c r="K589" s="79">
        <f t="shared" si="97"/>
        <v>120.09591780857595</v>
      </c>
      <c r="L589" s="79">
        <f t="shared" si="98"/>
        <v>-9.5917808575947561E-2</v>
      </c>
      <c r="R589" s="80">
        <f t="shared" si="99"/>
        <v>5.0079462727852479E-6</v>
      </c>
    </row>
    <row r="590" spans="1:18" ht="14.25" x14ac:dyDescent="0.2">
      <c r="A590" s="62">
        <v>585</v>
      </c>
      <c r="B590" s="78">
        <v>43119</v>
      </c>
      <c r="C590" s="79">
        <v>321.854309</v>
      </c>
      <c r="D590" s="79">
        <f t="shared" si="90"/>
        <v>-2.315764999999999</v>
      </c>
      <c r="E590" s="79">
        <f t="shared" si="91"/>
        <v>117.684235</v>
      </c>
      <c r="F590" s="63">
        <f t="shared" si="92"/>
        <v>-1.9298041666666658E-2</v>
      </c>
      <c r="G590" s="63">
        <f t="shared" si="93"/>
        <v>-7.1693111899040285E-3</v>
      </c>
      <c r="H590" s="79">
        <f t="shared" si="94"/>
        <v>119.13968265721151</v>
      </c>
      <c r="I590" s="79">
        <f t="shared" si="95"/>
        <v>0.86031734278849115</v>
      </c>
      <c r="J590" s="63">
        <f t="shared" si="96"/>
        <v>-7.1436729844470432E-3</v>
      </c>
      <c r="K590" s="79">
        <f t="shared" si="97"/>
        <v>119.14275924186636</v>
      </c>
      <c r="L590" s="79">
        <f t="shared" si="98"/>
        <v>0.85724075813364209</v>
      </c>
      <c r="R590" s="80">
        <f t="shared" si="99"/>
        <v>3.2838204664295073E-5</v>
      </c>
    </row>
    <row r="591" spans="1:18" ht="14.25" x14ac:dyDescent="0.2">
      <c r="A591" s="62">
        <v>586</v>
      </c>
      <c r="B591" s="78">
        <v>43118</v>
      </c>
      <c r="C591" s="79">
        <v>324.170074</v>
      </c>
      <c r="D591" s="79">
        <f t="shared" si="90"/>
        <v>-10.339966000000004</v>
      </c>
      <c r="E591" s="79">
        <f t="shared" si="91"/>
        <v>109.660034</v>
      </c>
      <c r="F591" s="63">
        <f t="shared" si="92"/>
        <v>-8.616638333333336E-2</v>
      </c>
      <c r="G591" s="63">
        <f t="shared" si="93"/>
        <v>-3.1398596242291195E-2</v>
      </c>
      <c r="H591" s="79">
        <f t="shared" si="94"/>
        <v>116.23216845092504</v>
      </c>
      <c r="I591" s="79">
        <f t="shared" si="95"/>
        <v>3.7678315490749554</v>
      </c>
      <c r="J591" s="63">
        <f t="shared" si="96"/>
        <v>-3.091077923998934E-2</v>
      </c>
      <c r="K591" s="79">
        <f t="shared" si="97"/>
        <v>116.29070649120128</v>
      </c>
      <c r="L591" s="79">
        <f t="shared" si="98"/>
        <v>3.7092935087987229</v>
      </c>
      <c r="R591" s="80">
        <f t="shared" si="99"/>
        <v>8.9758649536305312E-4</v>
      </c>
    </row>
    <row r="592" spans="1:18" ht="14.25" x14ac:dyDescent="0.2">
      <c r="A592" s="62">
        <v>587</v>
      </c>
      <c r="B592" s="78">
        <v>43117</v>
      </c>
      <c r="C592" s="79">
        <v>334.51004</v>
      </c>
      <c r="D592" s="79">
        <f t="shared" si="90"/>
        <v>15.104950000000031</v>
      </c>
      <c r="E592" s="79">
        <f t="shared" si="91"/>
        <v>135.10495000000003</v>
      </c>
      <c r="F592" s="63">
        <f t="shared" si="92"/>
        <v>0.1258745833333336</v>
      </c>
      <c r="G592" s="63">
        <f t="shared" si="93"/>
        <v>4.6206722281349262E-2</v>
      </c>
      <c r="H592" s="79">
        <f t="shared" si="94"/>
        <v>125.54480667376193</v>
      </c>
      <c r="I592" s="79">
        <f t="shared" si="95"/>
        <v>-5.5448066737619257</v>
      </c>
      <c r="J592" s="63">
        <f t="shared" si="96"/>
        <v>4.7290886942346573E-2</v>
      </c>
      <c r="K592" s="79">
        <f t="shared" si="97"/>
        <v>125.67490643308159</v>
      </c>
      <c r="L592" s="79">
        <f t="shared" si="98"/>
        <v>-5.6749064330815884</v>
      </c>
      <c r="R592" s="80">
        <f t="shared" si="99"/>
        <v>2.2701003982528666E-3</v>
      </c>
    </row>
    <row r="593" spans="1:18" ht="14.25" x14ac:dyDescent="0.2">
      <c r="A593" s="62">
        <v>588</v>
      </c>
      <c r="B593" s="78">
        <v>43116</v>
      </c>
      <c r="C593" s="79">
        <v>319.40508999999997</v>
      </c>
      <c r="D593" s="79">
        <f t="shared" si="90"/>
        <v>-1.000611000000049</v>
      </c>
      <c r="E593" s="79">
        <f t="shared" si="91"/>
        <v>118.99938899999995</v>
      </c>
      <c r="F593" s="63">
        <f t="shared" si="92"/>
        <v>-8.3384250000004077E-3</v>
      </c>
      <c r="G593" s="63">
        <f t="shared" si="93"/>
        <v>-3.127836634997383E-3</v>
      </c>
      <c r="H593" s="79">
        <f t="shared" si="94"/>
        <v>119.62465960380031</v>
      </c>
      <c r="I593" s="79">
        <f t="shared" si="95"/>
        <v>0.37534039619968951</v>
      </c>
      <c r="J593" s="63">
        <f t="shared" si="96"/>
        <v>-3.1229500501305028E-3</v>
      </c>
      <c r="K593" s="79">
        <f t="shared" si="97"/>
        <v>119.62524599398434</v>
      </c>
      <c r="L593" s="79">
        <f t="shared" si="98"/>
        <v>0.37475400601566378</v>
      </c>
      <c r="R593" s="80">
        <f t="shared" si="99"/>
        <v>2.8526815166870857E-6</v>
      </c>
    </row>
    <row r="594" spans="1:18" ht="14.25" x14ac:dyDescent="0.2">
      <c r="A594" s="62">
        <v>589</v>
      </c>
      <c r="B594" s="78">
        <v>43112</v>
      </c>
      <c r="C594" s="79">
        <v>320.40570100000002</v>
      </c>
      <c r="D594" s="79">
        <f t="shared" si="90"/>
        <v>7.7096870000000308</v>
      </c>
      <c r="E594" s="79">
        <f t="shared" si="91"/>
        <v>127.70968700000003</v>
      </c>
      <c r="F594" s="63">
        <f t="shared" si="92"/>
        <v>6.4247391666666917E-2</v>
      </c>
      <c r="G594" s="63">
        <f t="shared" si="93"/>
        <v>2.4356491078516663E-2</v>
      </c>
      <c r="H594" s="79">
        <f t="shared" si="94"/>
        <v>122.92277892942198</v>
      </c>
      <c r="I594" s="79">
        <f t="shared" si="95"/>
        <v>-2.9227789294219804</v>
      </c>
      <c r="J594" s="63">
        <f t="shared" si="96"/>
        <v>2.4655533344918271E-2</v>
      </c>
      <c r="K594" s="79">
        <f t="shared" si="97"/>
        <v>122.9586640013902</v>
      </c>
      <c r="L594" s="79">
        <f t="shared" si="98"/>
        <v>-2.9586640013902041</v>
      </c>
      <c r="R594" s="80">
        <f t="shared" si="99"/>
        <v>6.6539953486046365E-4</v>
      </c>
    </row>
    <row r="595" spans="1:18" ht="14.25" x14ac:dyDescent="0.2">
      <c r="A595" s="62">
        <v>590</v>
      </c>
      <c r="B595" s="78">
        <v>43111</v>
      </c>
      <c r="C595" s="79">
        <v>312.69601399999999</v>
      </c>
      <c r="D595" s="79">
        <f t="shared" si="90"/>
        <v>7.4905089999999745</v>
      </c>
      <c r="E595" s="79">
        <f t="shared" si="91"/>
        <v>127.49050899999997</v>
      </c>
      <c r="F595" s="63">
        <f t="shared" si="92"/>
        <v>6.2420908333333122E-2</v>
      </c>
      <c r="G595" s="63">
        <f t="shared" si="93"/>
        <v>2.4246180740471551E-2</v>
      </c>
      <c r="H595" s="79">
        <f t="shared" si="94"/>
        <v>122.90954168885658</v>
      </c>
      <c r="I595" s="79">
        <f t="shared" si="95"/>
        <v>-2.9095416888565779</v>
      </c>
      <c r="J595" s="63">
        <f t="shared" si="96"/>
        <v>2.4542509480620193E-2</v>
      </c>
      <c r="K595" s="79">
        <f t="shared" si="97"/>
        <v>122.94510113767443</v>
      </c>
      <c r="L595" s="79">
        <f t="shared" si="98"/>
        <v>-2.9451011376744276</v>
      </c>
      <c r="R595" s="80">
        <f t="shared" si="99"/>
        <v>6.5972071801231403E-4</v>
      </c>
    </row>
    <row r="596" spans="1:18" ht="14.25" x14ac:dyDescent="0.2">
      <c r="A596" s="62">
        <v>591</v>
      </c>
      <c r="B596" s="78">
        <v>43110</v>
      </c>
      <c r="C596" s="79">
        <v>305.20550500000002</v>
      </c>
      <c r="D596" s="79">
        <f t="shared" si="90"/>
        <v>1.7439880000000016</v>
      </c>
      <c r="E596" s="79">
        <f t="shared" si="91"/>
        <v>121.743988</v>
      </c>
      <c r="F596" s="63">
        <f t="shared" si="92"/>
        <v>1.4533233333333347E-2</v>
      </c>
      <c r="G596" s="63">
        <f t="shared" si="93"/>
        <v>5.7305315041847301E-3</v>
      </c>
      <c r="H596" s="79">
        <f t="shared" si="94"/>
        <v>120.68766378050216</v>
      </c>
      <c r="I596" s="79">
        <f t="shared" si="95"/>
        <v>-0.68766378050216304</v>
      </c>
      <c r="J596" s="63">
        <f t="shared" si="96"/>
        <v>5.7469824089754406E-3</v>
      </c>
      <c r="K596" s="79">
        <f t="shared" si="97"/>
        <v>120.68963788907706</v>
      </c>
      <c r="L596" s="79">
        <f t="shared" si="98"/>
        <v>-0.68963788907706203</v>
      </c>
      <c r="R596" s="80">
        <f t="shared" si="99"/>
        <v>5.1400007112287067E-5</v>
      </c>
    </row>
    <row r="597" spans="1:18" ht="14.25" x14ac:dyDescent="0.2">
      <c r="A597" s="62">
        <v>592</v>
      </c>
      <c r="B597" s="78">
        <v>43109</v>
      </c>
      <c r="C597" s="79">
        <v>303.46151700000001</v>
      </c>
      <c r="D597" s="79">
        <f t="shared" si="90"/>
        <v>7.8907770000000141</v>
      </c>
      <c r="E597" s="79">
        <f t="shared" si="91"/>
        <v>127.89077700000001</v>
      </c>
      <c r="F597" s="63">
        <f t="shared" si="92"/>
        <v>6.575647500000012E-2</v>
      </c>
      <c r="G597" s="63">
        <f t="shared" si="93"/>
        <v>2.6346606036325413E-2</v>
      </c>
      <c r="H597" s="79">
        <f t="shared" si="94"/>
        <v>123.16159272435904</v>
      </c>
      <c r="I597" s="79">
        <f t="shared" si="95"/>
        <v>-3.1615927243590392</v>
      </c>
      <c r="J597" s="63">
        <f t="shared" si="96"/>
        <v>2.669674609875123E-2</v>
      </c>
      <c r="K597" s="79">
        <f t="shared" si="97"/>
        <v>123.20360953185015</v>
      </c>
      <c r="L597" s="79">
        <f t="shared" si="98"/>
        <v>-3.2036095318501481</v>
      </c>
      <c r="R597" s="80">
        <f t="shared" si="99"/>
        <v>7.7203147397680329E-4</v>
      </c>
    </row>
    <row r="598" spans="1:18" ht="14.25" x14ac:dyDescent="0.2">
      <c r="A598" s="62">
        <v>593</v>
      </c>
      <c r="B598" s="78">
        <v>43108</v>
      </c>
      <c r="C598" s="79">
        <v>295.57074</v>
      </c>
      <c r="D598" s="79">
        <f t="shared" si="90"/>
        <v>1.2484440000000063</v>
      </c>
      <c r="E598" s="79">
        <f t="shared" si="91"/>
        <v>121.24844400000001</v>
      </c>
      <c r="F598" s="63">
        <f t="shared" si="92"/>
        <v>1.0403700000000052E-2</v>
      </c>
      <c r="G598" s="63">
        <f t="shared" si="93"/>
        <v>4.2327872606961661E-3</v>
      </c>
      <c r="H598" s="79">
        <f t="shared" si="94"/>
        <v>120.50793447128355</v>
      </c>
      <c r="I598" s="79">
        <f t="shared" si="95"/>
        <v>-0.50793447128354785</v>
      </c>
      <c r="J598" s="63">
        <f t="shared" si="96"/>
        <v>4.2417581575267625E-3</v>
      </c>
      <c r="K598" s="79">
        <f t="shared" si="97"/>
        <v>120.50901097890321</v>
      </c>
      <c r="L598" s="79">
        <f t="shared" si="98"/>
        <v>-0.50901097890320557</v>
      </c>
      <c r="R598" s="80">
        <f t="shared" si="99"/>
        <v>3.2167450198871467E-5</v>
      </c>
    </row>
    <row r="599" spans="1:18" ht="14.25" x14ac:dyDescent="0.2">
      <c r="A599" s="62">
        <v>594</v>
      </c>
      <c r="B599" s="78">
        <v>43105</v>
      </c>
      <c r="C599" s="79">
        <v>294.32229599999999</v>
      </c>
      <c r="D599" s="79">
        <f t="shared" si="90"/>
        <v>11.597899999999981</v>
      </c>
      <c r="E599" s="79">
        <f t="shared" si="91"/>
        <v>131.59789999999998</v>
      </c>
      <c r="F599" s="63">
        <f t="shared" si="92"/>
        <v>9.6649166666666508E-2</v>
      </c>
      <c r="G599" s="63">
        <f t="shared" si="93"/>
        <v>4.0202854395449981E-2</v>
      </c>
      <c r="H599" s="79">
        <f t="shared" si="94"/>
        <v>124.82434252745401</v>
      </c>
      <c r="I599" s="79">
        <f t="shared" si="95"/>
        <v>-4.8243425274540073</v>
      </c>
      <c r="J599" s="63">
        <f t="shared" si="96"/>
        <v>4.1021928648845643E-2</v>
      </c>
      <c r="K599" s="79">
        <f t="shared" si="97"/>
        <v>124.92263143786147</v>
      </c>
      <c r="L599" s="79">
        <f t="shared" si="98"/>
        <v>-4.9226314378614688</v>
      </c>
      <c r="R599" s="80">
        <f t="shared" si="99"/>
        <v>1.7340314053257068E-3</v>
      </c>
    </row>
    <row r="600" spans="1:18" ht="14.25" x14ac:dyDescent="0.2">
      <c r="A600" s="62">
        <v>595</v>
      </c>
      <c r="B600" s="78">
        <v>43104</v>
      </c>
      <c r="C600" s="79">
        <v>282.72439600000001</v>
      </c>
      <c r="D600" s="79">
        <f t="shared" si="90"/>
        <v>-1.0768429999999967</v>
      </c>
      <c r="E600" s="79">
        <f t="shared" si="91"/>
        <v>118.923157</v>
      </c>
      <c r="F600" s="63">
        <f t="shared" si="92"/>
        <v>-8.9736916666666392E-3</v>
      </c>
      <c r="G600" s="63">
        <f t="shared" si="93"/>
        <v>-3.8015730634106239E-3</v>
      </c>
      <c r="H600" s="79">
        <f t="shared" si="94"/>
        <v>119.54381123239072</v>
      </c>
      <c r="I600" s="79">
        <f t="shared" si="95"/>
        <v>0.45618876760927662</v>
      </c>
      <c r="J600" s="63">
        <f t="shared" si="96"/>
        <v>-3.7943562325321511E-3</v>
      </c>
      <c r="K600" s="79">
        <f t="shared" si="97"/>
        <v>119.54467725209615</v>
      </c>
      <c r="L600" s="79">
        <f t="shared" si="98"/>
        <v>0.45532274790384974</v>
      </c>
      <c r="R600" s="80">
        <f t="shared" si="99"/>
        <v>5.5824681970226082E-6</v>
      </c>
    </row>
    <row r="601" spans="1:18" ht="14.25" x14ac:dyDescent="0.2">
      <c r="A601" s="62">
        <v>596</v>
      </c>
      <c r="B601" s="78">
        <v>43103</v>
      </c>
      <c r="C601" s="79">
        <v>283.80123900000001</v>
      </c>
      <c r="D601" s="79">
        <f t="shared" si="90"/>
        <v>0.91485599999998612</v>
      </c>
      <c r="E601" s="79">
        <f t="shared" si="91"/>
        <v>120.91485599999999</v>
      </c>
      <c r="F601" s="63">
        <f t="shared" si="92"/>
        <v>7.6237999999998847E-3</v>
      </c>
      <c r="G601" s="63">
        <f t="shared" si="93"/>
        <v>3.2287869339979241E-3</v>
      </c>
      <c r="H601" s="79">
        <f t="shared" si="94"/>
        <v>120.38745443207975</v>
      </c>
      <c r="I601" s="79">
        <f t="shared" si="95"/>
        <v>-0.38745443207974972</v>
      </c>
      <c r="J601" s="63">
        <f t="shared" si="96"/>
        <v>3.2340050811140884E-3</v>
      </c>
      <c r="K601" s="79">
        <f t="shared" si="97"/>
        <v>120.38808060973369</v>
      </c>
      <c r="L601" s="79">
        <f t="shared" si="98"/>
        <v>-0.38808060973369152</v>
      </c>
      <c r="R601" s="80">
        <f t="shared" si="99"/>
        <v>2.1786818896174636E-5</v>
      </c>
    </row>
    <row r="602" spans="1:18" x14ac:dyDescent="0.25">
      <c r="A602" s="62">
        <v>597</v>
      </c>
      <c r="B602" s="78">
        <v>43102</v>
      </c>
      <c r="C602" s="79">
        <v>282.88638300000002</v>
      </c>
      <c r="D602"/>
      <c r="E602"/>
      <c r="F602"/>
      <c r="G602"/>
      <c r="H602"/>
      <c r="I602"/>
      <c r="J602"/>
      <c r="K602"/>
      <c r="L602"/>
    </row>
  </sheetData>
  <sortState ref="B6:C602">
    <sortCondition descending="1" ref="B6:B602"/>
  </sortState>
  <mergeCells count="11">
    <mergeCell ref="A3:A5"/>
    <mergeCell ref="B3:B5"/>
    <mergeCell ref="C3:C5"/>
    <mergeCell ref="R3:R5"/>
    <mergeCell ref="N7:O7"/>
    <mergeCell ref="N12:O12"/>
    <mergeCell ref="T9:U9"/>
    <mergeCell ref="D2:F2"/>
    <mergeCell ref="G2:I2"/>
    <mergeCell ref="J2:L2"/>
    <mergeCell ref="N2:O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0" sqref="M20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Precios y Rendimientos</vt:lpstr>
      <vt:lpstr>Análisis de regresión</vt:lpstr>
      <vt:lpstr>Estadítica descriptiva</vt:lpstr>
      <vt:lpstr>CAPM</vt:lpstr>
      <vt:lpstr>Volatilidad Histórica</vt:lpstr>
      <vt:lpstr>Volatilidad dinámica</vt:lpstr>
      <vt:lpstr>COVID-19</vt:lpstr>
      <vt:lpstr>Estimación de la Volatilidad</vt:lpstr>
      <vt:lpstr>VaR </vt:lpstr>
      <vt:lpstr>Stress testing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2020-05-23T01:13:24Z</dcterms:created>
  <dcterms:modified xsi:type="dcterms:W3CDTF">2020-05-28T19:01:27Z</dcterms:modified>
</cp:coreProperties>
</file>