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a\Downloads\"/>
    </mc:Choice>
  </mc:AlternateContent>
  <xr:revisionPtr revIDLastSave="0" documentId="13_ncr:1_{8303810A-57A5-4111-BE0D-8411CDBF1307}" xr6:coauthVersionLast="47" xr6:coauthVersionMax="47" xr10:uidLastSave="{00000000-0000-0000-0000-000000000000}"/>
  <bookViews>
    <workbookView xWindow="-110" yWindow="-110" windowWidth="19420" windowHeight="10300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2" i="1"/>
  <c r="P23" i="1"/>
  <c r="P24" i="1"/>
  <c r="P25" i="1"/>
  <c r="P26" i="1"/>
  <c r="P27" i="1"/>
  <c r="P28" i="1"/>
  <c r="P29" i="1"/>
  <c r="P30" i="1"/>
  <c r="P31" i="1"/>
  <c r="P32" i="1"/>
  <c r="O22" i="1"/>
  <c r="O23" i="1"/>
  <c r="O24" i="1"/>
  <c r="O25" i="1"/>
  <c r="O26" i="1"/>
  <c r="O27" i="1"/>
  <c r="O28" i="1"/>
  <c r="O29" i="1"/>
  <c r="O30" i="1"/>
  <c r="O31" i="1"/>
  <c r="O32" i="1"/>
  <c r="N22" i="1"/>
  <c r="N23" i="1"/>
  <c r="N24" i="1"/>
  <c r="N25" i="1"/>
  <c r="N26" i="1"/>
  <c r="N27" i="1"/>
  <c r="N28" i="1"/>
  <c r="N29" i="1"/>
  <c r="N30" i="1"/>
  <c r="N31" i="1"/>
  <c r="N32" i="1"/>
  <c r="N14" i="1"/>
  <c r="N16" i="1"/>
  <c r="N15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M10" i="2"/>
  <c r="M11" i="2"/>
  <c r="N11" i="2" s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10" i="2"/>
  <c r="N12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<sst xmlns="http://schemas.openxmlformats.org/spreadsheetml/2006/main" count="517" uniqueCount="124">
  <si>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</si>
  <si>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</si>
  <si>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</si>
  <si>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</si>
  <si>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</si>
  <si>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</si>
  <si>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</si>
  <si>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</si>
  <si>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</si>
  <si>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</si>
  <si>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</si>
  <si>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</si>
  <si>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</si>
  <si>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</si>
  <si>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</si>
  <si>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</si>
  <si>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</si>
  <si>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</si>
  <si>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</si>
  <si>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</si>
  <si>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</si>
  <si>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</si>
  <si>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</si>
  <si>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</si>
  <si>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</si>
  <si>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</si>
  <si>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</si>
  <si>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</si>
  <si>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</si>
  <si>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</si>
  <si>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</si>
  <si>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</si>
  <si>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</si>
  <si>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</si>
  <si>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</si>
  <si>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</si>
  <si>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</si>
  <si>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</si>
  <si>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</si>
  <si>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</si>
  <si>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</si>
  <si>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</si>
  <si>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</si>
  <si>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</si>
  <si>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</si>
  <si>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</si>
  <si>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</si>
  <si>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</si>
  <si>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</si>
  <si>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</si>
  <si>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</si>
  <si>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</si>
  <si>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</si>
  <si>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</si>
  <si>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</si>
  <si>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</si>
  <si>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</si>
  <si>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</si>
  <si>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</si>
  <si>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</si>
  <si>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</si>
  <si>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</si>
  <si>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</si>
  <si>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</si>
  <si>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</si>
  <si>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</si>
  <si>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</si>
  <si>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</si>
  <si>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</si>
  <si>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</si>
  <si>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</si>
  <si>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</si>
  <si>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</si>
  <si>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</si>
  <si>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</si>
  <si>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</si>
  <si>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</si>
  <si>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</si>
  <si>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</si>
  <si>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</si>
  <si>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</si>
  <si>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</si>
  <si>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</si>
  <si>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</si>
  <si>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</si>
  <si>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</si>
  <si>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</si>
  <si>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</si>
  <si>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</si>
  <si>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</si>
  <si>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</si>
  <si>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</si>
  <si>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</si>
  <si>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</si>
  <si>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</si>
  <si>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</si>
  <si>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</si>
  <si>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</si>
  <si>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</si>
  <si>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</si>
  <si>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</si>
  <si>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</si>
  <si>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</si>
  <si>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</si>
  <si>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</si>
  <si>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</si>
  <si>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</si>
  <si>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</si>
  <si>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</si>
  <si>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</si>
  <si>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</si>
  <si>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</si>
  <si>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</si>
  <si>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</si>
  <si>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</si>
  <si>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</si>
  <si>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</si>
  <si>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</si>
  <si>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</si>
  <si>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t>HRA</t>
  </si>
  <si>
    <t>ANNAUL BONUS</t>
  </si>
  <si>
    <t>GROSS SALARY</t>
  </si>
  <si>
    <t>PROFESSIONALT 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</si>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</sst>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INR]\ #,##0.00_);\([$INR]\ 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40F34-3429-43ED-9345-3A7D051AB61E}" name="Table1" displayName="Table1" ref="B6:J44" totalsRowShown="0" headerRowDxfId="12" headerRowBorderDxfId="10" tableBorderDxfId="11" totalsRowBorderDxfId="9">
  <autoFilter ref="B6:J44" xr:uid="{C5040F34-3429-43ED-9345-3A7D051AB61E}"/>
  <tableColumns count="9">
    <tableColumn id="1" xr3:uid="{6D6D485F-558F-4BA7-91BA-16F45D027B7B}" name="C_Code" dataDxfId="8"/>
    <tableColumn id="2" xr3:uid="{94306A54-2967-4727-836E-E92244A00D00}" name="FirstName" dataDxfId="7"/>
    <tableColumn id="3" xr3:uid="{495C1A0A-8672-47C0-96B7-0E21F17E624E}" name="LastName" dataDxfId="6"/>
    <tableColumn id="4" xr3:uid="{1A04A4CE-1E0D-4931-8941-4CD85DF4711B}" name="Birthdate" dataDxfId="5"/>
    <tableColumn id="5" xr3:uid="{4DA11AFB-B8FB-4345-98E1-CA84F9AAC5C6}" name="Gender" dataDxfId="4"/>
    <tableColumn id="6" xr3:uid="{DDE61D57-69D5-42DF-AE50-A4F04F3E8739}" name="M_Status" dataDxfId="3"/>
    <tableColumn id="7" xr3:uid="{E05C2A96-3B6A-4B1C-B37D-B1329752EDF9}" name="Department" dataDxfId="2"/>
    <tableColumn id="8" xr3:uid="{631765BA-F02C-4159-AD11-C2E2BD4326CD}" name="Region" dataDxfId="1"/>
    <tableColumn id="9" xr3:uid="{83FCE312-6748-44B8-AD1A-A652773F86D6}" name="Basic Salar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A2" workbookViewId="0">
      <selection activeCell="M6" sqref="M6"/>
    </sheetView>
  </sheetViews>
  <sheetFormatPr defaultRowHeight="14.5" x14ac:dyDescent="0.35"/>
  <cols>
    <col min="5" max="5" width="9.81640625" bestFit="1" customWidth="1"/>
    <col min="10" max="11" width="12.90625" bestFit="1" customWidth="1"/>
    <col min="12" max="12" width="14.453125" bestFit="1" customWidth="1"/>
    <col min="13" max="13" width="13.90625" bestFit="1" customWidth="1"/>
    <col min="14" max="14" width="17.1796875" bestFit="1" customWidth="1"/>
    <col min="15" max="15" width="13.90625" bestFit="1" customWidth="1"/>
  </cols>
  <sheetData>
    <row r="2" spans="2:15" x14ac:dyDescent="0.35">
      <c r="B2" s="7">
        <v>1</v>
      </c>
      <c r="C2" s="7" t="s">
        <v>108</v>
      </c>
    </row>
    <row r="3" spans="2:15" x14ac:dyDescent="0.35">
      <c r="B3" s="7">
        <v>2</v>
      </c>
      <c r="C3" s="7" t="s">
        <v>109</v>
      </c>
    </row>
    <row r="4" spans="2:15" x14ac:dyDescent="0.35">
      <c r="B4" s="7">
        <v>3</v>
      </c>
      <c r="C4" s="7" t="s">
        <v>110</v>
      </c>
    </row>
    <row r="5" spans="2:15" x14ac:dyDescent="0.35">
      <c r="B5" s="7">
        <v>4</v>
      </c>
      <c r="C5" s="7" t="s">
        <v>112</v>
      </c>
      <c r="K5" s="1" t="s">
        <v>119</v>
      </c>
      <c r="L5" s="1" t="s">
        <v>120</v>
      </c>
      <c r="M5" s="1" t="s">
        <v>121</v>
      </c>
      <c r="N5" s="1" t="s">
        <v>122</v>
      </c>
      <c r="O5" s="1" t="s">
        <v>123</v>
      </c>
    </row>
    <row r="6" spans="2:15" x14ac:dyDescent="0.35">
      <c r="B6" s="7">
        <v>5</v>
      </c>
      <c r="C6" s="7" t="s">
        <v>111</v>
      </c>
      <c r="K6" s="5"/>
      <c r="L6" s="5">
        <v>1000</v>
      </c>
      <c r="M6" s="5"/>
      <c r="N6" s="5"/>
      <c r="O6" s="5"/>
    </row>
    <row r="7" spans="2:15" x14ac:dyDescent="0.35">
      <c r="K7" s="11">
        <v>0.45</v>
      </c>
      <c r="L7" s="11">
        <v>0.05</v>
      </c>
      <c r="M7" s="5"/>
      <c r="N7" s="11">
        <v>0.05</v>
      </c>
      <c r="O7" s="5"/>
    </row>
    <row r="8" spans="2:15" x14ac:dyDescent="0.3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12">
        <v>48000</v>
      </c>
      <c r="K9" s="12">
        <f>J9*$K$7</f>
        <v>21600</v>
      </c>
      <c r="L9" s="12">
        <f>(J9*$L$7)+$L$6</f>
        <v>3400</v>
      </c>
      <c r="M9" s="12">
        <f>J9+K9+L9</f>
        <v>73000</v>
      </c>
      <c r="N9" s="12">
        <f>M9*$N$7</f>
        <v>3650</v>
      </c>
      <c r="O9" s="12">
        <f>M9-N9</f>
        <v>69350</v>
      </c>
    </row>
    <row r="10" spans="2:15" x14ac:dyDescent="0.3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12">
        <v>35000</v>
      </c>
      <c r="K10" s="12">
        <f t="shared" ref="K10:K46" si="0">J10*$K$7</f>
        <v>15750</v>
      </c>
      <c r="L10" s="12">
        <f t="shared" ref="L10:L46" si="1">(J10*$L$7)+$L$6</f>
        <v>2750</v>
      </c>
      <c r="M10" s="12">
        <f t="shared" ref="M10:M46" si="2">J10+K10+L10</f>
        <v>53500</v>
      </c>
      <c r="N10" s="12">
        <f t="shared" ref="N10:N46" si="3">M10*$N$7</f>
        <v>2675</v>
      </c>
      <c r="O10" s="12">
        <f t="shared" ref="O10:O46" si="4">M10-N10</f>
        <v>50825</v>
      </c>
    </row>
    <row r="11" spans="2:15" x14ac:dyDescent="0.3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12">
        <v>67000</v>
      </c>
      <c r="K11" s="12">
        <f t="shared" si="0"/>
        <v>30150</v>
      </c>
      <c r="L11" s="12">
        <f t="shared" si="1"/>
        <v>4350</v>
      </c>
      <c r="M11" s="12">
        <f t="shared" si="2"/>
        <v>101500</v>
      </c>
      <c r="N11" s="12">
        <f t="shared" si="3"/>
        <v>5075</v>
      </c>
      <c r="O11" s="12">
        <f t="shared" si="4"/>
        <v>96425</v>
      </c>
    </row>
    <row r="12" spans="2:15" x14ac:dyDescent="0.3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12">
        <v>87000</v>
      </c>
      <c r="K12" s="12">
        <f t="shared" si="0"/>
        <v>39150</v>
      </c>
      <c r="L12" s="12">
        <f t="shared" si="1"/>
        <v>5350</v>
      </c>
      <c r="M12" s="12">
        <f t="shared" si="2"/>
        <v>131500</v>
      </c>
      <c r="N12" s="12">
        <f t="shared" si="3"/>
        <v>6575</v>
      </c>
      <c r="O12" s="12">
        <f t="shared" si="4"/>
        <v>124925</v>
      </c>
    </row>
    <row r="13" spans="2:15" x14ac:dyDescent="0.3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12">
        <v>22000</v>
      </c>
      <c r="K13" s="12">
        <f t="shared" si="0"/>
        <v>9900</v>
      </c>
      <c r="L13" s="12">
        <f t="shared" si="1"/>
        <v>2100</v>
      </c>
      <c r="M13" s="12">
        <f t="shared" si="2"/>
        <v>34000</v>
      </c>
      <c r="N13" s="12">
        <f t="shared" si="3"/>
        <v>1700</v>
      </c>
      <c r="O13" s="12">
        <f t="shared" si="4"/>
        <v>32300</v>
      </c>
    </row>
    <row r="14" spans="2:15" x14ac:dyDescent="0.3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12">
        <v>91000</v>
      </c>
      <c r="K14" s="12">
        <f t="shared" si="0"/>
        <v>40950</v>
      </c>
      <c r="L14" s="12">
        <f t="shared" si="1"/>
        <v>5550</v>
      </c>
      <c r="M14" s="12">
        <f t="shared" si="2"/>
        <v>137500</v>
      </c>
      <c r="N14" s="12">
        <f t="shared" si="3"/>
        <v>6875</v>
      </c>
      <c r="O14" s="12">
        <f t="shared" si="4"/>
        <v>130625</v>
      </c>
    </row>
    <row r="15" spans="2:15" x14ac:dyDescent="0.3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12">
        <v>77000</v>
      </c>
      <c r="K15" s="12">
        <f t="shared" si="0"/>
        <v>34650</v>
      </c>
      <c r="L15" s="12">
        <f t="shared" si="1"/>
        <v>4850</v>
      </c>
      <c r="M15" s="12">
        <f t="shared" si="2"/>
        <v>116500</v>
      </c>
      <c r="N15" s="12">
        <f t="shared" si="3"/>
        <v>5825</v>
      </c>
      <c r="O15" s="12">
        <f t="shared" si="4"/>
        <v>110675</v>
      </c>
    </row>
    <row r="16" spans="2:15" x14ac:dyDescent="0.3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12">
        <v>45000</v>
      </c>
      <c r="K16" s="12">
        <f t="shared" si="0"/>
        <v>20250</v>
      </c>
      <c r="L16" s="12">
        <f t="shared" si="1"/>
        <v>3250</v>
      </c>
      <c r="M16" s="12">
        <f t="shared" si="2"/>
        <v>68500</v>
      </c>
      <c r="N16" s="12">
        <f t="shared" si="3"/>
        <v>3425</v>
      </c>
      <c r="O16" s="12">
        <f t="shared" si="4"/>
        <v>65075</v>
      </c>
    </row>
    <row r="17" spans="2:15" x14ac:dyDescent="0.3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12">
        <v>92000</v>
      </c>
      <c r="K17" s="12">
        <f t="shared" si="0"/>
        <v>41400</v>
      </c>
      <c r="L17" s="12">
        <f t="shared" si="1"/>
        <v>5600</v>
      </c>
      <c r="M17" s="12">
        <f t="shared" si="2"/>
        <v>139000</v>
      </c>
      <c r="N17" s="12">
        <f t="shared" si="3"/>
        <v>6950</v>
      </c>
      <c r="O17" s="12">
        <f t="shared" si="4"/>
        <v>132050</v>
      </c>
    </row>
    <row r="18" spans="2:15" x14ac:dyDescent="0.3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12">
        <v>50000</v>
      </c>
      <c r="K18" s="12">
        <f t="shared" si="0"/>
        <v>22500</v>
      </c>
      <c r="L18" s="12">
        <f t="shared" si="1"/>
        <v>3500</v>
      </c>
      <c r="M18" s="12">
        <f t="shared" si="2"/>
        <v>76000</v>
      </c>
      <c r="N18" s="12">
        <f t="shared" si="3"/>
        <v>3800</v>
      </c>
      <c r="O18" s="12">
        <f t="shared" si="4"/>
        <v>72200</v>
      </c>
    </row>
    <row r="19" spans="2:15" x14ac:dyDescent="0.3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12">
        <v>37000</v>
      </c>
      <c r="K19" s="12">
        <f t="shared" si="0"/>
        <v>16650</v>
      </c>
      <c r="L19" s="12">
        <f t="shared" si="1"/>
        <v>2850</v>
      </c>
      <c r="M19" s="12">
        <f t="shared" si="2"/>
        <v>56500</v>
      </c>
      <c r="N19" s="12">
        <f t="shared" si="3"/>
        <v>2825</v>
      </c>
      <c r="O19" s="12">
        <f t="shared" si="4"/>
        <v>53675</v>
      </c>
    </row>
    <row r="20" spans="2:15" x14ac:dyDescent="0.3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12">
        <v>43000</v>
      </c>
      <c r="K20" s="12">
        <f t="shared" si="0"/>
        <v>19350</v>
      </c>
      <c r="L20" s="12">
        <f t="shared" si="1"/>
        <v>3150</v>
      </c>
      <c r="M20" s="12">
        <f t="shared" si="2"/>
        <v>65500</v>
      </c>
      <c r="N20" s="12">
        <f t="shared" si="3"/>
        <v>3275</v>
      </c>
      <c r="O20" s="12">
        <f t="shared" si="4"/>
        <v>62225</v>
      </c>
    </row>
    <row r="21" spans="2:15" x14ac:dyDescent="0.3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12">
        <v>90000</v>
      </c>
      <c r="K21" s="12">
        <f t="shared" si="0"/>
        <v>40500</v>
      </c>
      <c r="L21" s="12">
        <f t="shared" si="1"/>
        <v>5500</v>
      </c>
      <c r="M21" s="12">
        <f t="shared" si="2"/>
        <v>136000</v>
      </c>
      <c r="N21" s="12">
        <f t="shared" si="3"/>
        <v>6800</v>
      </c>
      <c r="O21" s="12">
        <f t="shared" si="4"/>
        <v>129200</v>
      </c>
    </row>
    <row r="22" spans="2:15" x14ac:dyDescent="0.3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12">
        <v>34000</v>
      </c>
      <c r="K22" s="12">
        <f t="shared" si="0"/>
        <v>15300</v>
      </c>
      <c r="L22" s="12">
        <f t="shared" si="1"/>
        <v>2700</v>
      </c>
      <c r="M22" s="12">
        <f t="shared" si="2"/>
        <v>52000</v>
      </c>
      <c r="N22" s="12">
        <f t="shared" si="3"/>
        <v>2600</v>
      </c>
      <c r="O22" s="12">
        <f t="shared" si="4"/>
        <v>49400</v>
      </c>
    </row>
    <row r="23" spans="2:15" x14ac:dyDescent="0.3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12">
        <v>82000</v>
      </c>
      <c r="K23" s="12">
        <f t="shared" si="0"/>
        <v>36900</v>
      </c>
      <c r="L23" s="12">
        <f t="shared" si="1"/>
        <v>5100</v>
      </c>
      <c r="M23" s="12">
        <f t="shared" si="2"/>
        <v>124000</v>
      </c>
      <c r="N23" s="12">
        <f t="shared" si="3"/>
        <v>6200</v>
      </c>
      <c r="O23" s="12">
        <f t="shared" si="4"/>
        <v>117800</v>
      </c>
    </row>
    <row r="24" spans="2:15" x14ac:dyDescent="0.3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12">
        <v>67000</v>
      </c>
      <c r="K24" s="12">
        <f t="shared" si="0"/>
        <v>30150</v>
      </c>
      <c r="L24" s="12">
        <f t="shared" si="1"/>
        <v>4350</v>
      </c>
      <c r="M24" s="12">
        <f t="shared" si="2"/>
        <v>101500</v>
      </c>
      <c r="N24" s="12">
        <f t="shared" si="3"/>
        <v>5075</v>
      </c>
      <c r="O24" s="12">
        <f t="shared" si="4"/>
        <v>96425</v>
      </c>
    </row>
    <row r="25" spans="2:15" x14ac:dyDescent="0.3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12">
        <v>85000</v>
      </c>
      <c r="K25" s="12">
        <f t="shared" si="0"/>
        <v>38250</v>
      </c>
      <c r="L25" s="12">
        <f t="shared" si="1"/>
        <v>5250</v>
      </c>
      <c r="M25" s="12">
        <f t="shared" si="2"/>
        <v>128500</v>
      </c>
      <c r="N25" s="12">
        <f t="shared" si="3"/>
        <v>6425</v>
      </c>
      <c r="O25" s="12">
        <f t="shared" si="4"/>
        <v>122075</v>
      </c>
    </row>
    <row r="26" spans="2:15" x14ac:dyDescent="0.3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12">
        <v>62000</v>
      </c>
      <c r="K26" s="12">
        <f t="shared" si="0"/>
        <v>27900</v>
      </c>
      <c r="L26" s="12">
        <f t="shared" si="1"/>
        <v>4100</v>
      </c>
      <c r="M26" s="12">
        <f t="shared" si="2"/>
        <v>94000</v>
      </c>
      <c r="N26" s="12">
        <f t="shared" si="3"/>
        <v>4700</v>
      </c>
      <c r="O26" s="12">
        <f t="shared" si="4"/>
        <v>89300</v>
      </c>
    </row>
    <row r="27" spans="2:15" x14ac:dyDescent="0.3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12">
        <v>15000</v>
      </c>
      <c r="K27" s="12">
        <f t="shared" si="0"/>
        <v>6750</v>
      </c>
      <c r="L27" s="12">
        <f t="shared" si="1"/>
        <v>1750</v>
      </c>
      <c r="M27" s="12">
        <f t="shared" si="2"/>
        <v>23500</v>
      </c>
      <c r="N27" s="12">
        <f t="shared" si="3"/>
        <v>1175</v>
      </c>
      <c r="O27" s="12">
        <f t="shared" si="4"/>
        <v>22325</v>
      </c>
    </row>
    <row r="28" spans="2:15" x14ac:dyDescent="0.3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12">
        <v>81000</v>
      </c>
      <c r="K28" s="12">
        <f t="shared" si="0"/>
        <v>36450</v>
      </c>
      <c r="L28" s="12">
        <f t="shared" si="1"/>
        <v>5050</v>
      </c>
      <c r="M28" s="12">
        <f t="shared" si="2"/>
        <v>122500</v>
      </c>
      <c r="N28" s="12">
        <f t="shared" si="3"/>
        <v>6125</v>
      </c>
      <c r="O28" s="12">
        <f t="shared" si="4"/>
        <v>116375</v>
      </c>
    </row>
    <row r="29" spans="2:15" x14ac:dyDescent="0.3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12">
        <v>19000</v>
      </c>
      <c r="K29" s="12">
        <f t="shared" si="0"/>
        <v>8550</v>
      </c>
      <c r="L29" s="12">
        <f t="shared" si="1"/>
        <v>1950</v>
      </c>
      <c r="M29" s="12">
        <f t="shared" si="2"/>
        <v>29500</v>
      </c>
      <c r="N29" s="12">
        <f t="shared" si="3"/>
        <v>1475</v>
      </c>
      <c r="O29" s="12">
        <f t="shared" si="4"/>
        <v>28025</v>
      </c>
    </row>
    <row r="30" spans="2:15" x14ac:dyDescent="0.3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12">
        <v>75000</v>
      </c>
      <c r="K30" s="12">
        <f t="shared" si="0"/>
        <v>33750</v>
      </c>
      <c r="L30" s="12">
        <f t="shared" si="1"/>
        <v>4750</v>
      </c>
      <c r="M30" s="12">
        <f t="shared" si="2"/>
        <v>113500</v>
      </c>
      <c r="N30" s="12">
        <f t="shared" si="3"/>
        <v>5675</v>
      </c>
      <c r="O30" s="12">
        <f t="shared" si="4"/>
        <v>107825</v>
      </c>
    </row>
    <row r="31" spans="2:15" x14ac:dyDescent="0.3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12">
        <v>49000</v>
      </c>
      <c r="K31" s="12">
        <f t="shared" si="0"/>
        <v>22050</v>
      </c>
      <c r="L31" s="12">
        <f t="shared" si="1"/>
        <v>3450</v>
      </c>
      <c r="M31" s="12">
        <f t="shared" si="2"/>
        <v>74500</v>
      </c>
      <c r="N31" s="12">
        <f t="shared" si="3"/>
        <v>3725</v>
      </c>
      <c r="O31" s="12">
        <f t="shared" si="4"/>
        <v>70775</v>
      </c>
    </row>
    <row r="32" spans="2:15" x14ac:dyDescent="0.3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12">
        <v>50000</v>
      </c>
      <c r="K32" s="12">
        <f t="shared" si="0"/>
        <v>22500</v>
      </c>
      <c r="L32" s="12">
        <f t="shared" si="1"/>
        <v>3500</v>
      </c>
      <c r="M32" s="12">
        <f t="shared" si="2"/>
        <v>76000</v>
      </c>
      <c r="N32" s="12">
        <f t="shared" si="3"/>
        <v>3800</v>
      </c>
      <c r="O32" s="12">
        <f t="shared" si="4"/>
        <v>72200</v>
      </c>
    </row>
    <row r="33" spans="2:15" x14ac:dyDescent="0.3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12">
        <v>83000</v>
      </c>
      <c r="K33" s="12">
        <f t="shared" si="0"/>
        <v>37350</v>
      </c>
      <c r="L33" s="12">
        <f t="shared" si="1"/>
        <v>5150</v>
      </c>
      <c r="M33" s="12">
        <f t="shared" si="2"/>
        <v>125500</v>
      </c>
      <c r="N33" s="12">
        <f t="shared" si="3"/>
        <v>6275</v>
      </c>
      <c r="O33" s="12">
        <f t="shared" si="4"/>
        <v>119225</v>
      </c>
    </row>
    <row r="34" spans="2:15" x14ac:dyDescent="0.3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12">
        <v>53000</v>
      </c>
      <c r="K34" s="12">
        <f t="shared" si="0"/>
        <v>23850</v>
      </c>
      <c r="L34" s="12">
        <f t="shared" si="1"/>
        <v>3650</v>
      </c>
      <c r="M34" s="12">
        <f t="shared" si="2"/>
        <v>80500</v>
      </c>
      <c r="N34" s="12">
        <f t="shared" si="3"/>
        <v>4025</v>
      </c>
      <c r="O34" s="12">
        <f t="shared" si="4"/>
        <v>76475</v>
      </c>
    </row>
    <row r="35" spans="2:15" x14ac:dyDescent="0.3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12">
        <v>65000</v>
      </c>
      <c r="K35" s="12">
        <f t="shared" si="0"/>
        <v>29250</v>
      </c>
      <c r="L35" s="12">
        <f t="shared" si="1"/>
        <v>4250</v>
      </c>
      <c r="M35" s="12">
        <f t="shared" si="2"/>
        <v>98500</v>
      </c>
      <c r="N35" s="12">
        <f t="shared" si="3"/>
        <v>4925</v>
      </c>
      <c r="O35" s="12">
        <f t="shared" si="4"/>
        <v>93575</v>
      </c>
    </row>
    <row r="36" spans="2:15" x14ac:dyDescent="0.3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12">
        <v>85000</v>
      </c>
      <c r="K36" s="12">
        <f t="shared" si="0"/>
        <v>38250</v>
      </c>
      <c r="L36" s="12">
        <f t="shared" si="1"/>
        <v>5250</v>
      </c>
      <c r="M36" s="12">
        <f t="shared" si="2"/>
        <v>128500</v>
      </c>
      <c r="N36" s="12">
        <f t="shared" si="3"/>
        <v>6425</v>
      </c>
      <c r="O36" s="12">
        <f t="shared" si="4"/>
        <v>122075</v>
      </c>
    </row>
    <row r="37" spans="2:15" x14ac:dyDescent="0.3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12">
        <v>20000</v>
      </c>
      <c r="K37" s="12">
        <f t="shared" si="0"/>
        <v>9000</v>
      </c>
      <c r="L37" s="12">
        <f t="shared" si="1"/>
        <v>2000</v>
      </c>
      <c r="M37" s="12">
        <f t="shared" si="2"/>
        <v>31000</v>
      </c>
      <c r="N37" s="12">
        <f t="shared" si="3"/>
        <v>1550</v>
      </c>
      <c r="O37" s="12">
        <f t="shared" si="4"/>
        <v>29450</v>
      </c>
    </row>
    <row r="38" spans="2:15" x14ac:dyDescent="0.3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12">
        <v>47000</v>
      </c>
      <c r="K38" s="12">
        <f t="shared" si="0"/>
        <v>21150</v>
      </c>
      <c r="L38" s="12">
        <f t="shared" si="1"/>
        <v>3350</v>
      </c>
      <c r="M38" s="12">
        <f t="shared" si="2"/>
        <v>71500</v>
      </c>
      <c r="N38" s="12">
        <f t="shared" si="3"/>
        <v>3575</v>
      </c>
      <c r="O38" s="12">
        <f t="shared" si="4"/>
        <v>67925</v>
      </c>
    </row>
    <row r="39" spans="2:15" x14ac:dyDescent="0.3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12">
        <v>87000</v>
      </c>
      <c r="K39" s="12">
        <f t="shared" si="0"/>
        <v>39150</v>
      </c>
      <c r="L39" s="12">
        <f t="shared" si="1"/>
        <v>5350</v>
      </c>
      <c r="M39" s="12">
        <f t="shared" si="2"/>
        <v>131500</v>
      </c>
      <c r="N39" s="12">
        <f t="shared" si="3"/>
        <v>6575</v>
      </c>
      <c r="O39" s="12">
        <f t="shared" si="4"/>
        <v>124925</v>
      </c>
    </row>
    <row r="40" spans="2:15" x14ac:dyDescent="0.3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12">
        <v>57000</v>
      </c>
      <c r="K40" s="12">
        <f t="shared" si="0"/>
        <v>25650</v>
      </c>
      <c r="L40" s="12">
        <f t="shared" si="1"/>
        <v>3850</v>
      </c>
      <c r="M40" s="12">
        <f t="shared" si="2"/>
        <v>86500</v>
      </c>
      <c r="N40" s="12">
        <f t="shared" si="3"/>
        <v>4325</v>
      </c>
      <c r="O40" s="12">
        <f t="shared" si="4"/>
        <v>82175</v>
      </c>
    </row>
    <row r="41" spans="2:15" x14ac:dyDescent="0.3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12">
        <v>27000</v>
      </c>
      <c r="K41" s="12">
        <f t="shared" si="0"/>
        <v>12150</v>
      </c>
      <c r="L41" s="12">
        <f t="shared" si="1"/>
        <v>2350</v>
      </c>
      <c r="M41" s="12">
        <f t="shared" si="2"/>
        <v>41500</v>
      </c>
      <c r="N41" s="12">
        <f t="shared" si="3"/>
        <v>2075</v>
      </c>
      <c r="O41" s="12">
        <f t="shared" si="4"/>
        <v>39425</v>
      </c>
    </row>
    <row r="42" spans="2:15" x14ac:dyDescent="0.3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12">
        <v>81000</v>
      </c>
      <c r="K42" s="12">
        <f t="shared" si="0"/>
        <v>36450</v>
      </c>
      <c r="L42" s="12">
        <f t="shared" si="1"/>
        <v>5050</v>
      </c>
      <c r="M42" s="12">
        <f t="shared" si="2"/>
        <v>122500</v>
      </c>
      <c r="N42" s="12">
        <f t="shared" si="3"/>
        <v>6125</v>
      </c>
      <c r="O42" s="12">
        <f t="shared" si="4"/>
        <v>116375</v>
      </c>
    </row>
    <row r="43" spans="2:15" x14ac:dyDescent="0.3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12">
        <v>52000</v>
      </c>
      <c r="K43" s="12">
        <f t="shared" si="0"/>
        <v>23400</v>
      </c>
      <c r="L43" s="12">
        <f t="shared" si="1"/>
        <v>3600</v>
      </c>
      <c r="M43" s="12">
        <f t="shared" si="2"/>
        <v>79000</v>
      </c>
      <c r="N43" s="12">
        <f t="shared" si="3"/>
        <v>3950</v>
      </c>
      <c r="O43" s="12">
        <f t="shared" si="4"/>
        <v>75050</v>
      </c>
    </row>
    <row r="44" spans="2:15" x14ac:dyDescent="0.3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12">
        <v>58000</v>
      </c>
      <c r="K44" s="12">
        <f t="shared" si="0"/>
        <v>26100</v>
      </c>
      <c r="L44" s="12">
        <f t="shared" si="1"/>
        <v>3900</v>
      </c>
      <c r="M44" s="12">
        <f t="shared" si="2"/>
        <v>88000</v>
      </c>
      <c r="N44" s="12">
        <f t="shared" si="3"/>
        <v>4400</v>
      </c>
      <c r="O44" s="12">
        <f t="shared" si="4"/>
        <v>83600</v>
      </c>
    </row>
    <row r="45" spans="2:15" x14ac:dyDescent="0.3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12">
        <v>47000</v>
      </c>
      <c r="K45" s="12">
        <f t="shared" si="0"/>
        <v>21150</v>
      </c>
      <c r="L45" s="12">
        <f t="shared" si="1"/>
        <v>3350</v>
      </c>
      <c r="M45" s="12">
        <f t="shared" si="2"/>
        <v>71500</v>
      </c>
      <c r="N45" s="12">
        <f t="shared" si="3"/>
        <v>3575</v>
      </c>
      <c r="O45" s="12">
        <f t="shared" si="4"/>
        <v>67925</v>
      </c>
    </row>
    <row r="46" spans="2:15" x14ac:dyDescent="0.3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12">
        <v>26000</v>
      </c>
      <c r="K46" s="12">
        <f t="shared" si="0"/>
        <v>11700</v>
      </c>
      <c r="L46" s="12">
        <f t="shared" si="1"/>
        <v>2300</v>
      </c>
      <c r="M46" s="12">
        <f t="shared" si="2"/>
        <v>40000</v>
      </c>
      <c r="N46" s="12">
        <f t="shared" si="3"/>
        <v>2000</v>
      </c>
      <c r="O46" s="12">
        <f t="shared" si="4"/>
        <v>38000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G1" workbookViewId="0">
      <selection activeCell="O13" sqref="O13"/>
    </sheetView>
  </sheetViews>
  <sheetFormatPr defaultRowHeight="14.5" x14ac:dyDescent="0.35"/>
  <cols>
    <col min="2" max="2" width="9.1796875" customWidth="1"/>
    <col min="3" max="3" width="11.36328125" customWidth="1"/>
    <col min="4" max="4" width="11.08984375" customWidth="1"/>
    <col min="5" max="5" width="10.7265625" customWidth="1"/>
    <col min="6" max="6" width="9" customWidth="1"/>
    <col min="7" max="7" width="10.81640625" customWidth="1"/>
    <col min="8" max="8" width="13.08984375" customWidth="1"/>
    <col min="10" max="10" width="12.453125" customWidth="1"/>
    <col min="13" max="13" width="49.26953125" bestFit="1" customWidth="1"/>
    <col min="14" max="14" width="13.26953125" customWidth="1"/>
    <col min="15" max="15" width="12.81640625" bestFit="1" customWidth="1"/>
    <col min="16" max="16" width="14.81640625" bestFit="1" customWidth="1"/>
    <col min="17" max="17" width="9.81640625" bestFit="1" customWidth="1"/>
    <col min="18" max="18" width="9.453125" bestFit="1" customWidth="1"/>
  </cols>
  <sheetData>
    <row r="2" spans="2:14" x14ac:dyDescent="0.35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5">
      <c r="C3" s="6" t="s">
        <v>107</v>
      </c>
      <c r="D3" s="6"/>
      <c r="E3" s="6"/>
      <c r="F3" s="6"/>
      <c r="G3" s="6"/>
      <c r="H3" s="6"/>
      <c r="M3" s="1" t="s">
        <v>97</v>
      </c>
      <c r="N3" s="5">
        <f>SUM(Table1[Basic Salary])</f>
        <v>2191000</v>
      </c>
    </row>
    <row r="4" spans="2:14" x14ac:dyDescent="0.35">
      <c r="M4" s="1" t="s">
        <v>98</v>
      </c>
      <c r="N4" s="5">
        <f>AVERAGE(Table1[Basic Salary])</f>
        <v>57657.894736842107</v>
      </c>
    </row>
    <row r="5" spans="2:14" x14ac:dyDescent="0.35">
      <c r="M5" s="1" t="s">
        <v>99</v>
      </c>
      <c r="N5" s="5">
        <f>MEDIAN(Table1[Basic Salary])</f>
        <v>55000</v>
      </c>
    </row>
    <row r="6" spans="2:14" x14ac:dyDescent="0.35">
      <c r="B6" s="15" t="s">
        <v>0</v>
      </c>
      <c r="C6" s="16" t="s">
        <v>1</v>
      </c>
      <c r="D6" s="16" t="s">
        <v>2</v>
      </c>
      <c r="E6" s="16" t="s">
        <v>3</v>
      </c>
      <c r="F6" s="16" t="s">
        <v>4</v>
      </c>
      <c r="G6" s="16" t="s">
        <v>5</v>
      </c>
      <c r="H6" s="16" t="s">
        <v>6</v>
      </c>
      <c r="I6" s="16" t="s">
        <v>92</v>
      </c>
      <c r="J6" s="17" t="s">
        <v>7</v>
      </c>
      <c r="M6" s="1" t="s">
        <v>100</v>
      </c>
      <c r="N6" s="5">
        <f>COUNT(Table1[C_Code])</f>
        <v>38</v>
      </c>
    </row>
    <row r="7" spans="2:14" x14ac:dyDescent="0.35">
      <c r="B7" s="13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14">
        <v>48000</v>
      </c>
      <c r="M7" s="1" t="s">
        <v>101</v>
      </c>
      <c r="N7" s="5">
        <f>MAX(Table1[Basic Salary])</f>
        <v>92000</v>
      </c>
    </row>
    <row r="8" spans="2:14" x14ac:dyDescent="0.35">
      <c r="B8" s="13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14">
        <v>35000</v>
      </c>
      <c r="M8" s="1" t="s">
        <v>102</v>
      </c>
      <c r="N8" s="5">
        <f>MIN(Table1[Basic Salary])</f>
        <v>15000</v>
      </c>
    </row>
    <row r="9" spans="2:14" x14ac:dyDescent="0.35">
      <c r="B9" s="13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14">
        <v>67000</v>
      </c>
    </row>
    <row r="10" spans="2:14" x14ac:dyDescent="0.35">
      <c r="B10" s="13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14">
        <v>87000</v>
      </c>
      <c r="M10" s="9" t="s">
        <v>105</v>
      </c>
      <c r="N10" s="10"/>
    </row>
    <row r="11" spans="2:14" x14ac:dyDescent="0.35">
      <c r="B11" s="13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14">
        <v>22000</v>
      </c>
      <c r="M11" s="5" t="s">
        <v>103</v>
      </c>
      <c r="N11" s="5">
        <f>COUNTIF(Table1[Gender],"Male")</f>
        <v>23</v>
      </c>
    </row>
    <row r="12" spans="2:14" x14ac:dyDescent="0.35">
      <c r="B12" s="13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14">
        <v>91000</v>
      </c>
      <c r="M12" s="5" t="s">
        <v>104</v>
      </c>
      <c r="N12" s="5">
        <f>COUNTIF(Table1[Gender],"Female")</f>
        <v>15</v>
      </c>
    </row>
    <row r="13" spans="2:14" x14ac:dyDescent="0.35">
      <c r="B13" s="13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14">
        <v>77000</v>
      </c>
      <c r="M13" s="5" t="s">
        <v>113</v>
      </c>
      <c r="N13" s="5">
        <f>COUNTIF(Table1[Region],"North")</f>
        <v>10</v>
      </c>
    </row>
    <row r="14" spans="2:14" x14ac:dyDescent="0.35">
      <c r="B14" s="13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14">
        <v>45000</v>
      </c>
      <c r="M14" s="5" t="s">
        <v>115</v>
      </c>
      <c r="N14" s="5">
        <f>AVERAGE(SUMIFS(Table1[Basic Salary],Table1[Region],"North",Table1[Department],"Sales"))</f>
        <v>52000</v>
      </c>
    </row>
    <row r="15" spans="2:14" x14ac:dyDescent="0.35">
      <c r="B15" s="13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14">
        <v>92000</v>
      </c>
      <c r="M15" s="5" t="s">
        <v>116</v>
      </c>
      <c r="N15" s="5">
        <f>_xlfn.MAXIFS(Table1[Basic Salary],Table1[Region],"North",Table1[Department],"Digital Marketing")</f>
        <v>81000</v>
      </c>
    </row>
    <row r="16" spans="2:14" x14ac:dyDescent="0.35">
      <c r="B16" s="13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14">
        <v>50000</v>
      </c>
      <c r="M16" s="5" t="s">
        <v>117</v>
      </c>
      <c r="N16" s="5">
        <f>_xlfn.MINIFS(Table1[Basic Salary],Table1[Region],"South")</f>
        <v>19000</v>
      </c>
    </row>
    <row r="17" spans="2:17" x14ac:dyDescent="0.35">
      <c r="B17" s="13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14">
        <v>37000</v>
      </c>
    </row>
    <row r="18" spans="2:17" x14ac:dyDescent="0.35">
      <c r="B18" s="13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14">
        <v>43000</v>
      </c>
    </row>
    <row r="19" spans="2:17" x14ac:dyDescent="0.35">
      <c r="B19" s="13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14">
        <v>90000</v>
      </c>
    </row>
    <row r="20" spans="2:17" x14ac:dyDescent="0.35">
      <c r="B20" s="13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14">
        <v>34000</v>
      </c>
      <c r="M20" s="9" t="s">
        <v>118</v>
      </c>
      <c r="N20" s="10"/>
    </row>
    <row r="21" spans="2:17" x14ac:dyDescent="0.35">
      <c r="B21" s="13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14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5">
      <c r="B22" s="13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14">
        <v>67000</v>
      </c>
      <c r="M22" s="3" t="s">
        <v>38</v>
      </c>
      <c r="N22" s="5">
        <f>SUMIFS(Table1[Basic Salary],Table1[Region],N$21,Table1[Department],$M22)</f>
        <v>48000</v>
      </c>
      <c r="O22" s="5">
        <f>SUMIFS(Table1[Basic Salary],Table1[Region],O$21,Table1[Department],$M22)</f>
        <v>62000</v>
      </c>
      <c r="P22" s="5">
        <f>SUMIFS(Table1[Basic Salary],Table1[Region],P$21,Table1[Department],$M22)</f>
        <v>0</v>
      </c>
      <c r="Q22" s="5">
        <f>SUMIFS(Table1[Basic Salary],Table1[Region],Q$21,Table1[Department],$M22)</f>
        <v>0</v>
      </c>
    </row>
    <row r="23" spans="2:17" x14ac:dyDescent="0.35">
      <c r="B23" s="13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14">
        <v>85000</v>
      </c>
      <c r="M23" s="3" t="s">
        <v>20</v>
      </c>
      <c r="N23" s="5">
        <f>SUMIFS(Table1[Basic Salary],Table1[Region],N$21,Table1[Department],$M23)</f>
        <v>183000</v>
      </c>
      <c r="O23" s="5">
        <f>SUMIFS(Table1[Basic Salary],Table1[Region],O$21,Table1[Department],$M23)</f>
        <v>82000</v>
      </c>
      <c r="P23" s="5">
        <f>SUMIFS(Table1[Basic Salary],Table1[Region],P$21,Table1[Department],$M23)</f>
        <v>92000</v>
      </c>
      <c r="Q23" s="5">
        <f>SUMIFS(Table1[Basic Salary],Table1[Region],Q$21,Table1[Department],$M23)</f>
        <v>45000</v>
      </c>
    </row>
    <row r="24" spans="2:17" x14ac:dyDescent="0.35">
      <c r="B24" s="13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14">
        <v>62000</v>
      </c>
      <c r="M24" s="3" t="s">
        <v>29</v>
      </c>
      <c r="N24" s="5">
        <f>SUMIFS(Table1[Basic Salary],Table1[Region],N$21,Table1[Department],$M24)</f>
        <v>50000</v>
      </c>
      <c r="O24" s="5">
        <f>SUMIFS(Table1[Basic Salary],Table1[Region],O$21,Table1[Department],$M24)</f>
        <v>154000</v>
      </c>
      <c r="P24" s="5">
        <f>SUMIFS(Table1[Basic Salary],Table1[Region],P$21,Table1[Department],$M24)</f>
        <v>95000</v>
      </c>
      <c r="Q24" s="5">
        <f>SUMIFS(Table1[Basic Salary],Table1[Region],Q$21,Table1[Department],$M24)</f>
        <v>15000</v>
      </c>
    </row>
    <row r="25" spans="2:17" x14ac:dyDescent="0.35">
      <c r="B25" s="13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14">
        <v>15000</v>
      </c>
      <c r="M25" s="3" t="s">
        <v>15</v>
      </c>
      <c r="N25" s="5">
        <f>SUMIFS(Table1[Basic Salary],Table1[Region],N$21,Table1[Department],$M25)</f>
        <v>22000</v>
      </c>
      <c r="O25" s="5">
        <f>SUMIFS(Table1[Basic Salary],Table1[Region],O$21,Table1[Department],$M25)</f>
        <v>58000</v>
      </c>
      <c r="P25" s="5">
        <f>SUMIFS(Table1[Basic Salary],Table1[Region],P$21,Table1[Department],$M25)</f>
        <v>27000</v>
      </c>
      <c r="Q25" s="5">
        <f>SUMIFS(Table1[Basic Salary],Table1[Region],Q$21,Table1[Department],$M25)</f>
        <v>47000</v>
      </c>
    </row>
    <row r="26" spans="2:17" x14ac:dyDescent="0.35">
      <c r="B26" s="13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14">
        <v>81000</v>
      </c>
      <c r="M26" s="3" t="s">
        <v>26</v>
      </c>
      <c r="N26" s="5">
        <f>SUMIFS(Table1[Basic Salary],Table1[Region],N$21,Table1[Department],$M26)</f>
        <v>91000</v>
      </c>
      <c r="O26" s="5">
        <f>SUMIFS(Table1[Basic Salary],Table1[Region],O$21,Table1[Department],$M26)</f>
        <v>87000</v>
      </c>
      <c r="P26" s="5">
        <f>SUMIFS(Table1[Basic Salary],Table1[Region],P$21,Table1[Department],$M26)</f>
        <v>0</v>
      </c>
      <c r="Q26" s="5">
        <f>SUMIFS(Table1[Basic Salary],Table1[Region],Q$21,Table1[Department],$M26)</f>
        <v>0</v>
      </c>
    </row>
    <row r="27" spans="2:17" x14ac:dyDescent="0.35">
      <c r="B27" s="13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14">
        <v>19000</v>
      </c>
      <c r="M27" s="3" t="s">
        <v>56</v>
      </c>
      <c r="N27" s="5">
        <f>SUMIFS(Table1[Basic Salary],Table1[Region],N$21,Table1[Department],$M27)</f>
        <v>0</v>
      </c>
      <c r="O27" s="5">
        <f>SUMIFS(Table1[Basic Salary],Table1[Region],O$21,Table1[Department],$M27)</f>
        <v>37000</v>
      </c>
      <c r="P27" s="5">
        <f>SUMIFS(Table1[Basic Salary],Table1[Region],P$21,Table1[Department],$M27)</f>
        <v>43000</v>
      </c>
      <c r="Q27" s="5">
        <f>SUMIFS(Table1[Basic Salary],Table1[Region],Q$21,Table1[Department],$M27)</f>
        <v>77000</v>
      </c>
    </row>
    <row r="28" spans="2:17" x14ac:dyDescent="0.35">
      <c r="B28" s="13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14">
        <v>75000</v>
      </c>
      <c r="M28" s="3" t="s">
        <v>49</v>
      </c>
      <c r="N28" s="5">
        <f>SUMIFS(Table1[Basic Salary],Table1[Region],N$21,Table1[Department],$M28)</f>
        <v>0</v>
      </c>
      <c r="O28" s="5">
        <f>SUMIFS(Table1[Basic Salary],Table1[Region],O$21,Table1[Department],$M28)</f>
        <v>0</v>
      </c>
      <c r="P28" s="5">
        <f>SUMIFS(Table1[Basic Salary],Table1[Region],P$21,Table1[Department],$M28)</f>
        <v>90000</v>
      </c>
      <c r="Q28" s="5">
        <f>SUMIFS(Table1[Basic Salary],Table1[Region],Q$21,Table1[Department],$M28)</f>
        <v>0</v>
      </c>
    </row>
    <row r="29" spans="2:17" x14ac:dyDescent="0.35">
      <c r="B29" s="13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14">
        <v>49000</v>
      </c>
      <c r="M29" s="3" t="s">
        <v>32</v>
      </c>
      <c r="N29" s="5">
        <f>SUMIFS(Table1[Basic Salary],Table1[Region],N$21,Table1[Department],$M29)</f>
        <v>26000</v>
      </c>
      <c r="O29" s="5">
        <f>SUMIFS(Table1[Basic Salary],Table1[Region],O$21,Table1[Department],$M29)</f>
        <v>135000</v>
      </c>
      <c r="P29" s="5">
        <f>SUMIFS(Table1[Basic Salary],Table1[Region],P$21,Table1[Department],$M29)</f>
        <v>81000</v>
      </c>
      <c r="Q29" s="5">
        <f>SUMIFS(Table1[Basic Salary],Table1[Region],Q$21,Table1[Department],$M29)</f>
        <v>0</v>
      </c>
    </row>
    <row r="30" spans="2:17" x14ac:dyDescent="0.35">
      <c r="B30" s="13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14">
        <v>50000</v>
      </c>
      <c r="M30" s="3" t="s">
        <v>67</v>
      </c>
      <c r="N30" s="5">
        <f>SUMIFS(Table1[Basic Salary],Table1[Region],N$21,Table1[Department],$M30)</f>
        <v>0</v>
      </c>
      <c r="O30" s="5">
        <f>SUMIFS(Table1[Basic Salary],Table1[Region],O$21,Table1[Department],$M30)</f>
        <v>146000</v>
      </c>
      <c r="P30" s="5">
        <f>SUMIFS(Table1[Basic Salary],Table1[Region],P$21,Table1[Department],$M30)</f>
        <v>0</v>
      </c>
      <c r="Q30" s="5">
        <f>SUMIFS(Table1[Basic Salary],Table1[Region],Q$21,Table1[Department],$M30)</f>
        <v>0</v>
      </c>
    </row>
    <row r="31" spans="2:17" x14ac:dyDescent="0.35">
      <c r="B31" s="13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14">
        <v>83000</v>
      </c>
      <c r="M31" s="3" t="s">
        <v>12</v>
      </c>
      <c r="N31" s="5">
        <f>SUMIFS(Table1[Basic Salary],Table1[Region],N$21,Table1[Department],$M31)</f>
        <v>85000</v>
      </c>
      <c r="O31" s="5">
        <f>SUMIFS(Table1[Basic Salary],Table1[Region],O$21,Table1[Department],$M31)</f>
        <v>19000</v>
      </c>
      <c r="P31" s="5">
        <f>SUMIFS(Table1[Basic Salary],Table1[Region],P$21,Table1[Department],$M31)</f>
        <v>49000</v>
      </c>
      <c r="Q31" s="5">
        <f>SUMIFS(Table1[Basic Salary],Table1[Region],Q$21,Table1[Department],$M31)</f>
        <v>83000</v>
      </c>
    </row>
    <row r="32" spans="2:17" x14ac:dyDescent="0.35">
      <c r="B32" s="13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14">
        <v>53000</v>
      </c>
      <c r="M32" s="3" t="s">
        <v>35</v>
      </c>
      <c r="N32" s="5">
        <f>SUMIFS(Table1[Basic Salary],Table1[Region],N$21,Table1[Department],$M32)</f>
        <v>52000</v>
      </c>
      <c r="O32" s="5">
        <f>SUMIFS(Table1[Basic Salary],Table1[Region],O$21,Table1[Department],$M32)</f>
        <v>110000</v>
      </c>
      <c r="P32" s="5">
        <f>SUMIFS(Table1[Basic Salary],Table1[Region],P$21,Table1[Department],$M32)</f>
        <v>0</v>
      </c>
      <c r="Q32" s="5">
        <f>SUMIFS(Table1[Basic Salary],Table1[Region],Q$21,Table1[Department],$M32)</f>
        <v>0</v>
      </c>
    </row>
    <row r="33" spans="2:10" x14ac:dyDescent="0.35">
      <c r="B33" s="13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14">
        <v>65000</v>
      </c>
    </row>
    <row r="34" spans="2:10" x14ac:dyDescent="0.35">
      <c r="B34" s="13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14">
        <v>85000</v>
      </c>
    </row>
    <row r="35" spans="2:10" x14ac:dyDescent="0.35">
      <c r="B35" s="13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14">
        <v>20000</v>
      </c>
    </row>
    <row r="36" spans="2:10" x14ac:dyDescent="0.35">
      <c r="B36" s="13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14">
        <v>47000</v>
      </c>
    </row>
    <row r="37" spans="2:10" x14ac:dyDescent="0.35">
      <c r="B37" s="13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14">
        <v>87000</v>
      </c>
    </row>
    <row r="38" spans="2:10" x14ac:dyDescent="0.35">
      <c r="B38" s="13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14">
        <v>57000</v>
      </c>
    </row>
    <row r="39" spans="2:10" x14ac:dyDescent="0.35">
      <c r="B39" s="13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14">
        <v>27000</v>
      </c>
    </row>
    <row r="40" spans="2:10" x14ac:dyDescent="0.35">
      <c r="B40" s="13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14">
        <v>81000</v>
      </c>
    </row>
    <row r="41" spans="2:10" x14ac:dyDescent="0.35">
      <c r="B41" s="13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14">
        <v>52000</v>
      </c>
    </row>
    <row r="42" spans="2:10" x14ac:dyDescent="0.35">
      <c r="B42" s="13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14">
        <v>58000</v>
      </c>
    </row>
    <row r="43" spans="2:10" x14ac:dyDescent="0.35">
      <c r="B43" s="13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14">
        <v>47000</v>
      </c>
    </row>
    <row r="44" spans="2:10" x14ac:dyDescent="0.35">
      <c r="B44" s="18">
        <v>150821</v>
      </c>
      <c r="C44" s="19" t="s">
        <v>30</v>
      </c>
      <c r="D44" s="19" t="s">
        <v>31</v>
      </c>
      <c r="E44" s="20">
        <v>29966</v>
      </c>
      <c r="F44" s="21" t="s">
        <v>10</v>
      </c>
      <c r="G44" s="19" t="s">
        <v>19</v>
      </c>
      <c r="H44" s="19" t="s">
        <v>32</v>
      </c>
      <c r="I44" s="19" t="s">
        <v>93</v>
      </c>
      <c r="J44" s="22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Prabakaran Kothandam</cp:lastModifiedBy>
  <dcterms:created xsi:type="dcterms:W3CDTF">2022-07-27T05:54:27Z</dcterms:created>
  <dcterms:modified xsi:type="dcterms:W3CDTF">2023-07-11T17:15:53Z</dcterms:modified>
</cp:coreProperties>
</file>