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4" i="1"/>
  <c r="F106"/>
  <c r="G103"/>
  <c r="F103"/>
  <c r="H100" s="1"/>
  <c r="E103"/>
  <c r="H101"/>
  <c r="D4"/>
  <c r="C40"/>
  <c r="B38"/>
  <c r="C39"/>
  <c r="C38"/>
  <c r="C14"/>
  <c r="C13"/>
  <c r="C11"/>
  <c r="H102" l="1"/>
  <c r="H103" s="1"/>
  <c r="K101" s="1"/>
  <c r="C47"/>
  <c r="D6"/>
  <c r="K100" l="1"/>
  <c r="L102"/>
  <c r="M100"/>
  <c r="L101"/>
  <c r="L100"/>
  <c r="M101"/>
  <c r="K102"/>
  <c r="M102"/>
  <c r="N102" l="1"/>
  <c r="N101"/>
  <c r="M103"/>
  <c r="L103"/>
  <c r="K103"/>
  <c r="N100"/>
  <c r="N103" l="1"/>
</calcChain>
</file>

<file path=xl/sharedStrings.xml><?xml version="1.0" encoding="utf-8"?>
<sst xmlns="http://schemas.openxmlformats.org/spreadsheetml/2006/main" count="130" uniqueCount="89">
  <si>
    <t>SAMPLE AVERAGE REVENUE</t>
  </si>
  <si>
    <t>Answer:</t>
  </si>
  <si>
    <t>From Normal distribution (n&gt;30) the probability of random chance variation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</si>
  <si>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</si>
  <si>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</si>
  <si>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</si>
  <si>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</si>
  <si>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</si>
  <si>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</si>
  <si>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</si>
  <si>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</si>
  <si>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</si>
  <si>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</si>
  <si>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From the Sample data AVG products added into the cart is 1.3394</t>
  </si>
  <si>
    <t>probaility of getting atleast products means &gt;3 which is equal to (1- p(&lt;2))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</si>
  <si>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</si>
  <si>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</si>
  <si>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</si>
  <si>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</si>
  <si>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</si>
  <si>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</si>
  <si>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</si>
  <si>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</si>
  <si>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</si>
  <si>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</si>
  <si>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</si>
  <si>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</si>
  <si>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</si>
  <si>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</si>
  <si>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</si>
  <si>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</si>
  <si>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</si>
  <si>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</si>
  <si>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Home</t>
  </si>
  <si>
    <t xml:space="preserve">Electronics </t>
  </si>
  <si>
    <t>Jewellery</t>
  </si>
  <si>
    <t>Mumbai</t>
  </si>
  <si>
    <t>Bangolore</t>
  </si>
  <si>
    <t>Chennai</t>
  </si>
  <si>
    <t>Hyderabad</t>
  </si>
  <si>
    <t>Pune</t>
  </si>
  <si>
    <t>58% of orders as there is total 108</t>
  </si>
  <si>
    <t xml:space="preserve">Probability of getting more than 58% (~63)orders out of 108 </t>
  </si>
  <si>
    <t>p(&gt;63)=1-p(&lt;=63)</t>
  </si>
  <si>
    <t>observed sample order rate greater than 58%</t>
  </si>
  <si>
    <t>observed sample order rate greater than 58%( In %)</t>
  </si>
  <si>
    <t xml:space="preserve">Time spent ONLY SUNDAY </t>
  </si>
  <si>
    <t>Time spent ONLY MONDAY</t>
  </si>
  <si>
    <t>Varience of Sample - II</t>
  </si>
  <si>
    <t>Varience of Sample - I</t>
  </si>
  <si>
    <r>
      <rPr>
        <b/>
        <sz val="11"/>
        <color theme="1"/>
        <rFont val="Calibri"/>
        <family val="2"/>
        <scheme val="minor"/>
      </rPr>
      <t>H0:</t>
    </r>
    <r>
      <rPr>
        <sz val="11"/>
        <color theme="1"/>
        <rFont val="Calibri"/>
        <family val="2"/>
        <scheme val="minor"/>
      </rPr>
      <t xml:space="preserve"> There is no significant difference between the customers who spents on weekends</t>
    </r>
  </si>
  <si>
    <r>
      <rPr>
        <b/>
        <sz val="11"/>
        <color theme="1"/>
        <rFont val="Calibri"/>
        <family val="2"/>
        <scheme val="minor"/>
      </rPr>
      <t>H1:</t>
    </r>
    <r>
      <rPr>
        <sz val="11"/>
        <color theme="1"/>
        <rFont val="Calibri"/>
        <family val="2"/>
        <scheme val="minor"/>
      </rPr>
      <t xml:space="preserve"> There is  significant difference between the customers who spents on weekends</t>
    </r>
  </si>
  <si>
    <t>Yes, There is a significant difference between the customers visit between two weekends</t>
  </si>
  <si>
    <t>SAMPLE 2</t>
  </si>
  <si>
    <t>SAMPLE 1</t>
  </si>
  <si>
    <t>BANGALORE</t>
  </si>
  <si>
    <t>NCR REGION</t>
  </si>
  <si>
    <t>MUMBAI</t>
  </si>
  <si>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: There  is no  difference in time spent on the website between customers .</t>
    </r>
  </si>
  <si>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>: There  is a  difference in time spent on the website between customers .</t>
    </r>
  </si>
  <si>
    <t>So, There  is a  difference in time spent on the website between customers .</t>
  </si>
  <si>
    <t>Q5.)</t>
  </si>
  <si>
    <t>TOTAL</t>
  </si>
  <si>
    <t>ACTUAL VALUES</t>
  </si>
  <si>
    <t>EXPECTED VALUES</t>
  </si>
  <si>
    <t>Therfore given sample is not representative to the population</t>
  </si>
  <si>
    <t>SAMPLE Standard Deviation</t>
  </si>
  <si>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: The sample is same as population i.e representative sample</t>
    </r>
  </si>
  <si>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>: The sample is not same as population i.e not representative sample</t>
    </r>
  </si>
  <si>
    <t>Q1.)</t>
  </si>
  <si>
    <t>Q2.)</t>
  </si>
  <si>
    <t>Q3.)</t>
  </si>
  <si>
    <t>Q4.)</t>
  </si>
  <si>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: There is an association between the location and category</t>
    </r>
  </si>
  <si>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>: There is No association between the location and category</t>
    </r>
  </si>
  <si>
    <t>So, No association between location and category</t>
  </si>
  <si>
    <t>Q6.)</t>
  </si>
  <si>
    <t>Q.7)</t>
  </si>
  <si>
    <t>Delhi</t>
  </si>
  <si>
    <t>Culucutta</t>
  </si>
  <si>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>:There is  difference between the revenues and cities</t>
    </r>
  </si>
  <si>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:There is no difference between the revenues and cities</t>
    </r>
  </si>
  <si>
    <t>Here calcualted P value is greater than the significance level(5%) ,So we have to reject the H0</t>
  </si>
  <si>
    <t>There Is an impact of city on revenue, so by applying localization strategy we can improve Revenues</t>
  </si>
  <si>
    <t>P-Value of random chance:</t>
  </si>
  <si>
    <t>Here P value is greater than our cut off value(0.05) so reject H0</t>
  </si>
  <si>
    <t>Reject H0 : population and sample are not same @ 95% CI</t>
  </si>
  <si>
    <t>Here we get calculate P value  is greater than our cutoff level(5%) so we should reject Null Hypothesis</t>
  </si>
  <si>
    <t>Here we have to perform two tail test so the caluclated P-value is greater than our significance level(0.05) so we reject Null Hypothesis(H0)</t>
  </si>
</sst>
</file>

<file path=xl/styles.xml><?xml version="1.0" encoding="utf-8"?>
<styleSheet xmlns="http://schemas.openxmlformats.org/spreadsheetml/2006/main">
  <numFmts count="4">
    <numFmt numFmtId="164" formatCode="0.000%"/>
    <numFmt numFmtId="165" formatCode="0.00000"/>
    <numFmt numFmtId="166" formatCode="0.0"/>
    <numFmt numFmtId="167" formatCode="0.0000%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164" fontId="2" fillId="4" borderId="0" xfId="1" applyNumberFormat="1" applyFont="1" applyFill="1"/>
    <xf numFmtId="0" fontId="0" fillId="2" borderId="3" xfId="0" applyFill="1" applyBorder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2" fontId="5" fillId="0" borderId="0" xfId="0" applyNumberFormat="1" applyFont="1"/>
    <xf numFmtId="164" fontId="0" fillId="0" borderId="0" xfId="1" applyNumberFormat="1" applyFont="1"/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7" fillId="0" borderId="0" xfId="0" applyFont="1"/>
    <xf numFmtId="0" fontId="2" fillId="0" borderId="0" xfId="0" applyFont="1"/>
    <xf numFmtId="0" fontId="0" fillId="2" borderId="0" xfId="0" applyFill="1"/>
    <xf numFmtId="0" fontId="10" fillId="0" borderId="0" xfId="0" applyFont="1" applyAlignment="1">
      <alignment horizontal="center"/>
    </xf>
    <xf numFmtId="0" fontId="2" fillId="2" borderId="0" xfId="0" applyFont="1" applyFill="1"/>
    <xf numFmtId="0" fontId="9" fillId="0" borderId="0" xfId="0" applyFont="1"/>
    <xf numFmtId="0" fontId="6" fillId="0" borderId="0" xfId="0" applyFont="1" applyFill="1"/>
    <xf numFmtId="0" fontId="0" fillId="0" borderId="0" xfId="0" applyAlignment="1"/>
    <xf numFmtId="0" fontId="0" fillId="0" borderId="5" xfId="0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4" fillId="0" borderId="0" xfId="1" applyNumberFormat="1" applyFont="1" applyFill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13" fillId="0" borderId="9" xfId="0" applyFont="1" applyBorder="1" applyAlignment="1">
      <alignment textRotation="45"/>
    </xf>
    <xf numFmtId="0" fontId="2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6" xfId="0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9" fillId="0" borderId="6" xfId="0" applyFont="1" applyBorder="1"/>
    <xf numFmtId="0" fontId="0" fillId="0" borderId="8" xfId="0" applyBorder="1"/>
    <xf numFmtId="0" fontId="12" fillId="0" borderId="5" xfId="0" applyFont="1" applyBorder="1" applyAlignment="1">
      <alignment textRotation="45"/>
    </xf>
    <xf numFmtId="0" fontId="5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8" xfId="0" applyBorder="1"/>
    <xf numFmtId="3" fontId="0" fillId="0" borderId="14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0" fillId="0" borderId="12" xfId="0" applyNumberFormat="1" applyBorder="1" applyAlignment="1">
      <alignment horizontal="center"/>
    </xf>
    <xf numFmtId="0" fontId="2" fillId="0" borderId="18" xfId="0" applyFont="1" applyBorder="1" applyAlignment="1">
      <alignment horizontal="center"/>
    </xf>
    <xf numFmtId="167" fontId="9" fillId="0" borderId="0" xfId="1" applyNumberFormat="1" applyFont="1" applyAlignment="1">
      <alignment horizontal="center"/>
    </xf>
    <xf numFmtId="0" fontId="10" fillId="0" borderId="0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/>
    <xf numFmtId="0" fontId="2" fillId="0" borderId="6" xfId="0" applyFont="1" applyBorder="1" applyAlignment="1"/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1"/>
  <sheetViews>
    <sheetView tabSelected="1" topLeftCell="A121" zoomScale="70" zoomScaleNormal="70" workbookViewId="0">
      <selection activeCell="F158" sqref="F158"/>
    </sheetView>
  </sheetViews>
  <sheetFormatPr defaultRowHeight="15"/>
  <cols>
    <col min="2" max="2" width="69.42578125" bestFit="1" customWidth="1"/>
    <col min="3" max="3" width="23.85546875" bestFit="1" customWidth="1"/>
    <col min="4" max="4" width="12" bestFit="1" customWidth="1"/>
    <col min="5" max="5" width="23.42578125" customWidth="1"/>
    <col min="6" max="6" width="20.5703125" customWidth="1"/>
    <col min="7" max="7" width="16.7109375" customWidth="1"/>
    <col min="8" max="8" width="16" customWidth="1"/>
    <col min="9" max="9" width="18.85546875" bestFit="1" customWidth="1"/>
    <col min="12" max="12" width="13.5703125" bestFit="1" customWidth="1"/>
    <col min="15" max="15" width="13.7109375" bestFit="1" customWidth="1"/>
    <col min="18" max="18" width="12.140625" bestFit="1" customWidth="1"/>
  </cols>
  <sheetData>
    <row r="1" spans="1:7" ht="15.75" thickBot="1">
      <c r="A1" s="6" t="s">
        <v>69</v>
      </c>
      <c r="B1" t="s">
        <v>67</v>
      </c>
    </row>
    <row r="2" spans="1:7">
      <c r="B2" t="s">
        <v>68</v>
      </c>
    </row>
    <row r="3" spans="1:7">
      <c r="B3" s="23" t="s">
        <v>0</v>
      </c>
      <c r="C3" s="22"/>
      <c r="D3">
        <v>589.77</v>
      </c>
    </row>
    <row r="4" spans="1:7">
      <c r="B4" s="8" t="s">
        <v>66</v>
      </c>
      <c r="C4" s="1"/>
      <c r="D4">
        <f>1112/SQRT(108)</f>
        <v>107.00224988981064</v>
      </c>
    </row>
    <row r="6" spans="1:7">
      <c r="B6" t="s">
        <v>2</v>
      </c>
      <c r="D6" s="11">
        <f>NORMDIST(D3,614,D4,TRUE)</f>
        <v>0.4104281182428644</v>
      </c>
      <c r="E6" t="s">
        <v>86</v>
      </c>
    </row>
    <row r="7" spans="1:7">
      <c r="B7" s="21" t="s">
        <v>1</v>
      </c>
      <c r="D7" s="7"/>
      <c r="E7" s="7" t="s">
        <v>65</v>
      </c>
      <c r="F7" s="7"/>
      <c r="G7" s="7"/>
    </row>
    <row r="10" spans="1:7" ht="15.75" thickBot="1"/>
    <row r="11" spans="1:7" ht="15.75" thickBot="1">
      <c r="A11" s="6" t="s">
        <v>70</v>
      </c>
      <c r="B11" t="s">
        <v>41</v>
      </c>
      <c r="C11" s="8">
        <f>0.58*108</f>
        <v>62.639999999999993</v>
      </c>
    </row>
    <row r="12" spans="1:7">
      <c r="B12" t="s">
        <v>42</v>
      </c>
      <c r="C12" s="12" t="s">
        <v>43</v>
      </c>
    </row>
    <row r="13" spans="1:7">
      <c r="B13" t="s">
        <v>44</v>
      </c>
      <c r="C13" s="8">
        <f>1-BINOMDIST(63,108,0.57,TRUE)</f>
        <v>0.35461251584814169</v>
      </c>
    </row>
    <row r="14" spans="1:7" ht="18.75">
      <c r="B14" t="s">
        <v>45</v>
      </c>
      <c r="C14" s="61">
        <f>1-BINOMDIST(63,108,0.57,TRUE)</f>
        <v>0.35461251584814169</v>
      </c>
    </row>
    <row r="16" spans="1:7">
      <c r="B16" s="9"/>
    </row>
    <row r="23" spans="1:8">
      <c r="A23" s="17" t="s">
        <v>71</v>
      </c>
      <c r="B23" t="s">
        <v>50</v>
      </c>
    </row>
    <row r="24" spans="1:8">
      <c r="B24" t="s">
        <v>51</v>
      </c>
      <c r="G24" s="3"/>
      <c r="H24" s="3"/>
    </row>
    <row r="25" spans="1:8">
      <c r="B25" s="62" t="s">
        <v>54</v>
      </c>
      <c r="C25" s="18" t="s">
        <v>53</v>
      </c>
      <c r="G25" s="3"/>
      <c r="H25" s="3"/>
    </row>
    <row r="26" spans="1:8">
      <c r="B26" s="63" t="s">
        <v>46</v>
      </c>
      <c r="C26" s="65" t="s">
        <v>47</v>
      </c>
      <c r="D26" s="64"/>
      <c r="E26" t="s">
        <v>3</v>
      </c>
      <c r="H26" s="3"/>
    </row>
    <row r="27" spans="1:8">
      <c r="B27" s="56">
        <v>2320</v>
      </c>
      <c r="C27" s="46">
        <v>456</v>
      </c>
      <c r="D27" s="48"/>
      <c r="H27" s="3"/>
    </row>
    <row r="28" spans="1:8">
      <c r="B28" s="47">
        <v>662</v>
      </c>
      <c r="C28" s="58">
        <v>1763</v>
      </c>
      <c r="D28" s="48"/>
      <c r="F28" t="s">
        <v>47</v>
      </c>
      <c r="G28" t="s">
        <v>46</v>
      </c>
      <c r="H28" s="3"/>
    </row>
    <row r="29" spans="1:8">
      <c r="B29" s="56">
        <v>1280</v>
      </c>
      <c r="C29" s="49">
        <v>606</v>
      </c>
      <c r="D29" s="48"/>
      <c r="E29" t="s">
        <v>4</v>
      </c>
      <c r="F29">
        <v>787.6</v>
      </c>
      <c r="G29">
        <v>1159.625</v>
      </c>
      <c r="H29" s="3"/>
    </row>
    <row r="30" spans="1:8">
      <c r="B30" s="47">
        <v>520</v>
      </c>
      <c r="C30" s="49">
        <v>566</v>
      </c>
      <c r="D30" s="48"/>
      <c r="E30" t="s">
        <v>5</v>
      </c>
      <c r="F30">
        <v>310827.1556</v>
      </c>
      <c r="G30">
        <v>518036.26789999998</v>
      </c>
      <c r="H30" s="3"/>
    </row>
    <row r="31" spans="1:8">
      <c r="B31" s="56">
        <v>1711</v>
      </c>
      <c r="C31" s="49">
        <v>541</v>
      </c>
      <c r="D31" s="48"/>
      <c r="E31" t="s">
        <v>6</v>
      </c>
      <c r="F31">
        <v>10</v>
      </c>
      <c r="G31">
        <v>8</v>
      </c>
      <c r="H31" s="3"/>
    </row>
    <row r="32" spans="1:8">
      <c r="B32" s="56">
        <v>1193</v>
      </c>
      <c r="C32" s="49">
        <v>213</v>
      </c>
      <c r="D32" s="48"/>
      <c r="E32" t="s">
        <v>7</v>
      </c>
      <c r="F32">
        <v>0</v>
      </c>
    </row>
    <row r="33" spans="1:9">
      <c r="B33" s="47">
        <v>75</v>
      </c>
      <c r="C33" s="49">
        <v>376</v>
      </c>
      <c r="D33" s="48"/>
      <c r="E33" t="s">
        <v>8</v>
      </c>
      <c r="F33">
        <v>-1.2017246119207641</v>
      </c>
    </row>
    <row r="34" spans="1:9" ht="21">
      <c r="B34" s="56">
        <v>1516</v>
      </c>
      <c r="C34" s="58">
        <v>1373</v>
      </c>
      <c r="D34" s="48"/>
      <c r="E34" t="s">
        <v>9</v>
      </c>
      <c r="F34">
        <v>0.11473512110220985</v>
      </c>
      <c r="H34" s="20">
        <f>F34/2</f>
        <v>5.7367560551104924E-2</v>
      </c>
      <c r="I34" s="10"/>
    </row>
    <row r="35" spans="1:9">
      <c r="C35" s="58">
        <v>1569</v>
      </c>
      <c r="D35" s="48"/>
      <c r="E35" t="s">
        <v>10</v>
      </c>
      <c r="F35">
        <v>1.6448536269514724</v>
      </c>
    </row>
    <row r="36" spans="1:9">
      <c r="B36" s="50"/>
      <c r="C36" s="52">
        <v>413</v>
      </c>
      <c r="D36" s="48"/>
      <c r="E36" t="s">
        <v>11</v>
      </c>
      <c r="F36">
        <v>0.22947024220441969</v>
      </c>
    </row>
    <row r="37" spans="1:9">
      <c r="E37" t="s">
        <v>12</v>
      </c>
      <c r="F37">
        <v>1.959963984540054</v>
      </c>
    </row>
    <row r="38" spans="1:9">
      <c r="B38">
        <f>VAR(B27:B34)</f>
        <v>518036.26785714284</v>
      </c>
      <c r="C38">
        <f>VAR(C27:C36)</f>
        <v>310827.1555555556</v>
      </c>
    </row>
    <row r="39" spans="1:9">
      <c r="B39" s="14" t="s">
        <v>49</v>
      </c>
      <c r="C39" s="15">
        <f>VAR(C27:C36)</f>
        <v>310827.1555555556</v>
      </c>
    </row>
    <row r="40" spans="1:9">
      <c r="B40" s="14" t="s">
        <v>48</v>
      </c>
      <c r="C40" s="15">
        <f>VAR(B27:B34)</f>
        <v>518036.26785714284</v>
      </c>
    </row>
    <row r="41" spans="1:9" ht="18.75">
      <c r="C41" s="24"/>
      <c r="D41" s="24"/>
    </row>
    <row r="42" spans="1:9" ht="21">
      <c r="B42" s="24" t="s">
        <v>88</v>
      </c>
      <c r="C42" s="25"/>
      <c r="D42" s="25"/>
      <c r="E42" s="24"/>
    </row>
    <row r="43" spans="1:9" ht="21">
      <c r="B43" s="25" t="s">
        <v>52</v>
      </c>
      <c r="E43" s="25"/>
    </row>
    <row r="45" spans="1:9" ht="15.75" thickBot="1"/>
    <row r="46" spans="1:9" ht="15.75" thickBot="1">
      <c r="A46" s="6" t="s">
        <v>72</v>
      </c>
    </row>
    <row r="47" spans="1:9">
      <c r="B47" t="s">
        <v>13</v>
      </c>
      <c r="C47" s="5">
        <f>1-POISSON(2,1.3394,TRUE)</f>
        <v>0.15205506409510372</v>
      </c>
      <c r="H47" s="8"/>
    </row>
    <row r="48" spans="1:9">
      <c r="B48" t="s">
        <v>14</v>
      </c>
      <c r="G48" s="8"/>
      <c r="H48" s="8"/>
    </row>
    <row r="49" spans="1:14">
      <c r="G49" s="8"/>
    </row>
    <row r="50" spans="1:14">
      <c r="F50" s="8"/>
    </row>
    <row r="51" spans="1:14">
      <c r="F51" s="8"/>
    </row>
    <row r="52" spans="1:14" ht="15" customHeight="1">
      <c r="I52" s="8"/>
    </row>
    <row r="53" spans="1:14">
      <c r="I53" s="8"/>
    </row>
    <row r="54" spans="1:14">
      <c r="A54" s="19" t="s">
        <v>61</v>
      </c>
      <c r="B54" s="22" t="s">
        <v>58</v>
      </c>
      <c r="C54" s="8"/>
      <c r="D54" s="8"/>
      <c r="E54" s="8"/>
      <c r="J54" s="8"/>
      <c r="K54" s="8"/>
    </row>
    <row r="55" spans="1:14">
      <c r="B55" s="8" t="s">
        <v>59</v>
      </c>
      <c r="D55" s="8"/>
      <c r="E55" s="8"/>
      <c r="J55" s="8"/>
    </row>
    <row r="57" spans="1:14">
      <c r="E57" s="53" t="s">
        <v>56</v>
      </c>
      <c r="F57" s="54" t="s">
        <v>57</v>
      </c>
      <c r="G57" s="60" t="s">
        <v>55</v>
      </c>
    </row>
    <row r="58" spans="1:14">
      <c r="E58" s="47">
        <v>790</v>
      </c>
      <c r="F58" s="48">
        <v>456</v>
      </c>
      <c r="G58" s="49">
        <v>232</v>
      </c>
    </row>
    <row r="59" spans="1:14">
      <c r="E59" s="56">
        <v>1763</v>
      </c>
      <c r="F59" s="57">
        <v>1725</v>
      </c>
      <c r="G59" s="58">
        <v>1379</v>
      </c>
    </row>
    <row r="60" spans="1:14">
      <c r="E60" s="47">
        <v>830</v>
      </c>
      <c r="F60" s="48">
        <v>213</v>
      </c>
      <c r="G60" s="49">
        <v>463</v>
      </c>
    </row>
    <row r="61" spans="1:14">
      <c r="E61" s="47">
        <v>606</v>
      </c>
      <c r="F61" s="48">
        <v>442</v>
      </c>
      <c r="G61" s="49">
        <v>566</v>
      </c>
      <c r="J61" t="s">
        <v>15</v>
      </c>
    </row>
    <row r="62" spans="1:14">
      <c r="E62" s="56">
        <v>1087</v>
      </c>
      <c r="F62" s="48">
        <v>376</v>
      </c>
      <c r="G62" s="49">
        <v>644</v>
      </c>
    </row>
    <row r="63" spans="1:14" ht="15.75" thickBot="1">
      <c r="E63" s="56">
        <v>1156</v>
      </c>
      <c r="F63" s="57">
        <v>1160</v>
      </c>
      <c r="G63" s="49">
        <v>877</v>
      </c>
      <c r="J63" t="s">
        <v>16</v>
      </c>
    </row>
    <row r="64" spans="1:14">
      <c r="E64" s="47">
        <v>290</v>
      </c>
      <c r="F64" s="48">
        <v>284</v>
      </c>
      <c r="G64" s="49">
        <v>819</v>
      </c>
      <c r="J64" s="2" t="s">
        <v>17</v>
      </c>
      <c r="K64" s="2" t="s">
        <v>18</v>
      </c>
      <c r="L64" s="2" t="s">
        <v>19</v>
      </c>
      <c r="M64" s="2" t="s">
        <v>20</v>
      </c>
      <c r="N64" s="2" t="s">
        <v>21</v>
      </c>
    </row>
    <row r="65" spans="5:16">
      <c r="E65" s="47">
        <v>364</v>
      </c>
      <c r="F65" s="48">
        <v>164</v>
      </c>
      <c r="G65" s="49">
        <v>865</v>
      </c>
      <c r="J65" s="3" t="s">
        <v>56</v>
      </c>
      <c r="K65" s="3">
        <v>32</v>
      </c>
      <c r="L65" s="3">
        <v>25883</v>
      </c>
      <c r="M65" s="3">
        <v>808.84375</v>
      </c>
      <c r="N65" s="3">
        <v>261128.26512096773</v>
      </c>
    </row>
    <row r="66" spans="5:16">
      <c r="E66" s="56">
        <v>1165</v>
      </c>
      <c r="F66" s="48">
        <v>357</v>
      </c>
      <c r="G66" s="49">
        <v>440</v>
      </c>
      <c r="J66" s="3" t="s">
        <v>57</v>
      </c>
      <c r="K66" s="3">
        <v>14</v>
      </c>
      <c r="L66" s="3">
        <v>9071</v>
      </c>
      <c r="M66" s="3">
        <v>647.92857142857144</v>
      </c>
      <c r="N66" s="3">
        <v>327998.53296703292</v>
      </c>
    </row>
    <row r="67" spans="5:16" ht="15.75" thickBot="1">
      <c r="E67" s="56">
        <v>1138</v>
      </c>
      <c r="F67" s="57">
        <v>1192</v>
      </c>
      <c r="G67" s="49">
        <v>412</v>
      </c>
      <c r="J67" s="4" t="s">
        <v>55</v>
      </c>
      <c r="K67" s="4">
        <v>28</v>
      </c>
      <c r="L67" s="4">
        <v>25468</v>
      </c>
      <c r="M67" s="4">
        <v>909.57142857142856</v>
      </c>
      <c r="N67" s="4">
        <v>246010.62433862439</v>
      </c>
    </row>
    <row r="68" spans="5:16">
      <c r="E68" s="47">
        <v>808</v>
      </c>
      <c r="F68" s="48">
        <v>365</v>
      </c>
      <c r="G68" s="58">
        <v>1028</v>
      </c>
    </row>
    <row r="69" spans="5:16">
      <c r="E69" s="47">
        <v>896</v>
      </c>
      <c r="F69" s="48">
        <v>404</v>
      </c>
      <c r="G69" s="58">
        <v>1666</v>
      </c>
    </row>
    <row r="70" spans="5:16" ht="15.75" thickBot="1">
      <c r="E70" s="56">
        <v>1280</v>
      </c>
      <c r="F70" s="48">
        <v>127</v>
      </c>
      <c r="G70" s="58">
        <v>1583</v>
      </c>
      <c r="J70" t="s">
        <v>22</v>
      </c>
    </row>
    <row r="71" spans="5:16">
      <c r="E71" s="56">
        <v>1609</v>
      </c>
      <c r="F71" s="57">
        <v>1806</v>
      </c>
      <c r="G71" s="49">
        <v>744</v>
      </c>
      <c r="J71" s="2" t="s">
        <v>23</v>
      </c>
      <c r="K71" s="2" t="s">
        <v>24</v>
      </c>
      <c r="L71" s="2" t="s">
        <v>25</v>
      </c>
      <c r="M71" s="2" t="s">
        <v>26</v>
      </c>
      <c r="N71" s="2" t="s">
        <v>27</v>
      </c>
      <c r="O71" s="2" t="s">
        <v>28</v>
      </c>
      <c r="P71" s="2" t="s">
        <v>29</v>
      </c>
    </row>
    <row r="72" spans="5:16">
      <c r="E72" s="47">
        <v>252</v>
      </c>
      <c r="F72" s="48"/>
      <c r="G72" s="49">
        <v>215</v>
      </c>
      <c r="J72" s="3" t="s">
        <v>30</v>
      </c>
      <c r="K72" s="3">
        <v>642248.48202219233</v>
      </c>
      <c r="L72" s="3">
        <v>2</v>
      </c>
      <c r="M72" s="3">
        <v>321124.24101109616</v>
      </c>
      <c r="N72" s="3">
        <v>1.1999120218882025</v>
      </c>
      <c r="O72" s="3">
        <v>0.30725447065702938</v>
      </c>
      <c r="P72" s="3">
        <v>3.1257642368606362</v>
      </c>
    </row>
    <row r="73" spans="5:16">
      <c r="E73" s="47">
        <v>520</v>
      </c>
      <c r="F73" s="48"/>
      <c r="G73" s="49">
        <v>839</v>
      </c>
      <c r="J73" s="3" t="s">
        <v>31</v>
      </c>
      <c r="K73" s="3">
        <v>19001244.004464287</v>
      </c>
      <c r="L73" s="3">
        <v>71</v>
      </c>
      <c r="M73" s="3">
        <v>267623.15499245474</v>
      </c>
      <c r="N73" s="3"/>
      <c r="O73" s="3"/>
      <c r="P73" s="3"/>
    </row>
    <row r="74" spans="5:16">
      <c r="E74" s="47">
        <v>482</v>
      </c>
      <c r="F74" s="48"/>
      <c r="G74" s="49">
        <v>574</v>
      </c>
      <c r="J74" s="3"/>
      <c r="K74" s="3"/>
      <c r="L74" s="3"/>
      <c r="M74" s="3"/>
      <c r="N74" s="3"/>
      <c r="O74" s="3"/>
      <c r="P74" s="3"/>
    </row>
    <row r="75" spans="5:16" ht="15.75" thickBot="1">
      <c r="E75" s="47">
        <v>129</v>
      </c>
      <c r="F75" s="48"/>
      <c r="G75" s="58">
        <v>1882</v>
      </c>
      <c r="J75" s="4" t="s">
        <v>32</v>
      </c>
      <c r="K75" s="4">
        <v>19643492.48648648</v>
      </c>
      <c r="L75" s="4">
        <v>73</v>
      </c>
      <c r="M75" s="4"/>
      <c r="N75" s="4"/>
      <c r="O75" s="4"/>
      <c r="P75" s="4"/>
    </row>
    <row r="76" spans="5:16">
      <c r="E76" s="47">
        <v>948</v>
      </c>
      <c r="F76" s="48"/>
      <c r="G76" s="58">
        <v>2226</v>
      </c>
    </row>
    <row r="77" spans="5:16">
      <c r="E77" s="47">
        <v>162</v>
      </c>
      <c r="F77" s="48"/>
      <c r="G77" s="49">
        <v>409</v>
      </c>
    </row>
    <row r="78" spans="5:16">
      <c r="E78" s="47">
        <v>712</v>
      </c>
      <c r="F78" s="48"/>
      <c r="G78" s="58">
        <v>1295</v>
      </c>
    </row>
    <row r="79" spans="5:16">
      <c r="E79" s="47">
        <v>108</v>
      </c>
      <c r="F79" s="48"/>
      <c r="G79" s="49">
        <v>604</v>
      </c>
    </row>
    <row r="80" spans="5:16" ht="20.25">
      <c r="E80" s="47">
        <v>799</v>
      </c>
      <c r="F80" s="48"/>
      <c r="G80" s="49">
        <v>935</v>
      </c>
      <c r="N80" s="48"/>
      <c r="O80" s="13" t="s">
        <v>87</v>
      </c>
      <c r="P80" s="27"/>
    </row>
    <row r="81" spans="5:16" ht="20.25">
      <c r="E81" s="47">
        <v>734</v>
      </c>
      <c r="F81" s="48"/>
      <c r="G81" s="58">
        <v>1036</v>
      </c>
      <c r="N81" s="51"/>
      <c r="O81" s="27" t="s">
        <v>60</v>
      </c>
    </row>
    <row r="82" spans="5:16">
      <c r="E82" s="56">
        <v>1552</v>
      </c>
      <c r="F82" s="48"/>
      <c r="G82" s="58">
        <v>1056</v>
      </c>
    </row>
    <row r="83" spans="5:16">
      <c r="E83" s="47">
        <v>695</v>
      </c>
      <c r="F83" s="48"/>
      <c r="G83" s="58">
        <v>1066</v>
      </c>
      <c r="H83" s="13"/>
    </row>
    <row r="84" spans="5:16">
      <c r="E84" s="56">
        <v>1569</v>
      </c>
      <c r="G84" s="49">
        <v>512</v>
      </c>
    </row>
    <row r="85" spans="5:16">
      <c r="E85" s="56">
        <v>2002</v>
      </c>
      <c r="G85" s="58">
        <v>1101</v>
      </c>
    </row>
    <row r="86" spans="5:16">
      <c r="E86" s="47">
        <v>579</v>
      </c>
      <c r="G86" s="59"/>
    </row>
    <row r="87" spans="5:16">
      <c r="E87" s="47">
        <v>256</v>
      </c>
      <c r="G87" s="49"/>
    </row>
    <row r="88" spans="5:16">
      <c r="E88" s="47">
        <v>189</v>
      </c>
      <c r="G88" s="49"/>
      <c r="I88" s="13"/>
    </row>
    <row r="89" spans="5:16" ht="20.25">
      <c r="E89" s="50">
        <v>413</v>
      </c>
      <c r="F89" s="51"/>
      <c r="G89" s="52"/>
      <c r="I89" s="27"/>
    </row>
    <row r="90" spans="5:16">
      <c r="H90" s="8"/>
      <c r="J90" s="13"/>
      <c r="K90" s="13"/>
      <c r="L90" s="13"/>
      <c r="M90" s="13"/>
      <c r="N90" s="13"/>
      <c r="O90" s="13"/>
      <c r="P90" s="13"/>
    </row>
    <row r="91" spans="5:16" ht="20.25">
      <c r="G91" s="8"/>
      <c r="H91" s="8"/>
      <c r="J91" s="27"/>
      <c r="K91" s="27"/>
      <c r="L91" s="27"/>
      <c r="M91" s="27"/>
      <c r="N91" s="27"/>
      <c r="O91" s="27"/>
      <c r="P91" s="16"/>
    </row>
    <row r="92" spans="5:16">
      <c r="G92" s="8"/>
    </row>
    <row r="93" spans="5:16">
      <c r="F93" s="8"/>
    </row>
    <row r="94" spans="5:16">
      <c r="F94" s="8"/>
    </row>
    <row r="95" spans="5:16">
      <c r="I95" s="8"/>
    </row>
    <row r="96" spans="5:16">
      <c r="I96" s="8"/>
    </row>
    <row r="97" spans="1:17">
      <c r="A97" s="17" t="s">
        <v>76</v>
      </c>
      <c r="D97" s="8" t="s">
        <v>73</v>
      </c>
      <c r="E97" s="8"/>
    </row>
    <row r="98" spans="1:17" ht="15.75" thickBot="1">
      <c r="D98" s="8" t="s">
        <v>74</v>
      </c>
      <c r="E98" s="8"/>
    </row>
    <row r="99" spans="1:17" ht="48.75" customHeight="1" thickBot="1">
      <c r="C99" s="34"/>
      <c r="D99" s="37" t="s">
        <v>63</v>
      </c>
      <c r="E99" s="38" t="s">
        <v>33</v>
      </c>
      <c r="F99" s="38" t="s">
        <v>34</v>
      </c>
      <c r="G99" s="38" t="s">
        <v>35</v>
      </c>
      <c r="H99" s="41" t="s">
        <v>62</v>
      </c>
      <c r="I99" s="8"/>
      <c r="J99" s="44" t="s">
        <v>64</v>
      </c>
      <c r="K99" s="38" t="s">
        <v>33</v>
      </c>
      <c r="L99" s="38" t="s">
        <v>34</v>
      </c>
      <c r="M99" s="38" t="s">
        <v>35</v>
      </c>
      <c r="N99" s="39" t="s">
        <v>62</v>
      </c>
    </row>
    <row r="100" spans="1:17">
      <c r="C100" s="33"/>
      <c r="D100" s="35" t="s">
        <v>36</v>
      </c>
      <c r="E100" s="36">
        <v>15</v>
      </c>
      <c r="F100" s="36">
        <v>12</v>
      </c>
      <c r="G100" s="36">
        <v>4</v>
      </c>
      <c r="H100" s="36">
        <f>SUM(E100:G100)</f>
        <v>31</v>
      </c>
      <c r="J100" s="35" t="s">
        <v>36</v>
      </c>
      <c r="K100" s="43">
        <f>(H100*E103)/H103</f>
        <v>16.938144329896907</v>
      </c>
      <c r="L100" s="43">
        <f>(H100*F103)/H103</f>
        <v>9.9072164948453612</v>
      </c>
      <c r="M100" s="43">
        <f>(H100*G103)/H103</f>
        <v>4.1546391752577323</v>
      </c>
      <c r="N100" s="43">
        <f>SUM(K100:M100)</f>
        <v>31</v>
      </c>
    </row>
    <row r="101" spans="1:17">
      <c r="C101" s="67" t="s">
        <v>37</v>
      </c>
      <c r="D101" s="67"/>
      <c r="E101" s="29">
        <v>12</v>
      </c>
      <c r="F101" s="29">
        <v>10</v>
      </c>
      <c r="G101" s="29">
        <v>6</v>
      </c>
      <c r="H101" s="29">
        <f>SUM(E101:G101)</f>
        <v>28</v>
      </c>
      <c r="J101" s="28" t="s">
        <v>37</v>
      </c>
      <c r="K101" s="33">
        <f>(H101*E103)/H103</f>
        <v>15.298969072164949</v>
      </c>
      <c r="L101" s="33">
        <f>(H101*F103)/H103</f>
        <v>8.9484536082474229</v>
      </c>
      <c r="M101" s="33">
        <f>(H101*G103)/H103</f>
        <v>3.7525773195876289</v>
      </c>
      <c r="N101" s="33">
        <f t="shared" ref="N101:N103" si="0">SUM(K101:M101)</f>
        <v>28</v>
      </c>
    </row>
    <row r="102" spans="1:17">
      <c r="C102" s="33"/>
      <c r="D102" s="28" t="s">
        <v>38</v>
      </c>
      <c r="E102" s="29">
        <v>26</v>
      </c>
      <c r="F102" s="29">
        <v>9</v>
      </c>
      <c r="G102" s="29">
        <v>3</v>
      </c>
      <c r="H102" s="29">
        <f>SUM(E102:G102)</f>
        <v>38</v>
      </c>
      <c r="J102" s="28" t="s">
        <v>38</v>
      </c>
      <c r="K102" s="33">
        <f>(H102*E103)/H103</f>
        <v>20.762886597938145</v>
      </c>
      <c r="L102" s="33">
        <f>(H102*F103)/H103</f>
        <v>12.144329896907216</v>
      </c>
      <c r="M102" s="33">
        <f>(H102*G103)/H103</f>
        <v>5.0927835051546388</v>
      </c>
      <c r="N102" s="33">
        <f t="shared" si="0"/>
        <v>38</v>
      </c>
    </row>
    <row r="103" spans="1:17" ht="18.75">
      <c r="C103" s="33"/>
      <c r="D103" s="40" t="s">
        <v>62</v>
      </c>
      <c r="E103" s="29">
        <f>SUM(E100:E102)</f>
        <v>53</v>
      </c>
      <c r="F103" s="29">
        <f>SUM(F100:F102)</f>
        <v>31</v>
      </c>
      <c r="G103" s="29">
        <f>SUM(G100:G102)</f>
        <v>13</v>
      </c>
      <c r="H103" s="30">
        <f>SUM(H100:H102)</f>
        <v>97</v>
      </c>
      <c r="J103" s="33"/>
      <c r="K103" s="33">
        <f>SUM(K100:K102)</f>
        <v>53</v>
      </c>
      <c r="L103" s="33">
        <f t="shared" ref="L103:M103" si="1">SUM(L100:L102)</f>
        <v>31</v>
      </c>
      <c r="M103" s="33">
        <f t="shared" si="1"/>
        <v>13</v>
      </c>
      <c r="N103" s="42">
        <f t="shared" si="0"/>
        <v>97</v>
      </c>
    </row>
    <row r="105" spans="1:17" ht="15.75">
      <c r="I105" s="31"/>
    </row>
    <row r="106" spans="1:17" ht="21">
      <c r="E106" t="s">
        <v>84</v>
      </c>
      <c r="F106" s="45">
        <f>CHITEST(E100:G102,K100:M102)</f>
        <v>0.21097922375555003</v>
      </c>
      <c r="I106" s="27"/>
    </row>
    <row r="107" spans="1:17" ht="15" customHeight="1">
      <c r="E107" s="66" t="s">
        <v>85</v>
      </c>
      <c r="F107" s="66"/>
      <c r="G107" s="66"/>
      <c r="H107" s="66"/>
      <c r="J107" s="31"/>
      <c r="K107" s="31"/>
      <c r="L107" s="31"/>
      <c r="M107" s="31"/>
      <c r="N107" s="31"/>
      <c r="O107" s="31"/>
      <c r="P107" s="31"/>
    </row>
    <row r="108" spans="1:17" ht="15" customHeight="1">
      <c r="F108" s="27" t="s">
        <v>75</v>
      </c>
      <c r="J108" s="27"/>
      <c r="K108" s="27"/>
      <c r="L108" s="27"/>
      <c r="M108" s="27"/>
      <c r="N108" s="27"/>
      <c r="O108" s="27"/>
      <c r="P108" s="27"/>
      <c r="Q108" s="27"/>
    </row>
    <row r="114" spans="1:17">
      <c r="A114" s="17" t="s">
        <v>77</v>
      </c>
      <c r="B114" t="s">
        <v>81</v>
      </c>
      <c r="D114" s="53" t="s">
        <v>37</v>
      </c>
      <c r="E114" s="54" t="s">
        <v>78</v>
      </c>
      <c r="F114" s="54" t="s">
        <v>36</v>
      </c>
      <c r="G114" s="54" t="s">
        <v>38</v>
      </c>
      <c r="H114" s="54" t="s">
        <v>39</v>
      </c>
      <c r="I114" s="54" t="s">
        <v>40</v>
      </c>
      <c r="J114" s="54" t="s">
        <v>79</v>
      </c>
      <c r="K114" s="55"/>
    </row>
    <row r="115" spans="1:17">
      <c r="B115" t="s">
        <v>80</v>
      </c>
      <c r="D115" s="47">
        <v>0</v>
      </c>
      <c r="E115" s="48">
        <v>0</v>
      </c>
      <c r="F115" s="48">
        <v>8100</v>
      </c>
      <c r="G115" s="48">
        <v>123.33333330000001</v>
      </c>
      <c r="H115" s="48">
        <v>255</v>
      </c>
      <c r="I115" s="48">
        <v>255</v>
      </c>
      <c r="J115" s="48">
        <v>120</v>
      </c>
      <c r="K115" s="49"/>
    </row>
    <row r="116" spans="1:17">
      <c r="D116" s="47">
        <v>808</v>
      </c>
      <c r="E116" s="48">
        <v>0</v>
      </c>
      <c r="F116" s="48">
        <v>0</v>
      </c>
      <c r="G116" s="48">
        <v>0</v>
      </c>
      <c r="H116" s="48">
        <v>599</v>
      </c>
      <c r="I116" s="48">
        <v>299</v>
      </c>
      <c r="J116" s="48">
        <v>436.09090909999998</v>
      </c>
      <c r="K116" s="49"/>
    </row>
    <row r="117" spans="1:17">
      <c r="D117" s="47">
        <v>569</v>
      </c>
      <c r="E117" s="48">
        <v>550</v>
      </c>
      <c r="F117" s="48">
        <v>150</v>
      </c>
      <c r="G117" s="48">
        <v>570</v>
      </c>
      <c r="H117" s="48">
        <v>0</v>
      </c>
      <c r="I117" s="48">
        <v>699</v>
      </c>
      <c r="J117" s="48"/>
      <c r="K117" s="49"/>
    </row>
    <row r="118" spans="1:17">
      <c r="D118" s="47">
        <v>490</v>
      </c>
      <c r="E118" s="48">
        <v>922</v>
      </c>
      <c r="F118" s="48">
        <v>0</v>
      </c>
      <c r="G118" s="48"/>
      <c r="H118" s="48">
        <v>0</v>
      </c>
      <c r="I118" s="48">
        <v>0</v>
      </c>
      <c r="J118" s="48"/>
      <c r="K118" s="49"/>
    </row>
    <row r="119" spans="1:17">
      <c r="D119" s="47">
        <v>168</v>
      </c>
      <c r="E119" s="48">
        <v>270</v>
      </c>
      <c r="F119" s="48">
        <v>160</v>
      </c>
      <c r="G119" s="48"/>
      <c r="H119" s="48">
        <v>710</v>
      </c>
      <c r="I119" s="48">
        <v>0</v>
      </c>
      <c r="J119" s="48"/>
      <c r="K119" s="49"/>
      <c r="M119" t="s">
        <v>15</v>
      </c>
    </row>
    <row r="120" spans="1:17">
      <c r="D120" s="47">
        <v>1188</v>
      </c>
      <c r="E120" s="48">
        <v>0</v>
      </c>
      <c r="F120" s="48">
        <v>708</v>
      </c>
      <c r="G120" s="48"/>
      <c r="H120" s="48"/>
      <c r="I120" s="48"/>
      <c r="J120" s="48"/>
      <c r="K120" s="49"/>
    </row>
    <row r="121" spans="1:17" ht="15.75" thickBot="1">
      <c r="D121" s="47">
        <v>518</v>
      </c>
      <c r="E121" s="48">
        <v>1599</v>
      </c>
      <c r="F121" s="48">
        <v>0</v>
      </c>
      <c r="G121" s="48"/>
      <c r="H121" s="48"/>
      <c r="I121" s="48"/>
      <c r="J121" s="48"/>
      <c r="K121" s="49"/>
      <c r="M121" t="s">
        <v>16</v>
      </c>
    </row>
    <row r="122" spans="1:17">
      <c r="D122" s="47">
        <v>2908</v>
      </c>
      <c r="E122" s="48">
        <v>0</v>
      </c>
      <c r="F122" s="48">
        <v>114</v>
      </c>
      <c r="G122" s="48"/>
      <c r="H122" s="48"/>
      <c r="I122" s="48"/>
      <c r="J122" s="48"/>
      <c r="K122" s="49"/>
      <c r="M122" s="2" t="s">
        <v>17</v>
      </c>
      <c r="N122" s="2" t="s">
        <v>18</v>
      </c>
      <c r="O122" s="2" t="s">
        <v>19</v>
      </c>
      <c r="P122" s="2" t="s">
        <v>20</v>
      </c>
      <c r="Q122" s="2" t="s">
        <v>21</v>
      </c>
    </row>
    <row r="123" spans="1:17">
      <c r="D123" s="47">
        <v>287</v>
      </c>
      <c r="E123" s="48">
        <v>160</v>
      </c>
      <c r="F123" s="48">
        <v>0</v>
      </c>
      <c r="G123" s="48"/>
      <c r="H123" s="48"/>
      <c r="I123" s="48"/>
      <c r="J123" s="48"/>
      <c r="K123" s="49"/>
      <c r="M123" s="3" t="s">
        <v>37</v>
      </c>
      <c r="N123" s="3">
        <v>28</v>
      </c>
      <c r="O123" s="3">
        <v>17457.666666700003</v>
      </c>
      <c r="P123" s="3">
        <v>623.48809523928583</v>
      </c>
      <c r="Q123" s="3">
        <v>575872.44841207168</v>
      </c>
    </row>
    <row r="124" spans="1:17">
      <c r="D124" s="47">
        <v>0</v>
      </c>
      <c r="E124" s="48">
        <v>899</v>
      </c>
      <c r="F124" s="48">
        <v>64.75</v>
      </c>
      <c r="G124" s="48"/>
      <c r="H124" s="48"/>
      <c r="I124" s="48"/>
      <c r="J124" s="48"/>
      <c r="K124" s="49"/>
      <c r="M124" s="3" t="s">
        <v>78</v>
      </c>
      <c r="N124" s="3">
        <v>32</v>
      </c>
      <c r="O124" s="3">
        <v>12369</v>
      </c>
      <c r="P124" s="3">
        <v>386.53125</v>
      </c>
      <c r="Q124" s="3">
        <v>183394.12802419355</v>
      </c>
    </row>
    <row r="125" spans="1:17">
      <c r="D125" s="47">
        <v>222</v>
      </c>
      <c r="E125" s="48">
        <v>0</v>
      </c>
      <c r="F125" s="48">
        <v>390</v>
      </c>
      <c r="G125" s="48"/>
      <c r="H125" s="48"/>
      <c r="I125" s="48"/>
      <c r="J125" s="48"/>
      <c r="K125" s="49"/>
      <c r="M125" s="3" t="s">
        <v>36</v>
      </c>
      <c r="N125" s="3">
        <v>14</v>
      </c>
      <c r="O125" s="3">
        <v>10092.75</v>
      </c>
      <c r="P125" s="3">
        <v>720.91071428571433</v>
      </c>
      <c r="Q125" s="3">
        <v>4555193.6116071427</v>
      </c>
    </row>
    <row r="126" spans="1:17">
      <c r="D126" s="47">
        <v>646</v>
      </c>
      <c r="E126" s="48">
        <v>184</v>
      </c>
      <c r="F126" s="48">
        <v>0</v>
      </c>
      <c r="G126" s="48"/>
      <c r="H126" s="48"/>
      <c r="I126" s="48"/>
      <c r="J126" s="48"/>
      <c r="K126" s="49"/>
      <c r="M126" s="3" t="s">
        <v>38</v>
      </c>
      <c r="N126" s="3">
        <v>3</v>
      </c>
      <c r="O126" s="3">
        <v>693.33333330000005</v>
      </c>
      <c r="P126" s="3">
        <v>231.11111110000002</v>
      </c>
      <c r="Q126" s="3">
        <v>89937.037040629613</v>
      </c>
    </row>
    <row r="127" spans="1:17">
      <c r="D127" s="47">
        <v>791</v>
      </c>
      <c r="E127" s="48">
        <v>399</v>
      </c>
      <c r="F127" s="48">
        <v>0</v>
      </c>
      <c r="G127" s="48"/>
      <c r="H127" s="48"/>
      <c r="I127" s="48"/>
      <c r="J127" s="48"/>
      <c r="K127" s="49"/>
      <c r="M127" s="3" t="s">
        <v>39</v>
      </c>
      <c r="N127" s="3">
        <v>5</v>
      </c>
      <c r="O127" s="3">
        <v>1564</v>
      </c>
      <c r="P127" s="3">
        <v>312.8</v>
      </c>
      <c r="Q127" s="3">
        <v>109676.7</v>
      </c>
    </row>
    <row r="128" spans="1:17">
      <c r="D128" s="47">
        <v>578</v>
      </c>
      <c r="E128" s="48">
        <v>980</v>
      </c>
      <c r="F128" s="48">
        <v>406</v>
      </c>
      <c r="G128" s="48"/>
      <c r="H128" s="48"/>
      <c r="I128" s="48"/>
      <c r="J128" s="48"/>
      <c r="K128" s="49"/>
      <c r="M128" s="3" t="s">
        <v>40</v>
      </c>
      <c r="N128" s="3">
        <v>5</v>
      </c>
      <c r="O128" s="3">
        <v>1253</v>
      </c>
      <c r="P128" s="3">
        <v>250.6</v>
      </c>
      <c r="Q128" s="3">
        <v>82256.3</v>
      </c>
    </row>
    <row r="129" spans="4:19" ht="15.75" thickBot="1">
      <c r="D129" s="47">
        <v>0</v>
      </c>
      <c r="E129" s="48">
        <v>160</v>
      </c>
      <c r="F129" s="48"/>
      <c r="G129" s="48"/>
      <c r="H129" s="48"/>
      <c r="I129" s="48"/>
      <c r="J129" s="48"/>
      <c r="K129" s="49"/>
      <c r="M129" s="4" t="s">
        <v>79</v>
      </c>
      <c r="N129" s="4">
        <v>2</v>
      </c>
      <c r="O129" s="4">
        <v>556.09090909999998</v>
      </c>
      <c r="P129" s="4">
        <v>278.04545454999999</v>
      </c>
      <c r="Q129" s="4">
        <v>49956.731407832238</v>
      </c>
    </row>
    <row r="130" spans="4:19">
      <c r="D130" s="47">
        <v>0</v>
      </c>
      <c r="E130" s="48">
        <v>580</v>
      </c>
      <c r="F130" s="48"/>
      <c r="G130" s="48"/>
      <c r="H130" s="48"/>
      <c r="I130" s="48"/>
      <c r="J130" s="48"/>
      <c r="K130" s="49"/>
    </row>
    <row r="131" spans="4:19" ht="15.75" customHeight="1">
      <c r="D131" s="47">
        <v>0</v>
      </c>
      <c r="E131" s="48">
        <v>299</v>
      </c>
      <c r="F131" s="48"/>
      <c r="G131" s="48"/>
      <c r="H131" s="48"/>
      <c r="I131" s="48"/>
      <c r="J131" s="48"/>
      <c r="K131" s="49"/>
    </row>
    <row r="132" spans="4:19" ht="15.75" customHeight="1" thickBot="1">
      <c r="D132" s="47">
        <v>290</v>
      </c>
      <c r="E132" s="48">
        <v>0</v>
      </c>
      <c r="F132" s="48"/>
      <c r="G132" s="48"/>
      <c r="H132" s="48"/>
      <c r="I132" s="48"/>
      <c r="J132" s="48"/>
      <c r="K132" s="49"/>
      <c r="M132" t="s">
        <v>22</v>
      </c>
    </row>
    <row r="133" spans="4:19">
      <c r="D133" s="47">
        <v>543</v>
      </c>
      <c r="E133" s="48">
        <v>630</v>
      </c>
      <c r="F133" s="48"/>
      <c r="G133" s="48"/>
      <c r="H133" s="48"/>
      <c r="I133" s="48"/>
      <c r="J133" s="48"/>
      <c r="K133" s="49"/>
      <c r="M133" s="2" t="s">
        <v>23</v>
      </c>
      <c r="N133" s="2" t="s">
        <v>24</v>
      </c>
      <c r="O133" s="2" t="s">
        <v>25</v>
      </c>
      <c r="P133" s="2" t="s">
        <v>26</v>
      </c>
      <c r="Q133" s="2" t="s">
        <v>27</v>
      </c>
      <c r="R133" s="2" t="s">
        <v>28</v>
      </c>
      <c r="S133" s="2" t="s">
        <v>29</v>
      </c>
    </row>
    <row r="134" spans="4:19" ht="21">
      <c r="D134" s="47">
        <v>699</v>
      </c>
      <c r="E134" s="48">
        <v>399</v>
      </c>
      <c r="F134" s="48"/>
      <c r="G134" s="48"/>
      <c r="H134" s="48"/>
      <c r="I134" s="48"/>
      <c r="J134" s="48"/>
      <c r="K134" s="49"/>
      <c r="M134" s="3" t="s">
        <v>30</v>
      </c>
      <c r="N134" s="3">
        <v>2320889.3254581392</v>
      </c>
      <c r="O134" s="3">
        <v>6</v>
      </c>
      <c r="P134" s="3">
        <v>386814.88757635653</v>
      </c>
      <c r="Q134" s="3">
        <v>0.38943237736144748</v>
      </c>
      <c r="R134" s="32">
        <v>0.88384447987224213</v>
      </c>
      <c r="S134" s="3">
        <v>2.2113028175685638</v>
      </c>
    </row>
    <row r="135" spans="4:19">
      <c r="D135" s="47">
        <v>3299</v>
      </c>
      <c r="E135" s="48">
        <v>115</v>
      </c>
      <c r="F135" s="48"/>
      <c r="G135" s="48"/>
      <c r="H135" s="48"/>
      <c r="I135" s="48"/>
      <c r="J135" s="48"/>
      <c r="K135" s="49"/>
      <c r="M135" s="3" t="s">
        <v>31</v>
      </c>
      <c r="N135" s="3">
        <v>81448853.832257897</v>
      </c>
      <c r="O135" s="3">
        <v>82</v>
      </c>
      <c r="P135" s="3">
        <v>993278.70527143776</v>
      </c>
      <c r="Q135" s="3"/>
      <c r="R135" s="3"/>
      <c r="S135" s="3"/>
    </row>
    <row r="136" spans="4:19">
      <c r="D136" s="47">
        <v>435</v>
      </c>
      <c r="E136" s="48">
        <v>499</v>
      </c>
      <c r="F136" s="48"/>
      <c r="G136" s="48"/>
      <c r="H136" s="48"/>
      <c r="I136" s="48"/>
      <c r="J136" s="48"/>
      <c r="K136" s="49"/>
      <c r="M136" s="3"/>
      <c r="N136" s="3"/>
      <c r="O136" s="3"/>
      <c r="P136" s="3"/>
      <c r="Q136" s="3"/>
      <c r="R136" s="3"/>
      <c r="S136" s="3"/>
    </row>
    <row r="137" spans="4:19" ht="15.75" thickBot="1">
      <c r="D137" s="47">
        <v>529</v>
      </c>
      <c r="E137" s="48">
        <v>257</v>
      </c>
      <c r="F137" s="48"/>
      <c r="G137" s="48"/>
      <c r="H137" s="48"/>
      <c r="I137" s="48"/>
      <c r="J137" s="48"/>
      <c r="K137" s="49"/>
      <c r="M137" s="4" t="s">
        <v>32</v>
      </c>
      <c r="N137" s="4">
        <v>83769743.157716036</v>
      </c>
      <c r="O137" s="4">
        <v>88</v>
      </c>
      <c r="P137" s="4"/>
      <c r="Q137" s="4"/>
      <c r="R137" s="4"/>
      <c r="S137" s="4"/>
    </row>
    <row r="138" spans="4:19">
      <c r="D138" s="47">
        <v>369.66666670000001</v>
      </c>
      <c r="E138" s="48">
        <v>115</v>
      </c>
      <c r="F138" s="48"/>
      <c r="G138" s="48"/>
      <c r="H138" s="48"/>
      <c r="I138" s="48"/>
      <c r="J138" s="48"/>
      <c r="K138" s="49"/>
    </row>
    <row r="139" spans="4:19">
      <c r="D139" s="47">
        <v>720</v>
      </c>
      <c r="E139" s="48">
        <v>74</v>
      </c>
      <c r="F139" s="48"/>
      <c r="G139" s="48"/>
      <c r="I139" s="48"/>
      <c r="J139" s="48"/>
      <c r="K139" s="49"/>
    </row>
    <row r="140" spans="4:19">
      <c r="D140" s="47">
        <v>478</v>
      </c>
      <c r="E140" s="48">
        <v>790</v>
      </c>
      <c r="F140" s="48"/>
      <c r="I140" s="48"/>
      <c r="J140" s="48"/>
      <c r="K140" s="49"/>
    </row>
    <row r="141" spans="4:19">
      <c r="D141" s="47">
        <v>375</v>
      </c>
      <c r="E141" s="48">
        <v>0</v>
      </c>
      <c r="F141" s="48"/>
      <c r="I141" s="48"/>
      <c r="J141" s="48"/>
      <c r="K141" s="49"/>
    </row>
    <row r="142" spans="4:19">
      <c r="D142" s="47">
        <v>547</v>
      </c>
      <c r="E142" s="48">
        <v>0</v>
      </c>
      <c r="H142" s="13"/>
      <c r="I142" s="48"/>
      <c r="J142" s="48"/>
      <c r="K142" s="49"/>
    </row>
    <row r="143" spans="4:19">
      <c r="D143" s="47"/>
      <c r="E143" s="48">
        <v>0</v>
      </c>
      <c r="G143" s="13"/>
      <c r="H143" s="26"/>
      <c r="I143" s="48"/>
      <c r="J143" s="48"/>
      <c r="K143" s="49"/>
    </row>
    <row r="144" spans="4:19">
      <c r="D144" s="47"/>
      <c r="E144" s="48">
        <v>499</v>
      </c>
      <c r="G144" s="26"/>
      <c r="J144" s="48"/>
      <c r="K144" s="49"/>
    </row>
    <row r="145" spans="4:11">
      <c r="D145" s="47"/>
      <c r="E145" s="48">
        <v>1490</v>
      </c>
      <c r="J145" s="48"/>
      <c r="K145" s="49"/>
    </row>
    <row r="146" spans="4:11">
      <c r="D146" s="50"/>
      <c r="E146" s="51">
        <v>499</v>
      </c>
      <c r="F146" s="51"/>
      <c r="G146" s="51"/>
      <c r="H146" s="51"/>
      <c r="I146" s="51"/>
      <c r="J146" s="51"/>
      <c r="K146" s="52"/>
    </row>
    <row r="147" spans="4:11">
      <c r="I147" s="13"/>
    </row>
    <row r="148" spans="4:11">
      <c r="I148" s="26"/>
    </row>
    <row r="149" spans="4:11">
      <c r="J149" s="13"/>
      <c r="K149" s="13"/>
    </row>
    <row r="150" spans="4:11">
      <c r="G150" s="13" t="s">
        <v>82</v>
      </c>
    </row>
    <row r="151" spans="4:11">
      <c r="G151" s="26" t="s">
        <v>83</v>
      </c>
    </row>
  </sheetData>
  <mergeCells count="2">
    <mergeCell ref="E107:H107"/>
    <mergeCell ref="C101:D1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55" zoomScaleNormal="55" workbookViewId="0">
      <selection activeCell="T10" sqref="T10"/>
    </sheetView>
  </sheetViews>
  <sheetFormatPr defaultRowHeight="15"/>
  <cols>
    <col min="5" max="5" width="12.140625" bestFit="1" customWidth="1"/>
    <col min="6" max="7" width="12" bestFit="1" customWidth="1"/>
    <col min="8" max="8" width="73.42578125" bestFit="1" customWidth="1"/>
    <col min="9" max="9" width="5.7109375" customWidth="1"/>
    <col min="10" max="10" width="15.28515625" customWidth="1"/>
    <col min="11" max="11" width="12" bestFit="1" customWidth="1"/>
    <col min="15" max="15" width="18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2017-02-23T05:31:13Z</dcterms:created>
  <dcterms:modified xsi:type="dcterms:W3CDTF">2017-03-18T08:45:08Z</dcterms:modified>
</cp:coreProperties>
</file>